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32820" yWindow="1560" windowWidth="29040" windowHeight="18240"/>
  </bookViews>
  <sheets>
    <sheet name="Transfer" sheetId="3" r:id="rId1"/>
    <sheet name="Problems" sheetId="8" r:id="rId2"/>
    <sheet name="IDs Genera" sheetId="6" r:id="rId3"/>
    <sheet name="IDs Species" sheetId="1" r:id="rId4"/>
    <sheet name="Species" sheetId="4" r:id="rId5"/>
    <sheet name="Plot Codes" sheetId="7" r:id="rId6"/>
  </sheets>
  <definedNames>
    <definedName name="_xlnm._FilterDatabase" localSheetId="0" hidden="1">Transfer!$A$1:$X$1443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446" i="3" l="1"/>
  <c r="C5" i="6" l="1"/>
  <c r="Z1385" i="3" l="1"/>
  <c r="Z1251" i="3"/>
  <c r="Z617" i="3"/>
  <c r="Z916" i="3"/>
  <c r="Z1347" i="3"/>
  <c r="Z511" i="3"/>
  <c r="Z1340" i="3"/>
  <c r="Z1194" i="3"/>
  <c r="Z399" i="3"/>
  <c r="Z842" i="3"/>
  <c r="Z1314" i="3"/>
  <c r="Z560" i="3"/>
  <c r="Z1382" i="3"/>
  <c r="Z1014" i="3"/>
  <c r="Z1332" i="3"/>
  <c r="Z379" i="3"/>
  <c r="Z1053" i="3"/>
  <c r="Z1368" i="3"/>
  <c r="Z1127" i="3"/>
  <c r="Z1222" i="3"/>
  <c r="Z885" i="3"/>
  <c r="Z684" i="3"/>
  <c r="Z1431" i="3"/>
  <c r="Z837" i="3"/>
  <c r="Z1333" i="3"/>
  <c r="Z840" i="3"/>
  <c r="Z1268" i="3"/>
  <c r="Z344" i="3"/>
  <c r="Z1372" i="3"/>
  <c r="Z1413" i="3"/>
  <c r="Z823" i="3"/>
  <c r="Z593" i="3"/>
  <c r="Z1161" i="3"/>
  <c r="Z1290" i="3"/>
  <c r="Z546" i="3"/>
  <c r="Z1412" i="3"/>
  <c r="Z1275" i="3"/>
  <c r="Z825" i="3"/>
  <c r="Z876" i="3"/>
  <c r="Z1272" i="3"/>
  <c r="Z1123" i="3"/>
  <c r="Z401" i="3"/>
  <c r="Z895" i="3"/>
  <c r="Z413" i="3"/>
  <c r="Z1068" i="3"/>
  <c r="Z595" i="3"/>
  <c r="Z1376" i="3"/>
  <c r="Z651" i="3"/>
  <c r="Z1237" i="3"/>
  <c r="Z1229" i="3"/>
  <c r="Z929" i="3"/>
  <c r="Z1171" i="3"/>
  <c r="Z836" i="3"/>
  <c r="Z1388" i="3"/>
  <c r="Z1076" i="3"/>
  <c r="Z937" i="3"/>
  <c r="Z133" i="3"/>
  <c r="Z1087" i="3"/>
  <c r="Z1103" i="3"/>
  <c r="Z623" i="3"/>
  <c r="Z820" i="3"/>
  <c r="Z1077" i="3"/>
  <c r="Z504" i="3"/>
  <c r="Z512" i="3"/>
  <c r="Z933" i="3"/>
  <c r="Z1377" i="3"/>
  <c r="Z493" i="3"/>
  <c r="Z1218" i="3"/>
  <c r="Z1410" i="3"/>
  <c r="Z679" i="3"/>
  <c r="Z234" i="3"/>
  <c r="Z806" i="3"/>
  <c r="Z786" i="3"/>
  <c r="Z736" i="3"/>
  <c r="Z763" i="3"/>
  <c r="Z887" i="3"/>
  <c r="Z915" i="3"/>
  <c r="Z357" i="3"/>
  <c r="Z488" i="3"/>
  <c r="Z1247" i="3"/>
  <c r="Z650" i="3"/>
  <c r="Z201" i="3"/>
  <c r="Z1207" i="3"/>
  <c r="Z539" i="3"/>
  <c r="Z770" i="3"/>
  <c r="Z878" i="3"/>
  <c r="Z78" i="3"/>
  <c r="Z667" i="3"/>
  <c r="Z976" i="3"/>
  <c r="Z384" i="3"/>
  <c r="Z1231" i="3"/>
  <c r="Z873" i="3"/>
  <c r="Z467" i="3"/>
  <c r="Z85" i="3"/>
  <c r="Z427" i="3"/>
  <c r="Z599" i="3"/>
  <c r="Z1299" i="3"/>
  <c r="Z1021" i="3"/>
  <c r="Z897" i="3"/>
  <c r="Z1059" i="3"/>
  <c r="Z284" i="3"/>
  <c r="Z435" i="3"/>
  <c r="Z61" i="3"/>
  <c r="Z847" i="3"/>
  <c r="Z1426" i="3"/>
  <c r="Z313" i="3"/>
  <c r="Z708" i="3"/>
  <c r="Z222" i="3"/>
  <c r="Z1434" i="3"/>
  <c r="Z892" i="3"/>
  <c r="Z96" i="3"/>
  <c r="Z643" i="3"/>
  <c r="Z1144" i="3"/>
  <c r="Z531" i="3"/>
  <c r="Z1153" i="3"/>
  <c r="Z473" i="3"/>
  <c r="Z396" i="3"/>
  <c r="Z935" i="3"/>
  <c r="Z159" i="3"/>
  <c r="Z642" i="3"/>
  <c r="Z950" i="3"/>
  <c r="Z211" i="3"/>
  <c r="Z466" i="3"/>
  <c r="Z576" i="3"/>
  <c r="Z572" i="3"/>
  <c r="Z269" i="3"/>
  <c r="Z161" i="3"/>
  <c r="Z1384" i="3"/>
  <c r="Z332" i="3"/>
  <c r="Z289" i="3"/>
  <c r="Z13" i="3"/>
  <c r="Z348" i="3"/>
  <c r="Z758" i="3"/>
  <c r="Z257" i="3"/>
  <c r="Z329" i="3"/>
  <c r="Z996" i="3"/>
  <c r="Z1373" i="3"/>
  <c r="Z904" i="3"/>
  <c r="Z1081" i="3"/>
  <c r="Z984" i="3"/>
  <c r="Z809" i="3"/>
  <c r="Z998" i="3"/>
  <c r="Z920" i="3"/>
  <c r="Z896" i="3"/>
  <c r="Z1282" i="3"/>
  <c r="Z1043" i="3"/>
  <c r="Z587" i="3"/>
  <c r="Z57" i="3"/>
  <c r="Z143" i="3"/>
  <c r="Z29" i="3"/>
  <c r="Z327" i="3"/>
  <c r="Z636" i="3"/>
  <c r="Z551" i="3"/>
  <c r="Z956" i="3"/>
  <c r="Z238" i="3"/>
  <c r="Z124" i="3"/>
  <c r="Z37" i="3"/>
  <c r="Z229" i="3"/>
  <c r="Z193" i="3"/>
  <c r="Z90" i="3"/>
  <c r="Z150" i="3"/>
  <c r="Z34" i="3"/>
  <c r="Z20" i="3"/>
  <c r="Z3" i="3"/>
  <c r="Z62" i="3"/>
  <c r="Z81" i="3"/>
  <c r="Z416" i="3"/>
  <c r="Z997" i="3"/>
  <c r="Z484" i="3"/>
  <c r="Z681" i="3"/>
  <c r="Z1338" i="3"/>
  <c r="Z491" i="3"/>
  <c r="Z1148" i="3"/>
  <c r="Z1265" i="3"/>
  <c r="Z711" i="3"/>
  <c r="Z999" i="3"/>
  <c r="Z1004" i="3"/>
  <c r="Z1028" i="3"/>
  <c r="Z296" i="3"/>
  <c r="Z990" i="3"/>
  <c r="Z1457" i="3"/>
  <c r="Z1011" i="3"/>
  <c r="Z297" i="3"/>
  <c r="Z841" i="3"/>
  <c r="Z774" i="3"/>
  <c r="Z955" i="3"/>
  <c r="Z771" i="3"/>
  <c r="Z1188" i="3"/>
  <c r="Z24" i="3"/>
  <c r="Z253" i="3"/>
  <c r="Z308" i="3"/>
  <c r="Z738" i="3"/>
  <c r="Z128" i="3"/>
  <c r="Z855" i="3"/>
  <c r="Z1134" i="3"/>
  <c r="Z77" i="3"/>
  <c r="Z258" i="3"/>
  <c r="Z71" i="3"/>
  <c r="Z463" i="3"/>
  <c r="Z662" i="3"/>
  <c r="Z1044" i="3"/>
  <c r="Z1190" i="3"/>
  <c r="Z1390" i="3"/>
  <c r="Z309" i="3"/>
  <c r="Z589" i="3"/>
  <c r="Z1249" i="3"/>
  <c r="Z130" i="3"/>
  <c r="Z442" i="3"/>
  <c r="Z290" i="3"/>
  <c r="Z439" i="3"/>
  <c r="Z1343" i="3"/>
  <c r="Z470" i="3"/>
  <c r="Z740" i="3"/>
  <c r="Z1091" i="3"/>
  <c r="Z1263" i="3"/>
  <c r="Z604" i="3"/>
  <c r="Z354" i="3"/>
  <c r="Z1234" i="3"/>
  <c r="Z1278" i="3"/>
  <c r="Z831" i="3"/>
  <c r="Z677" i="3"/>
  <c r="Z497" i="3"/>
  <c r="Z1132" i="3"/>
  <c r="Z1391" i="3"/>
  <c r="Z251" i="3"/>
  <c r="Z1094" i="3"/>
  <c r="Z1209" i="3"/>
  <c r="Z1240" i="3"/>
  <c r="Z31" i="3"/>
  <c r="Z323" i="3"/>
  <c r="Z339" i="3"/>
  <c r="Z1331" i="3"/>
  <c r="Z963" i="3"/>
  <c r="Z634" i="3"/>
  <c r="Z1128" i="3"/>
  <c r="Z414" i="3"/>
  <c r="Z591" i="3"/>
  <c r="Z1396" i="3"/>
  <c r="Z164" i="3"/>
  <c r="Z91" i="3"/>
  <c r="Z671" i="3"/>
  <c r="Z1017" i="3"/>
  <c r="Z224" i="3"/>
  <c r="Z819" i="3"/>
  <c r="Z1227" i="3"/>
  <c r="Z534" i="3"/>
  <c r="Z704" i="3"/>
  <c r="Z882" i="3"/>
  <c r="Z959" i="3"/>
  <c r="Z1304" i="3"/>
  <c r="Z1117" i="3"/>
  <c r="Z1067" i="3"/>
  <c r="Z663" i="3"/>
  <c r="Z287" i="3"/>
  <c r="Z12" i="3"/>
  <c r="Z705" i="3"/>
  <c r="Z673" i="3"/>
  <c r="Z545" i="3"/>
  <c r="Z335" i="3"/>
  <c r="Z660" i="3"/>
  <c r="Z949" i="3"/>
  <c r="Z796" i="3"/>
  <c r="Z76" i="3"/>
  <c r="Z678" i="3"/>
  <c r="Z620" i="3"/>
  <c r="Z752" i="3"/>
  <c r="Z828" i="3"/>
  <c r="Z803" i="3"/>
  <c r="Z4" i="3"/>
  <c r="Z178" i="3"/>
  <c r="Z145" i="3"/>
  <c r="Z41" i="3"/>
  <c r="Z666" i="3"/>
  <c r="Z415" i="3"/>
  <c r="Z338" i="3"/>
  <c r="Z1172" i="3"/>
  <c r="Z1119" i="3"/>
  <c r="Z160" i="3"/>
  <c r="Z760" i="3"/>
  <c r="Z310" i="3"/>
  <c r="Z495" i="3"/>
  <c r="Z1309" i="3"/>
  <c r="Z1421" i="3"/>
  <c r="Z1435" i="3"/>
  <c r="Z582" i="3"/>
  <c r="Z773" i="3"/>
  <c r="Z790" i="3"/>
  <c r="Z875" i="3"/>
  <c r="Z890" i="3"/>
  <c r="Z1024" i="3"/>
  <c r="Z698" i="3"/>
  <c r="Z622" i="3"/>
  <c r="Z529" i="3"/>
  <c r="Z1116" i="3"/>
  <c r="Z1241" i="3"/>
  <c r="Z1389" i="3"/>
  <c r="Z1411" i="3"/>
  <c r="Z432" i="3"/>
  <c r="Z910" i="3"/>
  <c r="Z829" i="3"/>
  <c r="Z1381" i="3"/>
  <c r="Z1264" i="3"/>
  <c r="Z1060" i="3"/>
  <c r="Z248" i="3"/>
  <c r="Z291" i="3"/>
  <c r="Z285" i="3"/>
  <c r="Z340" i="3"/>
  <c r="Z1444" i="3"/>
  <c r="Z1206" i="3"/>
  <c r="Z1289" i="3"/>
  <c r="Z19" i="3"/>
  <c r="Z1277" i="3"/>
  <c r="Z381" i="3"/>
  <c r="Z1296" i="3"/>
  <c r="Z852" i="3"/>
  <c r="Z723" i="3"/>
  <c r="Z562" i="3"/>
  <c r="Z1259" i="3"/>
  <c r="Z100" i="3"/>
  <c r="Z109" i="3"/>
  <c r="Z1023" i="3"/>
  <c r="Z1271" i="3"/>
  <c r="Z51" i="3"/>
  <c r="Z286" i="3"/>
  <c r="Z182" i="3"/>
  <c r="Z219" i="3"/>
  <c r="Z83" i="3"/>
  <c r="Z98" i="3"/>
  <c r="Z210" i="3"/>
  <c r="Z169" i="3"/>
  <c r="Z162" i="3"/>
  <c r="Z147" i="3"/>
  <c r="Z22" i="3"/>
  <c r="Z203" i="3"/>
  <c r="Z380" i="3"/>
  <c r="Z1298" i="3"/>
  <c r="Z1235" i="3"/>
  <c r="Z45" i="3"/>
  <c r="Z833" i="3"/>
  <c r="Z464" i="3"/>
  <c r="Z821" i="3"/>
  <c r="Z1187" i="3"/>
  <c r="Z1223" i="3"/>
  <c r="Z1409" i="3"/>
  <c r="Z7" i="3"/>
  <c r="Z15" i="3"/>
  <c r="Z369" i="3"/>
  <c r="Z187" i="3"/>
  <c r="Z2" i="3"/>
  <c r="Z33" i="3"/>
  <c r="Z565" i="3"/>
  <c r="Z1006" i="3"/>
  <c r="Z874" i="3"/>
  <c r="Z235" i="3"/>
  <c r="Z199" i="3"/>
  <c r="Z346" i="3"/>
  <c r="Z305" i="3"/>
  <c r="Z1317" i="3"/>
  <c r="Z40" i="3"/>
  <c r="Z243" i="3"/>
  <c r="Z139" i="3"/>
  <c r="Z200" i="3"/>
  <c r="Z25" i="3"/>
  <c r="Z674" i="3"/>
  <c r="Z361" i="3"/>
  <c r="Z1316" i="3"/>
  <c r="Z1213" i="3"/>
  <c r="Z753" i="3"/>
  <c r="Z1330" i="3"/>
  <c r="Z1280" i="3"/>
  <c r="Z632" i="3"/>
  <c r="Z961" i="3"/>
  <c r="Z307" i="3"/>
  <c r="Z775" i="3"/>
  <c r="Z272" i="3"/>
  <c r="Z245" i="3"/>
  <c r="Z477" i="3"/>
  <c r="Z657" i="3"/>
  <c r="Z1353" i="3"/>
  <c r="Z1454" i="3"/>
  <c r="Z68" i="3"/>
  <c r="Z27" i="3"/>
  <c r="Z1364" i="3"/>
  <c r="Z324" i="3"/>
  <c r="Z457" i="3"/>
  <c r="Z1355" i="3"/>
  <c r="Z1321" i="3"/>
  <c r="Z72" i="3"/>
  <c r="Z118" i="3"/>
  <c r="Z63" i="3"/>
  <c r="Z343" i="3"/>
  <c r="Z826" i="3"/>
  <c r="Z1075" i="3"/>
  <c r="Z397" i="3"/>
  <c r="Z818" i="3"/>
  <c r="Z913" i="3"/>
  <c r="Z486" i="3"/>
  <c r="Z844" i="3"/>
  <c r="Z312" i="3"/>
  <c r="Z177" i="3"/>
  <c r="Z1007" i="3"/>
  <c r="Z784" i="3"/>
  <c r="Z155" i="3"/>
  <c r="Z60" i="3"/>
  <c r="Z208" i="3"/>
  <c r="Z59" i="3"/>
  <c r="Z1026" i="3"/>
  <c r="Z860" i="3"/>
  <c r="Z142" i="3"/>
  <c r="Z151" i="3"/>
  <c r="Z658" i="3"/>
  <c r="Z267" i="3"/>
  <c r="Z1078" i="3"/>
  <c r="Z1157" i="3"/>
  <c r="Z680" i="3"/>
  <c r="Z1029" i="3"/>
  <c r="Z447" i="3"/>
  <c r="Z930" i="3"/>
  <c r="Z444" i="3"/>
  <c r="Z668" i="3"/>
  <c r="Z391" i="3"/>
  <c r="Z166" i="3"/>
  <c r="Z1019" i="3"/>
  <c r="Z232" i="3"/>
  <c r="Z65" i="3"/>
  <c r="Z487" i="3"/>
  <c r="Z718" i="3"/>
  <c r="Z392" i="3"/>
  <c r="Z754" i="3"/>
  <c r="Z1286" i="3"/>
  <c r="Z979" i="3"/>
  <c r="Z845" i="3"/>
  <c r="Z1239" i="3"/>
  <c r="Z482" i="3"/>
  <c r="Z278" i="3"/>
  <c r="Z249" i="3"/>
  <c r="Z120" i="3"/>
  <c r="Z422" i="3"/>
  <c r="Z502" i="3"/>
  <c r="Z1002" i="3"/>
  <c r="Z1008" i="3"/>
  <c r="Z1243" i="3"/>
  <c r="Z46" i="3"/>
  <c r="Z1056" i="3"/>
  <c r="Z765" i="3"/>
  <c r="Z1089" i="3"/>
  <c r="Z513" i="3"/>
  <c r="Z322" i="3"/>
  <c r="Z39" i="3"/>
  <c r="Z122" i="3"/>
  <c r="Z215" i="3"/>
  <c r="Z943" i="3"/>
  <c r="Z144" i="3"/>
  <c r="Z781" i="3"/>
  <c r="Z351" i="3"/>
  <c r="Z1458" i="3"/>
  <c r="Z893" i="3"/>
  <c r="Z759" i="3"/>
  <c r="Z99" i="3"/>
  <c r="Z1328" i="3"/>
  <c r="Z948" i="3"/>
  <c r="Z939" i="3"/>
  <c r="Z337" i="3"/>
  <c r="Z1198" i="3"/>
  <c r="Z1205" i="3"/>
  <c r="Z1312" i="3"/>
  <c r="Z1319" i="3"/>
  <c r="Z1445" i="3"/>
  <c r="Z1408" i="3"/>
  <c r="Z832" i="3"/>
  <c r="Z1447" i="3"/>
  <c r="Z1339" i="3"/>
  <c r="Z1397" i="3"/>
  <c r="Z1015" i="3"/>
  <c r="Z514" i="3"/>
  <c r="Z450" i="3"/>
  <c r="Z1287" i="3"/>
  <c r="Z1173" i="3"/>
  <c r="Z699" i="3"/>
  <c r="Z227" i="3"/>
  <c r="Z273" i="3"/>
  <c r="Z115" i="3"/>
  <c r="Z240" i="3"/>
  <c r="Z968" i="3"/>
  <c r="Z476" i="3"/>
  <c r="Z627" i="3"/>
  <c r="Z608" i="3"/>
  <c r="Z105" i="3"/>
  <c r="Z95" i="3"/>
  <c r="Z67" i="3"/>
  <c r="Z180" i="3"/>
  <c r="Z226" i="3"/>
  <c r="Z171" i="3"/>
  <c r="Z173" i="3"/>
  <c r="Z119" i="3"/>
  <c r="Z207" i="3"/>
  <c r="Z158" i="3"/>
  <c r="Z110" i="3"/>
  <c r="Z106" i="3"/>
  <c r="Z181" i="3"/>
  <c r="Z216" i="3"/>
  <c r="Z191" i="3"/>
  <c r="Z132" i="3"/>
  <c r="Z55" i="3"/>
  <c r="Z185" i="3"/>
  <c r="Z1097" i="3"/>
  <c r="Z557" i="3"/>
  <c r="Z460" i="3"/>
  <c r="Z719" i="3"/>
  <c r="Z776" i="3"/>
  <c r="Z735" i="3"/>
  <c r="Z1197" i="3"/>
  <c r="Z911" i="3"/>
  <c r="Z682" i="3"/>
  <c r="Z683" i="3"/>
  <c r="Z865" i="3"/>
  <c r="Z1283" i="3"/>
  <c r="Z872" i="3"/>
  <c r="Z626" i="3"/>
  <c r="Z848" i="3"/>
  <c r="Z1110" i="3"/>
  <c r="Z402" i="3"/>
  <c r="Z946" i="3"/>
  <c r="Z756" i="3"/>
  <c r="Z506" i="3"/>
  <c r="Z1365" i="3"/>
  <c r="Z1401" i="3"/>
  <c r="Z640" i="3"/>
  <c r="Z609" i="3"/>
  <c r="Z254" i="3"/>
  <c r="Z250" i="3"/>
  <c r="Z373" i="3"/>
  <c r="Z569" i="3"/>
  <c r="Z1184" i="3"/>
  <c r="Z709" i="3"/>
  <c r="Z1403" i="3"/>
  <c r="Z853" i="3"/>
  <c r="Z292" i="3"/>
  <c r="Z175" i="3"/>
  <c r="Z334" i="3"/>
  <c r="Z107" i="3"/>
  <c r="Z101" i="3"/>
  <c r="Z92" i="3"/>
  <c r="Z111" i="3"/>
  <c r="Z1244" i="3"/>
  <c r="Z149" i="3"/>
  <c r="Z103" i="3"/>
  <c r="Z136" i="3"/>
  <c r="Z54" i="3"/>
  <c r="Z233" i="3"/>
  <c r="Z281" i="3"/>
  <c r="Z321" i="3"/>
  <c r="Z112" i="3"/>
  <c r="Z239" i="3"/>
  <c r="Z176" i="3"/>
  <c r="Z170" i="3"/>
  <c r="Z206" i="3"/>
  <c r="Z213" i="3"/>
  <c r="Z116" i="3"/>
  <c r="Z97" i="3"/>
  <c r="Z134" i="3"/>
  <c r="Z135" i="3"/>
  <c r="Z137" i="3"/>
  <c r="Z117" i="3"/>
  <c r="Z102" i="3"/>
  <c r="Z163" i="3"/>
  <c r="Z141" i="3"/>
  <c r="Z167" i="3"/>
  <c r="Z86" i="3"/>
  <c r="Z174" i="3"/>
  <c r="Z183" i="3"/>
  <c r="Z614" i="3"/>
  <c r="Z407" i="3"/>
  <c r="Z152" i="3"/>
  <c r="Z1420" i="3"/>
  <c r="Z1030" i="3"/>
  <c r="Z1192" i="3"/>
  <c r="Z863" i="3"/>
  <c r="Z1151" i="3"/>
  <c r="Z1216" i="3"/>
  <c r="Z802" i="3"/>
  <c r="Z1167" i="3"/>
  <c r="Z849" i="3"/>
  <c r="Z616" i="3"/>
  <c r="Z1168" i="3"/>
  <c r="Z647" i="3"/>
  <c r="Z6" i="3"/>
  <c r="Z519" i="3"/>
  <c r="Z521" i="3"/>
  <c r="Z554" i="3"/>
  <c r="Z1276" i="3"/>
  <c r="Z1370" i="3"/>
  <c r="Z459" i="3"/>
  <c r="Z1367" i="3"/>
  <c r="Z1349" i="3"/>
  <c r="Z862" i="3"/>
  <c r="Z618" i="3"/>
  <c r="Z1057" i="3"/>
  <c r="Z499" i="3"/>
  <c r="Z1165" i="3"/>
  <c r="Z525" i="3"/>
  <c r="Z1180" i="3"/>
  <c r="Z542" i="3"/>
  <c r="Z789" i="3"/>
  <c r="Z815" i="3"/>
  <c r="Z8" i="3"/>
  <c r="Z140" i="3"/>
  <c r="Z35" i="3"/>
  <c r="Z44" i="3"/>
  <c r="Z9" i="3"/>
  <c r="Z69" i="3"/>
  <c r="Z30" i="3"/>
  <c r="Z113" i="3"/>
  <c r="Z104" i="3"/>
  <c r="Z89" i="3"/>
  <c r="Z70" i="3"/>
  <c r="Z23" i="3"/>
  <c r="Z52" i="3"/>
  <c r="Z153" i="3"/>
  <c r="Z669" i="3"/>
  <c r="Z195" i="3"/>
  <c r="Z14" i="3"/>
  <c r="Z386" i="3"/>
  <c r="Z1048" i="3"/>
  <c r="Z230" i="3"/>
  <c r="Z1005" i="3"/>
  <c r="Z125" i="3"/>
  <c r="Z218" i="3"/>
  <c r="Z378" i="3"/>
  <c r="Z32" i="3"/>
  <c r="Z686" i="3"/>
  <c r="Z1344" i="3"/>
  <c r="Z1199" i="3"/>
  <c r="Z1342" i="3"/>
  <c r="Z1350" i="3"/>
  <c r="Z533" i="3"/>
  <c r="Z438" i="3"/>
  <c r="Z717" i="3"/>
  <c r="Z1092" i="3"/>
  <c r="Z1425" i="3"/>
  <c r="Z1310" i="3"/>
  <c r="Z528" i="3"/>
  <c r="Z751" i="3"/>
  <c r="Z742" i="3"/>
  <c r="Z548" i="3"/>
  <c r="Z1362" i="3"/>
  <c r="Z590" i="3"/>
  <c r="Z411" i="3"/>
  <c r="Z729" i="3"/>
  <c r="Z701" i="3"/>
  <c r="Z1211" i="3"/>
  <c r="Z687" i="3"/>
  <c r="Z478" i="3"/>
  <c r="Z483" i="3"/>
  <c r="Z1186" i="3"/>
  <c r="Z1003" i="3"/>
  <c r="Z536" i="3"/>
  <c r="Z49" i="3"/>
  <c r="Z42" i="3"/>
  <c r="Z294" i="3"/>
  <c r="Z581" i="3"/>
  <c r="Z612" i="3"/>
  <c r="Z365" i="3"/>
  <c r="Z1079" i="3"/>
  <c r="Z295" i="3"/>
  <c r="Z461" i="3"/>
  <c r="Z1430" i="3"/>
  <c r="Z631" i="3"/>
  <c r="Z611" i="3"/>
  <c r="Z722" i="3"/>
  <c r="Z1039" i="3"/>
  <c r="Z1147" i="3"/>
  <c r="Z703" i="3"/>
  <c r="Z989" i="3"/>
  <c r="Z881" i="3"/>
  <c r="Z527" i="3"/>
  <c r="Z1301" i="3"/>
  <c r="Z1230" i="3"/>
  <c r="Z993" i="3"/>
  <c r="Z1150" i="3"/>
  <c r="Z966" i="3"/>
  <c r="Z769" i="3"/>
  <c r="Z279" i="3"/>
  <c r="Z867" i="3"/>
  <c r="Z43" i="3"/>
  <c r="Z11" i="3"/>
  <c r="Z987" i="3"/>
  <c r="Z1337" i="3"/>
  <c r="Z619" i="3"/>
  <c r="Z994" i="3"/>
  <c r="Z1196" i="3"/>
  <c r="Z905" i="3"/>
  <c r="Z538" i="3"/>
  <c r="Z1267" i="3"/>
  <c r="Z805" i="3"/>
  <c r="Z1114" i="3"/>
  <c r="Z556" i="3"/>
  <c r="Z518" i="3"/>
  <c r="Z148" i="3"/>
  <c r="Z613" i="3"/>
  <c r="Z731" i="3"/>
  <c r="Z944" i="3"/>
  <c r="Z1033" i="3"/>
  <c r="Z18" i="3"/>
  <c r="Z1020" i="3"/>
  <c r="Z1438" i="3"/>
  <c r="Z509" i="3"/>
  <c r="Z952" i="3"/>
  <c r="Z127" i="3"/>
  <c r="Z564" i="3"/>
  <c r="Z241" i="3"/>
  <c r="Z1121" i="3"/>
  <c r="Z316" i="3"/>
  <c r="Z56" i="3"/>
  <c r="Z36" i="3"/>
  <c r="Z788" i="3"/>
  <c r="Z1450" i="3"/>
  <c r="Z854" i="3"/>
  <c r="Z1285" i="3"/>
  <c r="Z1308" i="3"/>
  <c r="Z1443" i="3"/>
  <c r="Z1054" i="3"/>
  <c r="Z449" i="3"/>
  <c r="Z1305" i="3"/>
  <c r="Z1292" i="3"/>
  <c r="Z1062" i="3"/>
  <c r="Z1072" i="3"/>
  <c r="Z1238" i="3"/>
  <c r="Z958" i="3"/>
  <c r="Z1302" i="3"/>
  <c r="Z1407" i="3"/>
  <c r="Z883" i="3"/>
  <c r="Z834" i="3"/>
  <c r="Z782" i="3"/>
  <c r="Z1141" i="3"/>
  <c r="Z1055" i="3"/>
  <c r="Z1069" i="3"/>
  <c r="Z1061" i="3"/>
  <c r="Z1118" i="3"/>
  <c r="Z942" i="3"/>
  <c r="Z886" i="3"/>
  <c r="Z1386" i="3"/>
  <c r="Z594" i="3"/>
  <c r="Z561" i="3"/>
  <c r="Z567" i="3"/>
  <c r="Z1232" i="3"/>
  <c r="Z1037" i="3"/>
  <c r="Z516" i="3"/>
  <c r="Z1459" i="3"/>
  <c r="Z1042" i="3"/>
  <c r="Z1424" i="3"/>
  <c r="Z1455" i="3"/>
  <c r="Z1405" i="3"/>
  <c r="Z508" i="3"/>
  <c r="Z637" i="3"/>
  <c r="Z1130" i="3"/>
  <c r="Z835" i="3"/>
  <c r="Z1049" i="3"/>
  <c r="Z856" i="3"/>
  <c r="Z1378" i="3"/>
  <c r="Z16" i="3"/>
  <c r="Z88" i="3"/>
  <c r="Z1142" i="3"/>
  <c r="Z676" i="3"/>
  <c r="Z47" i="3"/>
  <c r="Z10" i="3"/>
  <c r="Z358" i="3"/>
  <c r="Z263" i="3"/>
  <c r="Z225" i="3"/>
  <c r="Z64" i="3"/>
  <c r="Z1451" i="3"/>
  <c r="Z1371" i="3"/>
  <c r="Z1281" i="3"/>
  <c r="Z568" i="3"/>
  <c r="Z757" i="3"/>
  <c r="Z721" i="3"/>
  <c r="Z573" i="3"/>
  <c r="Z1181" i="3"/>
  <c r="Z962" i="3"/>
  <c r="Z298" i="3"/>
  <c r="Z1009" i="3"/>
  <c r="Z246" i="3"/>
  <c r="Z53" i="3"/>
  <c r="Z889" i="3"/>
  <c r="Z574" i="3"/>
  <c r="Z1220" i="3"/>
  <c r="Z1336" i="3"/>
  <c r="Z1074" i="3"/>
  <c r="Z1300" i="3"/>
  <c r="Z84" i="3"/>
  <c r="Z418" i="3"/>
  <c r="Z621" i="3"/>
  <c r="Z520" i="3"/>
  <c r="Z1139" i="3"/>
  <c r="Z1423" i="3"/>
  <c r="Z870" i="3"/>
  <c r="Z606" i="3"/>
  <c r="Z967" i="3"/>
  <c r="Z951" i="3"/>
  <c r="Z563" i="3"/>
  <c r="Z456" i="3"/>
  <c r="Z691" i="3"/>
  <c r="Z794" i="3"/>
  <c r="Z1279" i="3"/>
  <c r="Z1295" i="3"/>
  <c r="Z851" i="3"/>
  <c r="Z490" i="3"/>
  <c r="Z1428" i="3"/>
  <c r="Z1456" i="3"/>
  <c r="Z649" i="3"/>
  <c r="Z1346" i="3"/>
  <c r="Z960" i="3"/>
  <c r="Z644" i="3"/>
  <c r="Z652" i="3"/>
  <c r="Z693" i="3"/>
  <c r="Z934" i="3"/>
  <c r="Z739" i="3"/>
  <c r="Z430" i="3"/>
  <c r="Z426" i="3"/>
  <c r="Z1051" i="3"/>
  <c r="Z787" i="3"/>
  <c r="Z748" i="3"/>
  <c r="Z417" i="3"/>
  <c r="Z1233" i="3"/>
  <c r="Z1262" i="3"/>
  <c r="Z1083" i="3"/>
  <c r="Z988" i="3"/>
  <c r="Z800" i="3"/>
  <c r="Z603" i="3"/>
  <c r="Z741" i="3"/>
  <c r="Z541" i="3"/>
  <c r="Z1357" i="3"/>
  <c r="Z597" i="3"/>
  <c r="Z1137" i="3"/>
  <c r="Z813" i="3"/>
  <c r="Z73" i="3"/>
  <c r="Z857" i="3"/>
  <c r="Z1341" i="3"/>
  <c r="Z1115" i="3"/>
  <c r="Z448" i="3"/>
  <c r="Z530" i="3"/>
  <c r="Z918" i="3"/>
  <c r="Z252" i="3"/>
  <c r="Z1126" i="3"/>
  <c r="Z1013" i="3"/>
  <c r="Z1084" i="3"/>
  <c r="Z50" i="3"/>
  <c r="Z236" i="3"/>
  <c r="Z172" i="3"/>
  <c r="Z1052" i="3"/>
  <c r="Z986" i="3"/>
  <c r="Z388" i="3"/>
  <c r="Z1001" i="3"/>
  <c r="Z1022" i="3"/>
  <c r="Z1025" i="3"/>
  <c r="Z1047" i="3"/>
  <c r="Z360" i="3"/>
  <c r="Z880" i="3"/>
  <c r="Z888" i="3"/>
  <c r="Z303" i="3"/>
  <c r="Z1399" i="3"/>
  <c r="Z645" i="3"/>
  <c r="Z131" i="3"/>
  <c r="Z168" i="3"/>
  <c r="Z1155" i="3"/>
  <c r="Z793" i="3"/>
  <c r="Z1200" i="3"/>
  <c r="Z1166" i="3"/>
  <c r="Z1106" i="3"/>
  <c r="Z743" i="3"/>
  <c r="Z648" i="3"/>
  <c r="Z1212" i="3"/>
  <c r="Z1417" i="3"/>
  <c r="Z1356" i="3"/>
  <c r="Z969" i="3"/>
  <c r="Z1402" i="3"/>
  <c r="Z923" i="3"/>
  <c r="Z311" i="3"/>
  <c r="Z275" i="3"/>
  <c r="Z1291" i="3"/>
  <c r="Z1133" i="3"/>
  <c r="Z908" i="3"/>
  <c r="Z1159" i="3"/>
  <c r="Z299" i="3"/>
  <c r="Z807" i="3"/>
  <c r="Z363" i="3"/>
  <c r="Z58" i="3"/>
  <c r="Z255" i="3"/>
  <c r="Z1449" i="3"/>
  <c r="Z1174" i="3"/>
  <c r="Z301" i="3"/>
  <c r="Z1297" i="3"/>
  <c r="Z82" i="3"/>
  <c r="Z675" i="3"/>
  <c r="Z1284" i="3"/>
  <c r="Z1105" i="3"/>
  <c r="Z1177" i="3"/>
  <c r="Z108" i="3"/>
  <c r="Z974" i="3"/>
  <c r="Z474" i="3"/>
  <c r="Z768" i="3"/>
  <c r="Z202" i="3"/>
  <c r="Z1090" i="3"/>
  <c r="Z664" i="3"/>
  <c r="Z1191" i="3"/>
  <c r="Z1208" i="3"/>
  <c r="Z712" i="3"/>
  <c r="Z293" i="3"/>
  <c r="Z1324" i="3"/>
  <c r="Z1140" i="3"/>
  <c r="Z1329" i="3"/>
  <c r="Z858" i="3"/>
  <c r="Z1158" i="3"/>
  <c r="Z387" i="3"/>
  <c r="Z734" i="3"/>
  <c r="Z382" i="3"/>
  <c r="Z420" i="3"/>
  <c r="Z1131" i="3"/>
  <c r="Z1010" i="3"/>
  <c r="Z965" i="3"/>
  <c r="Z1041" i="3"/>
  <c r="Z1260" i="3"/>
  <c r="Z555" i="3"/>
  <c r="Z537" i="3"/>
  <c r="Z515" i="3"/>
  <c r="Z370" i="3"/>
  <c r="Z1095" i="3"/>
  <c r="Z586" i="3"/>
  <c r="Z1400" i="3"/>
  <c r="Z1274" i="3"/>
  <c r="Z1242" i="3"/>
  <c r="Z1261" i="3"/>
  <c r="Z247" i="3"/>
  <c r="Z730" i="3"/>
  <c r="Z154" i="3"/>
  <c r="Z1427" i="3"/>
  <c r="Z697" i="3"/>
  <c r="Z804" i="3"/>
  <c r="Z1294" i="3"/>
  <c r="Z801" i="3"/>
  <c r="Z797" i="3"/>
  <c r="Z1419" i="3"/>
  <c r="Z628" i="3"/>
  <c r="Z1201" i="3"/>
  <c r="Z772" i="3"/>
  <c r="Z816" i="3"/>
  <c r="Z785" i="3"/>
  <c r="Z21" i="3"/>
  <c r="Z710" i="3"/>
  <c r="Z424" i="3"/>
  <c r="Z350" i="3"/>
  <c r="Z374" i="3"/>
  <c r="Z610" i="3"/>
  <c r="Z543" i="3"/>
  <c r="Z1034" i="3"/>
  <c r="Z356" i="3"/>
  <c r="Z123" i="3"/>
  <c r="Z342" i="3"/>
  <c r="Z1315" i="3"/>
  <c r="Z425" i="3"/>
  <c r="Z727" i="3"/>
  <c r="Z750" i="3"/>
  <c r="Z706" i="3"/>
  <c r="Z1215" i="3"/>
  <c r="Z716" i="3"/>
  <c r="Z635" i="3"/>
  <c r="Z694" i="3"/>
  <c r="Z1345" i="3"/>
  <c r="Z452" i="3"/>
  <c r="Z522" i="3"/>
  <c r="Z596" i="3"/>
  <c r="Z1203" i="3"/>
  <c r="Z1436" i="3"/>
  <c r="Z1113" i="3"/>
  <c r="Z745" i="3"/>
  <c r="Z1136" i="3"/>
  <c r="Z1071" i="3"/>
  <c r="Z1058" i="3"/>
  <c r="Z1160" i="3"/>
  <c r="Z330" i="3"/>
  <c r="Z566" i="3"/>
  <c r="Z985" i="3"/>
  <c r="Z1016" i="3"/>
  <c r="Z265" i="3"/>
  <c r="Z783" i="3"/>
  <c r="Z732" i="3"/>
  <c r="Z1111" i="3"/>
  <c r="Z780" i="3"/>
  <c r="Z1318" i="3"/>
  <c r="Z1224" i="3"/>
  <c r="Z1311" i="3"/>
  <c r="Z941" i="3"/>
  <c r="Z441" i="3"/>
  <c r="Z868" i="3"/>
  <c r="Z1122" i="3"/>
  <c r="Z578" i="3"/>
  <c r="Z347" i="3"/>
  <c r="Z1098" i="3"/>
  <c r="Z1082" i="3"/>
  <c r="Z550" i="3"/>
  <c r="Z971" i="3"/>
  <c r="Z665" i="3"/>
  <c r="Z724" i="3"/>
  <c r="Z549" i="3"/>
  <c r="Z690" i="3"/>
  <c r="Z1325" i="3"/>
  <c r="Z926" i="3"/>
  <c r="Z409" i="3"/>
  <c r="Z532" i="3"/>
  <c r="Z264" i="3"/>
  <c r="Z638" i="3"/>
  <c r="Z1129" i="3"/>
  <c r="Z964" i="3"/>
  <c r="Z898" i="3"/>
  <c r="Z1442" i="3"/>
  <c r="Z580" i="3"/>
  <c r="Z1359" i="3"/>
  <c r="Z445" i="3"/>
  <c r="Z328" i="3"/>
  <c r="Z266" i="3"/>
  <c r="Z244" i="3"/>
  <c r="Z570" i="3"/>
  <c r="Z871" i="3"/>
  <c r="Z355" i="3"/>
  <c r="Z190" i="3"/>
  <c r="Z1176" i="3"/>
  <c r="Z492" i="3"/>
  <c r="Z761" i="3"/>
  <c r="Z814" i="3"/>
  <c r="Z451" i="3"/>
  <c r="Z471" i="3"/>
  <c r="Z810" i="3"/>
  <c r="Z1156" i="3"/>
  <c r="Z689" i="3"/>
  <c r="Z1258" i="3"/>
  <c r="Z702" i="3"/>
  <c r="Z1393" i="3"/>
  <c r="Z827" i="3"/>
  <c r="Z1210" i="3"/>
  <c r="Z505" i="3"/>
  <c r="Z1453" i="3"/>
  <c r="Z443" i="3"/>
  <c r="Z869" i="3"/>
  <c r="Z1146" i="3"/>
  <c r="Z498" i="3"/>
  <c r="Z817" i="3"/>
  <c r="Z1138" i="3"/>
  <c r="Z688" i="3"/>
  <c r="Z846" i="3"/>
  <c r="Z433" i="3"/>
  <c r="Z1066" i="3"/>
  <c r="Z746" i="3"/>
  <c r="Z656" i="3"/>
  <c r="Z1086" i="3"/>
  <c r="Z1073" i="3"/>
  <c r="Z824" i="3"/>
  <c r="Z588" i="3"/>
  <c r="Z437" i="3"/>
  <c r="Z1149" i="3"/>
  <c r="Z393" i="3"/>
  <c r="Z1257" i="3"/>
  <c r="Z1046" i="3"/>
  <c r="Z1394" i="3"/>
  <c r="Z260" i="3"/>
  <c r="Z1108" i="3"/>
  <c r="Z315" i="3"/>
  <c r="Z891" i="3"/>
  <c r="Z1102" i="3"/>
  <c r="Z1253" i="3"/>
  <c r="Z692" i="3"/>
  <c r="Z288" i="3"/>
  <c r="Z615" i="3"/>
  <c r="Z914" i="3"/>
  <c r="Z1375" i="3"/>
  <c r="Z1164" i="3"/>
  <c r="Z517" i="3"/>
  <c r="Z1217" i="3"/>
  <c r="Z1351" i="3"/>
  <c r="Z1104" i="3"/>
  <c r="Z1045" i="3"/>
  <c r="Z419" i="3"/>
  <c r="Z605" i="3"/>
  <c r="Z912" i="3"/>
  <c r="Z850" i="3"/>
  <c r="Z1422" i="3"/>
  <c r="Z1404" i="3"/>
  <c r="Z1064" i="3"/>
  <c r="Z766" i="3"/>
  <c r="Z778" i="3"/>
  <c r="Z899" i="3"/>
  <c r="Z1124" i="3"/>
  <c r="Z1433" i="3"/>
  <c r="Z947" i="3"/>
  <c r="Z1352" i="3"/>
  <c r="Z762" i="3"/>
  <c r="Z1225" i="3"/>
  <c r="Z919" i="3"/>
  <c r="Z602" i="3"/>
  <c r="Z728" i="3"/>
  <c r="Z1193" i="3"/>
  <c r="Z1245" i="3"/>
  <c r="Z468" i="3"/>
  <c r="Z900" i="3"/>
  <c r="Z1307" i="3"/>
  <c r="Z485" i="3"/>
  <c r="Z859" i="3"/>
  <c r="Z1358" i="3"/>
  <c r="Z843" i="3"/>
  <c r="Z371" i="3"/>
  <c r="Z575" i="3"/>
  <c r="Z1441" i="3"/>
  <c r="Z1080" i="3"/>
  <c r="Z1145" i="3"/>
  <c r="Z440" i="3"/>
  <c r="Z472" i="3"/>
  <c r="Z1369" i="3"/>
  <c r="Z462" i="3"/>
  <c r="Z907" i="3"/>
  <c r="Z598" i="3"/>
  <c r="Z501" i="3"/>
  <c r="Z791" i="3"/>
  <c r="Z1323" i="3"/>
  <c r="Z1354" i="3"/>
  <c r="Z1246" i="3"/>
  <c r="Z755" i="3"/>
  <c r="Z1226" i="3"/>
  <c r="Z1415" i="3"/>
  <c r="Z1406" i="3"/>
  <c r="Z455" i="3"/>
  <c r="Z1306" i="3"/>
  <c r="Z764" i="3"/>
  <c r="Z733" i="3"/>
  <c r="Z1096" i="3"/>
  <c r="Z1270" i="3"/>
  <c r="Z940" i="3"/>
  <c r="Z1214" i="3"/>
  <c r="Z1398" i="3"/>
  <c r="Z1440" i="3"/>
  <c r="Z906" i="3"/>
  <c r="Z1040" i="3"/>
  <c r="Z864" i="3"/>
  <c r="Z1293" i="3"/>
  <c r="Z1432" i="3"/>
  <c r="Z715" i="3"/>
  <c r="Z1250" i="3"/>
  <c r="Z1335" i="3"/>
  <c r="Z1361" i="3"/>
  <c r="Z481" i="3"/>
  <c r="Z713" i="3"/>
  <c r="Z1154" i="3"/>
  <c r="Z630" i="3"/>
  <c r="Z1093" i="3"/>
  <c r="Z928" i="3"/>
  <c r="Z1416" i="3"/>
  <c r="Z454" i="3"/>
  <c r="Z972" i="3"/>
  <c r="Z925" i="3"/>
  <c r="Z165" i="3"/>
  <c r="Z1380" i="3"/>
  <c r="Z1070" i="3"/>
  <c r="Z685" i="3"/>
  <c r="Z480" i="3"/>
  <c r="Z1387" i="3"/>
  <c r="Z362" i="3"/>
  <c r="Z1100" i="3"/>
  <c r="Z500" i="3"/>
  <c r="Z1120" i="3"/>
  <c r="Z377" i="3"/>
  <c r="Z341" i="3"/>
  <c r="Z300" i="3"/>
  <c r="Z583" i="3"/>
  <c r="Z654" i="3"/>
  <c r="Z353" i="3"/>
  <c r="Z1018" i="3"/>
  <c r="Z261" i="3"/>
  <c r="Z364" i="3"/>
  <c r="Z121" i="3"/>
  <c r="Z26" i="3"/>
  <c r="Z282" i="3"/>
  <c r="Z319" i="3"/>
  <c r="Z366" i="3"/>
  <c r="Z670" i="3"/>
  <c r="Z336" i="3"/>
  <c r="Z799" i="3"/>
  <c r="Z126" i="3"/>
  <c r="Z48" i="3"/>
  <c r="Z157" i="3"/>
  <c r="Z524" i="3"/>
  <c r="Z352" i="3"/>
  <c r="Z980" i="3"/>
  <c r="Z179" i="3"/>
  <c r="Z205" i="3"/>
  <c r="Z274" i="3"/>
  <c r="Z192" i="3"/>
  <c r="Z146" i="3"/>
  <c r="Z317" i="3"/>
  <c r="Z259" i="3"/>
  <c r="Z223" i="3"/>
  <c r="Z475" i="3"/>
  <c r="Z917" i="3"/>
  <c r="Z479" i="3"/>
  <c r="Z957" i="3"/>
  <c r="Z1170" i="3"/>
  <c r="Z707" i="3"/>
  <c r="Z970" i="3"/>
  <c r="Z901" i="3"/>
  <c r="Z1348" i="3"/>
  <c r="Z884" i="3"/>
  <c r="Z283" i="3"/>
  <c r="Z383" i="3"/>
  <c r="Z188" i="3"/>
  <c r="Z237" i="3"/>
  <c r="Z277" i="3"/>
  <c r="Z79" i="3"/>
  <c r="Z129" i="3"/>
  <c r="Z228" i="3"/>
  <c r="Z114" i="3"/>
  <c r="Z777" i="3"/>
  <c r="Z231" i="3"/>
  <c r="Z198" i="3"/>
  <c r="Z280" i="3"/>
  <c r="Z302" i="3"/>
  <c r="Z268" i="3"/>
  <c r="Z270" i="3"/>
  <c r="Z767" i="3"/>
  <c r="Z412" i="3"/>
  <c r="Z345" i="3"/>
  <c r="Z318" i="3"/>
  <c r="Z66" i="3"/>
  <c r="Z304" i="3"/>
  <c r="Z320" i="3"/>
  <c r="Z489" i="3"/>
  <c r="Z496" i="3"/>
  <c r="Z196" i="3"/>
  <c r="Z271" i="3"/>
  <c r="Z894" i="3"/>
  <c r="Z1175" i="3"/>
  <c r="Z629" i="3"/>
  <c r="Z696" i="3"/>
  <c r="Z1012" i="3"/>
  <c r="Z1152" i="3"/>
  <c r="Z1027" i="3"/>
  <c r="Z469" i="3"/>
  <c r="Z138" i="3"/>
  <c r="Z1031" i="3"/>
  <c r="Z1000" i="3"/>
  <c r="Z1038" i="3"/>
  <c r="Z982" i="3"/>
  <c r="Z93" i="3"/>
  <c r="Z217" i="3"/>
  <c r="Z5" i="3"/>
  <c r="Z74" i="3"/>
  <c r="Z314" i="3"/>
  <c r="Z995" i="3"/>
  <c r="Z1035" i="3"/>
  <c r="Z186" i="3"/>
  <c r="Z194" i="3"/>
  <c r="Z204" i="3"/>
  <c r="Z212" i="3"/>
  <c r="Z197" i="3"/>
  <c r="Z221" i="3"/>
  <c r="Z87" i="3"/>
  <c r="Z214" i="3"/>
  <c r="Z220" i="3"/>
  <c r="Z446" i="3"/>
  <c r="Z936" i="3"/>
  <c r="Z953" i="3"/>
  <c r="Z1182" i="3"/>
  <c r="Z830" i="3"/>
  <c r="Z1363" i="3"/>
  <c r="Z714" i="3"/>
  <c r="Z17" i="3"/>
  <c r="Z600" i="3"/>
  <c r="Z1439" i="3"/>
  <c r="Z641" i="3"/>
  <c r="Z1322" i="3"/>
  <c r="Z747" i="3"/>
  <c r="Z584" i="3"/>
  <c r="Z547" i="3"/>
  <c r="Z1109" i="3"/>
  <c r="Z544" i="3"/>
  <c r="Z725" i="3"/>
  <c r="Z390" i="3"/>
  <c r="Z571" i="3"/>
  <c r="Z577" i="3"/>
  <c r="Z1392" i="3"/>
  <c r="Z1036" i="3"/>
  <c r="Z1032" i="3"/>
  <c r="Z189" i="3"/>
  <c r="Z1452" i="3"/>
  <c r="Z256" i="3"/>
  <c r="Z262" i="3"/>
  <c r="Z359" i="3"/>
  <c r="Z368" i="3"/>
  <c r="Z326" i="3"/>
  <c r="Z349" i="3"/>
  <c r="Z385" i="3"/>
  <c r="Z242" i="3"/>
  <c r="Z306" i="3"/>
  <c r="Z276" i="3"/>
  <c r="Z389" i="3"/>
  <c r="Z798" i="3"/>
  <c r="Z423" i="3"/>
  <c r="Z503" i="3"/>
  <c r="Z395" i="3"/>
  <c r="Z1437" i="3"/>
  <c r="Z1088" i="3"/>
  <c r="Z720" i="3"/>
  <c r="Z429" i="3"/>
  <c r="Z1143" i="3"/>
  <c r="Z1221" i="3"/>
  <c r="Z405" i="3"/>
  <c r="Z991" i="3"/>
  <c r="Z507" i="3"/>
  <c r="Z922" i="3"/>
  <c r="Z1254" i="3"/>
  <c r="Z1360" i="3"/>
  <c r="Z879" i="3"/>
  <c r="Z1395" i="3"/>
  <c r="Z927" i="3"/>
  <c r="Z1162" i="3"/>
  <c r="Z1050" i="3"/>
  <c r="Z406" i="3"/>
  <c r="Z579" i="3"/>
  <c r="Z585" i="3"/>
  <c r="Z983" i="3"/>
  <c r="Z94" i="3"/>
  <c r="Z1266" i="3"/>
  <c r="Z992" i="3"/>
  <c r="Z28" i="3"/>
  <c r="Z903" i="3"/>
  <c r="Z1366" i="3"/>
  <c r="Z812" i="3"/>
  <c r="Z428" i="3"/>
  <c r="Z1327" i="3"/>
  <c r="Z938" i="3"/>
  <c r="Z1303" i="3"/>
  <c r="Z510" i="3"/>
  <c r="Z601" i="3"/>
  <c r="Z811" i="3"/>
  <c r="Z624" i="3"/>
  <c r="Z38" i="3"/>
  <c r="Z523" i="3"/>
  <c r="Z421" i="3"/>
  <c r="Z695" i="3"/>
  <c r="Z607" i="3"/>
  <c r="Z744" i="3"/>
  <c r="Z458" i="3"/>
  <c r="Z400" i="3"/>
  <c r="Z559" i="3"/>
  <c r="Z1383" i="3"/>
  <c r="Z1288" i="3"/>
  <c r="Z659" i="3"/>
  <c r="Z973" i="3"/>
  <c r="Z1228" i="3"/>
  <c r="Z431" i="3"/>
  <c r="Z398" i="3"/>
  <c r="Z945" i="3"/>
  <c r="Z1169" i="3"/>
  <c r="Z1125" i="3"/>
  <c r="B25" i="6"/>
  <c r="C25" i="6" s="1"/>
  <c r="B2" i="6"/>
  <c r="B5" i="6"/>
  <c r="B6" i="6"/>
  <c r="B9" i="6"/>
  <c r="B10" i="6"/>
  <c r="B12" i="6"/>
  <c r="B14" i="6"/>
  <c r="B15" i="6"/>
  <c r="B16" i="6"/>
  <c r="B17" i="6"/>
  <c r="B19" i="6"/>
  <c r="B21" i="6"/>
  <c r="B23" i="6"/>
  <c r="B24" i="6"/>
  <c r="B26" i="6"/>
  <c r="B27" i="6"/>
  <c r="B28" i="6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77" i="1"/>
  <c r="C76" i="1"/>
  <c r="C75" i="1"/>
  <c r="C74" i="1"/>
  <c r="C73" i="1"/>
  <c r="C72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34" i="1"/>
  <c r="C45" i="1"/>
  <c r="C44" i="1"/>
  <c r="C43" i="1"/>
  <c r="C42" i="1"/>
  <c r="C41" i="1"/>
  <c r="C40" i="1"/>
  <c r="C39" i="1"/>
  <c r="C38" i="1"/>
  <c r="C37" i="1"/>
  <c r="C36" i="1"/>
  <c r="C35" i="1"/>
  <c r="C33" i="1"/>
  <c r="C32" i="1"/>
  <c r="C31" i="1"/>
  <c r="C30" i="1"/>
  <c r="C29" i="1"/>
  <c r="C28" i="1"/>
  <c r="C27" i="1"/>
  <c r="C26" i="1"/>
  <c r="C25" i="1"/>
  <c r="C24" i="1"/>
  <c r="C23" i="1"/>
  <c r="C22" i="1"/>
  <c r="Z931" i="3"/>
  <c r="Z375" i="3"/>
  <c r="Z209" i="3"/>
  <c r="Z372" i="3"/>
  <c r="Z653" i="3"/>
  <c r="Z977" i="3"/>
  <c r="Z877" i="3"/>
  <c r="Z325" i="3"/>
  <c r="Z932" i="3"/>
  <c r="Z1269" i="3"/>
  <c r="Z655" i="3"/>
  <c r="Z453" i="3"/>
  <c r="Z333" i="3"/>
  <c r="Z954" i="3"/>
  <c r="Z1107" i="3"/>
  <c r="Z184" i="3"/>
  <c r="Z672" i="3"/>
  <c r="Z80" i="3"/>
  <c r="Z1248" i="3"/>
  <c r="Z367" i="3"/>
  <c r="Z434" i="3"/>
  <c r="Z808" i="3"/>
  <c r="Z981" i="3"/>
  <c r="Z1334" i="3"/>
  <c r="Z1414" i="3"/>
  <c r="Z1379" i="3"/>
  <c r="Z1189" i="3"/>
  <c r="Z1185" i="3"/>
  <c r="Z1326" i="3"/>
  <c r="Z1065" i="3"/>
  <c r="Z924" i="3"/>
  <c r="Z1273" i="3"/>
  <c r="Z1429" i="3"/>
  <c r="Z975" i="3"/>
  <c r="Z1255" i="3"/>
  <c r="Z700" i="3"/>
  <c r="Z1236" i="3"/>
  <c r="Z978" i="3"/>
  <c r="Z838" i="3"/>
  <c r="Z592" i="3"/>
  <c r="Z1135" i="3"/>
  <c r="Z436" i="3"/>
  <c r="Z526" i="3"/>
  <c r="Z1320" i="3"/>
  <c r="Z633" i="3"/>
  <c r="Z1448" i="3"/>
  <c r="Z1178" i="3"/>
  <c r="Z839" i="3"/>
  <c r="Z639" i="3"/>
  <c r="Z921" i="3"/>
  <c r="Z779" i="3"/>
  <c r="Z552" i="3"/>
  <c r="Z394" i="3"/>
  <c r="Z1202" i="3"/>
  <c r="Z1163" i="3"/>
  <c r="Z737" i="3"/>
  <c r="Z494" i="3"/>
  <c r="Z540" i="3"/>
  <c r="Z1418" i="3"/>
  <c r="Z408" i="3"/>
  <c r="Z646" i="3"/>
  <c r="Z1374" i="3"/>
  <c r="Z331" i="3"/>
  <c r="Z376" i="3"/>
  <c r="Z792" i="3"/>
  <c r="Z553" i="3"/>
  <c r="Z1063" i="3"/>
  <c r="Z822" i="3"/>
  <c r="Z909" i="3"/>
  <c r="Z1195" i="3"/>
  <c r="Z1085" i="3"/>
  <c r="Z1101" i="3"/>
  <c r="Z795" i="3"/>
  <c r="Z661" i="3"/>
  <c r="Z726" i="3"/>
  <c r="Z465" i="3"/>
  <c r="Z1313" i="3"/>
  <c r="Z1183" i="3"/>
  <c r="Z403" i="3"/>
  <c r="Z902" i="3"/>
  <c r="Z866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C10" i="6" l="1"/>
  <c r="C12" i="6"/>
  <c r="C23" i="6"/>
  <c r="C21" i="6"/>
  <c r="C19" i="6"/>
  <c r="C9" i="6"/>
  <c r="C28" i="6"/>
  <c r="C17" i="6"/>
  <c r="C6" i="6"/>
  <c r="C27" i="6"/>
  <c r="C16" i="6"/>
  <c r="C26" i="6"/>
  <c r="C15" i="6"/>
  <c r="C2" i="6"/>
  <c r="C14" i="6"/>
  <c r="C24" i="6"/>
  <c r="B30" i="6"/>
  <c r="C30" i="6" l="1"/>
  <c r="C31" i="6" s="1"/>
</calcChain>
</file>

<file path=xl/comments1.xml><?xml version="1.0" encoding="utf-8"?>
<comments xmlns="http://schemas.openxmlformats.org/spreadsheetml/2006/main">
  <authors>
    <author>tschwand</author>
  </authors>
  <commentList>
    <comment ref="B793" authorId="0">
      <text>
        <r>
          <rPr>
            <b/>
            <sz val="9"/>
            <color indexed="81"/>
            <rFont val="Tahoma"/>
            <charset val="1"/>
          </rPr>
          <t>tschwand:</t>
        </r>
        <r>
          <rPr>
            <sz val="9"/>
            <color indexed="81"/>
            <rFont val="Tahoma"/>
            <charset val="1"/>
          </rPr>
          <t xml:space="preserve">
was BDM 57711503</t>
        </r>
      </text>
    </comment>
    <comment ref="B794" authorId="0">
      <text>
        <r>
          <rPr>
            <b/>
            <sz val="9"/>
            <color indexed="81"/>
            <rFont val="Tahoma"/>
            <charset val="1"/>
          </rPr>
          <t>tschwand:</t>
        </r>
        <r>
          <rPr>
            <sz val="9"/>
            <color indexed="81"/>
            <rFont val="Tahoma"/>
            <charset val="1"/>
          </rPr>
          <t xml:space="preserve">
was BDM 57711503</t>
        </r>
      </text>
    </comment>
    <comment ref="B795" authorId="0">
      <text>
        <r>
          <rPr>
            <b/>
            <sz val="9"/>
            <color indexed="81"/>
            <rFont val="Tahoma"/>
            <charset val="1"/>
          </rPr>
          <t>tschwand:</t>
        </r>
        <r>
          <rPr>
            <sz val="9"/>
            <color indexed="81"/>
            <rFont val="Tahoma"/>
            <charset val="1"/>
          </rPr>
          <t xml:space="preserve">
was BDM 57711503</t>
        </r>
      </text>
    </comment>
    <comment ref="B796" authorId="0">
      <text>
        <r>
          <rPr>
            <b/>
            <sz val="9"/>
            <color indexed="81"/>
            <rFont val="Tahoma"/>
            <charset val="1"/>
          </rPr>
          <t>tschwand:</t>
        </r>
        <r>
          <rPr>
            <sz val="9"/>
            <color indexed="81"/>
            <rFont val="Tahoma"/>
            <charset val="1"/>
          </rPr>
          <t xml:space="preserve">
was BDM 57711503</t>
        </r>
      </text>
    </comment>
    <comment ref="B797" authorId="0">
      <text>
        <r>
          <rPr>
            <b/>
            <sz val="9"/>
            <color indexed="81"/>
            <rFont val="Tahoma"/>
            <charset val="1"/>
          </rPr>
          <t>tschwand:</t>
        </r>
        <r>
          <rPr>
            <sz val="9"/>
            <color indexed="81"/>
            <rFont val="Tahoma"/>
            <charset val="1"/>
          </rPr>
          <t xml:space="preserve">
was BDM 57711503</t>
        </r>
      </text>
    </comment>
    <comment ref="B798" authorId="0">
      <text>
        <r>
          <rPr>
            <b/>
            <sz val="9"/>
            <color indexed="81"/>
            <rFont val="Tahoma"/>
            <charset val="1"/>
          </rPr>
          <t>tschwand:</t>
        </r>
        <r>
          <rPr>
            <sz val="9"/>
            <color indexed="81"/>
            <rFont val="Tahoma"/>
            <charset val="1"/>
          </rPr>
          <t xml:space="preserve">
was BDM 57711503</t>
        </r>
      </text>
    </comment>
    <comment ref="B799" authorId="0">
      <text>
        <r>
          <rPr>
            <b/>
            <sz val="9"/>
            <color indexed="81"/>
            <rFont val="Tahoma"/>
            <charset val="1"/>
          </rPr>
          <t>tschwand:</t>
        </r>
        <r>
          <rPr>
            <sz val="9"/>
            <color indexed="81"/>
            <rFont val="Tahoma"/>
            <charset val="1"/>
          </rPr>
          <t xml:space="preserve">
was BDM 57711503</t>
        </r>
      </text>
    </comment>
    <comment ref="B800" authorId="0">
      <text>
        <r>
          <rPr>
            <b/>
            <sz val="9"/>
            <color indexed="81"/>
            <rFont val="Tahoma"/>
            <charset val="1"/>
          </rPr>
          <t>tschwand:</t>
        </r>
        <r>
          <rPr>
            <sz val="9"/>
            <color indexed="81"/>
            <rFont val="Tahoma"/>
            <charset val="1"/>
          </rPr>
          <t xml:space="preserve">
was BDM 57711503</t>
        </r>
      </text>
    </comment>
  </commentList>
</comments>
</file>

<file path=xl/sharedStrings.xml><?xml version="1.0" encoding="utf-8"?>
<sst xmlns="http://schemas.openxmlformats.org/spreadsheetml/2006/main" count="12591" uniqueCount="4315">
  <si>
    <t>Myrmica</t>
  </si>
  <si>
    <t>ruginodis</t>
  </si>
  <si>
    <t>Serviformica</t>
  </si>
  <si>
    <t>Lasius</t>
  </si>
  <si>
    <t>Formica SS</t>
  </si>
  <si>
    <t>1152</t>
  </si>
  <si>
    <t>1201</t>
  </si>
  <si>
    <t>Leptothorax</t>
  </si>
  <si>
    <t>Yellow Lasius</t>
  </si>
  <si>
    <t>430108</t>
  </si>
  <si>
    <t>430901</t>
  </si>
  <si>
    <t>431301</t>
  </si>
  <si>
    <t>430101</t>
  </si>
  <si>
    <t>431202</t>
  </si>
  <si>
    <t>57711503</t>
  </si>
  <si>
    <t>Tetramorium</t>
  </si>
  <si>
    <t>Camponotus</t>
  </si>
  <si>
    <t>Coptoformica</t>
  </si>
  <si>
    <t>430102</t>
  </si>
  <si>
    <t>431204</t>
  </si>
  <si>
    <t>431201</t>
  </si>
  <si>
    <t>430107</t>
  </si>
  <si>
    <t>431203</t>
  </si>
  <si>
    <t>430106</t>
  </si>
  <si>
    <t>430104</t>
  </si>
  <si>
    <t>575142</t>
  </si>
  <si>
    <t>070601</t>
  </si>
  <si>
    <t>9991148</t>
  </si>
  <si>
    <t>070102</t>
  </si>
  <si>
    <t>9990277</t>
  </si>
  <si>
    <t>070108</t>
  </si>
  <si>
    <t>9990350</t>
  </si>
  <si>
    <t>070111</t>
  </si>
  <si>
    <t>9990090</t>
  </si>
  <si>
    <t>9990026</t>
  </si>
  <si>
    <t>9990267</t>
  </si>
  <si>
    <t>070107</t>
  </si>
  <si>
    <t>9990151</t>
  </si>
  <si>
    <t>9990268</t>
  </si>
  <si>
    <t>070103</t>
  </si>
  <si>
    <t>9990339</t>
  </si>
  <si>
    <t>9990328</t>
  </si>
  <si>
    <t>9991534</t>
  </si>
  <si>
    <t>070405</t>
  </si>
  <si>
    <t>9990290</t>
  </si>
  <si>
    <t>9990370</t>
  </si>
  <si>
    <t>9990954</t>
  </si>
  <si>
    <t>9990354</t>
  </si>
  <si>
    <t>9990197</t>
  </si>
  <si>
    <t>9990135</t>
  </si>
  <si>
    <t>9990334</t>
  </si>
  <si>
    <t>9990371</t>
  </si>
  <si>
    <t>9990019</t>
  </si>
  <si>
    <t>071401</t>
  </si>
  <si>
    <t>57201203</t>
  </si>
  <si>
    <t>9990375</t>
  </si>
  <si>
    <t>410901</t>
  </si>
  <si>
    <t>410110</t>
  </si>
  <si>
    <t>9990146</t>
  </si>
  <si>
    <t>9991562</t>
  </si>
  <si>
    <t>9990943</t>
  </si>
  <si>
    <t>410104</t>
  </si>
  <si>
    <t>9990181</t>
  </si>
  <si>
    <t>410102</t>
  </si>
  <si>
    <t>9990938</t>
  </si>
  <si>
    <t>410103</t>
  </si>
  <si>
    <t>9990395</t>
  </si>
  <si>
    <t>9990010</t>
  </si>
  <si>
    <t>410401</t>
  </si>
  <si>
    <t>9990056</t>
  </si>
  <si>
    <t>9990038</t>
  </si>
  <si>
    <t>410903</t>
  </si>
  <si>
    <t>9990279</t>
  </si>
  <si>
    <t>410109</t>
  </si>
  <si>
    <t>411201</t>
  </si>
  <si>
    <t>9991123</t>
  </si>
  <si>
    <t>9991549</t>
  </si>
  <si>
    <t>411101</t>
  </si>
  <si>
    <t>9990258</t>
  </si>
  <si>
    <t>9990067</t>
  </si>
  <si>
    <t>9991751</t>
  </si>
  <si>
    <t>410107</t>
  </si>
  <si>
    <t>9990950</t>
  </si>
  <si>
    <t>9991580</t>
  </si>
  <si>
    <t>411202</t>
  </si>
  <si>
    <t>9991297</t>
  </si>
  <si>
    <t>Manica</t>
  </si>
  <si>
    <t>rubida</t>
  </si>
  <si>
    <t>410902</t>
  </si>
  <si>
    <t>9990213</t>
  </si>
  <si>
    <t>9990005</t>
  </si>
  <si>
    <t>Temnothorax</t>
  </si>
  <si>
    <t>050102</t>
  </si>
  <si>
    <t>9991528</t>
  </si>
  <si>
    <t>9990116</t>
  </si>
  <si>
    <t>Tapinoma</t>
  </si>
  <si>
    <t>050101</t>
  </si>
  <si>
    <t>9990136</t>
  </si>
  <si>
    <t>9990028</t>
  </si>
  <si>
    <t>9990141</t>
  </si>
  <si>
    <t>050403</t>
  </si>
  <si>
    <t>9991296</t>
  </si>
  <si>
    <t>050603</t>
  </si>
  <si>
    <t>9990387</t>
  </si>
  <si>
    <t>050903</t>
  </si>
  <si>
    <t>9991583</t>
  </si>
  <si>
    <t>9990385</t>
  </si>
  <si>
    <t>9990337</t>
  </si>
  <si>
    <t>050902</t>
  </si>
  <si>
    <t>050106</t>
  </si>
  <si>
    <t>9990376</t>
  </si>
  <si>
    <t>050901</t>
  </si>
  <si>
    <t>9990072</t>
  </si>
  <si>
    <t>9990764</t>
  </si>
  <si>
    <t>9990092</t>
  </si>
  <si>
    <t>9990001</t>
  </si>
  <si>
    <t>9990210</t>
  </si>
  <si>
    <t>9990241</t>
  </si>
  <si>
    <t>050404</t>
  </si>
  <si>
    <t>050401</t>
  </si>
  <si>
    <t>9991524</t>
  </si>
  <si>
    <t>9990365</t>
  </si>
  <si>
    <t>050406</t>
  </si>
  <si>
    <t>051502</t>
  </si>
  <si>
    <t>9990029</t>
  </si>
  <si>
    <t>050602</t>
  </si>
  <si>
    <t>9990273</t>
  </si>
  <si>
    <t>9990173</t>
  </si>
  <si>
    <t>9990043</t>
  </si>
  <si>
    <t>9990115</t>
  </si>
  <si>
    <t>9990201</t>
  </si>
  <si>
    <t>9990180</t>
  </si>
  <si>
    <t>9990240</t>
  </si>
  <si>
    <t>050103</t>
  </si>
  <si>
    <t>9990383</t>
  </si>
  <si>
    <t>9990297</t>
  </si>
  <si>
    <t>9990379</t>
  </si>
  <si>
    <t>280107</t>
  </si>
  <si>
    <t>280301</t>
  </si>
  <si>
    <t>280106</t>
  </si>
  <si>
    <t>280101</t>
  </si>
  <si>
    <t>9990053</t>
  </si>
  <si>
    <t>9991724</t>
  </si>
  <si>
    <t>9990037</t>
  </si>
  <si>
    <t>9990062</t>
  </si>
  <si>
    <t>9990101</t>
  </si>
  <si>
    <t>9990082</t>
  </si>
  <si>
    <t>9991529</t>
  </si>
  <si>
    <t>9990062.B</t>
  </si>
  <si>
    <t>1</t>
  </si>
  <si>
    <t>Colobopsis</t>
  </si>
  <si>
    <t>9990260</t>
  </si>
  <si>
    <t>2</t>
  </si>
  <si>
    <t>280109</t>
  </si>
  <si>
    <t>280501</t>
  </si>
  <si>
    <t>9990017</t>
  </si>
  <si>
    <t>9990017.B</t>
  </si>
  <si>
    <t>9990015</t>
  </si>
  <si>
    <t>9990064</t>
  </si>
  <si>
    <t>9990942</t>
  </si>
  <si>
    <t>4</t>
  </si>
  <si>
    <t>20</t>
  </si>
  <si>
    <t>280102</t>
  </si>
  <si>
    <t>9990756</t>
  </si>
  <si>
    <t>9990020</t>
  </si>
  <si>
    <t>9990000</t>
  </si>
  <si>
    <t>9990255</t>
  </si>
  <si>
    <t>9990045</t>
  </si>
  <si>
    <t>280108</t>
  </si>
  <si>
    <t>9990762</t>
  </si>
  <si>
    <t>9991741</t>
  </si>
  <si>
    <t>280104</t>
  </si>
  <si>
    <t>9990348</t>
  </si>
  <si>
    <t>280901</t>
  </si>
  <si>
    <t>9990956</t>
  </si>
  <si>
    <t>9991146</t>
  </si>
  <si>
    <t>280110</t>
  </si>
  <si>
    <t>9991757</t>
  </si>
  <si>
    <t>9990243</t>
  </si>
  <si>
    <t>9990300</t>
  </si>
  <si>
    <t>280117</t>
  </si>
  <si>
    <t>281501</t>
  </si>
  <si>
    <t>9990164</t>
  </si>
  <si>
    <t>9990199</t>
  </si>
  <si>
    <t>9990921</t>
  </si>
  <si>
    <t>9990389</t>
  </si>
  <si>
    <t>9990358</t>
  </si>
  <si>
    <t>9990086</t>
  </si>
  <si>
    <t>9991578</t>
  </si>
  <si>
    <t>9991566</t>
  </si>
  <si>
    <t>9990368</t>
  </si>
  <si>
    <t>9990275</t>
  </si>
  <si>
    <t>9990030</t>
  </si>
  <si>
    <t>9990089</t>
  </si>
  <si>
    <t>9990060</t>
  </si>
  <si>
    <t>9990027</t>
  </si>
  <si>
    <t>9990032</t>
  </si>
  <si>
    <t>9990006</t>
  </si>
  <si>
    <t>9990329</t>
  </si>
  <si>
    <t>9990145</t>
  </si>
  <si>
    <t>9990079</t>
  </si>
  <si>
    <t>9990147</t>
  </si>
  <si>
    <t>9990191</t>
  </si>
  <si>
    <t>9990114</t>
  </si>
  <si>
    <t>9990105</t>
  </si>
  <si>
    <t>9990013</t>
  </si>
  <si>
    <t>9990158</t>
  </si>
  <si>
    <t>9990034</t>
  </si>
  <si>
    <t>9990274</t>
  </si>
  <si>
    <t>9990031</t>
  </si>
  <si>
    <t>9990316</t>
  </si>
  <si>
    <t>9990382</t>
  </si>
  <si>
    <t>9990388</t>
  </si>
  <si>
    <t>9990359</t>
  </si>
  <si>
    <t>9990374</t>
  </si>
  <si>
    <t>9991579</t>
  </si>
  <si>
    <t>9990322</t>
  </si>
  <si>
    <t>9990352</t>
  </si>
  <si>
    <t>9990296</t>
  </si>
  <si>
    <t>9990276</t>
  </si>
  <si>
    <t>9990046</t>
  </si>
  <si>
    <t>9991574</t>
  </si>
  <si>
    <t>9990386</t>
  </si>
  <si>
    <t>9990036</t>
  </si>
  <si>
    <t>9990179</t>
  </si>
  <si>
    <t>9991541</t>
  </si>
  <si>
    <t>9990771</t>
  </si>
  <si>
    <t>9990772</t>
  </si>
  <si>
    <t>9991547</t>
  </si>
  <si>
    <t>9990080</t>
  </si>
  <si>
    <t>9990052</t>
  </si>
  <si>
    <t>9990227</t>
  </si>
  <si>
    <t>9990119</t>
  </si>
  <si>
    <t>9990085</t>
  </si>
  <si>
    <t>9990176</t>
  </si>
  <si>
    <t>9990137</t>
  </si>
  <si>
    <t>9990120</t>
  </si>
  <si>
    <t>9990097</t>
  </si>
  <si>
    <t>9990157</t>
  </si>
  <si>
    <t>9990153</t>
  </si>
  <si>
    <t>9990161</t>
  </si>
  <si>
    <t>9990169</t>
  </si>
  <si>
    <t>9990127</t>
  </si>
  <si>
    <t>9990129</t>
  </si>
  <si>
    <t>9990130</t>
  </si>
  <si>
    <t>9990118</t>
  </si>
  <si>
    <t>9990077</t>
  </si>
  <si>
    <t>9990192</t>
  </si>
  <si>
    <t>9990222</t>
  </si>
  <si>
    <t>9990035</t>
  </si>
  <si>
    <t>9990265</t>
  </si>
  <si>
    <t>9990284</t>
  </si>
  <si>
    <t>9990160</t>
  </si>
  <si>
    <t>9990198</t>
  </si>
  <si>
    <t>9990166</t>
  </si>
  <si>
    <t>9990232</t>
  </si>
  <si>
    <t>9990214</t>
  </si>
  <si>
    <t>9990286</t>
  </si>
  <si>
    <t>9990216</t>
  </si>
  <si>
    <t>9990203</t>
  </si>
  <si>
    <t>9990212</t>
  </si>
  <si>
    <t>9990102</t>
  </si>
  <si>
    <t>9990122</t>
  </si>
  <si>
    <t>9990123</t>
  </si>
  <si>
    <t>9990125</t>
  </si>
  <si>
    <t>9990138</t>
  </si>
  <si>
    <t>9990132</t>
  </si>
  <si>
    <t>9990091</t>
  </si>
  <si>
    <t>9990186</t>
  </si>
  <si>
    <t>9990149</t>
  </si>
  <si>
    <t>9990182</t>
  </si>
  <si>
    <t>9990095</t>
  </si>
  <si>
    <t>9990189</t>
  </si>
  <si>
    <t>9990159</t>
  </si>
  <si>
    <t>9990113</t>
  </si>
  <si>
    <t>BDM</t>
  </si>
  <si>
    <t>PLOT</t>
  </si>
  <si>
    <t>ELEVATION</t>
  </si>
  <si>
    <t>CATALOGUENUMBER</t>
  </si>
  <si>
    <t>NUMBERWORKERS</t>
  </si>
  <si>
    <t>NUMBERQUEENS</t>
  </si>
  <si>
    <t>NUMBERMALES</t>
  </si>
  <si>
    <t>NUMBERLARVAE</t>
  </si>
  <si>
    <t>NUMBERCOCOONS</t>
  </si>
  <si>
    <t>IDENTIFIER</t>
  </si>
  <si>
    <t>GENUSID</t>
  </si>
  <si>
    <t>SPECISID</t>
  </si>
  <si>
    <t>DATEIDENTIFICATION</t>
  </si>
  <si>
    <t>CONFIRMEDID</t>
  </si>
  <si>
    <t>SPECIESIDFINAL</t>
  </si>
  <si>
    <t>COMMENTS</t>
  </si>
  <si>
    <t>BARCODELABEL</t>
  </si>
  <si>
    <t>PREPARATION</t>
  </si>
  <si>
    <t>SPECIFICAUTHOROFRECORD</t>
  </si>
  <si>
    <t>SPECIFYEVENT</t>
  </si>
  <si>
    <t>PROJECT</t>
  </si>
  <si>
    <t>DIGITIZEDBY</t>
  </si>
  <si>
    <t>DIGITIZEDDATE</t>
  </si>
  <si>
    <t>539158</t>
  </si>
  <si>
    <t>569134</t>
  </si>
  <si>
    <t>521166</t>
  </si>
  <si>
    <t>TS</t>
  </si>
  <si>
    <t>SPECIESID</t>
  </si>
  <si>
    <t>FAMILLE</t>
  </si>
  <si>
    <t>SOUSFAMILLE</t>
  </si>
  <si>
    <t>GENRE</t>
  </si>
  <si>
    <t>ESPECE</t>
  </si>
  <si>
    <t>DESCRIPTEUR</t>
  </si>
  <si>
    <t>GENREESPECE</t>
  </si>
  <si>
    <t>TETE</t>
  </si>
  <si>
    <t>PROFIL</t>
  </si>
  <si>
    <t>Apha_gibb</t>
  </si>
  <si>
    <t>Formicidae</t>
  </si>
  <si>
    <t>Myrmicinae</t>
  </si>
  <si>
    <t>Aphaenogaster</t>
  </si>
  <si>
    <t>gibbosa</t>
  </si>
  <si>
    <t>(Latreille, 1798)</t>
  </si>
  <si>
    <t>https://www2.unil.ch/sig/fourmisvd/photos/Aphaenogaster_gibbosa_face.jpg</t>
  </si>
  <si>
    <t>https://www2.unil.ch/sig/fourmisvd/photos/Aphaenogaster_gibbosa_side.jpg</t>
  </si>
  <si>
    <t>Apha_ital</t>
  </si>
  <si>
    <t>italica</t>
  </si>
  <si>
    <t>Emery, 1916</t>
  </si>
  <si>
    <t>https://www2.unil.ch/sig/fourmisvd/photos/Aphaenogaster_italica_face.jpg</t>
  </si>
  <si>
    <t>https://www2.unil.ch/sig/fourmisvd/photos/Aphaenogaster_italica_side.jpg</t>
  </si>
  <si>
    <t>Apha_subt</t>
  </si>
  <si>
    <t>subterranea</t>
  </si>
  <si>
    <t>https://www2.unil.ch/sig/fourmisvd/photos/Aphaenogaster_subterranea_face.jpg</t>
  </si>
  <si>
    <t>https://www2.unil.ch/sig/fourmisvd/photos/Aphaenogaster_subterranea_side.jpg</t>
  </si>
  <si>
    <t>Both_cors</t>
  </si>
  <si>
    <t>Dolichoderinae</t>
  </si>
  <si>
    <t>Bothriomyrmex</t>
  </si>
  <si>
    <t>corsicus</t>
  </si>
  <si>
    <t>Santschi, 1923</t>
  </si>
  <si>
    <t>https://www2.unil.ch/sig/fourmisvd/photos/Bothriomyrmex_corsicus_face.jpg</t>
  </si>
  <si>
    <t>https://www2.unil.ch/sig/fourmisvd/photos/Bothriomyrmex_corsicus_side.jpg</t>
  </si>
  <si>
    <t>Camp_aeth</t>
  </si>
  <si>
    <t>Formicinae</t>
  </si>
  <si>
    <t>aethiops</t>
  </si>
  <si>
    <t>https://www2.unil.ch/sig/fourmisvd/photos/Camponotus_aethiops_face.jpg</t>
  </si>
  <si>
    <t>https://www2.unil.ch/sig/fourmisvd/photos/Camponotus_aethiops_side.jpg</t>
  </si>
  <si>
    <t>Camp_dalm</t>
  </si>
  <si>
    <t>dalmaticus</t>
  </si>
  <si>
    <t>(Nylander, 1849)</t>
  </si>
  <si>
    <t>https://www2.unil.ch/sig/fourmisvd/photos/Camponotus_dalmaticus_face.jpg</t>
  </si>
  <si>
    <t>https://www2.unil.ch/sig/fourmisvd/photos/Camponotus_dalmaticus_side.jpg</t>
  </si>
  <si>
    <t>Camp_fall</t>
  </si>
  <si>
    <t>fallax</t>
  </si>
  <si>
    <t>(Nylander, 1856)</t>
  </si>
  <si>
    <t>https://www2.unil.ch/sig/fourmisvd/photos/Camponotus_fallax_face.jpg</t>
  </si>
  <si>
    <t>https://www2.unil.ch/sig/fourmisvd/photos/Camponotus_fallax_side.jpg</t>
  </si>
  <si>
    <t>Camp_herc</t>
  </si>
  <si>
    <t>herculeanus</t>
  </si>
  <si>
    <t>(Linnaeus, 1758)</t>
  </si>
  <si>
    <t>https://www2.unil.ch/sig/fourmisvd/photos/Camponotus_herculeanus_face.jpg</t>
  </si>
  <si>
    <t>https://www2.unil.ch/sig/fourmisvd/photos/Camponotus_herculeanus_side.jpg</t>
  </si>
  <si>
    <t>Camp_late</t>
  </si>
  <si>
    <t>lateralis</t>
  </si>
  <si>
    <t>(Olivier, 1792)</t>
  </si>
  <si>
    <t>https://www2.unil.ch/sig/fourmisvd/photos/Camponotus_lateralis_face.jpg</t>
  </si>
  <si>
    <t>https://www2.unil.ch/sig/fourmisvd/photos/Camponotus_lateralis_side.jpg</t>
  </si>
  <si>
    <t>Camp_lign</t>
  </si>
  <si>
    <t>ligniperda</t>
  </si>
  <si>
    <t>(Latreille, 1802)</t>
  </si>
  <si>
    <t>https://www2.unil.ch/sig/fourmisvd/photos/Camponotus_ligniperda_face.jpg</t>
  </si>
  <si>
    <t>https://www2.unil.ch/sig/fourmisvd/photos/Camponotus_ligniperda_side.jpg</t>
  </si>
  <si>
    <t>Camp_pice</t>
  </si>
  <si>
    <t>piceus</t>
  </si>
  <si>
    <t>(Leach, 1825)</t>
  </si>
  <si>
    <t>https://www2.unil.ch/sig/fourmisvd/photos/Camponotus_piceus_face.jpg</t>
  </si>
  <si>
    <t>https://www2.unil.ch/sig/fourmisvd/photos/Camponotus_piceus_side.jpg</t>
  </si>
  <si>
    <t>Camp_univ</t>
  </si>
  <si>
    <t>universitatis</t>
  </si>
  <si>
    <t>Forel, 1890</t>
  </si>
  <si>
    <t>https://www2.unil.ch/sig/fourmisvd/photos/Camponotus_universitatis_face.jpg</t>
  </si>
  <si>
    <t>https://www2.unil.ch/sig/fourmisvd/photos/Camponotus_universitatis_side.jpg</t>
  </si>
  <si>
    <t>Camp_vagu</t>
  </si>
  <si>
    <t>vagus</t>
  </si>
  <si>
    <t>(Scopoli, 1763)</t>
  </si>
  <si>
    <t>https://www2.unil.ch/sig/fourmisvd/photos/Camponotus_vagus_face.jpg</t>
  </si>
  <si>
    <t>https://www2.unil.ch/sig/fourmisvd/photos/Camponotus_vagus_side.jpg</t>
  </si>
  <si>
    <t>Colo_trun</t>
  </si>
  <si>
    <t xml:space="preserve">Colobopsis </t>
  </si>
  <si>
    <t>truncata</t>
  </si>
  <si>
    <t>(Spinola, 1808)</t>
  </si>
  <si>
    <t>https://www2.unil.ch/sig/fourmisvd/photos/Colobopsis _truncata_face.jpg</t>
  </si>
  <si>
    <t>https://www2.unil.ch/sig/fourmisvd/photos/Colobopsis _truncata_side.jpg</t>
  </si>
  <si>
    <t>Crem_scut</t>
  </si>
  <si>
    <t>Crematogaster</t>
  </si>
  <si>
    <t>scutellaris</t>
  </si>
  <si>
    <t>(Olivier, 1791)</t>
  </si>
  <si>
    <t>https://www2.unil.ch/sig/fourmisvd/photos/Crematogaster_scutellaris_face.jpg</t>
  </si>
  <si>
    <t>https://www2.unil.ch/sig/fourmisvd/photos/Crematogaster_scutellaris_side.jpg</t>
  </si>
  <si>
    <t>Crem_sord</t>
  </si>
  <si>
    <t>sordidula</t>
  </si>
  <si>
    <t>https://www2.unil.ch/sig/fourmisvd/photos/Crematogaster_sordidula_face.jpg</t>
  </si>
  <si>
    <t>https://www2.unil.ch/sig/fourmisvd/photos/Crematogaster_sordidula_side.jpg</t>
  </si>
  <si>
    <t>Doli_quad</t>
  </si>
  <si>
    <t>Dolichoderus</t>
  </si>
  <si>
    <t>quadripunctatus</t>
  </si>
  <si>
    <t>(Linnaeus, 1771)</t>
  </si>
  <si>
    <t>https://www2.unil.ch/sig/fourmisvd/photos/Dolichoderus_quadripunctatus_face.jpg</t>
  </si>
  <si>
    <t>https://www2.unil.ch/sig/fourmisvd/photos/Dolichoderus_quadripunctatus_side.jpg</t>
  </si>
  <si>
    <t>Form_aqui</t>
  </si>
  <si>
    <t>Formica</t>
  </si>
  <si>
    <t>aquilonia</t>
  </si>
  <si>
    <t>Yarrow, 1955</t>
  </si>
  <si>
    <t>https://www2.unil.ch/sig/fourmisvd/photos/Formica_aquilonia_face.jpg</t>
  </si>
  <si>
    <t>https://www2.unil.ch/sig/fourmisvd/photos/Formica_aquilonia_side.jpg</t>
  </si>
  <si>
    <t>Form_brun</t>
  </si>
  <si>
    <t>bruni</t>
  </si>
  <si>
    <t>Kutter, 1967</t>
  </si>
  <si>
    <t>https://www2.unil.ch/sig/fourmisvd/photos/Formica_bruni_face.jpg</t>
  </si>
  <si>
    <t>https://www2.unil.ch/sig/fourmisvd/photos/Formica_bruni_side.jpg</t>
  </si>
  <si>
    <t>Form_cine</t>
  </si>
  <si>
    <t>cinerea</t>
  </si>
  <si>
    <t>Mayr, 1853</t>
  </si>
  <si>
    <t>https://www2.unil.ch/sig/fourmisvd/photos/Formica_cinerea_face.jpg</t>
  </si>
  <si>
    <t>https://www2.unil.ch/sig/fourmisvd/photos/Formica_cinerea_side.jpg</t>
  </si>
  <si>
    <t>Form_clar</t>
  </si>
  <si>
    <t>clara</t>
  </si>
  <si>
    <t>Forel, 1886</t>
  </si>
  <si>
    <t>https://www2.unil.ch/sig/fourmisvd/photos/Formica_clara_face.jpg</t>
  </si>
  <si>
    <t>https://www2.unil.ch/sig/fourmisvd/photos/Formica_clara_side.jpg</t>
  </si>
  <si>
    <t>Form_cuni</t>
  </si>
  <si>
    <t>cunicularia</t>
  </si>
  <si>
    <t>Latreille, 1798</t>
  </si>
  <si>
    <t>https://www2.unil.ch/sig/fourmisvd/photos/Formica_cunicularia_face.jpg</t>
  </si>
  <si>
    <t>https://www2.unil.ch/sig/fourmisvd/photos/Formica_cunicularia_side.jpg</t>
  </si>
  <si>
    <t>Form_exse</t>
  </si>
  <si>
    <t>exsecta</t>
  </si>
  <si>
    <t>Nylander, 1846</t>
  </si>
  <si>
    <t>https://www2.unil.ch/sig/fourmisvd/photos/Formica_exsecta_face.jpg</t>
  </si>
  <si>
    <t>https://www2.unil.ch/sig/fourmisvd/photos/Formica_exsecta_side.jpg</t>
  </si>
  <si>
    <t>Form_fore</t>
  </si>
  <si>
    <t>foreli</t>
  </si>
  <si>
    <t>Bondroit, 1918</t>
  </si>
  <si>
    <t>https://www2.unil.ch/sig/fourmisvd/photos/Formica_foreli_face.jpg</t>
  </si>
  <si>
    <t>https://www2.unil.ch/sig/fourmisvd/photos/Formica_foreli_side.jpg</t>
  </si>
  <si>
    <t>Form_fors</t>
  </si>
  <si>
    <t>forsslundi</t>
  </si>
  <si>
    <t>Lohmander, 1949</t>
  </si>
  <si>
    <t>https://www2.unil.ch/sig/fourmisvd/photos/Formica_forsslundi_face.jpg</t>
  </si>
  <si>
    <t>https://www2.unil.ch/sig/fourmisvd/photos/Formica_forsslundi_side.jpg</t>
  </si>
  <si>
    <t>Form_fusca</t>
  </si>
  <si>
    <t>fusca</t>
  </si>
  <si>
    <t>Linnaeus, 1758</t>
  </si>
  <si>
    <t>https://www2.unil.ch/sig/fourmisvd/photos/Formica_fusca_face.jpg</t>
  </si>
  <si>
    <t>https://www2.unil.ch/sig/fourmisvd/photos/Formica_fusca_side.jpg</t>
  </si>
  <si>
    <t>Form_fusco</t>
  </si>
  <si>
    <t>fuscocinerea</t>
  </si>
  <si>
    <t>Forel, 1874</t>
  </si>
  <si>
    <t>https://www2.unil.ch/sig/fourmisvd/photos/Formica_fuscocinerea_face.jpg</t>
  </si>
  <si>
    <t>https://www2.unil.ch/sig/fourmisvd/photos/Formica_fuscocinerea_side.jpg</t>
  </si>
  <si>
    <t>Form_gaga</t>
  </si>
  <si>
    <t>gagates</t>
  </si>
  <si>
    <t>https://www2.unil.ch/sig/fourmisvd/photos/Formica_gagates_face.jpg</t>
  </si>
  <si>
    <t>https://www2.unil.ch/sig/fourmisvd/photos/Formica_gagates_side.jpg</t>
  </si>
  <si>
    <t>Form_lema</t>
  </si>
  <si>
    <t>lemani</t>
  </si>
  <si>
    <t>Bondroit, 1917</t>
  </si>
  <si>
    <t>https://www2.unil.ch/sig/fourmisvd/photos/Formica_lemani_face.jpg</t>
  </si>
  <si>
    <t>https://www2.unil.ch/sig/fourmisvd/photos/Formica_lemani_side.jpg</t>
  </si>
  <si>
    <t>Form_lugu</t>
  </si>
  <si>
    <t>lugubris</t>
  </si>
  <si>
    <t>Zetterstedt, 1838</t>
  </si>
  <si>
    <t>https://www2.unil.ch/sig/fourmisvd/photos/Formica_lugubris_face.jpg</t>
  </si>
  <si>
    <t>https://www2.unil.ch/sig/fourmisvd/photos/Formica_lugubris_side.jpg</t>
  </si>
  <si>
    <t>Form_para</t>
  </si>
  <si>
    <t>paralugubris</t>
  </si>
  <si>
    <t>Seifert, 1996</t>
  </si>
  <si>
    <t>https://www2.unil.ch/sig/fourmisvd/photos/Formica_paralugubris_face.jpg</t>
  </si>
  <si>
    <t>https://www2.unil.ch/sig/fourmisvd/photos/Formica_paralugubris_side.jpg</t>
  </si>
  <si>
    <t>Form_pice</t>
  </si>
  <si>
    <t>picea</t>
  </si>
  <si>
    <t>https://www2.unil.ch/sig/fourmisvd/photos/Formica_picea_face.jpg</t>
  </si>
  <si>
    <t>https://www2.unil.ch/sig/fourmisvd/photos/Formica_picea_side.jpg</t>
  </si>
  <si>
    <t>Form_poly</t>
  </si>
  <si>
    <t>polyctena</t>
  </si>
  <si>
    <t>Förster, 1850</t>
  </si>
  <si>
    <t>https://www2.unil.ch/sig/fourmisvd/photos/Formica_polyctena_face.jpg</t>
  </si>
  <si>
    <t>https://www2.unil.ch/sig/fourmisvd/photos/Formica_polyctena_side.jpg</t>
  </si>
  <si>
    <t>Form_prat</t>
  </si>
  <si>
    <t>pratensis</t>
  </si>
  <si>
    <t>Retzius, 1783</t>
  </si>
  <si>
    <t>https://www2.unil.ch/sig/fourmisvd/photos/Formica_pratensis_face.jpg</t>
  </si>
  <si>
    <t>https://www2.unil.ch/sig/fourmisvd/photos/Formica_pratensis_side.jpg</t>
  </si>
  <si>
    <t>Form_pres</t>
  </si>
  <si>
    <t>pressilabris</t>
  </si>
  <si>
    <t>https://www2.unil.ch/sig/fourmisvd/photos/Formica_pressilabris_face.jpg</t>
  </si>
  <si>
    <t>https://www2.unil.ch/sig/fourmisvd/photos/Formica_pressilabris_side.jpg</t>
  </si>
  <si>
    <t>Form_rufa</t>
  </si>
  <si>
    <t>rufa</t>
  </si>
  <si>
    <t>Linnaeus, 1761</t>
  </si>
  <si>
    <t>https://www2.unil.ch/sig/fourmisvd/photos/Formica_rufa_face.jpg</t>
  </si>
  <si>
    <t>https://www2.unil.ch/sig/fourmisvd/photos/Formica_rufa_side.jpg</t>
  </si>
  <si>
    <t>Form_rufi</t>
  </si>
  <si>
    <t>rufibarbis</t>
  </si>
  <si>
    <t>Fabricius, 1793</t>
  </si>
  <si>
    <t>https://www2.unil.ch/sig/fourmisvd/photos/Formica_rufibarbis_face.jpg</t>
  </si>
  <si>
    <t>https://www2.unil.ch/sig/fourmisvd/photos/Formica_rufibarbis_side.jpg</t>
  </si>
  <si>
    <t>Form_sang</t>
  </si>
  <si>
    <t>sanguinea</t>
  </si>
  <si>
    <t>https://www2.unil.ch/sig/fourmisvd/photos/Formica_sanguinea_face.jpg</t>
  </si>
  <si>
    <t>https://www2.unil.ch/sig/fourmisvd/photos/Formica_sanguinea_side.jpg</t>
  </si>
  <si>
    <t>Form_sely</t>
  </si>
  <si>
    <t>selysi</t>
  </si>
  <si>
    <t>https://www2.unil.ch/sig/fourmisvd/photos/Formica_selysi_face.jpg</t>
  </si>
  <si>
    <t>https://www2.unil.ch/sig/fourmisvd/photos/Formica_selysi_side.jpg</t>
  </si>
  <si>
    <t>Form_trun</t>
  </si>
  <si>
    <t>truncorum</t>
  </si>
  <si>
    <t>Fabricius, 1804</t>
  </si>
  <si>
    <t>https://www2.unil.ch/sig/fourmisvd/photos/Formica_truncorum_face.jpg</t>
  </si>
  <si>
    <t>https://www2.unil.ch/sig/fourmisvd/photos/Formica_truncorum_side.jpg</t>
  </si>
  <si>
    <t>Form_ural</t>
  </si>
  <si>
    <t>uralensis</t>
  </si>
  <si>
    <t>Ruzsky, 1895</t>
  </si>
  <si>
    <t>https://www2.unil.ch/sig/fourmisvd/photos/Formica_uralensis_face.jpg</t>
  </si>
  <si>
    <t>https://www2.unil.ch/sig/fourmisvd/photos/Formica_uralensis_side.jpg</t>
  </si>
  <si>
    <t>Formx_niti</t>
  </si>
  <si>
    <t>Formicoxenus</t>
  </si>
  <si>
    <t>nitidulus</t>
  </si>
  <si>
    <t>(Nylander, 1846)</t>
  </si>
  <si>
    <t>https://www2.unil.ch/sig/fourmisvd/photos/Formicoxenus_nitidulus_face.jpg</t>
  </si>
  <si>
    <t>https://www2.unil.ch/sig/fourmisvd/photos/Formicoxenus_nitidulus_side.jpg</t>
  </si>
  <si>
    <t>Harp_subl</t>
  </si>
  <si>
    <t>Harpagoxenus</t>
  </si>
  <si>
    <t>sublaevis</t>
  </si>
  <si>
    <t>https://www2.unil.ch/sig/fourmisvd/photos/Harpagoxenus_sublaevis_face.jpg</t>
  </si>
  <si>
    <t>https://www2.unil.ch/sig/fourmisvd/photos/Harpagoxenus_sublaevis_side.jpg</t>
  </si>
  <si>
    <t>Hypo_edua</t>
  </si>
  <si>
    <t>Ponerinae</t>
  </si>
  <si>
    <t>Hypoponera</t>
  </si>
  <si>
    <t>eduardi</t>
  </si>
  <si>
    <t>(Forel, 1894)</t>
  </si>
  <si>
    <t>https://www2.unil.ch/sig/fourmisvd/photos/Hypoponera_eduardi_face.jpg</t>
  </si>
  <si>
    <t>https://www2.unil.ch/sig/fourmisvd/photos/Hypoponera_eduardi_side.jpg</t>
  </si>
  <si>
    <t>Hypo_punc</t>
  </si>
  <si>
    <t>punctatissima</t>
  </si>
  <si>
    <t>(Roger, 1859)</t>
  </si>
  <si>
    <t>https://www2.unil.ch/sig/fourmisvd/photos/Hypoponera_punctatissima_face.jpg</t>
  </si>
  <si>
    <t>https://www2.unil.ch/sig/fourmisvd/photos/Hypoponera_punctatissima_side.jpg</t>
  </si>
  <si>
    <t>Lasi_alie</t>
  </si>
  <si>
    <t>alienus</t>
  </si>
  <si>
    <t>(Förster, 1850)</t>
  </si>
  <si>
    <t>https://www2.unil.ch/sig/fourmisvd/photos/Lasius_alienus_face.jpg</t>
  </si>
  <si>
    <t>https://www2.unil.ch/sig/fourmisvd/photos/Lasius_alienus_side.jpg</t>
  </si>
  <si>
    <t>Lasi_bico</t>
  </si>
  <si>
    <t>bicornis</t>
  </si>
  <si>
    <t>https://www2.unil.ch/sig/fourmisvd/photos/Lasius_bicornis_face.jpg</t>
  </si>
  <si>
    <t>https://www2.unil.ch/sig/fourmisvd/photos/Lasius_bicornis_side.jpg</t>
  </si>
  <si>
    <t>Lasi_brun</t>
  </si>
  <si>
    <t>brunneus</t>
  </si>
  <si>
    <t>https://www2.unil.ch/sig/fourmisvd/photos/Lasius_brunneus_face.jpg</t>
  </si>
  <si>
    <t>https://www2.unil.ch/sig/fourmisvd/photos/Lasius_brunneus_side.jpg</t>
  </si>
  <si>
    <t>Lasi_carn</t>
  </si>
  <si>
    <t>carniolicus</t>
  </si>
  <si>
    <t>Mayr, 1861</t>
  </si>
  <si>
    <t>https://www2.unil.ch/sig/fourmisvd/photos/Lasius_carniolicus_face.jpg</t>
  </si>
  <si>
    <t>https://www2.unil.ch/sig/fourmisvd/photos/Lasius_carniolicus_side.jpg</t>
  </si>
  <si>
    <t>Lasi_citr</t>
  </si>
  <si>
    <t>citrinus</t>
  </si>
  <si>
    <t>Emery, 1922</t>
  </si>
  <si>
    <t>https://www2.unil.ch/sig/fourmisvd/photos/Lasius_citrinus_face.jpg</t>
  </si>
  <si>
    <t>https://www2.unil.ch/sig/fourmisvd/photos/Lasius_citrinus_side.jpg</t>
  </si>
  <si>
    <t>Lasi_dist</t>
  </si>
  <si>
    <t>distinguendus</t>
  </si>
  <si>
    <t>(Emery, 1916)</t>
  </si>
  <si>
    <t>https://www2.unil.ch/sig/fourmisvd/photos/Lasius_distinguendus_face.jpg</t>
  </si>
  <si>
    <t>https://www2.unil.ch/sig/fourmisvd/photos/Lasius_distinguendus_side.jpg</t>
  </si>
  <si>
    <t>Lasi_emar</t>
  </si>
  <si>
    <t>emarginatus</t>
  </si>
  <si>
    <t>https://www2.unil.ch/sig/fourmisvd/photos/Lasius_emarginatus_face.jpg</t>
  </si>
  <si>
    <t>https://www2.unil.ch/sig/fourmisvd/photos/Lasius_emarginatus_side.jpg</t>
  </si>
  <si>
    <t>Lasi_flav</t>
  </si>
  <si>
    <t>flavus</t>
  </si>
  <si>
    <t>(Fabricius, 1782)</t>
  </si>
  <si>
    <t>https://www2.unil.ch/sig/fourmisvd/photos/Lasius_flavus_face.jpg</t>
  </si>
  <si>
    <t>https://www2.unil.ch/sig/fourmisvd/photos/Lasius_flavus_side.jpg</t>
  </si>
  <si>
    <t>Lasi_fuli</t>
  </si>
  <si>
    <t>fuliginosus</t>
  </si>
  <si>
    <t>https://www2.unil.ch/sig/fourmisvd/photos/Lasius_fuliginosus_face.jpg</t>
  </si>
  <si>
    <t>https://www2.unil.ch/sig/fourmisvd/photos/Lasius_fuliginosus_side.jpg</t>
  </si>
  <si>
    <t>Lasi_jens</t>
  </si>
  <si>
    <t>jensi</t>
  </si>
  <si>
    <t>Seifert, 1982</t>
  </si>
  <si>
    <t>https://www2.unil.ch/sig/fourmisvd/photos/Lasius_jensi_face.jpg</t>
  </si>
  <si>
    <t>https://www2.unil.ch/sig/fourmisvd/photos/Lasius_jensi_side.jpg</t>
  </si>
  <si>
    <t>Lasi_meri</t>
  </si>
  <si>
    <t>meridionalis</t>
  </si>
  <si>
    <t>(Bondroit, 1920)</t>
  </si>
  <si>
    <t>https://www2.unil.ch/sig/fourmisvd/photos/Lasius_meridionalis_face.jpg</t>
  </si>
  <si>
    <t>https://www2.unil.ch/sig/fourmisvd/photos/Lasius_meridionalis_side.jpg</t>
  </si>
  <si>
    <t>Lasi_mixt</t>
  </si>
  <si>
    <t>mixtus</t>
  </si>
  <si>
    <t>https://www2.unil.ch/sig/fourmisvd/photos/Lasius_mixtus_face.jpg</t>
  </si>
  <si>
    <t>https://www2.unil.ch/sig/fourmisvd/photos/Lasius_mixtus_side.jpg</t>
  </si>
  <si>
    <t>Lasi_myop</t>
  </si>
  <si>
    <t>myops</t>
  </si>
  <si>
    <t>Forel, 1894</t>
  </si>
  <si>
    <t>https://www2.unil.ch/sig/fourmisvd/photos/Lasius_myops_face.jpg</t>
  </si>
  <si>
    <t>https://www2.unil.ch/sig/fourmisvd/photos/Lasius_myops_side.jpg</t>
  </si>
  <si>
    <t>Lasi_negl</t>
  </si>
  <si>
    <t>neglectus</t>
  </si>
  <si>
    <t>https://www2.unil.ch/sig/fourmisvd/photos/Lasius_neglectus_face.jpg</t>
  </si>
  <si>
    <t>https://www2.unil.ch/sig/fourmisvd/photos/Lasius_neglectus_side.jpg</t>
  </si>
  <si>
    <t>Lasi_nige</t>
  </si>
  <si>
    <t>niger</t>
  </si>
  <si>
    <t>https://www2.unil.ch/sig/fourmisvd/photos/Lasius_niger_face.jpg</t>
  </si>
  <si>
    <t>https://www2.unil.ch/sig/fourmisvd/photos/Lasius_niger_side.jpg</t>
  </si>
  <si>
    <t>Lasi_para</t>
  </si>
  <si>
    <t>paralienus</t>
  </si>
  <si>
    <t>Seifert, 1992</t>
  </si>
  <si>
    <t>https://www2.unil.ch/sig/fourmisvd/photos/Lasius_paralienus_face.jpg</t>
  </si>
  <si>
    <t>https://www2.unil.ch/sig/fourmisvd/photos/Lasius_paralienus_side.jpg</t>
  </si>
  <si>
    <t>Lasi_plat</t>
  </si>
  <si>
    <t>platythorax</t>
  </si>
  <si>
    <t>Seifert, 1991</t>
  </si>
  <si>
    <t>https://www2.unil.ch/sig/fourmisvd/photos/Lasius_platythorax_face.jpg</t>
  </si>
  <si>
    <t>https://www2.unil.ch/sig/fourmisvd/photos/Lasius_platythorax_side.jpg</t>
  </si>
  <si>
    <t>Lasi_psam</t>
  </si>
  <si>
    <t>psammophilus</t>
  </si>
  <si>
    <t>https://www2.unil.ch/sig/fourmisvd/photos/Lasius_psammophilus_face.jpg</t>
  </si>
  <si>
    <t>https://www2.unil.ch/sig/fourmisvd/photos/Lasius_psammophilus_side.jpg</t>
  </si>
  <si>
    <t>Lasi_regi</t>
  </si>
  <si>
    <t>reginae</t>
  </si>
  <si>
    <t>(Faber, 1967)</t>
  </si>
  <si>
    <t>https://www2.unil.ch/sig/fourmisvd/photos/Lasius_reginae_face.jpg</t>
  </si>
  <si>
    <t>https://www2.unil.ch/sig/fourmisvd/photos/Lasius_reginae_side.jpg</t>
  </si>
  <si>
    <t>Lasi_sabu</t>
  </si>
  <si>
    <t>sabularum</t>
  </si>
  <si>
    <t>(Bondroit, 1918)</t>
  </si>
  <si>
    <t>https://www2.unil.ch/sig/fourmisvd/photos/Lasius_sabularum_face.jpg</t>
  </si>
  <si>
    <t>https://www2.unil.ch/sig/fourmisvd/photos/Lasius_sabularum_side.jpg</t>
  </si>
  <si>
    <t>Lasi_umbr</t>
  </si>
  <si>
    <t>umbratus</t>
  </si>
  <si>
    <t>https://www2.unil.ch/sig/fourmisvd/photos/Lasius_umbratus_face.jpg</t>
  </si>
  <si>
    <t>https://www2.unil.ch/sig/fourmisvd/photos/Lasius_umbratus_side.jpg</t>
  </si>
  <si>
    <t>Lept_acer</t>
  </si>
  <si>
    <t>acervorum</t>
  </si>
  <si>
    <t>(Fabricius, 1793)</t>
  </si>
  <si>
    <t>https://www2.unil.ch/sig/fourmisvd/photos/Leptothorax_acervorum_face.jpg</t>
  </si>
  <si>
    <t>https://www2.unil.ch/sig/fourmisvd/photos/Leptothorax_acervorum_side.jpg</t>
  </si>
  <si>
    <t>Lept_goes</t>
  </si>
  <si>
    <t>goesswaldi</t>
  </si>
  <si>
    <t>https://www2.unil.ch/sig/fourmisvd/photos/Leptothorax_goesswaldi_face.jpg</t>
  </si>
  <si>
    <t>https://www2.unil.ch/sig/fourmisvd/photos/Leptothorax_goesswaldi_side.jpg</t>
  </si>
  <si>
    <t>Lept_gred</t>
  </si>
  <si>
    <t>gredleri</t>
  </si>
  <si>
    <t>Mayr, 1855</t>
  </si>
  <si>
    <t>https://www2.unil.ch/sig/fourmisvd/photos/Leptothorax_gredleri_face.jpg</t>
  </si>
  <si>
    <t>https://www2.unil.ch/sig/fourmisvd/photos/Leptothorax_gredleri_side.jpg</t>
  </si>
  <si>
    <t>Lept_kutt</t>
  </si>
  <si>
    <t>kutteri</t>
  </si>
  <si>
    <t>Buschinger, 1965</t>
  </si>
  <si>
    <t>https://www2.unil.ch/sig/fourmisvd/photos/Leptothorax_kutteri_face.jpg</t>
  </si>
  <si>
    <t>https://www2.unil.ch/sig/fourmisvd/photos/Leptothorax_kutteri_side.jpg</t>
  </si>
  <si>
    <t>Lept_musc</t>
  </si>
  <si>
    <t>muscorum</t>
  </si>
  <si>
    <t>https://www2.unil.ch/sig/fourmisvd/photos/Leptothorax_muscorum_face.jpg</t>
  </si>
  <si>
    <t>https://www2.unil.ch/sig/fourmisvd/photos/Leptothorax_muscorum_side.jpg</t>
  </si>
  <si>
    <t>Lept_paci</t>
  </si>
  <si>
    <t>pacis</t>
  </si>
  <si>
    <t>(Kutter, 1950)</t>
  </si>
  <si>
    <t>https://www2.unil.ch/sig/fourmisvd/photos/Leptothorax_pacis_face.jpg</t>
  </si>
  <si>
    <t>https://www2.unil.ch/sig/fourmisvd/photos/Leptothorax_pacis_side.jpg</t>
  </si>
  <si>
    <t>Mani_rubi</t>
  </si>
  <si>
    <t>https://www2.unil.ch/sig/fourmisvd/photos/Manica_rubida_face.jpg</t>
  </si>
  <si>
    <t>https://www2.unil.ch/sig/fourmisvd/photos/Manica_rubida_side.jpg</t>
  </si>
  <si>
    <t>Mess_iber</t>
  </si>
  <si>
    <t>Messor</t>
  </si>
  <si>
    <t>ibericus</t>
  </si>
  <si>
    <t>Santschi, 1931</t>
  </si>
  <si>
    <t>https://www2.unil.ch/sig/fourmisvd/photos/Messor_ibericus_face.jpg</t>
  </si>
  <si>
    <t>https://www2.unil.ch/sig/fourmisvd/photos/Messor_ibericus_side.jpg</t>
  </si>
  <si>
    <t>Mono_phar</t>
  </si>
  <si>
    <t>Monomorium</t>
  </si>
  <si>
    <t>pharaonis</t>
  </si>
  <si>
    <t>(L., 1758)</t>
  </si>
  <si>
    <t>https://www2.unil.ch/sig/fourmisvd/photos/Monomorium_pharaonis_face.jpg</t>
  </si>
  <si>
    <t>https://www2.unil.ch/sig/fourmisvd/photos/Monomorium_pharaonis_side.jpg</t>
  </si>
  <si>
    <t>Myrme_gram</t>
  </si>
  <si>
    <t>Myrmecina</t>
  </si>
  <si>
    <t>graminicola</t>
  </si>
  <si>
    <t>https://www2.unil.ch/sig/fourmisvd/photos/Myrmecina_graminicola_face.jpg</t>
  </si>
  <si>
    <t>https://www2.unil.ch/sig/fourmisvd/photos/Myrmecina_graminicola_side.jpg</t>
  </si>
  <si>
    <t>Myrm_bibi</t>
  </si>
  <si>
    <t>bibikoffi</t>
  </si>
  <si>
    <t>Kutter, 1963</t>
  </si>
  <si>
    <t>https://www2.unil.ch/sig/fourmisvd/photos/Myrmica_bibikoffi_face.jpg</t>
  </si>
  <si>
    <t>https://www2.unil.ch/sig/fourmisvd/photos/Myrmica_bibikoffi_side.jpg</t>
  </si>
  <si>
    <t>Myrm_gall</t>
  </si>
  <si>
    <t>gallienii</t>
  </si>
  <si>
    <t>Bondroit, 1920</t>
  </si>
  <si>
    <t>https://www2.unil.ch/sig/fourmisvd/photos/Myrmica_gallienii_face.jpg</t>
  </si>
  <si>
    <t>https://www2.unil.ch/sig/fourmisvd/photos/Myrmica_gallienii_side.jpg</t>
  </si>
  <si>
    <t>Myrm_hell</t>
  </si>
  <si>
    <t>hellenica</t>
  </si>
  <si>
    <t>Finzi, 1926</t>
  </si>
  <si>
    <t>https://www2.unil.ch/sig/fourmisvd/photos/Myrmica_hellenica_face.jpg</t>
  </si>
  <si>
    <t>https://www2.unil.ch/sig/fourmisvd/photos/Myrmica_hellenica_side.jpg</t>
  </si>
  <si>
    <t>Myrm_kara</t>
  </si>
  <si>
    <t>karavajevi</t>
  </si>
  <si>
    <t>(Arnoldi, 1930)</t>
  </si>
  <si>
    <t>https://www2.unil.ch/sig/fourmisvd/photos/Myrmica_karavajevi_face.jpg</t>
  </si>
  <si>
    <t>https://www2.unil.ch/sig/fourmisvd/photos/Myrmica_karavajevi_side.jpg</t>
  </si>
  <si>
    <t>Myrm_lobi</t>
  </si>
  <si>
    <t>lobicornis</t>
  </si>
  <si>
    <t>https://www2.unil.ch/sig/fourmisvd/photos/Myrmica_lobicornis_face.jpg</t>
  </si>
  <si>
    <t>https://www2.unil.ch/sig/fourmisvd/photos/Myrmica_lobicornis_side.jpg</t>
  </si>
  <si>
    <t>Myrm_lobu</t>
  </si>
  <si>
    <t>lobulicornis</t>
  </si>
  <si>
    <t>Nylander, 1857</t>
  </si>
  <si>
    <t>https://www2.unil.ch/sig/fourmisvd/photos/Myrmica_lobulicornis_face.jpg</t>
  </si>
  <si>
    <t>https://www2.unil.ch/sig/fourmisvd/photos/Myrmica_lobulicornis_side.jpg</t>
  </si>
  <si>
    <t>Myrm_lona</t>
  </si>
  <si>
    <t>lonae</t>
  </si>
  <si>
    <t>https://www2.unil.ch/sig/fourmisvd/photos/Myrmica_lonae_face.jpg</t>
  </si>
  <si>
    <t>https://www2.unil.ch/sig/fourmisvd/photos/Myrmica_lonae_side.jpg</t>
  </si>
  <si>
    <t>Myrm_myrm</t>
  </si>
  <si>
    <t>myrmicoxena</t>
  </si>
  <si>
    <t>https://www2.unil.ch/sig/fourmisvd/photos/Myrmica_myrmicoxena_face.jpg</t>
  </si>
  <si>
    <t>https://www2.unil.ch/sig/fourmisvd/photos/Myrmica_myrmicoxena_side.jpg</t>
  </si>
  <si>
    <t>Myrm_rubr</t>
  </si>
  <si>
    <t>rubra</t>
  </si>
  <si>
    <t>(Linné, 1758)</t>
  </si>
  <si>
    <t>https://www2.unil.ch/sig/fourmisvd/photos/Myrmica_rubra_face.jpg</t>
  </si>
  <si>
    <t>https://www2.unil.ch/sig/fourmisvd/photos/Myrmica_rubra_side.jpg</t>
  </si>
  <si>
    <t>Myrm_rugi</t>
  </si>
  <si>
    <t>https://www2.unil.ch/sig/fourmisvd/photos/Myrmica_ruginodis_face.jpg</t>
  </si>
  <si>
    <t>https://www2.unil.ch/sig/fourmisvd/photos/Myrmica_ruginodis_side.jpg</t>
  </si>
  <si>
    <t>Myrm_rugu</t>
  </si>
  <si>
    <t>rugulosa</t>
  </si>
  <si>
    <t>https://www2.unil.ch/sig/fourmisvd/photos/Myrmica_rugulosa_face.jpg</t>
  </si>
  <si>
    <t>https://www2.unil.ch/sig/fourmisvd/photos/Myrmica_rugulosa_side.jpg</t>
  </si>
  <si>
    <t>Myrm_sabu</t>
  </si>
  <si>
    <t>sabuleti</t>
  </si>
  <si>
    <t>Meinert, 1860</t>
  </si>
  <si>
    <t>https://www2.unil.ch/sig/fourmisvd/photos/Myrmica_sabuleti_face.jpg</t>
  </si>
  <si>
    <t>https://www2.unil.ch/sig/fourmisvd/photos/Myrmica_sabuleti_side.jpg</t>
  </si>
  <si>
    <t>Myrm_sali</t>
  </si>
  <si>
    <t>salina</t>
  </si>
  <si>
    <t>Ruszky, 1905</t>
  </si>
  <si>
    <t>https://www2.unil.ch/sig/fourmisvd/photos/Myrmica_salina_face.jpg</t>
  </si>
  <si>
    <t>https://www2.unil.ch/sig/fourmisvd/photos/Myrmica_salina_side.jpg</t>
  </si>
  <si>
    <t>Myrm_scab</t>
  </si>
  <si>
    <t>scabrinodis</t>
  </si>
  <si>
    <t>https://www2.unil.ch/sig/fourmisvd/photos/Myrmica_scabrinodis_face.jpg</t>
  </si>
  <si>
    <t>https://www2.unil.ch/sig/fourmisvd/photos/Myrmica_scabrinodis_side.jpg</t>
  </si>
  <si>
    <t>Myrm_sche</t>
  </si>
  <si>
    <t>schencki</t>
  </si>
  <si>
    <t>Emery, 1895</t>
  </si>
  <si>
    <t>https://www2.unil.ch/sig/fourmisvd/photos/Myrmica_schencki_face.jpg</t>
  </si>
  <si>
    <t>https://www2.unil.ch/sig/fourmisvd/photos/Myrmica_schencki_side.jpg</t>
  </si>
  <si>
    <t>Myrm_spec</t>
  </si>
  <si>
    <t>specioides</t>
  </si>
  <si>
    <t>https://www2.unil.ch/sig/fourmisvd/photos/Myrmica_specioides_face.jpg</t>
  </si>
  <si>
    <t>https://www2.unil.ch/sig/fourmisvd/photos/Myrmica_specioides_side.jpg</t>
  </si>
  <si>
    <t>Myrm_sulc</t>
  </si>
  <si>
    <t>sulcinodis</t>
  </si>
  <si>
    <t>https://www2.unil.ch/sig/fourmisvd/photos/Myrmica_sulcinodis_face.jpg</t>
  </si>
  <si>
    <t>https://www2.unil.ch/sig/fourmisvd/photos/Myrmica_sulcinodis_side.jpg</t>
  </si>
  <si>
    <t>Myrm_vand</t>
  </si>
  <si>
    <t>vandeli</t>
  </si>
  <si>
    <t>https://www2.unil.ch/sig/fourmisvd/photos/Myrmica_vandeli_face.jpg</t>
  </si>
  <si>
    <t>https://www2.unil.ch/sig/fourmisvd/photos/Myrmica_vandeli_side.jpg</t>
  </si>
  <si>
    <t>Phei_pall</t>
  </si>
  <si>
    <t>Pheidole</t>
  </si>
  <si>
    <t>pallidula</t>
  </si>
  <si>
    <t>Nylander, 1849</t>
  </si>
  <si>
    <t>https://www2.unil.ch/sig/fourmisvd/photos/Pheidole_pallidula_face.jpg</t>
  </si>
  <si>
    <t>https://www2.unil.ch/sig/fourmisvd/photos/Pheidole_pallidula_side.jpg</t>
  </si>
  <si>
    <t>Plag_pygm</t>
  </si>
  <si>
    <t>Plagiolepis</t>
  </si>
  <si>
    <t>pygmaea</t>
  </si>
  <si>
    <t>https://www2.unil.ch/sig/fourmisvd/photos/Plagiolepis_pygmaea_face.jpg</t>
  </si>
  <si>
    <t>https://www2.unil.ch/sig/fourmisvd/photos/Plagiolepis_pygmaea_side.jpg</t>
  </si>
  <si>
    <t>Plag_vind</t>
  </si>
  <si>
    <t>vindobonensis</t>
  </si>
  <si>
    <t>Lomnicki, 1925</t>
  </si>
  <si>
    <t>https://www2.unil.ch/sig/fourmisvd/photos/Plagiolepis_vindobonensis_face.jpg</t>
  </si>
  <si>
    <t>https://www2.unil.ch/sig/fourmisvd/photos/Plagiolepis_vindobonensis_side.jpg</t>
  </si>
  <si>
    <t>Plag_xene</t>
  </si>
  <si>
    <t>xene</t>
  </si>
  <si>
    <t>Stärcke, 1936</t>
  </si>
  <si>
    <t>https://www2.unil.ch/sig/fourmisvd/photos/Plagiolepis_xene_face.jpg</t>
  </si>
  <si>
    <t>https://www2.unil.ch/sig/fourmisvd/photos/Plagiolepis_xene_side.jpg</t>
  </si>
  <si>
    <t>Poly_rufe</t>
  </si>
  <si>
    <t>Polyergus</t>
  </si>
  <si>
    <t>rufescens</t>
  </si>
  <si>
    <t>https://www2.unil.ch/sig/fourmisvd/photos/Polyergus_rufescens_face.jpg</t>
  </si>
  <si>
    <t>https://www2.unil.ch/sig/fourmisvd/photos/Polyergus_rufescens_side.jpg</t>
  </si>
  <si>
    <t>Pone_coar</t>
  </si>
  <si>
    <t>Ponera</t>
  </si>
  <si>
    <t>coarctata</t>
  </si>
  <si>
    <t>https://www2.unil.ch/sig/fourmisvd/photos/Ponera_coarctata_face.jpg</t>
  </si>
  <si>
    <t>https://www2.unil.ch/sig/fourmisvd/photos/Ponera_coarctata_side.jpg</t>
  </si>
  <si>
    <t>Pone_test</t>
  </si>
  <si>
    <t>testacea</t>
  </si>
  <si>
    <t>https://www2.unil.ch/sig/fourmisvd/photos/Ponera_testacea_face.jpg</t>
  </si>
  <si>
    <t>https://www2.unil.ch/sig/fourmisvd/photos/Ponera_testacea_side.jpg</t>
  </si>
  <si>
    <t>Sole_fuga</t>
  </si>
  <si>
    <t>Solenopsis</t>
  </si>
  <si>
    <t>fugax</t>
  </si>
  <si>
    <t>https://www2.unil.ch/sig/fourmisvd/photos/Solenopsis_fugax_face.jpg</t>
  </si>
  <si>
    <t>https://www2.unil.ch/sig/fourmisvd/photos/Solenopsis_fugax_side.jpg</t>
  </si>
  <si>
    <t>Sten_debi</t>
  </si>
  <si>
    <t>Stenamma</t>
  </si>
  <si>
    <t>debile</t>
  </si>
  <si>
    <t>https://www2.unil.ch/sig/fourmisvd/photos/Stenamma_debile_face.jpg</t>
  </si>
  <si>
    <t>https://www2.unil.ch/sig/fourmisvd/photos/Stenamma_debile_side.jpg</t>
  </si>
  <si>
    <t>Sten_peti</t>
  </si>
  <si>
    <t>petiolatum</t>
  </si>
  <si>
    <t>Emery, 1897</t>
  </si>
  <si>
    <t>https://www2.unil.ch/sig/fourmisvd/photos/Stenamma_petiolatum_face.jpg</t>
  </si>
  <si>
    <t>https://www2.unil.ch/sig/fourmisvd/photos/Stenamma_petiolatum_side.jpg</t>
  </si>
  <si>
    <t>Sten_stri</t>
  </si>
  <si>
    <t>striatulum</t>
  </si>
  <si>
    <t>Emery, 1893-1894</t>
  </si>
  <si>
    <t>https://www2.unil.ch/sig/fourmisvd/photos/Stenamma_striatulum_face.jpg</t>
  </si>
  <si>
    <t>https://www2.unil.ch/sig/fourmisvd/photos/Stenamma_striatulum_side.jpg</t>
  </si>
  <si>
    <t>Stro_albo</t>
  </si>
  <si>
    <t>Strongylognathus</t>
  </si>
  <si>
    <t>alboini</t>
  </si>
  <si>
    <t>Finzi, 1924</t>
  </si>
  <si>
    <t>https://www2.unil.ch/sig/fourmisvd/photos/Strongylognathus_alboini_face.jpg</t>
  </si>
  <si>
    <t>https://www2.unil.ch/sig/fourmisvd/photos/Strongylognathus_alboini_side.jpg</t>
  </si>
  <si>
    <t>Stro_alpi</t>
  </si>
  <si>
    <t>alpinus</t>
  </si>
  <si>
    <t>Wheeler, 1909</t>
  </si>
  <si>
    <t>https://www2.unil.ch/sig/fourmisvd/photos/Strongylognathus_alpinus_face.jpg</t>
  </si>
  <si>
    <t>https://www2.unil.ch/sig/fourmisvd/photos/Strongylognathus_alpinus_side.jpg</t>
  </si>
  <si>
    <t>Stro_hube</t>
  </si>
  <si>
    <t>huberi</t>
  </si>
  <si>
    <t>https://www2.unil.ch/sig/fourmisvd/photos/Strongylognathus_huberi_face.jpg</t>
  </si>
  <si>
    <t>https://www2.unil.ch/sig/fourmisvd/photos/Strongylognathus_huberi_side.jpg</t>
  </si>
  <si>
    <t>Stro_test</t>
  </si>
  <si>
    <t>testaceus</t>
  </si>
  <si>
    <t>(Schenck, 1852)</t>
  </si>
  <si>
    <t>https://www2.unil.ch/sig/fourmisvd/photos/Strongylognathus_testaceus_face.jpg</t>
  </si>
  <si>
    <t>https://www2.unil.ch/sig/fourmisvd/photos/Strongylognathus_testaceus_side.jpg</t>
  </si>
  <si>
    <t>Stru_baud</t>
  </si>
  <si>
    <t>Strumigenys</t>
  </si>
  <si>
    <t>baudueri</t>
  </si>
  <si>
    <t>(Emery, 1875)</t>
  </si>
  <si>
    <t>https://www2.unil.ch/sig/fourmisvd/photos/Strumigenys_baudueri_face.jpg</t>
  </si>
  <si>
    <t>https://www2.unil.ch/sig/fourmisvd/photos/Strumigenys_baudueri_side.jpg</t>
  </si>
  <si>
    <t>Stru_argi</t>
  </si>
  <si>
    <t xml:space="preserve">Strumigenys </t>
  </si>
  <si>
    <t>argiola</t>
  </si>
  <si>
    <t>(Emery, 1869)</t>
  </si>
  <si>
    <t>https://www2.unil.ch/sig/fourmisvd/photos/Strumigenys _argiola_face.jpg</t>
  </si>
  <si>
    <t>https://www2.unil.ch/sig/fourmisvd/photos/Strumigenys _argiola_side.jpg</t>
  </si>
  <si>
    <t>Tapi_erra</t>
  </si>
  <si>
    <t>erraticum</t>
  </si>
  <si>
    <t>https://www2.unil.ch/sig/fourmisvd/photos/Tapinoma_erraticum_face.jpg</t>
  </si>
  <si>
    <t>https://www2.unil.ch/sig/fourmisvd/photos/Tapinoma_erraticum_side.jpg</t>
  </si>
  <si>
    <t>Tapi_magn</t>
  </si>
  <si>
    <t>magnum</t>
  </si>
  <si>
    <t>https://www2.unil.ch/sig/fourmisvd/photos/Tapinoma_magnum_face.jpg</t>
  </si>
  <si>
    <t>https://www2.unil.ch/sig/fourmisvd/photos/Tapinoma_magnum_side.jpg</t>
  </si>
  <si>
    <t>Tapi_mela</t>
  </si>
  <si>
    <t>melanocephalum</t>
  </si>
  <si>
    <t>https://www2.unil.ch/sig/fourmisvd/photos/Tapinoma_melanocephalum_face.jpg</t>
  </si>
  <si>
    <t>https://www2.unil.ch/sig/fourmisvd/photos/Tapinoma_melanocephalum_side.jpg</t>
  </si>
  <si>
    <t>Tapi_subb</t>
  </si>
  <si>
    <t>subboreale</t>
  </si>
  <si>
    <t>Seifert</t>
  </si>
  <si>
    <t>https://www2.unil.ch/sig/fourmisvd/photos/Tapinoma_subboreale_face.jpg</t>
  </si>
  <si>
    <t>https://www2.unil.ch/sig/fourmisvd/photos/Tapinoma_subboreale_side.jpg</t>
  </si>
  <si>
    <t>Temn_affi</t>
  </si>
  <si>
    <t>affinis</t>
  </si>
  <si>
    <t>(Mayr, 1855)</t>
  </si>
  <si>
    <t>https://www2.unil.ch/sig/fourmisvd/photos/Temnothorax_affinis_face.jpg</t>
  </si>
  <si>
    <t>https://www2.unil.ch/sig/fourmisvd/photos/Temnothorax_affinis_side.jpg</t>
  </si>
  <si>
    <t>Temn_albi</t>
  </si>
  <si>
    <t>albipennis</t>
  </si>
  <si>
    <t>(Curtis, 1954)</t>
  </si>
  <si>
    <t>https://www2.unil.ch/sig/fourmisvd/photos/Temnothorax_albipennis_face.jpg</t>
  </si>
  <si>
    <t>https://www2.unil.ch/sig/fourmisvd/photos/Temnothorax_albipennis_side.jpg</t>
  </si>
  <si>
    <t>Temn_arca</t>
  </si>
  <si>
    <t>arcanus</t>
  </si>
  <si>
    <t>(Kutter, 1972)</t>
  </si>
  <si>
    <t>https://www2.unil.ch/sig/fourmisvd/photos/Temnothorax_arcanus_face.jpg</t>
  </si>
  <si>
    <t>https://www2.unil.ch/sig/fourmisvd/photos/Temnothorax_arcanus_side.jpg</t>
  </si>
  <si>
    <t>Temn_cort</t>
  </si>
  <si>
    <t>corticalis</t>
  </si>
  <si>
    <t>https://www2.unil.ch/sig/fourmisvd/photos/Temnothorax_corticalis_face.jpg</t>
  </si>
  <si>
    <t>https://www2.unil.ch/sig/fourmisvd/photos/Temnothorax_corticalis_side.jpg</t>
  </si>
  <si>
    <t>Temn_flav</t>
  </si>
  <si>
    <t>flavicornis</t>
  </si>
  <si>
    <t>(Emery, 1870)</t>
  </si>
  <si>
    <t>https://www2.unil.ch/sig/fourmisvd/photos/Temnothorax_flavicornis_face.jpg</t>
  </si>
  <si>
    <t>https://www2.unil.ch/sig/fourmisvd/photos/Temnothorax_flavicornis_side.jpg</t>
  </si>
  <si>
    <t>Temn_inte</t>
  </si>
  <si>
    <t>interruptus</t>
  </si>
  <si>
    <t>https://www2.unil.ch/sig/fourmisvd/photos/Temnothorax_interruptus_face.jpg</t>
  </si>
  <si>
    <t>https://www2.unil.ch/sig/fourmisvd/photos/Temnothorax_interruptus_side.jpg</t>
  </si>
  <si>
    <t>Temn_lute</t>
  </si>
  <si>
    <t>luteus</t>
  </si>
  <si>
    <t>(Forel, 1874)</t>
  </si>
  <si>
    <t>https://www2.unil.ch/sig/fourmisvd/photos/Temnothorax_luteus_face.jpg</t>
  </si>
  <si>
    <t>https://www2.unil.ch/sig/fourmisvd/photos/Temnothorax_luteus_side.jpg</t>
  </si>
  <si>
    <t>Temn_mull</t>
  </si>
  <si>
    <t>mullerianus</t>
  </si>
  <si>
    <t>(Finzi, 1922)</t>
  </si>
  <si>
    <t>https://www2.unil.ch/sig/fourmisvd/photos/Temnothorax_mullerianus_face.jpg</t>
  </si>
  <si>
    <t>https://www2.unil.ch/sig/fourmisvd/photos/Temnothorax_mullerianus_side.jpg</t>
  </si>
  <si>
    <t>Temn_nadi</t>
  </si>
  <si>
    <t>nadigi</t>
  </si>
  <si>
    <t>(Kutter, 1925)</t>
  </si>
  <si>
    <t>https://www2.unil.ch/sig/fourmisvd/photos/Temnothorax_nadigi_face.jpg</t>
  </si>
  <si>
    <t>https://www2.unil.ch/sig/fourmisvd/photos/Temnothorax_nadigi_side.jpg</t>
  </si>
  <si>
    <t>Temn_nigr</t>
  </si>
  <si>
    <t>nigriceps</t>
  </si>
  <si>
    <t>https://www2.unil.ch/sig/fourmisvd/photos/Temnothorax_nigriceps_face.jpg</t>
  </si>
  <si>
    <t>https://www2.unil.ch/sig/fourmisvd/photos/Temnothorax_nigriceps_side.jpg</t>
  </si>
  <si>
    <t>Temn_nyla</t>
  </si>
  <si>
    <t>nylanderi</t>
  </si>
  <si>
    <t>https://www2.unil.ch/sig/fourmisvd/photos/Temnothorax_nylanderi_face.jpg</t>
  </si>
  <si>
    <t>https://www2.unil.ch/sig/fourmisvd/photos/Temnothorax_nylanderi_side.jpg</t>
  </si>
  <si>
    <t>Temn_parv</t>
  </si>
  <si>
    <t>parvulus</t>
  </si>
  <si>
    <t>https://www2.unil.ch/sig/fourmisvd/photos/Temnothorax_parvulus_face.jpg</t>
  </si>
  <si>
    <t>https://www2.unil.ch/sig/fourmisvd/photos/Temnothorax_parvulus_side.jpg</t>
  </si>
  <si>
    <t>Temn_rece</t>
  </si>
  <si>
    <t>recedens</t>
  </si>
  <si>
    <t>Nylander, 1856</t>
  </si>
  <si>
    <t>https://www2.unil.ch/sig/fourmisvd/photos/Temnothorax_recedens_face.jpg</t>
  </si>
  <si>
    <t>https://www2.unil.ch/sig/fourmisvd/photos/Temnothorax_recedens_side.jpg</t>
  </si>
  <si>
    <t>Temn_tube</t>
  </si>
  <si>
    <t>tuberum</t>
  </si>
  <si>
    <t>(Fabricius, 1775)</t>
  </si>
  <si>
    <t>https://www2.unil.ch/sig/fourmisvd/photos/Temnothorax_tuberum_face.jpg</t>
  </si>
  <si>
    <t>https://www2.unil.ch/sig/fourmisvd/photos/Temnothorax_tuberum_side.jpg</t>
  </si>
  <si>
    <t>Temn_unif</t>
  </si>
  <si>
    <t>unifasciatus</t>
  </si>
  <si>
    <t>https://www2.unil.ch/sig/fourmisvd/photos/Temnothorax_unifasciatus_face.jpg</t>
  </si>
  <si>
    <t>https://www2.unil.ch/sig/fourmisvd/photos/Temnothorax_unifasciatus_side.jpg</t>
  </si>
  <si>
    <t>Temn_ravo</t>
  </si>
  <si>
    <t xml:space="preserve">Temnothorax </t>
  </si>
  <si>
    <t>ravouxi</t>
  </si>
  <si>
    <t>(André, 1896)</t>
  </si>
  <si>
    <t>https://www2.unil.ch/sig/fourmisvd/photos/Temnothorax _ravouxi_face.jpg</t>
  </si>
  <si>
    <t>https://www2.unil.ch/sig/fourmisvd/photos/Temnothorax _ravouxi_side.jpg</t>
  </si>
  <si>
    <t>Temn_stum</t>
  </si>
  <si>
    <t>stumperi</t>
  </si>
  <si>
    <t>https://www2.unil.ch/sig/fourmisvd/photos/Temnothorax _stumperi_face.jpg</t>
  </si>
  <si>
    <t>https://www2.unil.ch/sig/fourmisvd/photos/Temnothorax _stumperi_side.jpg</t>
  </si>
  <si>
    <t>Tetr_alpe</t>
  </si>
  <si>
    <t>alpestre</t>
  </si>
  <si>
    <t>Steiner, Schlick-Steiner &amp; Seifert, 2010</t>
  </si>
  <si>
    <t>https://www2.unil.ch/sig/fourmisvd/photos/Tetramorium_alpestre_face.jpg</t>
  </si>
  <si>
    <t>https://www2.unil.ch/sig/fourmisvd/photos/Tetramorium_alpestre_side.jpg</t>
  </si>
  <si>
    <t>Tetr_caes</t>
  </si>
  <si>
    <t>caespitum</t>
  </si>
  <si>
    <t>https://www2.unil.ch/sig/fourmisvd/photos/Tetramorium_caespitum_face.jpg</t>
  </si>
  <si>
    <t>https://www2.unil.ch/sig/fourmisvd/photos/Tetramorium_caespitum_side.jpg</t>
  </si>
  <si>
    <t>Tetr_immi</t>
  </si>
  <si>
    <t>immigrans</t>
  </si>
  <si>
    <t>Santschi, 1927</t>
  </si>
  <si>
    <t>https://www2.unil.ch/sig/fourmisvd/photos/Tetramorium_immigrans_face.jpg</t>
  </si>
  <si>
    <t>https://www2.unil.ch/sig/fourmisvd/photos/Tetramorium_immigrans_side.jpg</t>
  </si>
  <si>
    <t>Tetr_impu</t>
  </si>
  <si>
    <t>impurum</t>
  </si>
  <si>
    <t>https://www2.unil.ch/sig/fourmisvd/photos/Tetramorium_impurum_face.jpg</t>
  </si>
  <si>
    <t>https://www2.unil.ch/sig/fourmisvd/photos/Tetramorium_impurum_side.jpg</t>
  </si>
  <si>
    <t>Tetr_indo</t>
  </si>
  <si>
    <t>indocile</t>
  </si>
  <si>
    <t>https://www2.unil.ch/sig/fourmisvd/photos/Tetramorium_indocile_face.jpg</t>
  </si>
  <si>
    <t>https://www2.unil.ch/sig/fourmisvd/photos/Tetramorium_indocile_side.jpg</t>
  </si>
  <si>
    <t>Tetr_atra</t>
  </si>
  <si>
    <t xml:space="preserve">Tetramorium </t>
  </si>
  <si>
    <t>atratulum</t>
  </si>
  <si>
    <t>https://www2.unil.ch/sig/fourmisvd/photos/Tetramorium _atratulum_face.jpg</t>
  </si>
  <si>
    <t>https://www2.unil.ch/sig/fourmisvd/photos/Tetramorium _atratulum_side.jpg</t>
  </si>
  <si>
    <t>Tetr_inqu</t>
  </si>
  <si>
    <t>inquilinum</t>
  </si>
  <si>
    <t>Ward, Brady, Fisher &amp; Schultz, 2014</t>
  </si>
  <si>
    <t>https://www2.unil.ch/sig/fourmisvd/photos/Tetramorium _inquilinum_face.jpg</t>
  </si>
  <si>
    <t>https://www2.unil.ch/sig/fourmisvd/photos/Tetramorium _inquilinum_side.jpg</t>
  </si>
  <si>
    <t>Apha</t>
  </si>
  <si>
    <t>sp</t>
  </si>
  <si>
    <t>Aphaenogaster sp.</t>
  </si>
  <si>
    <t>Both</t>
  </si>
  <si>
    <t>Bothriomyrmex sp.</t>
  </si>
  <si>
    <t>Camp</t>
  </si>
  <si>
    <t>Camponotus sp.</t>
  </si>
  <si>
    <t>Colo</t>
  </si>
  <si>
    <t>Colobopsis  sp.</t>
  </si>
  <si>
    <t>Crem</t>
  </si>
  <si>
    <t>Crematogaster sp.</t>
  </si>
  <si>
    <t>Doli</t>
  </si>
  <si>
    <t>Dolichoderus sp.</t>
  </si>
  <si>
    <t>Form</t>
  </si>
  <si>
    <t>Formica sp.</t>
  </si>
  <si>
    <t>Formx</t>
  </si>
  <si>
    <t>Formicoxenus sp.</t>
  </si>
  <si>
    <t>Harp</t>
  </si>
  <si>
    <t>Harpagoxenus sp.</t>
  </si>
  <si>
    <t>Hypoponera sp.</t>
  </si>
  <si>
    <t>Lasi</t>
  </si>
  <si>
    <t>Lasius sp.</t>
  </si>
  <si>
    <t>Lept</t>
  </si>
  <si>
    <t>Leptothorax sp.</t>
  </si>
  <si>
    <t>Mani</t>
  </si>
  <si>
    <t>Manica sp.</t>
  </si>
  <si>
    <t>Mess</t>
  </si>
  <si>
    <t>Messor sp.</t>
  </si>
  <si>
    <t>Mono</t>
  </si>
  <si>
    <t>Monomorium sp.</t>
  </si>
  <si>
    <t>Myrm</t>
  </si>
  <si>
    <t>Myrmica sp.</t>
  </si>
  <si>
    <t>Myrme</t>
  </si>
  <si>
    <t>Myrmecina sp.</t>
  </si>
  <si>
    <t>Phei</t>
  </si>
  <si>
    <t>Pheidole sp.</t>
  </si>
  <si>
    <t>Plag</t>
  </si>
  <si>
    <t>Plagiolepis sp.</t>
  </si>
  <si>
    <t>Poly</t>
  </si>
  <si>
    <t>Polyergus sp.</t>
  </si>
  <si>
    <t>Pone</t>
  </si>
  <si>
    <t>Ponera sp.</t>
  </si>
  <si>
    <t>Sole</t>
  </si>
  <si>
    <t>Solenopsis sp.</t>
  </si>
  <si>
    <t>Stro</t>
  </si>
  <si>
    <t>Strongylognathus sp.</t>
  </si>
  <si>
    <t>Stru</t>
  </si>
  <si>
    <t>Strumigenys sp.</t>
  </si>
  <si>
    <t>Tapi</t>
  </si>
  <si>
    <t>Tapinoma sp.</t>
  </si>
  <si>
    <t>Temn</t>
  </si>
  <si>
    <t>Temnothorax sp.</t>
  </si>
  <si>
    <t>Tetr</t>
  </si>
  <si>
    <t>Tetramorium sp.</t>
  </si>
  <si>
    <t>10</t>
  </si>
  <si>
    <t>9990088</t>
  </si>
  <si>
    <t>230112</t>
  </si>
  <si>
    <t>9990733</t>
  </si>
  <si>
    <t>230104</t>
  </si>
  <si>
    <t>9990378</t>
  </si>
  <si>
    <t>230108</t>
  </si>
  <si>
    <t>9990380</t>
  </si>
  <si>
    <t>9991543</t>
  </si>
  <si>
    <t>9990366</t>
  </si>
  <si>
    <t>231301</t>
  </si>
  <si>
    <t>9990369</t>
  </si>
  <si>
    <t>230110</t>
  </si>
  <si>
    <t>9990309</t>
  </si>
  <si>
    <t>230111</t>
  </si>
  <si>
    <t>9990915</t>
  </si>
  <si>
    <t>9990042</t>
  </si>
  <si>
    <t>9990960</t>
  </si>
  <si>
    <t>9990288</t>
  </si>
  <si>
    <t>9990361</t>
  </si>
  <si>
    <t>9990768</t>
  </si>
  <si>
    <t>9990323</t>
  </si>
  <si>
    <t>9991575</t>
  </si>
  <si>
    <t>9990346</t>
  </si>
  <si>
    <t>9990373</t>
  </si>
  <si>
    <t>9990292</t>
  </si>
  <si>
    <t>9991538</t>
  </si>
  <si>
    <t>9990335</t>
  </si>
  <si>
    <t>9990315</t>
  </si>
  <si>
    <t>9990270</t>
  </si>
  <si>
    <t>9991558</t>
  </si>
  <si>
    <t>9991140</t>
  </si>
  <si>
    <t>230503</t>
  </si>
  <si>
    <t>9991113</t>
  </si>
  <si>
    <t>9990720</t>
  </si>
  <si>
    <t>090101</t>
  </si>
  <si>
    <t>9990957</t>
  </si>
  <si>
    <t>563142</t>
  </si>
  <si>
    <t>090501</t>
  </si>
  <si>
    <t>9991537</t>
  </si>
  <si>
    <t>090103</t>
  </si>
  <si>
    <t>9990726</t>
  </si>
  <si>
    <t>9991349</t>
  </si>
  <si>
    <t>090102</t>
  </si>
  <si>
    <t>090107</t>
  </si>
  <si>
    <t>9991500</t>
  </si>
  <si>
    <t>9991743</t>
  </si>
  <si>
    <t>090105</t>
  </si>
  <si>
    <t>9991147</t>
  </si>
  <si>
    <t>9990078</t>
  </si>
  <si>
    <t>9990004</t>
  </si>
  <si>
    <t>9990945</t>
  </si>
  <si>
    <t>Manica rubida</t>
  </si>
  <si>
    <t>9990770</t>
  </si>
  <si>
    <t>9990299</t>
  </si>
  <si>
    <t>030403</t>
  </si>
  <si>
    <t>9990766</t>
  </si>
  <si>
    <t>031201</t>
  </si>
  <si>
    <t>9991556</t>
  </si>
  <si>
    <t>030104</t>
  </si>
  <si>
    <t>9991564</t>
  </si>
  <si>
    <t>030110</t>
  </si>
  <si>
    <t>9991347</t>
  </si>
  <si>
    <t>030107</t>
  </si>
  <si>
    <t>9990033</t>
  </si>
  <si>
    <t>030601</t>
  </si>
  <si>
    <t>9991502</t>
  </si>
  <si>
    <t>030106</t>
  </si>
  <si>
    <t>9990237</t>
  </si>
  <si>
    <t>9991333</t>
  </si>
  <si>
    <t>9991133</t>
  </si>
  <si>
    <t>9991560</t>
  </si>
  <si>
    <t>9990310</t>
  </si>
  <si>
    <t>030903</t>
  </si>
  <si>
    <t>9990786</t>
  </si>
  <si>
    <t>9990727</t>
  </si>
  <si>
    <t>9990914</t>
  </si>
  <si>
    <t>9990012</t>
  </si>
  <si>
    <t>9991530</t>
  </si>
  <si>
    <t>9991130</t>
  </si>
  <si>
    <t>030102</t>
  </si>
  <si>
    <t>575126</t>
  </si>
  <si>
    <t>9991555</t>
  </si>
  <si>
    <t>9991542</t>
  </si>
  <si>
    <t>341202</t>
  </si>
  <si>
    <t>9991582</t>
  </si>
  <si>
    <t>9991581</t>
  </si>
  <si>
    <t>9991572</t>
  </si>
  <si>
    <t>9991544</t>
  </si>
  <si>
    <t>9990577</t>
  </si>
  <si>
    <t>503150</t>
  </si>
  <si>
    <t>340101</t>
  </si>
  <si>
    <t>9990111</t>
  </si>
  <si>
    <t>9990106</t>
  </si>
  <si>
    <t>341201</t>
  </si>
  <si>
    <t>9991754</t>
  </si>
  <si>
    <t>340110</t>
  </si>
  <si>
    <t>9991728</t>
  </si>
  <si>
    <t>340106</t>
  </si>
  <si>
    <t>9990070</t>
  </si>
  <si>
    <t>340104</t>
  </si>
  <si>
    <t>9990238</t>
  </si>
  <si>
    <t>340105</t>
  </si>
  <si>
    <t>9990163</t>
  </si>
  <si>
    <t>340112</t>
  </si>
  <si>
    <t>9990021</t>
  </si>
  <si>
    <t>9990244</t>
  </si>
  <si>
    <t>9990174</t>
  </si>
  <si>
    <t>9991546</t>
  </si>
  <si>
    <t>340601</t>
  </si>
  <si>
    <t>9990400</t>
  </si>
  <si>
    <t>9990400.B</t>
  </si>
  <si>
    <t>9991551</t>
  </si>
  <si>
    <t>9991548</t>
  </si>
  <si>
    <t>9991577</t>
  </si>
  <si>
    <t>9991768</t>
  </si>
  <si>
    <t>9990313</t>
  </si>
  <si>
    <t>9991552</t>
  </si>
  <si>
    <t>340108</t>
  </si>
  <si>
    <t>9991570</t>
  </si>
  <si>
    <t>340901</t>
  </si>
  <si>
    <t>9991576</t>
  </si>
  <si>
    <t>9990360</t>
  </si>
  <si>
    <t>9991348</t>
  </si>
  <si>
    <t>9991353</t>
  </si>
  <si>
    <t>11</t>
  </si>
  <si>
    <t>12</t>
  </si>
  <si>
    <t>13</t>
  </si>
  <si>
    <t>14</t>
  </si>
  <si>
    <t>15</t>
  </si>
  <si>
    <t>3</t>
  </si>
  <si>
    <t>5</t>
  </si>
  <si>
    <t>6</t>
  </si>
  <si>
    <t>7</t>
  </si>
  <si>
    <t>8</t>
  </si>
  <si>
    <t>9</t>
  </si>
  <si>
    <t>16</t>
  </si>
  <si>
    <t>17</t>
  </si>
  <si>
    <t>18</t>
  </si>
  <si>
    <t>19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</si>
  <si>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</si>
  <si>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</si>
  <si>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</si>
  <si>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</si>
  <si>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</si>
  <si>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</si>
  <si>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</si>
  <si>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</si>
  <si>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</si>
  <si>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</si>
  <si>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</si>
  <si>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</si>
  <si>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</si>
  <si>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</si>
  <si>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</si>
  <si>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</si>
  <si>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</si>
  <si>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</si>
  <si>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</si>
  <si>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</si>
  <si>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</si>
  <si>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</si>
  <si>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</si>
  <si>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</si>
  <si>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</si>
  <si>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</si>
  <si>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</si>
  <si>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</si>
  <si>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</si>
  <si>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</si>
  <si>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</si>
  <si>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</si>
  <si>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</si>
  <si>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</si>
  <si>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</si>
  <si>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</si>
  <si>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</si>
  <si>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</si>
  <si>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</si>
  <si>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</si>
  <si>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</si>
  <si>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</si>
  <si>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</si>
  <si>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</si>
  <si>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</si>
  <si>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</si>
  <si>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</si>
  <si>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</si>
  <si>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</si>
  <si>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</si>
  <si>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</si>
  <si>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</si>
  <si>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</si>
  <si>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</si>
  <si>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</si>
  <si>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</si>
  <si>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</si>
  <si>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</si>
  <si>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</si>
  <si>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</si>
  <si>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</si>
  <si>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</si>
  <si>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</si>
  <si>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</si>
  <si>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</si>
  <si>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</si>
  <si>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</si>
  <si>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</si>
  <si>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</si>
  <si>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</si>
  <si>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</si>
  <si>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</si>
  <si>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</si>
  <si>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</si>
  <si>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</si>
  <si>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</si>
  <si>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</si>
  <si>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</si>
  <si>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</si>
  <si>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</si>
  <si>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</si>
  <si>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</si>
  <si>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</si>
  <si>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</si>
  <si>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</si>
  <si>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</si>
  <si>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</si>
  <si>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</si>
  <si>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</si>
  <si>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</si>
  <si>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</si>
  <si>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</si>
  <si>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</si>
  <si>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</si>
  <si>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</si>
  <si>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</si>
  <si>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</si>
  <si>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</si>
  <si>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</si>
  <si>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</si>
  <si>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</si>
  <si>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</si>
  <si>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</si>
  <si>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</si>
  <si>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</si>
  <si>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</si>
  <si>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</si>
  <si>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</si>
  <si>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</si>
  <si>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</si>
  <si>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</si>
  <si>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</si>
  <si>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</si>
  <si>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</si>
  <si>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</si>
  <si>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</si>
  <si>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</si>
  <si>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</si>
  <si>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</si>
  <si>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</si>
  <si>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</si>
  <si>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</si>
  <si>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</si>
  <si>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</si>
  <si>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</si>
  <si>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</si>
  <si>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</si>
  <si>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</si>
  <si>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</si>
  <si>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</si>
  <si>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</si>
  <si>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</si>
  <si>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</si>
  <si>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</si>
  <si>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</si>
  <si>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</si>
  <si>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</si>
  <si>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</si>
  <si>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</si>
  <si>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</si>
  <si>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</si>
  <si>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</si>
  <si>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</si>
  <si>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</si>
  <si>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</si>
  <si>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</si>
  <si>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</si>
  <si>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</si>
  <si>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</si>
  <si>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</si>
  <si>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</si>
  <si>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</si>
  <si>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</si>
  <si>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</si>
  <si>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</si>
  <si>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</si>
  <si>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</si>
  <si>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</si>
  <si>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</si>
  <si>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</si>
  <si>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</si>
  <si>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</si>
  <si>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</si>
  <si>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</si>
  <si>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</si>
  <si>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</si>
  <si>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</si>
  <si>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</si>
  <si>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</si>
  <si>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</si>
  <si>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</si>
  <si>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</si>
  <si>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</si>
  <si>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</si>
  <si>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</si>
  <si>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</si>
  <si>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</si>
  <si>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</si>
  <si>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</si>
  <si>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</si>
  <si>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</si>
  <si>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</si>
  <si>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</si>
  <si>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</si>
  <si>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</si>
  <si>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</si>
  <si>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</si>
  <si>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</si>
  <si>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</si>
  <si>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</si>
  <si>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</si>
  <si>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</si>
  <si>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</si>
  <si>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</si>
  <si>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</si>
  <si>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</si>
  <si>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</si>
  <si>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</si>
  <si>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</si>
  <si>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</si>
  <si>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</si>
  <si>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</si>
  <si>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</si>
  <si>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</si>
  <si>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</si>
  <si>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</si>
  <si>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</si>
  <si>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</si>
  <si>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</si>
  <si>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</si>
  <si>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</si>
  <si>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</si>
  <si>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</si>
  <si>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</si>
  <si>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</si>
  <si>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</si>
  <si>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</si>
  <si>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</si>
  <si>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</si>
  <si>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</si>
  <si>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</si>
  <si>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</si>
  <si>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</si>
  <si>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</si>
  <si>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</si>
  <si>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</si>
  <si>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</si>
  <si>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</si>
  <si>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</si>
  <si>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</si>
  <si>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</si>
  <si>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</si>
  <si>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</si>
  <si>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</si>
  <si>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</si>
  <si>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</si>
  <si>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</si>
  <si>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</si>
  <si>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</si>
  <si>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</si>
  <si>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</si>
  <si>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</si>
  <si>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</si>
  <si>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</si>
  <si>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</si>
  <si>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</si>
  <si>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</si>
  <si>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</si>
  <si>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</si>
  <si>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</si>
  <si>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</si>
  <si>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</si>
  <si>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</si>
  <si>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</si>
  <si>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</si>
  <si>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</si>
  <si>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</si>
  <si>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</si>
  <si>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</si>
  <si>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</si>
  <si>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551174</t>
  </si>
  <si>
    <t>9990931</t>
  </si>
  <si>
    <t>150105</t>
  </si>
  <si>
    <t>150104</t>
  </si>
  <si>
    <t>9990722</t>
  </si>
  <si>
    <t>9990721</t>
  </si>
  <si>
    <t>9990177</t>
  </si>
  <si>
    <t>9990927</t>
  </si>
  <si>
    <t>9991119</t>
  </si>
  <si>
    <t>545182</t>
  </si>
  <si>
    <t>181301</t>
  </si>
  <si>
    <t>9990332</t>
  </si>
  <si>
    <t>180104</t>
  </si>
  <si>
    <t>9991563</t>
  </si>
  <si>
    <t>9992307</t>
  </si>
  <si>
    <t>515166</t>
  </si>
  <si>
    <t>9990789</t>
  </si>
  <si>
    <t>58041300</t>
  </si>
  <si>
    <t>440107</t>
  </si>
  <si>
    <t>9990281</t>
  </si>
  <si>
    <t>440103</t>
  </si>
  <si>
    <t>9991573</t>
  </si>
  <si>
    <t>440106</t>
  </si>
  <si>
    <t>9990306</t>
  </si>
  <si>
    <t>440102</t>
  </si>
  <si>
    <t>9990303</t>
  </si>
  <si>
    <t>300101</t>
  </si>
  <si>
    <t>9990883</t>
  </si>
  <si>
    <t>300408</t>
  </si>
  <si>
    <t>9991520</t>
  </si>
  <si>
    <t>300406</t>
  </si>
  <si>
    <t>9992306</t>
  </si>
  <si>
    <t>539190</t>
  </si>
  <si>
    <t>200101</t>
  </si>
  <si>
    <t>9990289</t>
  </si>
  <si>
    <t>9990304</t>
  </si>
  <si>
    <t>200604</t>
  </si>
  <si>
    <t>9990545</t>
  </si>
  <si>
    <t>200103</t>
  </si>
  <si>
    <t>9991198</t>
  </si>
  <si>
    <t>9990575</t>
  </si>
  <si>
    <t>200104</t>
  </si>
  <si>
    <t>9990108</t>
  </si>
  <si>
    <t>9991567</t>
  </si>
  <si>
    <t>9990569</t>
  </si>
  <si>
    <t>200105</t>
  </si>
  <si>
    <t>9990622</t>
  </si>
  <si>
    <t>9992542</t>
  </si>
  <si>
    <t>9991532</t>
  </si>
  <si>
    <t>9991539</t>
  </si>
  <si>
    <t>180501</t>
  </si>
  <si>
    <t>9991104</t>
  </si>
  <si>
    <t>9990061</t>
  </si>
  <si>
    <t>180108</t>
  </si>
  <si>
    <t>150112</t>
  </si>
  <si>
    <t>9990156</t>
  </si>
  <si>
    <t>9990142</t>
  </si>
  <si>
    <t>150503</t>
  </si>
  <si>
    <t>9990302</t>
  </si>
  <si>
    <t>150601</t>
  </si>
  <si>
    <t>9990318</t>
  </si>
  <si>
    <t>9990293</t>
  </si>
  <si>
    <t>150501</t>
  </si>
  <si>
    <t>9990308</t>
  </si>
  <si>
    <t>9991142</t>
  </si>
  <si>
    <t>340103</t>
  </si>
  <si>
    <t>9990384</t>
  </si>
  <si>
    <t>9991565</t>
  </si>
  <si>
    <t>521174</t>
  </si>
  <si>
    <t>290404</t>
  </si>
  <si>
    <t>9990349</t>
  </si>
  <si>
    <t>290503</t>
  </si>
  <si>
    <t>9990353</t>
  </si>
  <si>
    <t>290603</t>
  </si>
  <si>
    <t>9991550</t>
  </si>
  <si>
    <t>9991350</t>
  </si>
  <si>
    <t>290103</t>
  </si>
  <si>
    <t>9990543</t>
  </si>
  <si>
    <t>9992127</t>
  </si>
  <si>
    <t>290606</t>
  </si>
  <si>
    <t>9992115</t>
  </si>
  <si>
    <t>290602</t>
  </si>
  <si>
    <t>9991443</t>
  </si>
  <si>
    <t>291302</t>
  </si>
  <si>
    <t>9991192</t>
  </si>
  <si>
    <t>57781263</t>
  </si>
  <si>
    <t>421203</t>
  </si>
  <si>
    <t>9990916</t>
  </si>
  <si>
    <t>9993106</t>
  </si>
  <si>
    <t>Lebas</t>
  </si>
  <si>
    <t>421301</t>
  </si>
  <si>
    <t>9991291</t>
  </si>
  <si>
    <t>420101</t>
  </si>
  <si>
    <t>9992916</t>
  </si>
  <si>
    <t>9990880</t>
  </si>
  <si>
    <t>9991571</t>
  </si>
  <si>
    <t>9991083</t>
  </si>
  <si>
    <t>9990522</t>
  </si>
  <si>
    <t>9990691</t>
  </si>
  <si>
    <t>9990252</t>
  </si>
  <si>
    <t>533182</t>
  </si>
  <si>
    <t>220102</t>
  </si>
  <si>
    <t>9992504</t>
  </si>
  <si>
    <t>9991462</t>
  </si>
  <si>
    <t>220103</t>
  </si>
  <si>
    <t>9993265</t>
  </si>
  <si>
    <t>9991658</t>
  </si>
  <si>
    <t>9992340</t>
  </si>
  <si>
    <t>9991656</t>
  </si>
  <si>
    <t>220115</t>
  </si>
  <si>
    <t>220101</t>
  </si>
  <si>
    <t>9992515</t>
  </si>
  <si>
    <t>9991655</t>
  </si>
  <si>
    <t>9991288</t>
  </si>
  <si>
    <t>220117</t>
  </si>
  <si>
    <t>9991657</t>
  </si>
  <si>
    <t>220114</t>
  </si>
  <si>
    <t>9991466</t>
  </si>
  <si>
    <t>9990564</t>
  </si>
  <si>
    <t>9993287</t>
  </si>
  <si>
    <t>9991320</t>
  </si>
  <si>
    <t>9991253</t>
  </si>
  <si>
    <t>9991129</t>
  </si>
  <si>
    <t>9991835</t>
  </si>
  <si>
    <t>9990695</t>
  </si>
  <si>
    <t>220106</t>
  </si>
  <si>
    <t>9991653</t>
  </si>
  <si>
    <t>9992114</t>
  </si>
  <si>
    <t>220118</t>
  </si>
  <si>
    <t>9990890</t>
  </si>
  <si>
    <t>9992348</t>
  </si>
  <si>
    <t>220901</t>
  </si>
  <si>
    <t>9991648</t>
  </si>
  <si>
    <t>557150</t>
  </si>
  <si>
    <t>100107</t>
  </si>
  <si>
    <t>9991345</t>
  </si>
  <si>
    <t>9991351</t>
  </si>
  <si>
    <t>9990773</t>
  </si>
  <si>
    <t>100902</t>
  </si>
  <si>
    <t>9992733</t>
  </si>
  <si>
    <t>9991945</t>
  </si>
  <si>
    <t>9991753</t>
  </si>
  <si>
    <t>100501</t>
  </si>
  <si>
    <t>9992915</t>
  </si>
  <si>
    <t>9991738</t>
  </si>
  <si>
    <t>100110</t>
  </si>
  <si>
    <t>9993267</t>
  </si>
  <si>
    <t>100109</t>
  </si>
  <si>
    <t>9992113</t>
  </si>
  <si>
    <t>9991635</t>
  </si>
  <si>
    <t>9990867</t>
  </si>
  <si>
    <t>100106</t>
  </si>
  <si>
    <t>101202</t>
  </si>
  <si>
    <t>9991467</t>
  </si>
  <si>
    <t>9993086</t>
  </si>
  <si>
    <t>101502</t>
  </si>
  <si>
    <t>9993102</t>
  </si>
  <si>
    <t>9993307</t>
  </si>
  <si>
    <t>9993303</t>
  </si>
  <si>
    <t>100101</t>
  </si>
  <si>
    <t>9990678</t>
  </si>
  <si>
    <t>9990886</t>
  </si>
  <si>
    <t>9991837</t>
  </si>
  <si>
    <t>9991278</t>
  </si>
  <si>
    <t>9991639</t>
  </si>
  <si>
    <t>9991458</t>
  </si>
  <si>
    <t>100102</t>
  </si>
  <si>
    <t>9990875</t>
  </si>
  <si>
    <t>9991292</t>
  </si>
  <si>
    <t>101301</t>
  </si>
  <si>
    <t>9992118</t>
  </si>
  <si>
    <t>9991638</t>
  </si>
  <si>
    <t>9991290</t>
  </si>
  <si>
    <t>100103</t>
  </si>
  <si>
    <t>9990677</t>
  </si>
  <si>
    <t>100903</t>
  </si>
  <si>
    <t>9993099</t>
  </si>
  <si>
    <t>9992923</t>
  </si>
  <si>
    <t>9993306</t>
  </si>
  <si>
    <t>9992310</t>
  </si>
  <si>
    <t>101503</t>
  </si>
  <si>
    <t>9990758</t>
  </si>
  <si>
    <t>9991122</t>
  </si>
  <si>
    <t>9993302</t>
  </si>
  <si>
    <t>101201</t>
  </si>
  <si>
    <t>9990003</t>
  </si>
  <si>
    <t>290403</t>
  </si>
  <si>
    <t>9990355</t>
  </si>
  <si>
    <t>290504</t>
  </si>
  <si>
    <t>9990901</t>
  </si>
  <si>
    <t>9991938</t>
  </si>
  <si>
    <t>9992331</t>
  </si>
  <si>
    <t>9990553</t>
  </si>
  <si>
    <t>290402</t>
  </si>
  <si>
    <t>9991478</t>
  </si>
  <si>
    <t>290604</t>
  </si>
  <si>
    <t>9992328</t>
  </si>
  <si>
    <t>9991451</t>
  </si>
  <si>
    <t>9991640</t>
  </si>
  <si>
    <t>9990239</t>
  </si>
  <si>
    <t>9990908</t>
  </si>
  <si>
    <t>9991643</t>
  </si>
  <si>
    <t>9991854</t>
  </si>
  <si>
    <t>9991271</t>
  </si>
  <si>
    <t>9993084</t>
  </si>
  <si>
    <t>9992335</t>
  </si>
  <si>
    <t>9991649</t>
  </si>
  <si>
    <t>421204</t>
  </si>
  <si>
    <t>9991647</t>
  </si>
  <si>
    <t>9990884</t>
  </si>
  <si>
    <t>9990023</t>
  </si>
  <si>
    <t>420104</t>
  </si>
  <si>
    <t>9990732</t>
  </si>
  <si>
    <t>9992321</t>
  </si>
  <si>
    <t>421104</t>
  </si>
  <si>
    <t>421202</t>
  </si>
  <si>
    <t>9992899</t>
  </si>
  <si>
    <t>9990502</t>
  </si>
  <si>
    <t>421205</t>
  </si>
  <si>
    <t>9993288</t>
  </si>
  <si>
    <t>9993299</t>
  </si>
  <si>
    <t>9991265</t>
  </si>
  <si>
    <t>420106</t>
  </si>
  <si>
    <t>9990754</t>
  </si>
  <si>
    <t>9990878</t>
  </si>
  <si>
    <t>9990717</t>
  </si>
  <si>
    <t>420102</t>
  </si>
  <si>
    <t>9991847</t>
  </si>
  <si>
    <t>9991833</t>
  </si>
  <si>
    <t>9991931</t>
  </si>
  <si>
    <t>9992324</t>
  </si>
  <si>
    <t>9991180</t>
  </si>
  <si>
    <t>9990405</t>
  </si>
  <si>
    <t>9991846</t>
  </si>
  <si>
    <t>9992501</t>
  </si>
  <si>
    <t>9991254</t>
  </si>
  <si>
    <t>9991957</t>
  </si>
  <si>
    <t>9990009</t>
  </si>
  <si>
    <t>9991196</t>
  </si>
  <si>
    <t>9990556</t>
  </si>
  <si>
    <t>420103</t>
  </si>
  <si>
    <t>9992927</t>
  </si>
  <si>
    <t>9992714</t>
  </si>
  <si>
    <t>9990429</t>
  </si>
  <si>
    <t>9991289</t>
  </si>
  <si>
    <t>9990869</t>
  </si>
  <si>
    <t>9990148</t>
  </si>
  <si>
    <t>9990126</t>
  </si>
  <si>
    <t>9990295</t>
  </si>
  <si>
    <t>180114</t>
  </si>
  <si>
    <t>9992701</t>
  </si>
  <si>
    <t>9991494</t>
  </si>
  <si>
    <t>9991137</t>
  </si>
  <si>
    <t>180401</t>
  </si>
  <si>
    <t>9990320</t>
  </si>
  <si>
    <t>9990307</t>
  </si>
  <si>
    <t>9990333</t>
  </si>
  <si>
    <t>9992706</t>
  </si>
  <si>
    <t>9991110</t>
  </si>
  <si>
    <t>180901</t>
  </si>
  <si>
    <t>180601</t>
  </si>
  <si>
    <t>9990761</t>
  </si>
  <si>
    <t>9991845</t>
  </si>
  <si>
    <t>180110</t>
  </si>
  <si>
    <t>9990517</t>
  </si>
  <si>
    <t>180111</t>
  </si>
  <si>
    <t>9990311</t>
  </si>
  <si>
    <t>9990363</t>
  </si>
  <si>
    <t>9990932</t>
  </si>
  <si>
    <t>9990347</t>
  </si>
  <si>
    <t>180118</t>
  </si>
  <si>
    <t>9991094</t>
  </si>
  <si>
    <t>9990312</t>
  </si>
  <si>
    <t>040103</t>
  </si>
  <si>
    <t>9990552</t>
  </si>
  <si>
    <t>581134</t>
  </si>
  <si>
    <t>041001</t>
  </si>
  <si>
    <t>9991276</t>
  </si>
  <si>
    <t>040113</t>
  </si>
  <si>
    <t>9992914</t>
  </si>
  <si>
    <t>040101</t>
  </si>
  <si>
    <t>9992912</t>
  </si>
  <si>
    <t>040105</t>
  </si>
  <si>
    <t>9992910</t>
  </si>
  <si>
    <t>9990054</t>
  </si>
  <si>
    <t>9990075</t>
  </si>
  <si>
    <t>040112</t>
  </si>
  <si>
    <t>9991355</t>
  </si>
  <si>
    <t>9991646</t>
  </si>
  <si>
    <t>9990362</t>
  </si>
  <si>
    <t>041202</t>
  </si>
  <si>
    <t>9993115</t>
  </si>
  <si>
    <t>9993090</t>
  </si>
  <si>
    <t>9990690</t>
  </si>
  <si>
    <t>040110</t>
  </si>
  <si>
    <t>9990866</t>
  </si>
  <si>
    <t>9990561</t>
  </si>
  <si>
    <t>9992349</t>
  </si>
  <si>
    <t>9991891</t>
  </si>
  <si>
    <t>040107</t>
  </si>
  <si>
    <t>9990540</t>
  </si>
  <si>
    <t>9991557</t>
  </si>
  <si>
    <t>041101</t>
  </si>
  <si>
    <t>9992510</t>
  </si>
  <si>
    <t>9991274</t>
  </si>
  <si>
    <t>9993301</t>
  </si>
  <si>
    <t>9992885</t>
  </si>
  <si>
    <t>9993091</t>
  </si>
  <si>
    <t>533166</t>
  </si>
  <si>
    <t>260113</t>
  </si>
  <si>
    <t>9990865</t>
  </si>
  <si>
    <t>260109</t>
  </si>
  <si>
    <t>9991668</t>
  </si>
  <si>
    <t>9990992</t>
  </si>
  <si>
    <t>260103</t>
  </si>
  <si>
    <t>9990099</t>
  </si>
  <si>
    <t>9990490</t>
  </si>
  <si>
    <t>260104</t>
  </si>
  <si>
    <t>9990877</t>
  </si>
  <si>
    <t>9990750</t>
  </si>
  <si>
    <t>9991763</t>
  </si>
  <si>
    <t>9991951</t>
  </si>
  <si>
    <t>260301</t>
  </si>
  <si>
    <t>9990917</t>
  </si>
  <si>
    <t>260101</t>
  </si>
  <si>
    <t>9990864</t>
  </si>
  <si>
    <t>9991767</t>
  </si>
  <si>
    <t>261301</t>
  </si>
  <si>
    <t>9991469</t>
  </si>
  <si>
    <t>9992905</t>
  </si>
  <si>
    <t>260105</t>
  </si>
  <si>
    <t>9990513</t>
  </si>
  <si>
    <t>9991652</t>
  </si>
  <si>
    <t>260111</t>
  </si>
  <si>
    <t>9991282</t>
  </si>
  <si>
    <t>260118</t>
  </si>
  <si>
    <t>9993100</t>
  </si>
  <si>
    <t>261501</t>
  </si>
  <si>
    <t>9992925</t>
  </si>
  <si>
    <t>9992911</t>
  </si>
  <si>
    <t>9992889</t>
  </si>
  <si>
    <t>260601</t>
  </si>
  <si>
    <t>9991464</t>
  </si>
  <si>
    <t>9991460</t>
  </si>
  <si>
    <t>9992121</t>
  </si>
  <si>
    <t>9990680</t>
  </si>
  <si>
    <t>9992702</t>
  </si>
  <si>
    <t>9992351</t>
  </si>
  <si>
    <t>9990431</t>
  </si>
  <si>
    <t>9991195</t>
  </si>
  <si>
    <t>9992691</t>
  </si>
  <si>
    <t>9990757</t>
  </si>
  <si>
    <t>9990760</t>
  </si>
  <si>
    <t>9991553</t>
  </si>
  <si>
    <t>9992705</t>
  </si>
  <si>
    <t>9990381</t>
  </si>
  <si>
    <t>9992325</t>
  </si>
  <si>
    <t>9993073</t>
  </si>
  <si>
    <t>9993266</t>
  </si>
  <si>
    <t>260102</t>
  </si>
  <si>
    <t>9991959</t>
  </si>
  <si>
    <t>9992512</t>
  </si>
  <si>
    <t>260108</t>
  </si>
  <si>
    <t>9990961</t>
  </si>
  <si>
    <t>9992735</t>
  </si>
  <si>
    <t>260106</t>
  </si>
  <si>
    <t>9990351</t>
  </si>
  <si>
    <t>9992719</t>
  </si>
  <si>
    <t>9992159</t>
  </si>
  <si>
    <t>260116</t>
  </si>
  <si>
    <t>9991118</t>
  </si>
  <si>
    <t>260112</t>
  </si>
  <si>
    <t>9991917</t>
  </si>
  <si>
    <t>260107</t>
  </si>
  <si>
    <t>9991342</t>
  </si>
  <si>
    <t>9993119</t>
  </si>
  <si>
    <t>9991251</t>
  </si>
  <si>
    <t>9992505</t>
  </si>
  <si>
    <t>260115</t>
  </si>
  <si>
    <t>9991267</t>
  </si>
  <si>
    <t>539174</t>
  </si>
  <si>
    <t>250301</t>
  </si>
  <si>
    <t>9992499</t>
  </si>
  <si>
    <t>9990736</t>
  </si>
  <si>
    <t>9993111</t>
  </si>
  <si>
    <t>9992330</t>
  </si>
  <si>
    <t>9991269</t>
  </si>
  <si>
    <t>9993108</t>
  </si>
  <si>
    <t>250111</t>
  </si>
  <si>
    <t>9991762</t>
  </si>
  <si>
    <t>250117</t>
  </si>
  <si>
    <t>9991877</t>
  </si>
  <si>
    <t>250114</t>
  </si>
  <si>
    <t>9990491</t>
  </si>
  <si>
    <t>9992304</t>
  </si>
  <si>
    <t>9990496</t>
  </si>
  <si>
    <t>9991667</t>
  </si>
  <si>
    <t>9991454</t>
  </si>
  <si>
    <t>251501</t>
  </si>
  <si>
    <t>9992917</t>
  </si>
  <si>
    <t>9990871</t>
  </si>
  <si>
    <t>9991963</t>
  </si>
  <si>
    <t>9991956</t>
  </si>
  <si>
    <t>9991390</t>
  </si>
  <si>
    <t>251502</t>
  </si>
  <si>
    <t>9991871</t>
  </si>
  <si>
    <t>9991279</t>
  </si>
  <si>
    <t>9992892</t>
  </si>
  <si>
    <t>9991673</t>
  </si>
  <si>
    <t>9991356</t>
  </si>
  <si>
    <t>9991375</t>
  </si>
  <si>
    <t>250101</t>
  </si>
  <si>
    <t>9991732</t>
  </si>
  <si>
    <t>9991703</t>
  </si>
  <si>
    <t>9990879</t>
  </si>
  <si>
    <t>9991264</t>
  </si>
  <si>
    <t>9991266</t>
  </si>
  <si>
    <t>250901</t>
  </si>
  <si>
    <t>9990672</t>
  </si>
  <si>
    <t>9990684</t>
  </si>
  <si>
    <t>9990868</t>
  </si>
  <si>
    <t>250102</t>
  </si>
  <si>
    <t>9990612</t>
  </si>
  <si>
    <t>9991324</t>
  </si>
  <si>
    <t>250601</t>
  </si>
  <si>
    <t>9991679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</si>
  <si>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</si>
  <si>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</si>
  <si>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</si>
  <si>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</si>
  <si>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</si>
  <si>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</si>
  <si>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</si>
  <si>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</si>
  <si>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</si>
  <si>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</si>
  <si>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</si>
  <si>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</si>
  <si>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</si>
  <si>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</si>
  <si>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</si>
  <si>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</si>
  <si>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</si>
  <si>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</si>
  <si>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</si>
  <si>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</si>
  <si>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</si>
  <si>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</si>
  <si>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</si>
  <si>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</si>
  <si>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</si>
  <si>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</si>
  <si>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</si>
  <si>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</si>
  <si>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</si>
  <si>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</si>
  <si>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</si>
  <si>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</si>
  <si>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</si>
  <si>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</si>
  <si>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</si>
  <si>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</si>
  <si>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</si>
  <si>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</si>
  <si>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</si>
  <si>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</si>
  <si>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</si>
  <si>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</si>
  <si>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</si>
  <si>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</si>
  <si>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</si>
  <si>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</si>
  <si>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</si>
  <si>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</si>
  <si>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</si>
  <si>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</si>
  <si>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</si>
  <si>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</si>
  <si>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</si>
  <si>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</si>
  <si>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</si>
  <si>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</si>
  <si>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</si>
  <si>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</si>
  <si>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</si>
  <si>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</si>
  <si>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</si>
  <si>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</si>
  <si>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</si>
  <si>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</si>
  <si>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</si>
  <si>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</si>
  <si>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</si>
  <si>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</si>
  <si>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</si>
  <si>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</si>
  <si>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</si>
  <si>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</si>
  <si>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</si>
  <si>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</si>
  <si>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</si>
  <si>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</si>
  <si>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</si>
  <si>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</si>
  <si>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</si>
  <si>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</si>
  <si>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</si>
  <si>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</si>
  <si>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</si>
  <si>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</si>
  <si>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</si>
  <si>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</si>
  <si>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</si>
  <si>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</si>
  <si>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</si>
  <si>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</si>
  <si>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</si>
  <si>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</si>
  <si>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</si>
  <si>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</si>
  <si>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</si>
  <si>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</si>
  <si>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</si>
  <si>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</si>
  <si>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</si>
  <si>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</si>
  <si>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</si>
  <si>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</si>
  <si>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</si>
  <si>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</si>
  <si>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</si>
  <si>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</si>
  <si>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</si>
  <si>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</si>
  <si>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</si>
  <si>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</si>
  <si>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</si>
  <si>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</si>
  <si>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</si>
  <si>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</si>
  <si>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</si>
  <si>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</si>
  <si>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</si>
  <si>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</si>
  <si>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</si>
  <si>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</si>
  <si>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</si>
  <si>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</si>
  <si>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</si>
  <si>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</si>
  <si>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</si>
  <si>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</si>
  <si>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</si>
  <si>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</si>
  <si>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</si>
  <si>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</si>
  <si>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</si>
  <si>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</si>
  <si>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</si>
  <si>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</si>
  <si>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</si>
  <si>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</si>
  <si>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</si>
  <si>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</si>
  <si>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</si>
  <si>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</si>
  <si>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</si>
  <si>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</si>
  <si>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</si>
  <si>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</si>
  <si>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</si>
  <si>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</si>
  <si>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</si>
  <si>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</si>
  <si>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</si>
  <si>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</si>
  <si>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</si>
  <si>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</si>
  <si>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</si>
  <si>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</si>
  <si>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</si>
  <si>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</si>
  <si>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</si>
  <si>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</si>
  <si>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</si>
  <si>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</si>
  <si>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</si>
  <si>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</si>
  <si>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</si>
  <si>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</si>
  <si>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</si>
  <si>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</si>
  <si>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</si>
  <si>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</si>
  <si>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</si>
  <si>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</si>
  <si>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</si>
  <si>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</si>
  <si>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</si>
  <si>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</si>
  <si>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</si>
  <si>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</si>
  <si>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</si>
  <si>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</si>
  <si>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</si>
  <si>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</si>
  <si>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</si>
  <si>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</si>
  <si>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</si>
  <si>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</si>
  <si>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</si>
  <si>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</si>
  <si>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</si>
  <si>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</si>
  <si>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</si>
  <si>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</si>
  <si>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</si>
  <si>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</si>
  <si>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</si>
  <si>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</si>
  <si>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</si>
  <si>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</si>
  <si>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</si>
  <si>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</si>
  <si>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</si>
  <si>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</si>
  <si>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</si>
  <si>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</si>
  <si>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</si>
  <si>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</si>
  <si>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</si>
  <si>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</si>
  <si>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</si>
  <si>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</si>
  <si>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</si>
  <si>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</si>
  <si>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</si>
  <si>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</si>
  <si>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</si>
  <si>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</si>
  <si>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</si>
  <si>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</si>
  <si>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</si>
  <si>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</si>
  <si>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</si>
  <si>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</si>
  <si>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</si>
  <si>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</si>
  <si>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</si>
  <si>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</si>
  <si>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</si>
  <si>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</si>
  <si>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</si>
  <si>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</si>
  <si>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</si>
  <si>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</si>
  <si>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</si>
  <si>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</si>
  <si>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</si>
  <si>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</si>
  <si>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</si>
  <si>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</si>
  <si>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</si>
  <si>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</si>
  <si>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</si>
  <si>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</si>
  <si>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</si>
  <si>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</si>
  <si>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</si>
  <si>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</si>
  <si>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</si>
  <si>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</si>
  <si>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</si>
  <si>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</si>
  <si>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</si>
  <si>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</si>
  <si>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</si>
  <si>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</si>
  <si>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</si>
  <si>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</si>
  <si>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</si>
  <si>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</si>
  <si>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</si>
  <si>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</si>
  <si>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</si>
  <si>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</si>
  <si>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</si>
  <si>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</si>
  <si>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</si>
  <si>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</si>
  <si>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</si>
  <si>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</si>
  <si>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</si>
  <si>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</si>
  <si>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</si>
  <si>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</si>
  <si>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</si>
  <si>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</si>
  <si>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</si>
  <si>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</si>
  <si>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</si>
  <si>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</si>
  <si>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</si>
  <si>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</si>
  <si>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</si>
  <si>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</si>
  <si>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</si>
  <si>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</si>
  <si>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</si>
  <si>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</si>
  <si>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</si>
  <si>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</si>
  <si>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</si>
  <si>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</si>
  <si>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</si>
  <si>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</si>
  <si>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</si>
  <si>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</si>
  <si>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</si>
  <si>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</si>
  <si>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</si>
  <si>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</si>
  <si>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</si>
  <si>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</si>
  <si>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</si>
  <si>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</si>
  <si>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check lobi</t>
  </si>
  <si>
    <t>check lobi and schenki</t>
  </si>
  <si>
    <t>(check?)</t>
  </si>
  <si>
    <t>503142</t>
  </si>
  <si>
    <t>380503</t>
  </si>
  <si>
    <t>9991531</t>
  </si>
  <si>
    <t>380509</t>
  </si>
  <si>
    <t>9991717</t>
  </si>
  <si>
    <t>9992333</t>
  </si>
  <si>
    <t>9991382</t>
  </si>
  <si>
    <t>380402</t>
  </si>
  <si>
    <t>9990810</t>
  </si>
  <si>
    <t>9990809</t>
  </si>
  <si>
    <t>380510</t>
  </si>
  <si>
    <t>9993087</t>
  </si>
  <si>
    <t>9991073</t>
  </si>
  <si>
    <t>9990742</t>
  </si>
  <si>
    <t>380101</t>
  </si>
  <si>
    <t>9991453</t>
  </si>
  <si>
    <t>9990981</t>
  </si>
  <si>
    <t>9990872</t>
  </si>
  <si>
    <t>9990494</t>
  </si>
  <si>
    <t>9990489</t>
  </si>
  <si>
    <t>380501</t>
  </si>
  <si>
    <t>9990799</t>
  </si>
  <si>
    <t>9991755</t>
  </si>
  <si>
    <t>9991173</t>
  </si>
  <si>
    <t>380404</t>
  </si>
  <si>
    <t>9992327</t>
  </si>
  <si>
    <t>9992695</t>
  </si>
  <si>
    <t>380601</t>
  </si>
  <si>
    <t>9990696</t>
  </si>
  <si>
    <t>9991712</t>
  </si>
  <si>
    <t>9992124</t>
  </si>
  <si>
    <t>381501</t>
  </si>
  <si>
    <t>9991526</t>
  </si>
  <si>
    <t>9991908</t>
  </si>
  <si>
    <t>9991374</t>
  </si>
  <si>
    <t>9991954</t>
  </si>
  <si>
    <t>9990589</t>
  </si>
  <si>
    <t>9992158</t>
  </si>
  <si>
    <t>380605</t>
  </si>
  <si>
    <t>9990701</t>
  </si>
  <si>
    <t>9991911</t>
  </si>
  <si>
    <t>381301</t>
  </si>
  <si>
    <t>9991958</t>
  </si>
  <si>
    <t>9991746</t>
  </si>
  <si>
    <t>9990413</t>
  </si>
  <si>
    <t>9991672</t>
  </si>
  <si>
    <t>380603</t>
  </si>
  <si>
    <t>9990409</t>
  </si>
  <si>
    <t>9990882</t>
  </si>
  <si>
    <t>9991315</t>
  </si>
  <si>
    <t>380602</t>
  </si>
  <si>
    <t>9990988</t>
  </si>
  <si>
    <t>9992345</t>
  </si>
  <si>
    <t>380506</t>
  </si>
  <si>
    <t>9990581</t>
  </si>
  <si>
    <t>9990982</t>
  </si>
  <si>
    <t>380701</t>
  </si>
  <si>
    <t>9992700</t>
  </si>
  <si>
    <t>9991533</t>
  </si>
  <si>
    <t>9991262</t>
  </si>
  <si>
    <t>380504</t>
  </si>
  <si>
    <t>9992920</t>
  </si>
  <si>
    <t>380511</t>
  </si>
  <si>
    <t>9991745</t>
  </si>
  <si>
    <t>380505</t>
  </si>
  <si>
    <t>9990512</t>
  </si>
  <si>
    <t>9990737</t>
  </si>
  <si>
    <t>9991967</t>
  </si>
  <si>
    <t>380403</t>
  </si>
  <si>
    <t>9990983</t>
  </si>
  <si>
    <t>9991169</t>
  </si>
  <si>
    <t>9991488</t>
  </si>
  <si>
    <t>9992688</t>
  </si>
  <si>
    <t>9991072</t>
  </si>
  <si>
    <t>380502</t>
  </si>
  <si>
    <t>9991713</t>
  </si>
  <si>
    <t>9990607</t>
  </si>
  <si>
    <t>340902</t>
  </si>
  <si>
    <t>9990282</t>
  </si>
  <si>
    <t>340107</t>
  </si>
  <si>
    <t>9990576</t>
  </si>
  <si>
    <t>340102</t>
  </si>
  <si>
    <t>9991540</t>
  </si>
  <si>
    <t>9991536</t>
  </si>
  <si>
    <t>341301</t>
  </si>
  <si>
    <t>9991568</t>
  </si>
  <si>
    <t>9991545</t>
  </si>
  <si>
    <t>9990224</t>
  </si>
  <si>
    <t>9990209</t>
  </si>
  <si>
    <t>340404</t>
  </si>
  <si>
    <t>9991561</t>
  </si>
  <si>
    <t>9990134</t>
  </si>
  <si>
    <t>9990221</t>
  </si>
  <si>
    <t>9990140</t>
  </si>
  <si>
    <t>9990016</t>
  </si>
  <si>
    <t>9990057</t>
  </si>
  <si>
    <t>9990246</t>
  </si>
  <si>
    <t>9990196</t>
  </si>
  <si>
    <t>9990171</t>
  </si>
  <si>
    <t>9990204</t>
  </si>
  <si>
    <t>9990223</t>
  </si>
  <si>
    <t>9990096</t>
  </si>
  <si>
    <t>9990200</t>
  </si>
  <si>
    <t>9990218</t>
  </si>
  <si>
    <t>9990247</t>
  </si>
  <si>
    <t>9990133</t>
  </si>
  <si>
    <t>9990266</t>
  </si>
  <si>
    <t>509158</t>
  </si>
  <si>
    <t>9990011</t>
  </si>
  <si>
    <t>9990121</t>
  </si>
  <si>
    <t>9990236</t>
  </si>
  <si>
    <t>9990117</t>
  </si>
  <si>
    <t>350101</t>
  </si>
  <si>
    <t>9990162</t>
  </si>
  <si>
    <t>350107</t>
  </si>
  <si>
    <t>9990167</t>
  </si>
  <si>
    <t>9990051</t>
  </si>
  <si>
    <t>9990081</t>
  </si>
  <si>
    <t>9990219</t>
  </si>
  <si>
    <t>350109</t>
  </si>
  <si>
    <t>9990183</t>
  </si>
  <si>
    <t>9990025</t>
  </si>
  <si>
    <t>9990124</t>
  </si>
  <si>
    <t>9990150</t>
  </si>
  <si>
    <t>9990049</t>
  </si>
  <si>
    <t>350110</t>
  </si>
  <si>
    <t>9990059</t>
  </si>
  <si>
    <t>9990225</t>
  </si>
  <si>
    <t>9990264</t>
  </si>
  <si>
    <t>9990128</t>
  </si>
  <si>
    <t>9990234</t>
  </si>
  <si>
    <t>9990188</t>
  </si>
  <si>
    <t>9990226</t>
  </si>
  <si>
    <t>9990208</t>
  </si>
  <si>
    <t>9990249</t>
  </si>
  <si>
    <t>9990271</t>
  </si>
  <si>
    <t>9990278</t>
  </si>
  <si>
    <t>9990262</t>
  </si>
  <si>
    <t>9990285</t>
  </si>
  <si>
    <t>9990272</t>
  </si>
  <si>
    <t>9990073</t>
  </si>
  <si>
    <t>9990217</t>
  </si>
  <si>
    <t>9990250</t>
  </si>
  <si>
    <t>9990193</t>
  </si>
  <si>
    <t>9990144</t>
  </si>
  <si>
    <t>9990040</t>
  </si>
  <si>
    <t>9990165</t>
  </si>
  <si>
    <t>351301</t>
  </si>
  <si>
    <t>350102</t>
  </si>
  <si>
    <t>9990058</t>
  </si>
  <si>
    <t>9990139</t>
  </si>
  <si>
    <t>350108</t>
  </si>
  <si>
    <t>9990087</t>
  </si>
  <si>
    <t>350114</t>
  </si>
  <si>
    <t>350112</t>
  </si>
  <si>
    <t>9990074</t>
  </si>
  <si>
    <t>9990154</t>
  </si>
  <si>
    <t>9990228</t>
  </si>
  <si>
    <t>9990195</t>
  </si>
  <si>
    <t>350901</t>
  </si>
  <si>
    <t>9990104</t>
  </si>
  <si>
    <t>351501</t>
  </si>
  <si>
    <t>9990083</t>
  </si>
  <si>
    <t>351203</t>
  </si>
  <si>
    <t>9990229</t>
  </si>
  <si>
    <t>9990107</t>
  </si>
  <si>
    <t>351204</t>
  </si>
  <si>
    <t>9990112</t>
  </si>
  <si>
    <t>9990187</t>
  </si>
  <si>
    <t>9990007</t>
  </si>
  <si>
    <t>9990068</t>
  </si>
  <si>
    <t>9990002</t>
  </si>
  <si>
    <t>9990055</t>
  </si>
  <si>
    <t>9990259</t>
  </si>
  <si>
    <t>9990283</t>
  </si>
  <si>
    <t>9990242</t>
  </si>
  <si>
    <t>9990248</t>
  </si>
  <si>
    <t>9990251</t>
  </si>
  <si>
    <t>9990261</t>
  </si>
  <si>
    <t>9990393</t>
  </si>
  <si>
    <t>9990207</t>
  </si>
  <si>
    <t>351201</t>
  </si>
  <si>
    <t>351202</t>
  </si>
  <si>
    <t>9990190</t>
  </si>
  <si>
    <t>9990109</t>
  </si>
  <si>
    <t>350111</t>
  </si>
  <si>
    <t>9990022</t>
  </si>
  <si>
    <t>9990100</t>
  </si>
  <si>
    <t>9990094</t>
  </si>
  <si>
    <t>350902</t>
  </si>
  <si>
    <t>9990110</t>
  </si>
  <si>
    <t>9990155</t>
  </si>
  <si>
    <t>9990194</t>
  </si>
  <si>
    <t>350402</t>
  </si>
  <si>
    <t>9990206</t>
  </si>
  <si>
    <t>9990178</t>
  </si>
  <si>
    <t>9990245</t>
  </si>
  <si>
    <t>9990280</t>
  </si>
  <si>
    <t>350113</t>
  </si>
  <si>
    <t>9990168</t>
  </si>
  <si>
    <t>9990175</t>
  </si>
  <si>
    <t>350105</t>
  </si>
  <si>
    <t>9990143</t>
  </si>
  <si>
    <t>9990048</t>
  </si>
  <si>
    <t>350104</t>
  </si>
  <si>
    <t>9990263</t>
  </si>
  <si>
    <t>9990230</t>
  </si>
  <si>
    <t>9990202</t>
  </si>
  <si>
    <t>9990254</t>
  </si>
  <si>
    <t>9990211</t>
  </si>
  <si>
    <t>563126</t>
  </si>
  <si>
    <t>020501</t>
  </si>
  <si>
    <t>9991895</t>
  </si>
  <si>
    <t>9993093</t>
  </si>
  <si>
    <t>9992722</t>
  </si>
  <si>
    <t>020108</t>
  </si>
  <si>
    <t>9990897</t>
  </si>
  <si>
    <t>9991087</t>
  </si>
  <si>
    <t>9990953</t>
  </si>
  <si>
    <t>9991508</t>
  </si>
  <si>
    <t>020105</t>
  </si>
  <si>
    <t>9991057</t>
  </si>
  <si>
    <t>020103</t>
  </si>
  <si>
    <t>9991076</t>
  </si>
  <si>
    <t>9991910</t>
  </si>
  <si>
    <t>9991701</t>
  </si>
  <si>
    <t>021302</t>
  </si>
  <si>
    <t>9991470</t>
  </si>
  <si>
    <t>020901</t>
  </si>
  <si>
    <t>9991369</t>
  </si>
  <si>
    <t>9991940</t>
  </si>
  <si>
    <t>9992543</t>
  </si>
  <si>
    <t>9991455</t>
  </si>
  <si>
    <t>9991702</t>
  </si>
  <si>
    <t>020111</t>
  </si>
  <si>
    <t>020102</t>
  </si>
  <si>
    <t>9991145</t>
  </si>
  <si>
    <t>020401</t>
  </si>
  <si>
    <t>9991115</t>
  </si>
  <si>
    <t>9991915</t>
  </si>
  <si>
    <t>545190</t>
  </si>
  <si>
    <t>9990256</t>
  </si>
  <si>
    <t>190105</t>
  </si>
  <si>
    <t>9992503</t>
  </si>
  <si>
    <t>9991748</t>
  </si>
  <si>
    <t>9991377</t>
  </si>
  <si>
    <t>9991829</t>
  </si>
  <si>
    <t>9990324</t>
  </si>
  <si>
    <t>9992498</t>
  </si>
  <si>
    <t>190504</t>
  </si>
  <si>
    <t>9992502</t>
  </si>
  <si>
    <t>190507</t>
  </si>
  <si>
    <t>9990084</t>
  </si>
  <si>
    <t>190506</t>
  </si>
  <si>
    <t>9990344</t>
  </si>
  <si>
    <t>190602</t>
  </si>
  <si>
    <t>9993310</t>
  </si>
  <si>
    <t>9992314</t>
  </si>
  <si>
    <t>191301</t>
  </si>
  <si>
    <t>9990014</t>
  </si>
  <si>
    <t>190901</t>
  </si>
  <si>
    <t>9991941</t>
  </si>
  <si>
    <t>9990269</t>
  </si>
  <si>
    <t>190103</t>
  </si>
  <si>
    <t>9991881</t>
  </si>
  <si>
    <t>190505</t>
  </si>
  <si>
    <t>9990047</t>
  </si>
  <si>
    <t>190509</t>
  </si>
  <si>
    <t>9992334</t>
  </si>
  <si>
    <t>191201</t>
  </si>
  <si>
    <t>9991305</t>
  </si>
  <si>
    <t>9990941</t>
  </si>
  <si>
    <t>190501</t>
  </si>
  <si>
    <t>9991128</t>
  </si>
  <si>
    <t>190510</t>
  </si>
  <si>
    <t>9990321</t>
  </si>
  <si>
    <t>190301</t>
  </si>
  <si>
    <t>9990933</t>
  </si>
  <si>
    <t>9991698</t>
  </si>
  <si>
    <t>9991856</t>
  </si>
  <si>
    <t>190104</t>
  </si>
  <si>
    <t>9990131</t>
  </si>
  <si>
    <t>9991513</t>
  </si>
  <si>
    <t>9990253</t>
  </si>
  <si>
    <t>527158</t>
  </si>
  <si>
    <t>270105</t>
  </si>
  <si>
    <t>9992120</t>
  </si>
  <si>
    <t>270101</t>
  </si>
  <si>
    <t>9991256</t>
  </si>
  <si>
    <t>9990808</t>
  </si>
  <si>
    <t>270109</t>
  </si>
  <si>
    <t>9992696</t>
  </si>
  <si>
    <t>9991937</t>
  </si>
  <si>
    <t>270601</t>
  </si>
  <si>
    <t>9990357</t>
  </si>
  <si>
    <t>9990325</t>
  </si>
  <si>
    <t>9990327</t>
  </si>
  <si>
    <t>270113</t>
  </si>
  <si>
    <t>9990531</t>
  </si>
  <si>
    <t>9990767</t>
  </si>
  <si>
    <t>270112</t>
  </si>
  <si>
    <t>9991442</t>
  </si>
  <si>
    <t>270103</t>
  </si>
  <si>
    <t>9990549</t>
  </si>
  <si>
    <t>9991839</t>
  </si>
  <si>
    <t>9991479</t>
  </si>
  <si>
    <t>270102</t>
  </si>
  <si>
    <t>9991318</t>
  </si>
  <si>
    <t>270901</t>
  </si>
  <si>
    <t>9990547</t>
  </si>
  <si>
    <t>270301</t>
  </si>
  <si>
    <t>9990924</t>
  </si>
  <si>
    <t>270108</t>
  </si>
  <si>
    <t>9990904</t>
  </si>
  <si>
    <t>9990317</t>
  </si>
  <si>
    <t>9992347</t>
  </si>
  <si>
    <t>9990326</t>
  </si>
  <si>
    <t>9991321</t>
  </si>
  <si>
    <t>9990739</t>
  </si>
  <si>
    <t>9992342</t>
  </si>
  <si>
    <t>270302</t>
  </si>
  <si>
    <t>9991675</t>
  </si>
  <si>
    <t>9990923</t>
  </si>
  <si>
    <t>9991367</t>
  </si>
  <si>
    <t>9990567</t>
  </si>
  <si>
    <t>270501</t>
  </si>
  <si>
    <t>9991527</t>
  </si>
  <si>
    <t>9991919</t>
  </si>
  <si>
    <t>9991125</t>
  </si>
  <si>
    <t>9991310</t>
  </si>
  <si>
    <t>270104</t>
  </si>
  <si>
    <t>9991636</t>
  </si>
  <si>
    <t>271301</t>
  </si>
  <si>
    <t>9993264</t>
  </si>
  <si>
    <t>9990929</t>
  </si>
  <si>
    <t>9990919</t>
  </si>
  <si>
    <t>9991114</t>
  </si>
  <si>
    <t>9991633</t>
  </si>
  <si>
    <t>9991764</t>
  </si>
  <si>
    <t>9991105</t>
  </si>
  <si>
    <t>9991535</t>
  </si>
  <si>
    <t>497142</t>
  </si>
  <si>
    <t>390109</t>
  </si>
  <si>
    <t>9990523</t>
  </si>
  <si>
    <t>9990521</t>
  </si>
  <si>
    <t>9991726</t>
  </si>
  <si>
    <t>9991463</t>
  </si>
  <si>
    <t>9990895</t>
  </si>
  <si>
    <t>9991770</t>
  </si>
  <si>
    <t>9990893</t>
  </si>
  <si>
    <t>9990900</t>
  </si>
  <si>
    <t>9992730</t>
  </si>
  <si>
    <t>9991691</t>
  </si>
  <si>
    <t>9990557</t>
  </si>
  <si>
    <t>9990753</t>
  </si>
  <si>
    <t>9991138</t>
  </si>
  <si>
    <t>9991095</t>
  </si>
  <si>
    <t>9990516</t>
  </si>
  <si>
    <t>9991644</t>
  </si>
  <si>
    <t>9992723</t>
  </si>
  <si>
    <t>9991109</t>
  </si>
  <si>
    <t>9993308</t>
  </si>
  <si>
    <t>9990050</t>
  </si>
  <si>
    <t>9991897</t>
  </si>
  <si>
    <t>9991293</t>
  </si>
  <si>
    <t>9991947</t>
  </si>
  <si>
    <t>9990704</t>
  </si>
  <si>
    <t>9992713</t>
  </si>
  <si>
    <t>9990910</t>
  </si>
  <si>
    <t>9992734</t>
  </si>
  <si>
    <t>9991471</t>
  </si>
  <si>
    <t>9991059</t>
  </si>
  <si>
    <t>390102</t>
  </si>
  <si>
    <t>9990566</t>
  </si>
  <si>
    <t>391101</t>
  </si>
  <si>
    <t>9991697</t>
  </si>
  <si>
    <t>390107</t>
  </si>
  <si>
    <t>9991089</t>
  </si>
  <si>
    <t>9990958</t>
  </si>
  <si>
    <t>9991928</t>
  </si>
  <si>
    <t>9990999</t>
  </si>
  <si>
    <t>9990885</t>
  </si>
  <si>
    <t>391202</t>
  </si>
  <si>
    <t>9991665</t>
  </si>
  <si>
    <t>9991645</t>
  </si>
  <si>
    <t>390110</t>
  </si>
  <si>
    <t>9990711</t>
  </si>
  <si>
    <t>9990806</t>
  </si>
  <si>
    <t>9991902</t>
  </si>
  <si>
    <t>390901</t>
  </si>
  <si>
    <t>9993277</t>
  </si>
  <si>
    <t>9990959</t>
  </si>
  <si>
    <t>9990555</t>
  </si>
  <si>
    <t>391208</t>
  </si>
  <si>
    <t>9990734</t>
  </si>
  <si>
    <t>9990790</t>
  </si>
  <si>
    <t>9993113</t>
  </si>
  <si>
    <t>9992322</t>
  </si>
  <si>
    <t>9992128</t>
  </si>
  <si>
    <t>9992313</t>
  </si>
  <si>
    <t>9990301</t>
  </si>
  <si>
    <t>9991106</t>
  </si>
  <si>
    <t>9990172</t>
  </si>
  <si>
    <t>9993281</t>
  </si>
  <si>
    <t>9991080</t>
  </si>
  <si>
    <t>9991127</t>
  </si>
  <si>
    <t>9992343</t>
  </si>
  <si>
    <t>9991116</t>
  </si>
  <si>
    <t>9991143</t>
  </si>
  <si>
    <t>9993117</t>
  </si>
  <si>
    <t>9990918</t>
  </si>
  <si>
    <t>9991922</t>
  </si>
  <si>
    <t>9991132</t>
  </si>
  <si>
    <t>9992155</t>
  </si>
  <si>
    <t>9991150</t>
  </si>
  <si>
    <t>9991135</t>
  </si>
  <si>
    <t>9990076</t>
  </si>
  <si>
    <t>390101</t>
  </si>
  <si>
    <t>9992694</t>
  </si>
  <si>
    <t>391201</t>
  </si>
  <si>
    <t>9991077</t>
  </si>
  <si>
    <t>9991827</t>
  </si>
  <si>
    <t>391203</t>
  </si>
  <si>
    <t>9991866</t>
  </si>
  <si>
    <t>391205</t>
  </si>
  <si>
    <t>9991194</t>
  </si>
  <si>
    <t>390106</t>
  </si>
  <si>
    <t>9990996</t>
  </si>
  <si>
    <t>391206</t>
  </si>
  <si>
    <t>9991139</t>
  </si>
  <si>
    <t>391501</t>
  </si>
  <si>
    <t>9991704</t>
  </si>
  <si>
    <t>391301</t>
  </si>
  <si>
    <t>9990688</t>
  </si>
  <si>
    <t>9990340</t>
  </si>
  <si>
    <t>390108</t>
  </si>
  <si>
    <t>9991066</t>
  </si>
  <si>
    <t>9992717</t>
  </si>
  <si>
    <t>300105</t>
  </si>
  <si>
    <t>9991506</t>
  </si>
  <si>
    <t>300107</t>
  </si>
  <si>
    <t>9991516</t>
  </si>
  <si>
    <t>300103</t>
  </si>
  <si>
    <t>9990008</t>
  </si>
  <si>
    <t>9992497</t>
  </si>
  <si>
    <t>9990928</t>
  </si>
  <si>
    <t>300403</t>
  </si>
  <si>
    <t>9990103</t>
  </si>
  <si>
    <t>9991642</t>
  </si>
  <si>
    <t>300413</t>
  </si>
  <si>
    <t>9990024</t>
  </si>
  <si>
    <t>9992119</t>
  </si>
  <si>
    <t>9990550</t>
  </si>
  <si>
    <t>9991068</t>
  </si>
  <si>
    <t>9991736</t>
  </si>
  <si>
    <t>9990777</t>
  </si>
  <si>
    <t>9990499</t>
  </si>
  <si>
    <t>9991483</t>
  </si>
  <si>
    <t>9990568</t>
  </si>
  <si>
    <t>9992698</t>
  </si>
  <si>
    <t>9991384</t>
  </si>
  <si>
    <t>9992500</t>
  </si>
  <si>
    <t>9990560</t>
  </si>
  <si>
    <t>9990725</t>
  </si>
  <si>
    <t>545150</t>
  </si>
  <si>
    <t>120108</t>
  </si>
  <si>
    <t>9990700</t>
  </si>
  <si>
    <t>9991509</t>
  </si>
  <si>
    <t>120109</t>
  </si>
  <si>
    <t>9990949</t>
  </si>
  <si>
    <t>9990608</t>
  </si>
  <si>
    <t>121201</t>
  </si>
  <si>
    <t>9990699</t>
  </si>
  <si>
    <t>9990903</t>
  </si>
  <si>
    <t>120301</t>
  </si>
  <si>
    <t>9990987</t>
  </si>
  <si>
    <t>9991281</t>
  </si>
  <si>
    <t>9992532</t>
  </si>
  <si>
    <t>9991389</t>
  </si>
  <si>
    <t>9990483</t>
  </si>
  <si>
    <t>9993107</t>
  </si>
  <si>
    <t>120106</t>
  </si>
  <si>
    <t>9991723</t>
  </si>
  <si>
    <t>9991144</t>
  </si>
  <si>
    <t>121301</t>
  </si>
  <si>
    <t>120102</t>
  </si>
  <si>
    <t>9991358</t>
  </si>
  <si>
    <t>9990698</t>
  </si>
  <si>
    <t>120701</t>
  </si>
  <si>
    <t>9991099</t>
  </si>
  <si>
    <t>121505</t>
  </si>
  <si>
    <t>120107</t>
  </si>
  <si>
    <t>120601</t>
  </si>
  <si>
    <t>9991678</t>
  </si>
  <si>
    <t>9991477</t>
  </si>
  <si>
    <t>9992112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</si>
  <si>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</si>
  <si>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</si>
  <si>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</si>
  <si>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</si>
  <si>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</si>
  <si>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</si>
  <si>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</si>
  <si>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</si>
  <si>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</si>
  <si>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</si>
  <si>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</si>
  <si>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</si>
  <si>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</si>
  <si>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</si>
  <si>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</si>
  <si>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</si>
  <si>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</si>
  <si>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</si>
  <si>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</si>
  <si>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</si>
  <si>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</si>
  <si>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</si>
  <si>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</si>
  <si>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</si>
  <si>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</si>
  <si>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</si>
  <si>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</si>
  <si>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</si>
  <si>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</si>
  <si>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</si>
  <si>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</si>
  <si>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</si>
  <si>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</si>
  <si>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</si>
  <si>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</si>
  <si>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</si>
  <si>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</si>
  <si>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</si>
  <si>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</si>
  <si>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</si>
  <si>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</si>
  <si>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</si>
  <si>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</si>
  <si>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</si>
  <si>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</si>
  <si>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</si>
  <si>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</si>
  <si>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</si>
  <si>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</si>
  <si>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</si>
  <si>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</si>
  <si>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</si>
  <si>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</si>
  <si>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</si>
  <si>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</si>
  <si>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</si>
  <si>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</si>
  <si>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</si>
  <si>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</si>
  <si>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</si>
  <si>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</si>
  <si>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</si>
  <si>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</si>
  <si>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</si>
  <si>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</si>
  <si>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</si>
  <si>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</si>
  <si>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</si>
  <si>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</si>
  <si>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</si>
  <si>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</si>
  <si>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</si>
  <si>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</si>
  <si>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</si>
  <si>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</si>
  <si>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</si>
  <si>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</si>
  <si>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</si>
  <si>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</si>
  <si>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</si>
  <si>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</si>
  <si>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</si>
  <si>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</si>
  <si>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</si>
  <si>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</si>
  <si>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</si>
  <si>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</si>
  <si>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</si>
  <si>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</si>
  <si>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</si>
  <si>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</si>
  <si>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</si>
  <si>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</si>
  <si>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</si>
  <si>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</si>
  <si>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</si>
  <si>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</si>
  <si>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</si>
  <si>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</si>
  <si>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</si>
  <si>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</si>
  <si>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</si>
  <si>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</si>
  <si>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</si>
  <si>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</si>
  <si>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</si>
  <si>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</si>
  <si>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</si>
  <si>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</si>
  <si>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</si>
  <si>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</si>
  <si>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</si>
  <si>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</si>
  <si>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</si>
  <si>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</si>
  <si>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</si>
  <si>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</si>
  <si>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</si>
  <si>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</si>
  <si>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</si>
  <si>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</si>
  <si>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</si>
  <si>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</si>
  <si>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</si>
  <si>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</si>
  <si>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</si>
  <si>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</si>
  <si>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</si>
  <si>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</si>
  <si>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</si>
  <si>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</si>
  <si>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</si>
  <si>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</si>
  <si>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</si>
  <si>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</si>
  <si>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</si>
  <si>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</si>
  <si>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</si>
  <si>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</si>
  <si>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</si>
  <si>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</si>
  <si>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</si>
  <si>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</si>
  <si>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</si>
  <si>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</si>
  <si>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</si>
  <si>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</si>
  <si>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</si>
  <si>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</si>
  <si>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</si>
  <si>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</si>
  <si>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</si>
  <si>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</si>
  <si>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</si>
  <si>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</si>
  <si>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</si>
  <si>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</si>
  <si>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</si>
  <si>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</si>
  <si>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</si>
  <si>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</si>
  <si>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</si>
  <si>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</si>
  <si>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</si>
  <si>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</si>
  <si>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</si>
  <si>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</si>
  <si>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</si>
  <si>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</si>
  <si>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</si>
  <si>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</si>
  <si>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</si>
  <si>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</si>
  <si>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</si>
  <si>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</si>
  <si>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</si>
  <si>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</si>
  <si>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</si>
  <si>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</si>
  <si>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</si>
  <si>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</si>
  <si>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</si>
  <si>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</si>
  <si>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</si>
  <si>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</si>
  <si>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</si>
  <si>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</si>
  <si>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</si>
  <si>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</si>
  <si>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</si>
  <si>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</si>
  <si>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</si>
  <si>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</si>
  <si>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</si>
  <si>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</si>
  <si>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</si>
  <si>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</si>
  <si>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</si>
  <si>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</si>
  <si>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</si>
  <si>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</si>
  <si>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</si>
  <si>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</si>
  <si>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</si>
  <si>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</si>
  <si>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</si>
  <si>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</si>
  <si>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</si>
  <si>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</si>
  <si>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</si>
  <si>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</si>
  <si>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</si>
  <si>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</si>
  <si>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</si>
  <si>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</si>
  <si>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</si>
  <si>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</si>
  <si>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</si>
  <si>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</si>
  <si>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</si>
  <si>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</si>
  <si>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</si>
  <si>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</si>
  <si>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</si>
  <si>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</si>
  <si>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</si>
  <si>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</si>
  <si>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</si>
  <si>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</si>
  <si>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</si>
  <si>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</si>
  <si>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</si>
  <si>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</si>
  <si>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</si>
  <si>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</si>
  <si>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</si>
  <si>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</si>
  <si>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</si>
  <si>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</si>
  <si>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</si>
  <si>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</si>
  <si>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</si>
  <si>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</si>
  <si>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</si>
  <si>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</si>
  <si>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</si>
  <si>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</si>
  <si>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</si>
  <si>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</si>
  <si>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</si>
  <si>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</si>
  <si>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</si>
  <si>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</si>
  <si>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</si>
  <si>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</si>
  <si>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</si>
  <si>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</si>
  <si>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</si>
  <si>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</si>
  <si>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</si>
  <si>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</si>
  <si>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</si>
  <si>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</si>
  <si>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</si>
  <si>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</si>
  <si>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</si>
  <si>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</si>
  <si>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</si>
  <si>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</si>
  <si>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</si>
  <si>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</si>
  <si>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</si>
  <si>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</si>
  <si>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</si>
  <si>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</si>
  <si>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</si>
  <si>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</si>
  <si>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</si>
  <si>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</si>
  <si>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</si>
  <si>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</si>
  <si>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</si>
  <si>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</si>
  <si>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</si>
  <si>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</si>
  <si>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</si>
  <si>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</si>
  <si>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</si>
  <si>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</si>
  <si>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</si>
  <si>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</si>
  <si>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</si>
  <si>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</si>
  <si>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</si>
  <si>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</si>
  <si>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</si>
  <si>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</si>
  <si>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</si>
  <si>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</si>
  <si>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</si>
  <si>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</si>
  <si>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</si>
  <si>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</si>
  <si>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</si>
  <si>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</si>
  <si>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</si>
  <si>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</si>
  <si>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</si>
  <si>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</si>
  <si>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</si>
  <si>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</si>
  <si>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</si>
  <si>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</si>
  <si>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</si>
  <si>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</si>
  <si>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</si>
  <si>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</si>
  <si>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</si>
  <si>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</si>
  <si>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</si>
  <si>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</si>
  <si>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</si>
  <si>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</si>
  <si>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</si>
  <si>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</si>
  <si>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</si>
  <si>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</si>
  <si>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</si>
  <si>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</si>
  <si>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</si>
  <si>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</si>
  <si>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</si>
  <si>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</si>
  <si>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</si>
  <si>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</si>
  <si>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</si>
  <si>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</si>
  <si>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</si>
  <si>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</si>
  <si>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</si>
  <si>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</si>
  <si>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</si>
  <si>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</si>
  <si>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</si>
  <si>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</si>
  <si>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</si>
  <si>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</si>
  <si>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</si>
  <si>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</si>
  <si>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</si>
  <si>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</si>
  <si>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</si>
  <si>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</si>
  <si>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</si>
  <si>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</si>
  <si>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</si>
  <si>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</si>
  <si>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</si>
  <si>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</si>
  <si>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</si>
  <si>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</si>
  <si>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</si>
  <si>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</si>
  <si>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</si>
  <si>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</si>
  <si>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</si>
  <si>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</si>
  <si>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</si>
  <si>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</si>
  <si>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</si>
  <si>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</si>
  <si>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</si>
  <si>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</si>
  <si>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</si>
  <si>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150102</t>
  </si>
  <si>
    <t>9990759</t>
  </si>
  <si>
    <t>9991680</t>
  </si>
  <si>
    <t>150114</t>
  </si>
  <si>
    <t>9990287</t>
  </si>
  <si>
    <t>9990039</t>
  </si>
  <si>
    <t>9991111</t>
  </si>
  <si>
    <t>9990944</t>
  </si>
  <si>
    <t>9991495</t>
  </si>
  <si>
    <t>150111</t>
  </si>
  <si>
    <t>9990294</t>
  </si>
  <si>
    <t>150110</t>
  </si>
  <si>
    <t>9990723</t>
  </si>
  <si>
    <t>9991499</t>
  </si>
  <si>
    <t>9991126</t>
  </si>
  <si>
    <t>9990041</t>
  </si>
  <si>
    <t>9990069</t>
  </si>
  <si>
    <t>150109</t>
  </si>
  <si>
    <t>9990330</t>
  </si>
  <si>
    <t>9990935</t>
  </si>
  <si>
    <t>9990331</t>
  </si>
  <si>
    <t>9990946</t>
  </si>
  <si>
    <t>2 species in same vial</t>
  </si>
  <si>
    <t>9990298</t>
  </si>
  <si>
    <t>9990937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</si>
  <si>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</si>
  <si>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</si>
  <si>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</si>
  <si>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</si>
  <si>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</si>
  <si>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</si>
  <si>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</si>
  <si>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</si>
  <si>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</si>
  <si>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</si>
  <si>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</si>
  <si>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</si>
  <si>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</si>
  <si>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</si>
  <si>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</si>
  <si>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</si>
  <si>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</si>
  <si>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</si>
  <si>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</si>
  <si>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</si>
  <si>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There is 1 small Lasius fuliginosus queen among the lemani workers</t>
  </si>
  <si>
    <t>9990018</t>
  </si>
  <si>
    <t>441106</t>
  </si>
  <si>
    <t>9990215</t>
  </si>
  <si>
    <t>9991344</t>
  </si>
  <si>
    <t>9990314</t>
  </si>
  <si>
    <t>9990305</t>
  </si>
  <si>
    <t>9990377</t>
  </si>
  <si>
    <t>9990338</t>
  </si>
  <si>
    <t>9990336</t>
  </si>
  <si>
    <t>9990774</t>
  </si>
  <si>
    <t>9991834</t>
  </si>
  <si>
    <t>9990372</t>
  </si>
  <si>
    <t>9990319</t>
  </si>
  <si>
    <t>9990291</t>
  </si>
  <si>
    <t>9990763</t>
  </si>
  <si>
    <t>9991311</t>
  </si>
  <si>
    <t>9990345</t>
  </si>
  <si>
    <t>9990185</t>
  </si>
  <si>
    <t>9991773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</si>
  <si>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</si>
  <si>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</si>
  <si>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</si>
  <si>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</si>
  <si>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</si>
  <si>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</si>
  <si>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</si>
  <si>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</si>
  <si>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</si>
  <si>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</si>
  <si>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</si>
  <si>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</si>
  <si>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</si>
  <si>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</si>
  <si>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</si>
  <si>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</si>
  <si>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</si>
  <si>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</si>
  <si>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Total number of Myrmica</t>
  </si>
  <si>
    <t>Total number of Yellow Lasius</t>
  </si>
  <si>
    <t>fusca/lemani</t>
  </si>
  <si>
    <t>but some individuals with very few hairs on propo</t>
  </si>
  <si>
    <t>could also be a completely black cunicularia</t>
  </si>
  <si>
    <t>to be checked</t>
  </si>
  <si>
    <t>010903</t>
  </si>
  <si>
    <t>9990977</t>
  </si>
  <si>
    <t>9991674</t>
  </si>
  <si>
    <t>9991252</t>
  </si>
  <si>
    <t>010901</t>
  </si>
  <si>
    <t>9990590</t>
  </si>
  <si>
    <t>9991176</t>
  </si>
  <si>
    <t>9991744</t>
  </si>
  <si>
    <t>9990985</t>
  </si>
  <si>
    <t>9990683</t>
  </si>
  <si>
    <t>9991476</t>
  </si>
  <si>
    <t>010501</t>
  </si>
  <si>
    <t>9990563</t>
  </si>
  <si>
    <t>010105</t>
  </si>
  <si>
    <t>9991193</t>
  </si>
  <si>
    <t>9991900</t>
  </si>
  <si>
    <t>9990619</t>
  </si>
  <si>
    <t>9992329</t>
  </si>
  <si>
    <t>9990505</t>
  </si>
  <si>
    <t>9991300</t>
  </si>
  <si>
    <t>With Formicoxenus</t>
  </si>
  <si>
    <t>010109</t>
  </si>
  <si>
    <t>9990963</t>
  </si>
  <si>
    <t>9991368</t>
  </si>
  <si>
    <t>9991756</t>
  </si>
  <si>
    <t>9990623</t>
  </si>
  <si>
    <t>010106</t>
  </si>
  <si>
    <t>9990520</t>
  </si>
  <si>
    <t>010404</t>
  </si>
  <si>
    <t>9990979</t>
  </si>
  <si>
    <t>9991275</t>
  </si>
  <si>
    <t>010902</t>
  </si>
  <si>
    <t>paturage boisé</t>
  </si>
  <si>
    <t>9991870</t>
  </si>
  <si>
    <t>9990582</t>
  </si>
  <si>
    <t>9990525</t>
  </si>
  <si>
    <t>9990955</t>
  </si>
  <si>
    <t>010406</t>
  </si>
  <si>
    <t>9992153</t>
  </si>
  <si>
    <t>9991170</t>
  </si>
  <si>
    <t>9992154</t>
  </si>
  <si>
    <t>010103</t>
  </si>
  <si>
    <t>9991093</t>
  </si>
  <si>
    <t>9992924</t>
  </si>
  <si>
    <t>010102</t>
  </si>
  <si>
    <t>9991661</t>
  </si>
  <si>
    <t>9991079</t>
  </si>
  <si>
    <t>011301</t>
  </si>
  <si>
    <t>9990588</t>
  </si>
  <si>
    <t>9990794</t>
  </si>
  <si>
    <t>9990511</t>
  </si>
  <si>
    <t>9991182</t>
  </si>
  <si>
    <t>9991769</t>
  </si>
  <si>
    <t>551158</t>
  </si>
  <si>
    <t>9991666</t>
  </si>
  <si>
    <t>110601</t>
  </si>
  <si>
    <t>9992151</t>
  </si>
  <si>
    <t>110103</t>
  </si>
  <si>
    <t>9991637</t>
  </si>
  <si>
    <t>111501</t>
  </si>
  <si>
    <t>9992116</t>
  </si>
  <si>
    <t>110104</t>
  </si>
  <si>
    <t>9992921</t>
  </si>
  <si>
    <t>9991825</t>
  </si>
  <si>
    <t>110102</t>
  </si>
  <si>
    <t>9991731</t>
  </si>
  <si>
    <t>9990407</t>
  </si>
  <si>
    <t>509150</t>
  </si>
  <si>
    <t>330101</t>
  </si>
  <si>
    <t>9991061</t>
  </si>
  <si>
    <t>330201</t>
  </si>
  <si>
    <t>9990694</t>
  </si>
  <si>
    <t>9991280</t>
  </si>
  <si>
    <t>9992896</t>
  </si>
  <si>
    <t>9990906</t>
  </si>
  <si>
    <t>9991501</t>
  </si>
  <si>
    <t>330108</t>
  </si>
  <si>
    <t>9991503</t>
  </si>
  <si>
    <t>330114</t>
  </si>
  <si>
    <t>9990888</t>
  </si>
  <si>
    <t>330109</t>
  </si>
  <si>
    <t>9990594</t>
  </si>
  <si>
    <t>331501</t>
  </si>
  <si>
    <t>9990597</t>
  </si>
  <si>
    <t>9990781</t>
  </si>
  <si>
    <t>9990779</t>
  </si>
  <si>
    <t>330801</t>
  </si>
  <si>
    <t>9991156</t>
  </si>
  <si>
    <t>9991740</t>
  </si>
  <si>
    <t>330112</t>
  </si>
  <si>
    <t>9990422</t>
  </si>
  <si>
    <t>330601</t>
  </si>
  <si>
    <t>9990784</t>
  </si>
  <si>
    <t>9990584</t>
  </si>
  <si>
    <t>330501</t>
  </si>
  <si>
    <t>9990578</t>
  </si>
  <si>
    <t>9990907</t>
  </si>
  <si>
    <t>platy?</t>
  </si>
  <si>
    <t>210106</t>
  </si>
  <si>
    <t>9993291</t>
  </si>
  <si>
    <t>9991370</t>
  </si>
  <si>
    <t>9991258</t>
  </si>
  <si>
    <t>9993101</t>
  </si>
  <si>
    <t>9993273</t>
  </si>
  <si>
    <t>9991298</t>
  </si>
  <si>
    <t>210401</t>
  </si>
  <si>
    <t>9991103</t>
  </si>
  <si>
    <t>9991162</t>
  </si>
  <si>
    <t>9991380</t>
  </si>
  <si>
    <t>9990785</t>
  </si>
  <si>
    <t>210112</t>
  </si>
  <si>
    <t>9993286</t>
  </si>
  <si>
    <t>9991487</t>
  </si>
  <si>
    <t>9992731</t>
  </si>
  <si>
    <t>9991007</t>
  </si>
  <si>
    <t>9991953</t>
  </si>
  <si>
    <t>9991447</t>
  </si>
  <si>
    <t>9990811</t>
  </si>
  <si>
    <t>9990997</t>
  </si>
  <si>
    <t>9991904</t>
  </si>
  <si>
    <t>9992141</t>
  </si>
  <si>
    <t>9990574</t>
  </si>
  <si>
    <t>9991366</t>
  </si>
  <si>
    <t>9990993</t>
  </si>
  <si>
    <t>210103</t>
  </si>
  <si>
    <t>9992341</t>
  </si>
  <si>
    <t>9990613</t>
  </si>
  <si>
    <t>9991302</t>
  </si>
  <si>
    <t>9992890</t>
  </si>
  <si>
    <t>9991197</t>
  </si>
  <si>
    <t>9990342</t>
  </si>
  <si>
    <t>9990778</t>
  </si>
  <si>
    <t>9993088</t>
  </si>
  <si>
    <t>9991669</t>
  </si>
  <si>
    <t>9991750</t>
  </si>
  <si>
    <t>9990519</t>
  </si>
  <si>
    <t>9990599</t>
  </si>
  <si>
    <t>9993296</t>
  </si>
  <si>
    <t>9990558</t>
  </si>
  <si>
    <t>9991361</t>
  </si>
  <si>
    <t>9990807</t>
  </si>
  <si>
    <t>9990682</t>
  </si>
  <si>
    <t>9991179</t>
  </si>
  <si>
    <t>9992541</t>
  </si>
  <si>
    <t>9992708</t>
  </si>
  <si>
    <t>9992146</t>
  </si>
  <si>
    <t>9990990</t>
  </si>
  <si>
    <t>9991966</t>
  </si>
  <si>
    <t>9993269</t>
  </si>
  <si>
    <t>9993282</t>
  </si>
  <si>
    <t>9990510</t>
  </si>
  <si>
    <t>9992526</t>
  </si>
  <si>
    <t>9991075</t>
  </si>
  <si>
    <t>9991063</t>
  </si>
  <si>
    <t>9991710</t>
  </si>
  <si>
    <t>9992305</t>
  </si>
  <si>
    <t>9991485</t>
  </si>
  <si>
    <t>9991913</t>
  </si>
  <si>
    <t>9993096</t>
  </si>
  <si>
    <t>9991664</t>
  </si>
  <si>
    <t>210104</t>
  </si>
  <si>
    <t>9991376</t>
  </si>
  <si>
    <t>9992903</t>
  </si>
  <si>
    <t>210109</t>
  </si>
  <si>
    <t>9992148</t>
  </si>
  <si>
    <t>210108</t>
  </si>
  <si>
    <t>9991632</t>
  </si>
  <si>
    <t>210115</t>
  </si>
  <si>
    <t>9993271</t>
  </si>
  <si>
    <t>9991651</t>
  </si>
  <si>
    <t>210114</t>
  </si>
  <si>
    <t>9992516</t>
  </si>
  <si>
    <t>210901</t>
  </si>
  <si>
    <t>9990508</t>
  </si>
  <si>
    <t>210110</t>
  </si>
  <si>
    <t>9992729</t>
  </si>
  <si>
    <t>9991838</t>
  </si>
  <si>
    <t>210105</t>
  </si>
  <si>
    <t>9990611</t>
  </si>
  <si>
    <t>9992531</t>
  </si>
  <si>
    <t>211301</t>
  </si>
  <si>
    <t>9991824</t>
  </si>
  <si>
    <t>9990902</t>
  </si>
  <si>
    <t>9991727</t>
  </si>
  <si>
    <t>9991386</t>
  </si>
  <si>
    <t>9993089</t>
  </si>
  <si>
    <t>9993077</t>
  </si>
  <si>
    <t>211201</t>
  </si>
  <si>
    <t>9991514</t>
  </si>
  <si>
    <t>9990968</t>
  </si>
  <si>
    <t>210102</t>
  </si>
  <si>
    <t>9990170</t>
  </si>
  <si>
    <t>9991391</t>
  </si>
  <si>
    <t>9993078</t>
  </si>
  <si>
    <t>9993094</t>
  </si>
  <si>
    <t>ou Temno?</t>
  </si>
  <si>
    <t>9992135</t>
  </si>
  <si>
    <t>557134</t>
  </si>
  <si>
    <t>060501</t>
  </si>
  <si>
    <t>9990591</t>
  </si>
  <si>
    <t>060502</t>
  </si>
  <si>
    <t>9990616</t>
  </si>
  <si>
    <t>9993279</t>
  </si>
  <si>
    <t>060602</t>
  </si>
  <si>
    <t>060103</t>
  </si>
  <si>
    <t>9991714</t>
  </si>
  <si>
    <t>9991752</t>
  </si>
  <si>
    <t>9992919</t>
  </si>
  <si>
    <t>060402</t>
  </si>
  <si>
    <t>9990402</t>
  </si>
  <si>
    <t>9990964</t>
  </si>
  <si>
    <t>581150</t>
  </si>
  <si>
    <t>9990815</t>
  </si>
  <si>
    <t>081301</t>
  </si>
  <si>
    <t>9992145</t>
  </si>
  <si>
    <t>080101</t>
  </si>
  <si>
    <t>9991086</t>
  </si>
  <si>
    <t>9990356</t>
  </si>
  <si>
    <t>080103</t>
  </si>
  <si>
    <t>080114</t>
  </si>
  <si>
    <t>9992693</t>
  </si>
  <si>
    <t>080110</t>
  </si>
  <si>
    <t>9991906</t>
  </si>
  <si>
    <t>080111</t>
  </si>
  <si>
    <t>9992538</t>
  </si>
  <si>
    <t>080105</t>
  </si>
  <si>
    <t>9991950</t>
  </si>
  <si>
    <t>and yellow Lasius</t>
  </si>
  <si>
    <t>9991161</t>
  </si>
  <si>
    <t>9991523</t>
  </si>
  <si>
    <t>9992891</t>
  </si>
  <si>
    <t>9991388</t>
  </si>
  <si>
    <t>9993289</t>
  </si>
  <si>
    <t>9991677</t>
  </si>
  <si>
    <t>9991517</t>
  </si>
  <si>
    <t>9992132</t>
  </si>
  <si>
    <t>9990600</t>
  </si>
  <si>
    <t>9991719</t>
  </si>
  <si>
    <t>9991371</t>
  </si>
  <si>
    <t>9990976</t>
  </si>
  <si>
    <t>080102</t>
  </si>
  <si>
    <t>9992323</t>
  </si>
  <si>
    <t>081001</t>
  </si>
  <si>
    <t>9993300</t>
  </si>
  <si>
    <t>9991465</t>
  </si>
  <si>
    <t>9991177</t>
  </si>
  <si>
    <t>509166</t>
  </si>
  <si>
    <t>360112</t>
  </si>
  <si>
    <t>9991381</t>
  </si>
  <si>
    <t>9990610</t>
  </si>
  <si>
    <t>9991473</t>
  </si>
  <si>
    <t>9991858</t>
  </si>
  <si>
    <t>9991056</t>
  </si>
  <si>
    <t>9991504</t>
  </si>
  <si>
    <t>9991373</t>
  </si>
  <si>
    <t>9991491</t>
  </si>
  <si>
    <t>9991840</t>
  </si>
  <si>
    <t>9992908</t>
  </si>
  <si>
    <t>9991705</t>
  </si>
  <si>
    <t>9990971</t>
  </si>
  <si>
    <t>9993109</t>
  </si>
  <si>
    <t>9990425</t>
  </si>
  <si>
    <t>9990710</t>
  </si>
  <si>
    <t>9991683</t>
  </si>
  <si>
    <t>9993082</t>
  </si>
  <si>
    <t>360115</t>
  </si>
  <si>
    <t>9990936</t>
  </si>
  <si>
    <t>9991319</t>
  </si>
  <si>
    <t>9991859</t>
  </si>
  <si>
    <t>9990874</t>
  </si>
  <si>
    <t>9991078</t>
  </si>
  <si>
    <t>9990922</t>
  </si>
  <si>
    <t>9990967</t>
  </si>
  <si>
    <t>9990065</t>
  </si>
  <si>
    <t>9990788</t>
  </si>
  <si>
    <t>360103</t>
  </si>
  <si>
    <t>9991158</t>
  </si>
  <si>
    <t>9991340</t>
  </si>
  <si>
    <t>9991339</t>
  </si>
  <si>
    <t>9991120</t>
  </si>
  <si>
    <t>9990417</t>
  </si>
  <si>
    <t>9990364</t>
  </si>
  <si>
    <t>361001</t>
  </si>
  <si>
    <t>9991082</t>
  </si>
  <si>
    <t>9990787</t>
  </si>
  <si>
    <t>9990748</t>
  </si>
  <si>
    <t>360110</t>
  </si>
  <si>
    <t>9990601</t>
  </si>
  <si>
    <t>9990586</t>
  </si>
  <si>
    <t>360113</t>
  </si>
  <si>
    <t>9992709</t>
  </si>
  <si>
    <t>9991337</t>
  </si>
  <si>
    <t>361501</t>
  </si>
  <si>
    <t>9990538</t>
  </si>
  <si>
    <t>9991449</t>
  </si>
  <si>
    <t>360102</t>
  </si>
  <si>
    <t>9991149</t>
  </si>
  <si>
    <t>9990604</t>
  </si>
  <si>
    <t>360104</t>
  </si>
  <si>
    <t>9991167</t>
  </si>
  <si>
    <t>9990419</t>
  </si>
  <si>
    <t>9990795</t>
  </si>
  <si>
    <t>9991515</t>
  </si>
  <si>
    <t>9990972</t>
  </si>
  <si>
    <t>360901</t>
  </si>
  <si>
    <t>9991277</t>
  </si>
  <si>
    <t>9991190</t>
  </si>
  <si>
    <t>9992527</t>
  </si>
  <si>
    <t>503158</t>
  </si>
  <si>
    <t>370102</t>
  </si>
  <si>
    <t>9991000</t>
  </si>
  <si>
    <t>370101</t>
  </si>
  <si>
    <t>9991933</t>
  </si>
  <si>
    <t>9990706</t>
  </si>
  <si>
    <t>370902</t>
  </si>
  <si>
    <t>370901</t>
  </si>
  <si>
    <t>9991849</t>
  </si>
  <si>
    <t>371002</t>
  </si>
  <si>
    <t>9990898</t>
  </si>
  <si>
    <t>370503</t>
  </si>
  <si>
    <t>9992727</t>
  </si>
  <si>
    <t>9991688</t>
  </si>
  <si>
    <t>370110</t>
  </si>
  <si>
    <t>9990526</t>
  </si>
  <si>
    <t>371001</t>
  </si>
  <si>
    <t>9990905</t>
  </si>
  <si>
    <t>9991379</t>
  </si>
  <si>
    <t>9992897</t>
  </si>
  <si>
    <t>371401</t>
  </si>
  <si>
    <t>9992130</t>
  </si>
  <si>
    <t>9991682</t>
  </si>
  <si>
    <t>9993118</t>
  </si>
  <si>
    <t>370105</t>
  </si>
  <si>
    <t>9991326</t>
  </si>
  <si>
    <t>9991641</t>
  </si>
  <si>
    <t>9993112</t>
  </si>
  <si>
    <t>9991684</t>
  </si>
  <si>
    <t>9991459</t>
  </si>
  <si>
    <t>9991737</t>
  </si>
  <si>
    <t>9991559</t>
  </si>
  <si>
    <t>9991308</t>
  </si>
  <si>
    <t>9993268</t>
  </si>
  <si>
    <t>9992895</t>
  </si>
  <si>
    <t>9991468</t>
  </si>
  <si>
    <t>515158</t>
  </si>
  <si>
    <t>310604</t>
  </si>
  <si>
    <t>9991720</t>
  </si>
  <si>
    <t>9990605</t>
  </si>
  <si>
    <t>9990952</t>
  </si>
  <si>
    <t>9992884</t>
  </si>
  <si>
    <t>310601</t>
  </si>
  <si>
    <t>9990565</t>
  </si>
  <si>
    <t>310609</t>
  </si>
  <si>
    <t>9992535</t>
  </si>
  <si>
    <t>9991472</t>
  </si>
  <si>
    <t>310506</t>
  </si>
  <si>
    <t>9991965</t>
  </si>
  <si>
    <t>9992689</t>
  </si>
  <si>
    <t>9991855</t>
  </si>
  <si>
    <t>310101</t>
  </si>
  <si>
    <t>9991187</t>
  </si>
  <si>
    <t>310602</t>
  </si>
  <si>
    <t>9991312</t>
  </si>
  <si>
    <t>9991774</t>
  </si>
  <si>
    <t>9990776</t>
  </si>
  <si>
    <t>9990367</t>
  </si>
  <si>
    <t>9990427</t>
  </si>
  <si>
    <t>310503</t>
  </si>
  <si>
    <t>9990583</t>
  </si>
  <si>
    <t>310507</t>
  </si>
  <si>
    <t>9991492</t>
  </si>
  <si>
    <t>310504</t>
  </si>
  <si>
    <t>9990066</t>
  </si>
  <si>
    <t>57281298</t>
  </si>
  <si>
    <t>9990527</t>
  </si>
  <si>
    <t>9991894</t>
  </si>
  <si>
    <t>9991662</t>
  </si>
  <si>
    <t>9991081</t>
  </si>
  <si>
    <t>9991101</t>
  </si>
  <si>
    <t>9991102</t>
  </si>
  <si>
    <t>9991100</t>
  </si>
  <si>
    <t>9990978</t>
  </si>
  <si>
    <t>400101</t>
  </si>
  <si>
    <t>9991273</t>
  </si>
  <si>
    <t>9991964</t>
  </si>
  <si>
    <t>400114</t>
  </si>
  <si>
    <t>9991005</t>
  </si>
  <si>
    <t>400112</t>
  </si>
  <si>
    <t>9990703</t>
  </si>
  <si>
    <t>400902</t>
  </si>
  <si>
    <t>9991884</t>
  </si>
  <si>
    <t>9991178</t>
  </si>
  <si>
    <t>9991864</t>
  </si>
  <si>
    <t>401101</t>
  </si>
  <si>
    <t>9990714</t>
  </si>
  <si>
    <t>9991154</t>
  </si>
  <si>
    <t>400110</t>
  </si>
  <si>
    <t>9992336</t>
  </si>
  <si>
    <t>9993295</t>
  </si>
  <si>
    <t>9991885</t>
  </si>
  <si>
    <t>400107</t>
  </si>
  <si>
    <t>9991671</t>
  </si>
  <si>
    <t>9990408</t>
  </si>
  <si>
    <t>400801</t>
  </si>
  <si>
    <t>9990775</t>
  </si>
  <si>
    <t>weird - or Lepto?</t>
  </si>
  <si>
    <t>401201</t>
  </si>
  <si>
    <t>9990792</t>
  </si>
  <si>
    <t>400113</t>
  </si>
  <si>
    <t>9993095</t>
  </si>
  <si>
    <t>400105</t>
  </si>
  <si>
    <t>9992308</t>
  </si>
  <si>
    <t>545166</t>
  </si>
  <si>
    <t>140101</t>
  </si>
  <si>
    <t>9990507</t>
  </si>
  <si>
    <t>9991448</t>
  </si>
  <si>
    <t>140113</t>
  </si>
  <si>
    <t>9991098</t>
  </si>
  <si>
    <t>140109</t>
  </si>
  <si>
    <t>9993278</t>
  </si>
  <si>
    <t>9990618</t>
  </si>
  <si>
    <t>140601</t>
  </si>
  <si>
    <t>9990514</t>
  </si>
  <si>
    <t>140401</t>
  </si>
  <si>
    <t>9991685</t>
  </si>
  <si>
    <t>141301</t>
  </si>
  <si>
    <t>9991836</t>
  </si>
  <si>
    <t>9991929</t>
  </si>
  <si>
    <t>9990412</t>
  </si>
  <si>
    <t>9991519</t>
  </si>
  <si>
    <t>141501</t>
  </si>
  <si>
    <t>9990679</t>
  </si>
  <si>
    <t>9992152</t>
  </si>
  <si>
    <t>140105</t>
  </si>
  <si>
    <t>9990421</t>
  </si>
  <si>
    <t>141502</t>
  </si>
  <si>
    <t>9992894</t>
  </si>
  <si>
    <t>141503</t>
  </si>
  <si>
    <t>9991329</t>
  </si>
  <si>
    <t>9993075</t>
  </si>
  <si>
    <t>9991452</t>
  </si>
  <si>
    <t>9991841</t>
  </si>
  <si>
    <t>9991484</t>
  </si>
  <si>
    <t>521150</t>
  </si>
  <si>
    <t>320901</t>
  </si>
  <si>
    <t>9991270</t>
  </si>
  <si>
    <t>9990804</t>
  </si>
  <si>
    <t>320115</t>
  </si>
  <si>
    <t>9990743</t>
  </si>
  <si>
    <t>9992893</t>
  </si>
  <si>
    <t>9990712</t>
  </si>
  <si>
    <t>320111</t>
  </si>
  <si>
    <t>9990559</t>
  </si>
  <si>
    <t>320109</t>
  </si>
  <si>
    <t>9990911</t>
  </si>
  <si>
    <t>9993114</t>
  </si>
  <si>
    <t>9991172</t>
  </si>
  <si>
    <t>9990803</t>
  </si>
  <si>
    <t>9991060</t>
  </si>
  <si>
    <t>321301</t>
  </si>
  <si>
    <t>9990430</t>
  </si>
  <si>
    <t>9991907</t>
  </si>
  <si>
    <t>9990509</t>
  </si>
  <si>
    <t>9990974</t>
  </si>
  <si>
    <t>9990606</t>
  </si>
  <si>
    <t>321502</t>
  </si>
  <si>
    <t>9990343</t>
  </si>
  <si>
    <t>9991729</t>
  </si>
  <si>
    <t>320116</t>
  </si>
  <si>
    <t>9990744</t>
  </si>
  <si>
    <t>9991064</t>
  </si>
  <si>
    <t>9991002</t>
  </si>
  <si>
    <t>9990697</t>
  </si>
  <si>
    <t>321501</t>
  </si>
  <si>
    <t>9990592</t>
  </si>
  <si>
    <t>9991901</t>
  </si>
  <si>
    <t>9990235</t>
  </si>
  <si>
    <t>9991067</t>
  </si>
  <si>
    <t>320103</t>
  </si>
  <si>
    <t>9991006</t>
  </si>
  <si>
    <t>9990674</t>
  </si>
  <si>
    <t>9992918</t>
  </si>
  <si>
    <t>320117</t>
  </si>
  <si>
    <t>9992909</t>
  </si>
  <si>
    <t>9991003</t>
  </si>
  <si>
    <t>9993105</t>
  </si>
  <si>
    <t>9992692</t>
  </si>
  <si>
    <t>9991092</t>
  </si>
  <si>
    <t>9990970</t>
  </si>
  <si>
    <t>9992888</t>
  </si>
  <si>
    <t>9991868</t>
  </si>
  <si>
    <t>320104</t>
  </si>
  <si>
    <t>9990617</t>
  </si>
  <si>
    <t>320105</t>
  </si>
  <si>
    <t>9990782</t>
  </si>
  <si>
    <t>9991171</t>
  </si>
  <si>
    <t>320301</t>
  </si>
  <si>
    <t>9992887</t>
  </si>
  <si>
    <t>9992720</t>
  </si>
  <si>
    <t>320102</t>
  </si>
  <si>
    <t>9990424</t>
  </si>
  <si>
    <t>9991354</t>
  </si>
  <si>
    <t>9992902</t>
  </si>
  <si>
    <t>320113</t>
  </si>
  <si>
    <t>9990481</t>
  </si>
  <si>
    <t>1123</t>
  </si>
  <si>
    <t>1052</t>
  </si>
  <si>
    <t>1120</t>
  </si>
  <si>
    <t>1274</t>
  </si>
  <si>
    <t>533190</t>
  </si>
  <si>
    <t>1227</t>
  </si>
  <si>
    <t>1288</t>
  </si>
  <si>
    <t>1352</t>
  </si>
  <si>
    <t>1275</t>
  </si>
  <si>
    <t>569118</t>
  </si>
  <si>
    <t>Solenopsis fugax</t>
  </si>
  <si>
    <t>Lasius (black)</t>
  </si>
  <si>
    <t>+ Myrmica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</si>
  <si>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</si>
  <si>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</si>
  <si>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</si>
  <si>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</si>
  <si>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</si>
  <si>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</si>
  <si>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</si>
  <si>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</si>
  <si>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</si>
  <si>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</si>
  <si>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</si>
  <si>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</si>
  <si>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</si>
  <si>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</si>
  <si>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</si>
  <si>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</si>
  <si>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</si>
  <si>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</si>
  <si>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</si>
  <si>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</si>
  <si>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</si>
  <si>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</si>
  <si>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</si>
  <si>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</si>
  <si>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</si>
  <si>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</si>
  <si>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</si>
  <si>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</si>
  <si>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</si>
  <si>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</si>
  <si>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</si>
  <si>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</si>
  <si>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</si>
  <si>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</si>
  <si>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</si>
  <si>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</si>
  <si>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</si>
  <si>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</si>
  <si>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</si>
  <si>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</si>
  <si>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</si>
  <si>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</si>
  <si>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</si>
  <si>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</si>
  <si>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</si>
  <si>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</si>
  <si>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</si>
  <si>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</si>
  <si>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</si>
  <si>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</si>
  <si>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</si>
  <si>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</si>
  <si>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</si>
  <si>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</si>
  <si>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</si>
  <si>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</si>
  <si>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</si>
  <si>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</si>
  <si>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</si>
  <si>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1053</t>
  </si>
  <si>
    <t>1054</t>
  </si>
  <si>
    <t>1055</t>
  </si>
  <si>
    <t>1056</t>
  </si>
  <si>
    <t>1057</t>
  </si>
  <si>
    <t>1058</t>
  </si>
  <si>
    <t>1059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</si>
  <si>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</si>
  <si>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</si>
  <si>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</si>
  <si>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</si>
  <si>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</si>
  <si>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</si>
  <si>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</si>
  <si>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</si>
  <si>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</si>
  <si>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</si>
  <si>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</si>
  <si>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</si>
  <si>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</si>
  <si>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</si>
  <si>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</si>
  <si>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</si>
  <si>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</si>
  <si>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</si>
  <si>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</si>
  <si>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</si>
  <si>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</si>
  <si>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</si>
  <si>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</si>
  <si>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</si>
  <si>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</si>
  <si>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</si>
  <si>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</si>
  <si>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</si>
  <si>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</si>
  <si>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</si>
  <si>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</si>
  <si>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</si>
  <si>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</si>
  <si>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</si>
  <si>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</si>
  <si>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</si>
  <si>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</si>
  <si>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</si>
  <si>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</si>
  <si>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</si>
  <si>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</si>
  <si>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</si>
  <si>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</si>
  <si>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</si>
  <si>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</si>
  <si>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</si>
  <si>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</si>
  <si>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</si>
  <si>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</si>
  <si>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</si>
  <si>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</si>
  <si>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</si>
  <si>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</si>
  <si>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</si>
  <si>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</si>
  <si>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</si>
  <si>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</si>
  <si>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</si>
  <si>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</si>
  <si>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1121</t>
  </si>
  <si>
    <t>1122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</si>
  <si>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</si>
  <si>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</si>
  <si>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</si>
  <si>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</si>
  <si>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</si>
  <si>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</si>
  <si>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</si>
  <si>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</si>
  <si>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</si>
  <si>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</si>
  <si>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</si>
  <si>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</si>
  <si>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</si>
  <si>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</si>
  <si>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</si>
  <si>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</si>
  <si>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</si>
  <si>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</si>
  <si>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</si>
  <si>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</si>
  <si>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</si>
  <si>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</si>
  <si>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</si>
  <si>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</si>
  <si>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</si>
  <si>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</si>
  <si>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</si>
  <si>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</si>
  <si>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</si>
  <si>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</si>
  <si>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</si>
  <si>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</si>
  <si>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</si>
  <si>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</si>
  <si>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</si>
  <si>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</si>
  <si>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</si>
  <si>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</si>
  <si>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</si>
  <si>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</si>
  <si>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</si>
  <si>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</si>
  <si>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</si>
  <si>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</si>
  <si>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</si>
  <si>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</si>
  <si>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</si>
  <si>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</si>
  <si>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</si>
  <si>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</si>
  <si>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</si>
  <si>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</si>
  <si>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</si>
  <si>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</si>
  <si>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</si>
  <si>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</si>
  <si>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</si>
  <si>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</si>
  <si>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</si>
  <si>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</si>
  <si>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</si>
  <si>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</si>
  <si>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</si>
  <si>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</si>
  <si>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</si>
  <si>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</si>
  <si>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</si>
  <si>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</si>
  <si>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</si>
  <si>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</si>
  <si>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</si>
  <si>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</si>
  <si>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</si>
  <si>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</si>
  <si>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</si>
  <si>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</si>
  <si>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</si>
  <si>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</si>
  <si>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</si>
  <si>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</si>
  <si>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</si>
  <si>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</si>
  <si>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</si>
  <si>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</si>
  <si>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</si>
  <si>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</si>
  <si>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</si>
  <si>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</si>
  <si>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</si>
  <si>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</si>
  <si>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</si>
  <si>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</si>
  <si>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</si>
  <si>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</si>
  <si>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</si>
  <si>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</si>
  <si>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</si>
  <si>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</si>
  <si>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</si>
  <si>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</si>
  <si>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</si>
  <si>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</si>
  <si>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</si>
  <si>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</si>
  <si>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</si>
  <si>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</si>
  <si>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</si>
  <si>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</si>
  <si>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</si>
  <si>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</si>
  <si>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</si>
  <si>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</si>
  <si>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</si>
  <si>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</si>
  <si>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</si>
  <si>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</si>
  <si>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</si>
  <si>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</si>
  <si>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</si>
  <si>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</si>
  <si>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</si>
  <si>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</si>
  <si>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</si>
  <si>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</si>
  <si>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</si>
  <si>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</si>
  <si>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</si>
  <si>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</si>
  <si>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</si>
  <si>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</si>
  <si>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</si>
  <si>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</si>
  <si>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</si>
  <si>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</si>
  <si>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</si>
  <si>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</si>
  <si>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</si>
  <si>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</si>
  <si>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</si>
  <si>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</si>
  <si>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</si>
  <si>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</si>
  <si>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</si>
  <si>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</si>
  <si>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</si>
  <si>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</si>
  <si>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</si>
  <si>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</si>
  <si>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</si>
  <si>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</si>
  <si>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</si>
  <si>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</si>
  <si>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</si>
  <si>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</si>
  <si>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</si>
  <si>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</si>
  <si>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</si>
  <si>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</si>
  <si>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</si>
  <si>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</si>
  <si>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</si>
  <si>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</si>
  <si>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</si>
  <si>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</si>
  <si>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</si>
  <si>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</si>
  <si>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</si>
  <si>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</si>
  <si>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</si>
  <si>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</si>
  <si>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</si>
  <si>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</si>
  <si>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</si>
  <si>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</si>
  <si>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</si>
  <si>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</si>
  <si>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</si>
  <si>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</si>
  <si>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</si>
  <si>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</si>
  <si>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</si>
  <si>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</si>
  <si>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</si>
  <si>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</si>
  <si>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</si>
  <si>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</si>
  <si>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</si>
  <si>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</si>
  <si>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</si>
  <si>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</si>
  <si>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</si>
  <si>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</si>
  <si>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</si>
  <si>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</si>
  <si>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</si>
  <si>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</si>
  <si>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</si>
  <si>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</si>
  <si>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</si>
  <si>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</si>
  <si>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</si>
  <si>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</si>
  <si>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</si>
  <si>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</si>
  <si>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</si>
  <si>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</si>
  <si>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</si>
  <si>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</si>
  <si>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</si>
  <si>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</si>
  <si>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</si>
  <si>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</si>
  <si>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</si>
  <si>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</si>
  <si>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</si>
  <si>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</si>
  <si>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</si>
  <si>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</si>
  <si>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</si>
  <si>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</si>
  <si>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</si>
  <si>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</si>
  <si>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</si>
  <si>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</si>
  <si>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</si>
  <si>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</si>
  <si>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</si>
  <si>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</si>
  <si>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</si>
  <si>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</si>
  <si>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</si>
  <si>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</si>
  <si>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</si>
  <si>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 xml:space="preserve"> and Solenopsis fugax</t>
  </si>
  <si>
    <t>Galkowski</t>
  </si>
  <si>
    <t>Identified</t>
  </si>
  <si>
    <t>identified</t>
  </si>
  <si>
    <t>Form_lugubris/paralugubris</t>
  </si>
  <si>
    <t>2019</t>
  </si>
  <si>
    <t>Salata</t>
  </si>
  <si>
    <t>240605</t>
  </si>
  <si>
    <t>9991765</t>
  </si>
  <si>
    <t>240107</t>
  </si>
  <si>
    <t>9990585</t>
  </si>
  <si>
    <t>240104</t>
  </si>
  <si>
    <t>9991334</t>
  </si>
  <si>
    <t>240604</t>
  </si>
  <si>
    <t>9991295</t>
  </si>
  <si>
    <t>9991716</t>
  </si>
  <si>
    <t>240901</t>
  </si>
  <si>
    <t>9990390</t>
  </si>
  <si>
    <t>9991085</t>
  </si>
  <si>
    <t>240602</t>
  </si>
  <si>
    <t>9991831</t>
  </si>
  <si>
    <t>9991687</t>
  </si>
  <si>
    <t>9990220</t>
  </si>
  <si>
    <t>240106</t>
  </si>
  <si>
    <t>9991498</t>
  </si>
  <si>
    <t>240603</t>
  </si>
  <si>
    <t>9992534</t>
  </si>
  <si>
    <t>240501</t>
  </si>
  <si>
    <t>9990966</t>
  </si>
  <si>
    <t>9991117</t>
  </si>
  <si>
    <t>240103</t>
  </si>
  <si>
    <t>9990755</t>
  </si>
  <si>
    <t>9991107</t>
  </si>
  <si>
    <t>9990394</t>
  </si>
  <si>
    <t>9990947</t>
  </si>
  <si>
    <t>240402</t>
  </si>
  <si>
    <t>9990940</t>
  </si>
  <si>
    <t>9991121</t>
  </si>
  <si>
    <t>9991944</t>
  </si>
  <si>
    <t>563190</t>
  </si>
  <si>
    <t>160101</t>
  </si>
  <si>
    <t>9992926</t>
  </si>
  <si>
    <t>9992721</t>
  </si>
  <si>
    <t>9991842</t>
  </si>
  <si>
    <t>160107</t>
  </si>
  <si>
    <t>9990735</t>
  </si>
  <si>
    <t>160102</t>
  </si>
  <si>
    <t>9993290</t>
  </si>
  <si>
    <t>9990870</t>
  </si>
  <si>
    <t>160112</t>
  </si>
  <si>
    <t>9991456</t>
  </si>
  <si>
    <t>9991663</t>
  </si>
  <si>
    <t>9991283</t>
  </si>
  <si>
    <t>9992533</t>
  </si>
  <si>
    <t>9991511</t>
  </si>
  <si>
    <t>9992138</t>
  </si>
  <si>
    <t>160501</t>
  </si>
  <si>
    <t>160901</t>
  </si>
  <si>
    <t>9991090</t>
  </si>
  <si>
    <t>9990702</t>
  </si>
  <si>
    <t>9990965</t>
  </si>
  <si>
    <t>160114</t>
  </si>
  <si>
    <t>9993304</t>
  </si>
  <si>
    <t>9991843</t>
  </si>
  <si>
    <t>9991522</t>
  </si>
  <si>
    <t>569198</t>
  </si>
  <si>
    <t>170401</t>
  </si>
  <si>
    <t>9991733</t>
  </si>
  <si>
    <t>170109</t>
  </si>
  <si>
    <t>9993083</t>
  </si>
  <si>
    <t>160116</t>
  </si>
  <si>
    <t>9991260</t>
  </si>
  <si>
    <t>G</t>
  </si>
  <si>
    <t>160110</t>
  </si>
  <si>
    <t>9992697</t>
  </si>
  <si>
    <t>160113</t>
  </si>
  <si>
    <t>9991962</t>
  </si>
  <si>
    <t>160108</t>
  </si>
  <si>
    <t>9991890</t>
  </si>
  <si>
    <t>160115</t>
  </si>
  <si>
    <t>9990571</t>
  </si>
  <si>
    <t>9991446</t>
  </si>
  <si>
    <t>9991166</t>
  </si>
  <si>
    <t>9992317</t>
  </si>
  <si>
    <t>9990894</t>
  </si>
  <si>
    <t>9993116</t>
  </si>
  <si>
    <t>161301</t>
  </si>
  <si>
    <t>9991848</t>
  </si>
  <si>
    <t>9990926</t>
  </si>
  <si>
    <t>9991686</t>
  </si>
  <si>
    <t>9991918</t>
  </si>
  <si>
    <t>9990418</t>
  </si>
  <si>
    <t>170402</t>
  </si>
  <si>
    <t>9991730</t>
  </si>
  <si>
    <t>170107</t>
  </si>
  <si>
    <t>9990930</t>
  </si>
  <si>
    <t>9991772</t>
  </si>
  <si>
    <t>170110</t>
  </si>
  <si>
    <t>9991357</t>
  </si>
  <si>
    <t>9990497</t>
  </si>
  <si>
    <t>9991188</t>
  </si>
  <si>
    <t>170103</t>
  </si>
  <si>
    <t>9990596</t>
  </si>
  <si>
    <t>9993104</t>
  </si>
  <si>
    <t>170111</t>
  </si>
  <si>
    <t>9991285</t>
  </si>
  <si>
    <t>9990873</t>
  </si>
  <si>
    <t>9990713</t>
  </si>
  <si>
    <t>9992728</t>
  </si>
  <si>
    <t>170901</t>
  </si>
  <si>
    <t>9991659</t>
  </si>
  <si>
    <t>9991199</t>
  </si>
  <si>
    <t>170501</t>
  </si>
  <si>
    <t>9991091</t>
  </si>
  <si>
    <t>9990934</t>
  </si>
  <si>
    <t>9991905</t>
  </si>
  <si>
    <t>9991124</t>
  </si>
  <si>
    <t>9991378</t>
  </si>
  <si>
    <t>170105</t>
  </si>
  <si>
    <t>9990716</t>
  </si>
  <si>
    <t>170301</t>
  </si>
  <si>
    <t>9990813</t>
  </si>
  <si>
    <t>9990501</t>
  </si>
  <si>
    <t>9990587</t>
  </si>
  <si>
    <t>9991844</t>
  </si>
  <si>
    <t>9992690</t>
  </si>
  <si>
    <t>(lonae?)</t>
  </si>
  <si>
    <t>uncertain w. a completely black cunicularia</t>
  </si>
  <si>
    <t>check</t>
  </si>
  <si>
    <t>with a small pseudogyne! (but strongly increased pilosity)</t>
  </si>
  <si>
    <t>9990098</t>
  </si>
  <si>
    <t>527174</t>
  </si>
  <si>
    <t>9990184</t>
  </si>
  <si>
    <t>9990428</t>
  </si>
  <si>
    <t>Not in GIS</t>
  </si>
  <si>
    <t>Sampled outside of square</t>
  </si>
  <si>
    <t>9991112</t>
  </si>
  <si>
    <t>9991850</t>
  </si>
  <si>
    <t>9990488</t>
  </si>
  <si>
    <t>9990889</t>
  </si>
  <si>
    <t>9991314</t>
  </si>
  <si>
    <t>9991692</t>
  </si>
  <si>
    <t>9991707</t>
  </si>
  <si>
    <t>9991903</t>
  </si>
  <si>
    <t>9992123</t>
  </si>
  <si>
    <t>9992149</t>
  </si>
  <si>
    <t>9990740</t>
  </si>
  <si>
    <t>9990749</t>
  </si>
  <si>
    <t>Tube typo; 9990093 in GIS</t>
  </si>
  <si>
    <t>Tube typo; 9990397 in GIS</t>
  </si>
  <si>
    <t>431101</t>
  </si>
  <si>
    <t>Tube typo; 9991457 in GIS</t>
  </si>
  <si>
    <t>230100</t>
  </si>
  <si>
    <t>390100</t>
  </si>
  <si>
    <t>390400</t>
  </si>
  <si>
    <t>391200</t>
  </si>
  <si>
    <t>380500</t>
  </si>
  <si>
    <t>380700</t>
  </si>
  <si>
    <t>340100</t>
  </si>
  <si>
    <t>340400</t>
  </si>
  <si>
    <t>340600</t>
  </si>
  <si>
    <t>341200</t>
  </si>
  <si>
    <t>370100</t>
  </si>
  <si>
    <t>370900</t>
  </si>
  <si>
    <t>330100</t>
  </si>
  <si>
    <t>330400</t>
  </si>
  <si>
    <t>331200</t>
  </si>
  <si>
    <t>350100</t>
  </si>
  <si>
    <t>350400</t>
  </si>
  <si>
    <t>350900</t>
  </si>
  <si>
    <t>351200</t>
  </si>
  <si>
    <t>360100</t>
  </si>
  <si>
    <t>360900</t>
  </si>
  <si>
    <t>310400</t>
  </si>
  <si>
    <t>310600</t>
  </si>
  <si>
    <t>310401</t>
  </si>
  <si>
    <t>300100</t>
  </si>
  <si>
    <t>300400</t>
  </si>
  <si>
    <t>300900</t>
  </si>
  <si>
    <t>301200</t>
  </si>
  <si>
    <t>320100</t>
  </si>
  <si>
    <t>320300</t>
  </si>
  <si>
    <t>280100</t>
  </si>
  <si>
    <t>290100</t>
  </si>
  <si>
    <t>290400</t>
  </si>
  <si>
    <t>291300</t>
  </si>
  <si>
    <t>240100</t>
  </si>
  <si>
    <t>270100</t>
  </si>
  <si>
    <t>270900</t>
  </si>
  <si>
    <t>260100</t>
  </si>
  <si>
    <t>220100</t>
  </si>
  <si>
    <t>220400</t>
  </si>
  <si>
    <t>220500</t>
  </si>
  <si>
    <t>221300</t>
  </si>
  <si>
    <t>210100</t>
  </si>
  <si>
    <t>210900</t>
  </si>
  <si>
    <t>130100</t>
  </si>
  <si>
    <t>250100</t>
  </si>
  <si>
    <t>250600</t>
  </si>
  <si>
    <t>200100</t>
  </si>
  <si>
    <t>200600</t>
  </si>
  <si>
    <t>120100</t>
  </si>
  <si>
    <t>190100</t>
  </si>
  <si>
    <t>190400</t>
  </si>
  <si>
    <t>191300</t>
  </si>
  <si>
    <t>190300</t>
  </si>
  <si>
    <t>110500</t>
  </si>
  <si>
    <t>150400</t>
  </si>
  <si>
    <t>100100</t>
  </si>
  <si>
    <t>090100</t>
  </si>
  <si>
    <t>010100</t>
  </si>
  <si>
    <t>010600</t>
  </si>
  <si>
    <t>050100</t>
  </si>
  <si>
    <t>050500</t>
  </si>
  <si>
    <t>410400</t>
  </si>
  <si>
    <t>411200</t>
  </si>
  <si>
    <t>400100</t>
  </si>
  <si>
    <t>400400</t>
  </si>
  <si>
    <t>400900</t>
  </si>
  <si>
    <t>401200</t>
  </si>
  <si>
    <t>030100</t>
  </si>
  <si>
    <t>030400</t>
  </si>
  <si>
    <t>070100</t>
  </si>
  <si>
    <t>070400</t>
  </si>
  <si>
    <t>070500</t>
  </si>
  <si>
    <t>130500</t>
  </si>
  <si>
    <t>430100</t>
  </si>
  <si>
    <t>431200</t>
  </si>
  <si>
    <t>420100</t>
  </si>
  <si>
    <t>421100</t>
  </si>
  <si>
    <t>421200</t>
  </si>
  <si>
    <t>440100</t>
  </si>
  <si>
    <t>040100</t>
  </si>
  <si>
    <t>040400</t>
  </si>
  <si>
    <t>040900</t>
  </si>
  <si>
    <t>041200</t>
  </si>
  <si>
    <t>080100</t>
  </si>
  <si>
    <t>080900</t>
  </si>
  <si>
    <t>081000</t>
  </si>
  <si>
    <t>081200</t>
  </si>
  <si>
    <t>Autre</t>
  </si>
  <si>
    <t>Carriere</t>
  </si>
  <si>
    <t>CulturePerm</t>
  </si>
  <si>
    <t>ForetConifere</t>
  </si>
  <si>
    <t>ForetFeuillus</t>
  </si>
  <si>
    <t>ForetMixe</t>
  </si>
  <si>
    <t>Graviere</t>
  </si>
  <si>
    <t>Humide</t>
  </si>
  <si>
    <t>lisiere</t>
  </si>
  <si>
    <t>marais</t>
  </si>
  <si>
    <t>pierrier</t>
  </si>
  <si>
    <t>PrairieSeche</t>
  </si>
  <si>
    <t>transport</t>
  </si>
  <si>
    <t>zalluviale</t>
  </si>
  <si>
    <t>ZoneConstruite</t>
  </si>
  <si>
    <t>Code</t>
  </si>
  <si>
    <t>Habitat</t>
  </si>
  <si>
    <t>Plots and transects are identified with a 6-digit code:</t>
  </si>
  <si>
    <t>00xxxx = BDM identifier</t>
  </si>
  <si>
    <t>xx00xx = habitat identifier</t>
  </si>
  <si>
    <t>xxxx00 = plot or transect identifier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</si>
  <si>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</si>
  <si>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</si>
  <si>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</si>
  <si>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</si>
  <si>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</si>
  <si>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</si>
  <si>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</si>
  <si>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</si>
  <si>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</si>
  <si>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BDM_id</t>
  </si>
  <si>
    <t>transects: xxxx00</t>
  </si>
  <si>
    <t>soil plots: xxxx01–xxxx25</t>
  </si>
  <si>
    <t>170101</t>
  </si>
  <si>
    <t>Tube typo; 9990747 in GIS</t>
  </si>
  <si>
    <t>130101</t>
  </si>
  <si>
    <t>130111</t>
  </si>
  <si>
    <t>130106</t>
  </si>
  <si>
    <t>130108</t>
  </si>
  <si>
    <t>130404</t>
  </si>
  <si>
    <t>130402</t>
  </si>
  <si>
    <t>131301</t>
  </si>
  <si>
    <t>130502</t>
  </si>
  <si>
    <t>130505</t>
  </si>
  <si>
    <t>130504</t>
  </si>
  <si>
    <t>130602</t>
  </si>
  <si>
    <t>130605</t>
  </si>
  <si>
    <t>130604</t>
  </si>
  <si>
    <t>130506</t>
  </si>
  <si>
    <t>130603</t>
  </si>
  <si>
    <t>9991300.B</t>
  </si>
  <si>
    <t>9991946</t>
  </si>
  <si>
    <t>9990044</t>
  </si>
  <si>
    <t>430501</t>
  </si>
  <si>
    <t>Tube typo; GIS was incorrect (9997124)</t>
  </si>
  <si>
    <t>9990179.B</t>
  </si>
  <si>
    <t>Type of sample</t>
  </si>
  <si>
    <t>Type of open field</t>
  </si>
  <si>
    <t>Latitude</t>
  </si>
  <si>
    <t>Longitude</t>
  </si>
  <si>
    <t>soil</t>
  </si>
  <si>
    <t>meadow</t>
  </si>
  <si>
    <t>other</t>
  </si>
  <si>
    <t>transect</t>
  </si>
  <si>
    <t>pasture</t>
  </si>
  <si>
    <t>lawn</t>
  </si>
  <si>
    <t>tree</t>
  </si>
  <si>
    <t>crop</t>
  </si>
  <si>
    <t>9990397</t>
  </si>
  <si>
    <t>9990093</t>
  </si>
  <si>
    <t>updated tube typos and added corresponding coordinates</t>
  </si>
  <si>
    <t>9990747</t>
  </si>
  <si>
    <t>9991457</t>
  </si>
  <si>
    <t>oui (Salata)</t>
  </si>
  <si>
    <t>double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</si>
</sst>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000000"/>
      <name val="Arial"/>
      <family val="2"/>
      <charset val="1"/>
    </font>
    <font>
      <sz val="11"/>
      <color rgb="FF00B05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12" fillId="0" borderId="0"/>
    <xf numFmtId="0" fontId="2" fillId="0" borderId="0"/>
  </cellStyleXfs>
  <cellXfs count="81">
    <xf numFmtId="0" fontId="0" fillId="0" borderId="0" xfId="0"/>
    <xf numFmtId="0" fontId="0" fillId="0" borderId="0" xfId="0" applyNumberFormat="1"/>
    <xf numFmtId="0" fontId="1" fillId="0" borderId="0" xfId="0" applyFont="1"/>
    <xf numFmtId="0" fontId="3" fillId="0" borderId="0" xfId="0" applyFont="1"/>
    <xf numFmtId="0" fontId="3" fillId="0" borderId="0" xfId="0" applyFont="1" applyFill="1" applyBorder="1"/>
    <xf numFmtId="0" fontId="0" fillId="0" borderId="0" xfId="0" applyAlignment="1">
      <alignment horizontal="left" vertical="center"/>
    </xf>
    <xf numFmtId="0" fontId="4" fillId="0" borderId="0" xfId="0" applyFont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/>
    <xf numFmtId="0" fontId="4" fillId="0" borderId="0" xfId="0" applyFont="1" applyFill="1"/>
    <xf numFmtId="0" fontId="0" fillId="3" borderId="0" xfId="0" applyFill="1"/>
    <xf numFmtId="0" fontId="0" fillId="0" borderId="0" xfId="0" applyFont="1" applyFill="1" applyBorder="1"/>
    <xf numFmtId="0" fontId="4" fillId="0" borderId="0" xfId="0" applyFont="1" applyFill="1" applyBorder="1"/>
    <xf numFmtId="0" fontId="4" fillId="0" borderId="0" xfId="0" applyFont="1" applyFill="1" applyAlignment="1">
      <alignment horizontal="left"/>
    </xf>
    <xf numFmtId="49" fontId="1" fillId="0" borderId="0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left" vertical="center"/>
    </xf>
    <xf numFmtId="49" fontId="1" fillId="3" borderId="0" xfId="0" applyNumberFormat="1" applyFont="1" applyFill="1" applyBorder="1" applyAlignment="1">
      <alignment horizontal="left" vertical="center"/>
    </xf>
    <xf numFmtId="49" fontId="1" fillId="4" borderId="0" xfId="1" applyNumberFormat="1" applyFont="1" applyFill="1" applyBorder="1" applyAlignment="1">
      <alignment horizontal="left" vertical="center"/>
    </xf>
    <xf numFmtId="49" fontId="1" fillId="4" borderId="0" xfId="0" applyNumberFormat="1" applyFont="1" applyFill="1" applyBorder="1" applyAlignment="1">
      <alignment horizontal="left" vertical="center"/>
    </xf>
    <xf numFmtId="49" fontId="1" fillId="5" borderId="0" xfId="0" applyNumberFormat="1" applyFont="1" applyFill="1" applyBorder="1" applyAlignment="1">
      <alignment horizontal="left" vertical="center"/>
    </xf>
    <xf numFmtId="49" fontId="1" fillId="6" borderId="0" xfId="0" applyNumberFormat="1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left" vertical="center"/>
    </xf>
    <xf numFmtId="2" fontId="0" fillId="0" borderId="0" xfId="0" applyNumberFormat="1"/>
    <xf numFmtId="0" fontId="6" fillId="0" borderId="0" xfId="0" applyFont="1" applyAlignment="1">
      <alignment horizontal="left"/>
    </xf>
    <xf numFmtId="0" fontId="7" fillId="0" borderId="0" xfId="0" applyFont="1" applyFill="1" applyBorder="1"/>
    <xf numFmtId="0" fontId="0" fillId="0" borderId="1" xfId="0" applyNumberFormat="1" applyBorder="1"/>
    <xf numFmtId="49" fontId="0" fillId="0" borderId="0" xfId="0" applyNumberFormat="1" applyFont="1" applyBorder="1" applyAlignment="1">
      <alignment horizontal="left"/>
    </xf>
    <xf numFmtId="1" fontId="0" fillId="0" borderId="0" xfId="0" applyNumberFormat="1" applyAlignment="1">
      <alignment horizontal="left"/>
    </xf>
    <xf numFmtId="0" fontId="8" fillId="0" borderId="0" xfId="0" applyFont="1" applyFill="1" applyAlignment="1">
      <alignment horizontal="left"/>
    </xf>
    <xf numFmtId="2" fontId="0" fillId="0" borderId="0" xfId="0" applyNumberFormat="1" applyAlignment="1">
      <alignment horizontal="left"/>
    </xf>
    <xf numFmtId="49" fontId="0" fillId="7" borderId="0" xfId="0" applyNumberFormat="1" applyFill="1" applyAlignment="1">
      <alignment horizontal="left"/>
    </xf>
    <xf numFmtId="49" fontId="0" fillId="3" borderId="0" xfId="0" applyNumberFormat="1" applyFont="1" applyFill="1" applyAlignment="1">
      <alignment horizontal="left"/>
    </xf>
    <xf numFmtId="2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49" fontId="0" fillId="0" borderId="0" xfId="0" applyNumberFormat="1" applyFill="1" applyAlignment="1">
      <alignment horizontal="left"/>
    </xf>
    <xf numFmtId="49" fontId="0" fillId="0" borderId="0" xfId="0" applyNumberFormat="1" applyFont="1" applyFill="1" applyAlignment="1">
      <alignment horizontal="left"/>
    </xf>
    <xf numFmtId="49" fontId="0" fillId="0" borderId="0" xfId="0" applyNumberFormat="1" applyFill="1" applyBorder="1" applyAlignment="1">
      <alignment horizontal="left"/>
    </xf>
    <xf numFmtId="164" fontId="0" fillId="0" borderId="0" xfId="0" applyNumberFormat="1" applyFont="1" applyFill="1" applyAlignment="1">
      <alignment horizontal="left"/>
    </xf>
    <xf numFmtId="2" fontId="0" fillId="0" borderId="0" xfId="0" applyNumberFormat="1" applyFill="1" applyAlignment="1">
      <alignment horizontal="left"/>
    </xf>
    <xf numFmtId="164" fontId="0" fillId="0" borderId="0" xfId="0" applyNumberFormat="1" applyFill="1" applyAlignment="1">
      <alignment horizontal="left"/>
    </xf>
    <xf numFmtId="49" fontId="0" fillId="8" borderId="0" xfId="0" applyNumberFormat="1" applyFill="1" applyAlignment="1">
      <alignment horizontal="left"/>
    </xf>
    <xf numFmtId="49" fontId="0" fillId="8" borderId="0" xfId="0" applyNumberFormat="1" applyFill="1" applyBorder="1" applyAlignment="1">
      <alignment horizontal="left"/>
    </xf>
    <xf numFmtId="0" fontId="9" fillId="0" borderId="8" xfId="0" applyFont="1" applyBorder="1"/>
    <xf numFmtId="0" fontId="9" fillId="0" borderId="9" xfId="0" applyFont="1" applyBorder="1"/>
    <xf numFmtId="0" fontId="0" fillId="0" borderId="10" xfId="0" applyBorder="1"/>
    <xf numFmtId="49" fontId="0" fillId="0" borderId="11" xfId="0" applyNumberFormat="1" applyBorder="1"/>
    <xf numFmtId="0" fontId="0" fillId="0" borderId="12" xfId="0" applyBorder="1"/>
    <xf numFmtId="49" fontId="0" fillId="0" borderId="13" xfId="0" applyNumberFormat="1" applyBorder="1"/>
    <xf numFmtId="49" fontId="0" fillId="0" borderId="10" xfId="0" applyNumberFormat="1" applyBorder="1"/>
    <xf numFmtId="49" fontId="0" fillId="0" borderId="12" xfId="0" applyNumberFormat="1" applyBorder="1"/>
    <xf numFmtId="0" fontId="0" fillId="0" borderId="0" xfId="0" applyAlignment="1"/>
    <xf numFmtId="49" fontId="0" fillId="7" borderId="0" xfId="0" applyNumberFormat="1" applyFont="1" applyFill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0" borderId="0" xfId="0" applyNumberFormat="1" applyFont="1" applyAlignment="1">
      <alignment horizontal="left"/>
    </xf>
    <xf numFmtId="49" fontId="5" fillId="7" borderId="0" xfId="0" applyNumberFormat="1" applyFont="1" applyFill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9" fillId="0" borderId="2" xfId="0" applyFont="1" applyBorder="1" applyAlignment="1">
      <alignment horizontal="left"/>
    </xf>
    <xf numFmtId="0" fontId="9" fillId="0" borderId="14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5" xfId="0" applyBorder="1" applyAlignment="1">
      <alignment horizontal="left"/>
    </xf>
    <xf numFmtId="49" fontId="0" fillId="7" borderId="0" xfId="0" applyNumberFormat="1" applyFill="1" applyAlignment="1"/>
    <xf numFmtId="0" fontId="0" fillId="0" borderId="0" xfId="0" applyNumberFormat="1" applyFill="1" applyAlignment="1" applyProtection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Border="1" applyAlignment="1">
      <alignment horizontal="left"/>
    </xf>
    <xf numFmtId="0" fontId="0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0" fillId="0" borderId="0" xfId="0" applyNumberFormat="1" applyBorder="1" applyAlignment="1">
      <alignment horizontal="left"/>
    </xf>
    <xf numFmtId="1" fontId="0" fillId="0" borderId="0" xfId="0" applyNumberFormat="1" applyFill="1" applyAlignment="1">
      <alignment horizontal="left"/>
    </xf>
    <xf numFmtId="49" fontId="5" fillId="0" borderId="0" xfId="0" applyNumberFormat="1" applyFont="1" applyFill="1" applyBorder="1" applyAlignment="1">
      <alignment horizontal="left"/>
    </xf>
  </cellXfs>
  <cellStyles count="4">
    <cellStyle name="Normal" xfId="0" builtinId="0"/>
    <cellStyle name="Normal 5" xfId="1"/>
    <cellStyle name="Normal 5 2" xfId="3"/>
    <cellStyle name="Normal 5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1459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S1231" sqref="S1231:S1232"/>
    </sheetView>
  </sheetViews>
  <sheetFormatPr defaultColWidth="9.140625" defaultRowHeight="15" x14ac:dyDescent="0.25"/>
  <cols>
    <col min="1" max="1" width="9.140625" style="29"/>
    <col min="2" max="2" width="16.85546875" style="39" bestFit="1" customWidth="1"/>
    <col min="3" max="3" width="24.28515625" style="39" bestFit="1" customWidth="1"/>
    <col min="4" max="4" width="12.42578125" style="56" customWidth="1"/>
    <col min="5" max="5" width="23" style="56" customWidth="1"/>
    <col min="6" max="10" width="9.140625" style="56"/>
    <col min="11" max="11" width="12.42578125" style="56" customWidth="1"/>
    <col min="12" max="12" width="18.42578125" style="56" customWidth="1"/>
    <col min="13" max="13" width="33.7109375" style="56" customWidth="1"/>
    <col min="14" max="25" width="9.140625" style="56"/>
    <col min="26" max="26" width="14.5703125" style="56" bestFit="1" customWidth="1"/>
    <col min="27" max="27" width="14.5703125" style="72" bestFit="1" customWidth="1"/>
    <col min="28" max="28" width="17.42578125" style="72" bestFit="1" customWidth="1"/>
    <col min="29" max="32" width="12" style="72" bestFit="1" customWidth="1"/>
    <col min="33" max="33" width="4.140625" style="72" customWidth="1"/>
    <col min="34" max="16384" width="9.140625" style="56"/>
  </cols>
  <sheetData>
    <row r="1" spans="1:33" s="16" customFormat="1" ht="12.95" customHeight="1" x14ac:dyDescent="0.25">
      <c r="A1" s="24" t="s">
        <v>149</v>
      </c>
      <c r="B1" s="16" t="s">
        <v>275</v>
      </c>
      <c r="C1" s="16" t="s">
        <v>276</v>
      </c>
      <c r="D1" s="17" t="s">
        <v>277</v>
      </c>
      <c r="E1" s="18" t="s">
        <v>278</v>
      </c>
      <c r="F1" s="19" t="s">
        <v>279</v>
      </c>
      <c r="G1" s="19" t="s">
        <v>280</v>
      </c>
      <c r="H1" s="19" t="s">
        <v>281</v>
      </c>
      <c r="I1" s="19" t="s">
        <v>282</v>
      </c>
      <c r="J1" s="19" t="s">
        <v>283</v>
      </c>
      <c r="K1" s="20" t="s">
        <v>284</v>
      </c>
      <c r="L1" s="20" t="s">
        <v>285</v>
      </c>
      <c r="M1" s="20" t="s">
        <v>286</v>
      </c>
      <c r="N1" s="20" t="s">
        <v>287</v>
      </c>
      <c r="O1" s="20" t="s">
        <v>288</v>
      </c>
      <c r="P1" s="20" t="s">
        <v>289</v>
      </c>
      <c r="Q1" s="20" t="s">
        <v>290</v>
      </c>
      <c r="R1" s="21" t="s">
        <v>291</v>
      </c>
      <c r="S1" s="21" t="s">
        <v>292</v>
      </c>
      <c r="T1" s="21" t="s">
        <v>293</v>
      </c>
      <c r="U1" s="21" t="s">
        <v>294</v>
      </c>
      <c r="V1" s="22" t="s">
        <v>295</v>
      </c>
      <c r="W1" s="22" t="s">
        <v>296</v>
      </c>
      <c r="X1" s="22" t="s">
        <v>297</v>
      </c>
      <c r="Z1" s="16" t="s">
        <v>4003</v>
      </c>
      <c r="AA1" s="72" t="s">
        <v>4296</v>
      </c>
      <c r="AB1" s="72" t="s">
        <v>4297</v>
      </c>
      <c r="AC1" s="72" t="s">
        <v>4298</v>
      </c>
      <c r="AD1" s="72" t="s">
        <v>4299</v>
      </c>
      <c r="AF1" s="72"/>
      <c r="AG1" s="72"/>
    </row>
    <row r="2" spans="1:33" s="56" customFormat="1" ht="14.45" customHeight="1" x14ac:dyDescent="0.25">
      <c r="A2" s="29" t="s">
        <v>2979</v>
      </c>
      <c r="B2" s="39" t="s">
        <v>2504</v>
      </c>
      <c r="C2" s="39" t="s">
        <v>4153</v>
      </c>
      <c r="D2" s="73"/>
      <c r="E2" s="56" t="s">
        <v>2579</v>
      </c>
      <c r="L2" s="56" t="s">
        <v>17</v>
      </c>
      <c r="M2" s="58"/>
      <c r="Z2" s="30">
        <f>IF(LEFT(M2,4)=LEFT(L2,4),L2,0)</f>
        <v>0</v>
      </c>
      <c r="AA2" s="72" t="s">
        <v>4300</v>
      </c>
      <c r="AB2" s="72" t="s">
        <v>4302</v>
      </c>
      <c r="AC2" s="72">
        <v>46.357533065947401</v>
      </c>
      <c r="AD2" s="72">
        <v>7.0449407674382396</v>
      </c>
      <c r="AE2" s="72"/>
      <c r="AF2" s="72"/>
      <c r="AG2" s="72"/>
    </row>
    <row r="3" spans="1:33" s="56" customFormat="1" ht="14.45" customHeight="1" x14ac:dyDescent="0.25">
      <c r="A3" s="29" t="s">
        <v>2965</v>
      </c>
      <c r="B3" s="39" t="s">
        <v>2504</v>
      </c>
      <c r="C3" s="39" t="s">
        <v>4153</v>
      </c>
      <c r="D3" s="73"/>
      <c r="E3" s="56" t="s">
        <v>2565</v>
      </c>
      <c r="L3" s="56" t="s">
        <v>17</v>
      </c>
      <c r="M3" s="58"/>
      <c r="Z3" s="30">
        <f>IF(LEFT(M3,4)=LEFT(L3,4),L3,0)</f>
        <v>0</v>
      </c>
      <c r="AA3" s="72" t="s">
        <v>4300</v>
      </c>
      <c r="AB3" s="72"/>
      <c r="AC3" s="72">
        <v>46.569603101241299</v>
      </c>
      <c r="AD3" s="72">
        <v>6.2643366867984698</v>
      </c>
      <c r="AE3" s="72"/>
      <c r="AF3" s="72"/>
      <c r="AG3" s="72"/>
    </row>
    <row r="4" spans="1:33" s="56" customFormat="1" ht="14.45" customHeight="1" x14ac:dyDescent="0.25">
      <c r="A4" s="24" t="s">
        <v>2963</v>
      </c>
      <c r="B4" s="39" t="s">
        <v>2504</v>
      </c>
      <c r="C4" s="39" t="s">
        <v>4153</v>
      </c>
      <c r="D4" s="73"/>
      <c r="E4" s="56" t="s">
        <v>2563</v>
      </c>
      <c r="L4" s="56" t="s">
        <v>17</v>
      </c>
      <c r="M4" s="58"/>
      <c r="Z4" s="30">
        <f>IF(LEFT(M4,4)=LEFT(L4,4),L4,0)</f>
        <v>0</v>
      </c>
      <c r="AA4" s="72" t="s">
        <v>4303</v>
      </c>
      <c r="AB4" s="72"/>
      <c r="AC4" s="72">
        <v>46.717413885050398</v>
      </c>
      <c r="AD4" s="72">
        <v>6.4139313251614603</v>
      </c>
      <c r="AE4" s="72"/>
      <c r="AF4" s="72"/>
      <c r="AG4" s="72"/>
    </row>
    <row r="5" spans="1:33" s="56" customFormat="1" ht="14.45" customHeight="1" x14ac:dyDescent="0.25">
      <c r="A5" s="29" t="s">
        <v>2958</v>
      </c>
      <c r="B5" s="39" t="s">
        <v>2504</v>
      </c>
      <c r="C5" s="39" t="s">
        <v>4153</v>
      </c>
      <c r="D5" s="30">
        <v>1264.1485252380401</v>
      </c>
      <c r="E5" s="56" t="s">
        <v>2558</v>
      </c>
      <c r="L5" s="56" t="s">
        <v>17</v>
      </c>
      <c r="M5" s="58"/>
      <c r="Z5" s="30">
        <f>IF(LEFT(M5,4)=LEFT(L5,4),L5,0)</f>
        <v>0</v>
      </c>
      <c r="AA5" s="72" t="s">
        <v>4303</v>
      </c>
      <c r="AB5" s="72"/>
      <c r="AC5" s="72">
        <v>46.501038638235201</v>
      </c>
      <c r="AD5" s="72">
        <v>6.1786393730212801</v>
      </c>
      <c r="AE5" s="72"/>
      <c r="AF5" s="72"/>
      <c r="AG5" s="72"/>
    </row>
    <row r="6" spans="1:33" s="56" customFormat="1" ht="14.45" customHeight="1" x14ac:dyDescent="0.25">
      <c r="A6" s="29" t="s">
        <v>2973</v>
      </c>
      <c r="B6" s="39" t="s">
        <v>2504</v>
      </c>
      <c r="C6" s="39" t="s">
        <v>4153</v>
      </c>
      <c r="D6" s="30"/>
      <c r="E6" s="56" t="s">
        <v>2573</v>
      </c>
      <c r="L6" s="56" t="s">
        <v>17</v>
      </c>
      <c r="M6" s="58"/>
      <c r="Z6" s="30">
        <f>IF(LEFT(M6,4)=LEFT(L6,4),L6,0)</f>
        <v>0</v>
      </c>
      <c r="AA6" s="72" t="s">
        <v>4300</v>
      </c>
      <c r="AB6" s="72"/>
      <c r="AC6" s="72">
        <v>46.295182587081101</v>
      </c>
      <c r="AD6" s="72">
        <v>7.1562014129167597</v>
      </c>
      <c r="AE6" s="72"/>
      <c r="AF6" s="72"/>
      <c r="AG6" s="72"/>
    </row>
    <row r="7" spans="1:33" s="56" customFormat="1" ht="14.45" customHeight="1" x14ac:dyDescent="0.25">
      <c r="A7" s="29" t="s">
        <v>2967</v>
      </c>
      <c r="B7" s="39" t="s">
        <v>2504</v>
      </c>
      <c r="C7" s="39" t="s">
        <v>4153</v>
      </c>
      <c r="D7" s="30">
        <v>1946.89011383057</v>
      </c>
      <c r="E7" s="56" t="s">
        <v>2567</v>
      </c>
      <c r="L7" s="56" t="s">
        <v>17</v>
      </c>
      <c r="M7" s="58"/>
      <c r="Z7" s="30">
        <f>IF(LEFT(M7,4)=LEFT(L7,4),L7,0)</f>
        <v>0</v>
      </c>
      <c r="AA7" s="72" t="s">
        <v>4303</v>
      </c>
      <c r="AB7" s="72"/>
      <c r="AC7" s="72">
        <v>46.505987104089598</v>
      </c>
      <c r="AD7" s="72">
        <v>7.1416580208435203</v>
      </c>
      <c r="AE7" s="72"/>
      <c r="AF7" s="72"/>
      <c r="AG7" s="72"/>
    </row>
    <row r="8" spans="1:33" s="56" customFormat="1" ht="14.45" customHeight="1" x14ac:dyDescent="0.25">
      <c r="A8" s="29" t="s">
        <v>2964</v>
      </c>
      <c r="B8" s="39" t="s">
        <v>2504</v>
      </c>
      <c r="C8" s="39" t="s">
        <v>4153</v>
      </c>
      <c r="D8" s="30">
        <v>1931.2518381702</v>
      </c>
      <c r="E8" s="56" t="s">
        <v>2564</v>
      </c>
      <c r="L8" s="56" t="s">
        <v>17</v>
      </c>
      <c r="M8" s="58"/>
      <c r="Z8" s="30">
        <f>IF(LEFT(M8,4)=LEFT(L8,4),L8,0)</f>
        <v>0</v>
      </c>
      <c r="AA8" s="72" t="s">
        <v>4303</v>
      </c>
      <c r="AB8" s="72"/>
      <c r="AC8" s="72">
        <v>46.506098960297898</v>
      </c>
      <c r="AD8" s="72">
        <v>7.1425570637630198</v>
      </c>
      <c r="AE8" s="72"/>
      <c r="AF8" s="72"/>
      <c r="AG8" s="72"/>
    </row>
    <row r="9" spans="1:33" s="56" customFormat="1" ht="14.45" customHeight="1" x14ac:dyDescent="0.25">
      <c r="A9" s="29" t="s">
        <v>2970</v>
      </c>
      <c r="B9" s="39" t="s">
        <v>2504</v>
      </c>
      <c r="C9" s="39" t="s">
        <v>4153</v>
      </c>
      <c r="D9" s="74">
        <v>1798.83542633057</v>
      </c>
      <c r="E9" s="57" t="s">
        <v>2570</v>
      </c>
      <c r="F9" s="57"/>
      <c r="G9" s="57"/>
      <c r="H9" s="57"/>
      <c r="I9" s="57"/>
      <c r="J9" s="57"/>
      <c r="K9" s="57"/>
      <c r="L9" s="56" t="s">
        <v>17</v>
      </c>
      <c r="M9" s="29"/>
      <c r="N9" s="57"/>
      <c r="O9" s="57"/>
      <c r="Z9" s="30">
        <f>IF(LEFT(M9,4)=LEFT(L9,4),L9,0)</f>
        <v>0</v>
      </c>
      <c r="AA9" s="72" t="s">
        <v>4300</v>
      </c>
      <c r="AB9" s="72"/>
      <c r="AC9" s="72">
        <v>46.5080392454228</v>
      </c>
      <c r="AD9" s="72">
        <v>7.1447646062001002</v>
      </c>
      <c r="AE9" s="72"/>
      <c r="AF9" s="72"/>
      <c r="AG9" s="72"/>
    </row>
    <row r="10" spans="1:33" s="56" customFormat="1" ht="14.45" customHeight="1" x14ac:dyDescent="0.25">
      <c r="A10" s="29" t="s">
        <v>2968</v>
      </c>
      <c r="B10" s="39" t="s">
        <v>2504</v>
      </c>
      <c r="C10" s="39" t="s">
        <v>4153</v>
      </c>
      <c r="D10" s="30"/>
      <c r="E10" s="56" t="s">
        <v>2568</v>
      </c>
      <c r="L10" s="56" t="s">
        <v>17</v>
      </c>
      <c r="M10" s="58"/>
      <c r="Z10" s="30">
        <f>IF(LEFT(M10,4)=LEFT(L10,4),L10,0)</f>
        <v>0</v>
      </c>
      <c r="AA10" s="72" t="s">
        <v>4300</v>
      </c>
      <c r="AB10" s="72" t="s">
        <v>4304</v>
      </c>
      <c r="AC10" s="72">
        <v>46.646002607012399</v>
      </c>
      <c r="AD10" s="72">
        <v>6.4120350283090897</v>
      </c>
      <c r="AE10" s="72"/>
      <c r="AF10" s="72"/>
      <c r="AG10" s="72"/>
    </row>
    <row r="11" spans="1:33" s="56" customFormat="1" ht="14.45" customHeight="1" x14ac:dyDescent="0.25">
      <c r="A11" s="24" t="s">
        <v>2975</v>
      </c>
      <c r="B11" s="39" t="s">
        <v>2504</v>
      </c>
      <c r="C11" s="39" t="s">
        <v>4153</v>
      </c>
      <c r="D11" s="30"/>
      <c r="E11" s="56" t="s">
        <v>2575</v>
      </c>
      <c r="L11" s="56" t="s">
        <v>17</v>
      </c>
      <c r="M11" s="58"/>
      <c r="Z11" s="30">
        <f>IF(LEFT(M11,4)=LEFT(L11,4),L11,0)</f>
        <v>0</v>
      </c>
      <c r="AA11" s="72" t="s">
        <v>4300</v>
      </c>
      <c r="AB11" s="72" t="s">
        <v>4302</v>
      </c>
      <c r="AC11" s="72">
        <v>46.242106043585899</v>
      </c>
      <c r="AD11" s="72">
        <v>7.0787042555140101</v>
      </c>
      <c r="AE11" s="72"/>
      <c r="AF11" s="72"/>
      <c r="AG11" s="72"/>
    </row>
    <row r="12" spans="1:33" s="56" customFormat="1" ht="14.45" customHeight="1" x14ac:dyDescent="0.25">
      <c r="A12" s="24" t="s">
        <v>2978</v>
      </c>
      <c r="B12" s="39" t="s">
        <v>2504</v>
      </c>
      <c r="C12" s="39" t="s">
        <v>4153</v>
      </c>
      <c r="D12" s="30">
        <v>808.599935530685</v>
      </c>
      <c r="E12" s="56" t="s">
        <v>2578</v>
      </c>
      <c r="L12" s="56" t="s">
        <v>17</v>
      </c>
      <c r="M12" s="58"/>
      <c r="Z12" s="30">
        <f>IF(LEFT(M12,4)=LEFT(L12,4),L12,0)</f>
        <v>0</v>
      </c>
      <c r="AA12" s="72" t="s">
        <v>4300</v>
      </c>
      <c r="AB12" s="72" t="s">
        <v>4307</v>
      </c>
      <c r="AC12" s="72">
        <v>46.721080766021601</v>
      </c>
      <c r="AD12" s="72">
        <v>6.8047060905687404</v>
      </c>
      <c r="AE12" s="72"/>
      <c r="AF12" s="72"/>
      <c r="AG12" s="72"/>
    </row>
    <row r="13" spans="1:33" s="56" customFormat="1" ht="14.45" customHeight="1" x14ac:dyDescent="0.25">
      <c r="A13" s="29" t="s">
        <v>2971</v>
      </c>
      <c r="B13" s="39" t="s">
        <v>2504</v>
      </c>
      <c r="C13" s="39" t="s">
        <v>4153</v>
      </c>
      <c r="D13" s="30"/>
      <c r="E13" s="56" t="s">
        <v>2571</v>
      </c>
      <c r="L13" s="56" t="s">
        <v>17</v>
      </c>
      <c r="M13" s="58"/>
      <c r="Z13" s="30">
        <f>IF(LEFT(M13,4)=LEFT(L13,4),L13,0)</f>
        <v>0</v>
      </c>
      <c r="AA13" s="72" t="s">
        <v>4300</v>
      </c>
      <c r="AB13" s="72" t="s">
        <v>4304</v>
      </c>
      <c r="AC13" s="72">
        <v>46.786952411706899</v>
      </c>
      <c r="AD13" s="72">
        <v>6.49149815499932</v>
      </c>
      <c r="AE13" s="72"/>
      <c r="AF13" s="72"/>
      <c r="AG13" s="72"/>
    </row>
    <row r="14" spans="1:33" s="56" customFormat="1" ht="14.45" customHeight="1" x14ac:dyDescent="0.25">
      <c r="A14" s="29" t="s">
        <v>2977</v>
      </c>
      <c r="B14" s="39" t="s">
        <v>2504</v>
      </c>
      <c r="C14" s="39" t="s">
        <v>4153</v>
      </c>
      <c r="D14" s="30"/>
      <c r="E14" s="56" t="s">
        <v>2577</v>
      </c>
      <c r="L14" s="56" t="s">
        <v>17</v>
      </c>
      <c r="M14" s="58"/>
      <c r="Z14" s="30">
        <f>IF(LEFT(M14,4)=LEFT(L14,4),L14,0)</f>
        <v>0</v>
      </c>
      <c r="AA14" s="72" t="s">
        <v>4300</v>
      </c>
      <c r="AB14" s="72" t="s">
        <v>4302</v>
      </c>
      <c r="AC14" s="72">
        <v>46.361515740478602</v>
      </c>
      <c r="AD14" s="72">
        <v>7.0461403552107802</v>
      </c>
      <c r="AE14" s="72"/>
      <c r="AF14" s="72"/>
      <c r="AG14" s="72"/>
    </row>
    <row r="15" spans="1:33" s="56" customFormat="1" ht="14.45" customHeight="1" x14ac:dyDescent="0.25">
      <c r="A15" s="29" t="s">
        <v>2974</v>
      </c>
      <c r="B15" s="39" t="s">
        <v>2504</v>
      </c>
      <c r="C15" s="39" t="s">
        <v>4153</v>
      </c>
      <c r="D15" s="74">
        <v>1582.61789703369</v>
      </c>
      <c r="E15" s="57" t="s">
        <v>2574</v>
      </c>
      <c r="F15" s="57"/>
      <c r="G15" s="57"/>
      <c r="H15" s="57"/>
      <c r="I15" s="57"/>
      <c r="J15" s="57"/>
      <c r="K15" s="57"/>
      <c r="L15" s="56" t="s">
        <v>17</v>
      </c>
      <c r="M15" s="29"/>
      <c r="N15" s="57"/>
      <c r="O15" s="57"/>
      <c r="Z15" s="30">
        <f>IF(LEFT(M15,4)=LEFT(L15,4),L15,0)</f>
        <v>0</v>
      </c>
      <c r="AA15" s="72" t="s">
        <v>4303</v>
      </c>
      <c r="AB15" s="72" t="s">
        <v>4304</v>
      </c>
      <c r="AC15" s="72">
        <v>46.506299455940699</v>
      </c>
      <c r="AD15" s="72">
        <v>7.14972786641684</v>
      </c>
      <c r="AE15" s="72"/>
      <c r="AF15" s="72"/>
      <c r="AG15" s="72"/>
    </row>
    <row r="16" spans="1:33" s="56" customFormat="1" ht="14.45" customHeight="1" x14ac:dyDescent="0.25">
      <c r="A16" s="29" t="s">
        <v>2961</v>
      </c>
      <c r="B16" s="39" t="s">
        <v>2504</v>
      </c>
      <c r="C16" s="39" t="s">
        <v>4153</v>
      </c>
      <c r="D16" s="30"/>
      <c r="E16" s="56" t="s">
        <v>2561</v>
      </c>
      <c r="L16" s="56" t="s">
        <v>17</v>
      </c>
      <c r="M16" s="58"/>
      <c r="Z16" s="30">
        <f>IF(LEFT(M16,4)=LEFT(L16,4),L16,0)</f>
        <v>0</v>
      </c>
      <c r="AA16" s="72" t="s">
        <v>4300</v>
      </c>
      <c r="AB16" s="72"/>
      <c r="AC16" s="72">
        <v>46.641401441243502</v>
      </c>
      <c r="AD16" s="72">
        <v>6.4197299467272</v>
      </c>
      <c r="AE16" s="72"/>
      <c r="AF16" s="72"/>
      <c r="AG16" s="72"/>
    </row>
    <row r="17" spans="1:33" s="56" customFormat="1" ht="14.45" customHeight="1" x14ac:dyDescent="0.25">
      <c r="A17" s="29" t="s">
        <v>2976</v>
      </c>
      <c r="B17" s="39" t="s">
        <v>2504</v>
      </c>
      <c r="C17" s="39" t="s">
        <v>4153</v>
      </c>
      <c r="D17" s="30"/>
      <c r="E17" s="56" t="s">
        <v>2576</v>
      </c>
      <c r="L17" s="56" t="s">
        <v>17</v>
      </c>
      <c r="M17" s="58"/>
      <c r="Z17" s="30">
        <f>IF(LEFT(M17,4)=LEFT(L17,4),L17,0)</f>
        <v>0</v>
      </c>
      <c r="AA17" s="72" t="s">
        <v>4300</v>
      </c>
      <c r="AB17" s="72" t="s">
        <v>4304</v>
      </c>
      <c r="AC17" s="72">
        <v>46.642358018539802</v>
      </c>
      <c r="AD17" s="72">
        <v>6.2576515130995398</v>
      </c>
      <c r="AE17" s="72"/>
      <c r="AF17" s="72"/>
      <c r="AG17" s="72"/>
    </row>
    <row r="18" spans="1:33" s="56" customFormat="1" ht="14.45" customHeight="1" x14ac:dyDescent="0.25">
      <c r="A18" s="29" t="s">
        <v>2962</v>
      </c>
      <c r="B18" s="39" t="s">
        <v>2504</v>
      </c>
      <c r="C18" s="39" t="s">
        <v>4153</v>
      </c>
      <c r="D18" s="30"/>
      <c r="E18" s="56" t="s">
        <v>2562</v>
      </c>
      <c r="L18" s="56" t="s">
        <v>17</v>
      </c>
      <c r="M18" s="58"/>
      <c r="Z18" s="30">
        <f>IF(LEFT(M18,4)=LEFT(L18,4),L18,0)</f>
        <v>0</v>
      </c>
      <c r="AA18" s="72" t="s">
        <v>4306</v>
      </c>
      <c r="AB18" s="72"/>
      <c r="AC18" s="72">
        <v>46.572536343543398</v>
      </c>
      <c r="AD18" s="72">
        <v>6.3347983275414803</v>
      </c>
      <c r="AE18" s="72"/>
      <c r="AF18" s="72"/>
      <c r="AG18" s="72"/>
    </row>
    <row r="19" spans="1:33" s="56" customFormat="1" ht="14.45" customHeight="1" x14ac:dyDescent="0.25">
      <c r="A19" s="24" t="s">
        <v>2960</v>
      </c>
      <c r="B19" s="39" t="s">
        <v>2504</v>
      </c>
      <c r="C19" s="39" t="s">
        <v>4153</v>
      </c>
      <c r="D19" s="30"/>
      <c r="E19" s="56" t="s">
        <v>2560</v>
      </c>
      <c r="L19" s="56" t="s">
        <v>17</v>
      </c>
      <c r="M19" s="58"/>
      <c r="Z19" s="30">
        <f>IF(LEFT(M19,4)=LEFT(L19,4),L19,0)</f>
        <v>0</v>
      </c>
      <c r="AA19" s="72" t="s">
        <v>4300</v>
      </c>
      <c r="AB19" s="72" t="s">
        <v>4304</v>
      </c>
      <c r="AC19" s="72">
        <v>46.239281643835199</v>
      </c>
      <c r="AD19" s="72">
        <v>7.0782287772341297</v>
      </c>
      <c r="AE19" s="72"/>
      <c r="AF19" s="72"/>
      <c r="AG19" s="72"/>
    </row>
    <row r="20" spans="1:33" s="56" customFormat="1" ht="14.45" customHeight="1" x14ac:dyDescent="0.25">
      <c r="A20" s="24" t="s">
        <v>2969</v>
      </c>
      <c r="B20" s="39" t="s">
        <v>2504</v>
      </c>
      <c r="C20" s="39" t="s">
        <v>4153</v>
      </c>
      <c r="D20" s="30"/>
      <c r="E20" s="56" t="s">
        <v>2569</v>
      </c>
      <c r="L20" s="56" t="s">
        <v>17</v>
      </c>
      <c r="M20" s="58"/>
      <c r="Z20" s="30">
        <f>IF(LEFT(M20,4)=LEFT(L20,4),L20,0)</f>
        <v>0</v>
      </c>
      <c r="AA20" s="72" t="s">
        <v>4300</v>
      </c>
      <c r="AB20" s="72"/>
      <c r="AC20" s="72">
        <v>46.569594803483902</v>
      </c>
      <c r="AD20" s="72">
        <v>6.2643460745300201</v>
      </c>
      <c r="AE20" s="72"/>
      <c r="AF20" s="72"/>
      <c r="AG20" s="72"/>
    </row>
    <row r="21" spans="1:33" s="56" customFormat="1" ht="14.45" customHeight="1" x14ac:dyDescent="0.25">
      <c r="A21" s="29" t="s">
        <v>2959</v>
      </c>
      <c r="B21" s="39" t="s">
        <v>2504</v>
      </c>
      <c r="C21" s="39" t="s">
        <v>4153</v>
      </c>
      <c r="D21" s="30"/>
      <c r="E21" s="56" t="s">
        <v>2559</v>
      </c>
      <c r="L21" s="56" t="s">
        <v>17</v>
      </c>
      <c r="M21" s="58"/>
      <c r="Z21" s="30">
        <f>IF(LEFT(M21,4)=LEFT(L21,4),L21,0)</f>
        <v>0</v>
      </c>
      <c r="AA21" s="72" t="s">
        <v>4303</v>
      </c>
      <c r="AB21" s="72" t="s">
        <v>4304</v>
      </c>
      <c r="AC21" s="72">
        <v>46.425391472259797</v>
      </c>
      <c r="AD21" s="72">
        <v>6.1060257341841302</v>
      </c>
      <c r="AE21" s="72"/>
      <c r="AF21" s="72"/>
      <c r="AG21" s="72"/>
    </row>
    <row r="22" spans="1:33" s="56" customFormat="1" ht="14.45" customHeight="1" x14ac:dyDescent="0.25">
      <c r="A22" s="24" t="s">
        <v>2972</v>
      </c>
      <c r="B22" s="39" t="s">
        <v>2504</v>
      </c>
      <c r="C22" s="39" t="s">
        <v>4153</v>
      </c>
      <c r="D22" s="30"/>
      <c r="E22" s="56" t="s">
        <v>2572</v>
      </c>
      <c r="L22" s="56" t="s">
        <v>17</v>
      </c>
      <c r="M22" s="58"/>
      <c r="Z22" s="30">
        <f>IF(LEFT(M22,4)=LEFT(L22,4),L22,0)</f>
        <v>0</v>
      </c>
      <c r="AA22" s="72" t="s">
        <v>4300</v>
      </c>
      <c r="AB22" s="72"/>
      <c r="AC22" s="72">
        <v>46.572262485049897</v>
      </c>
      <c r="AD22" s="72">
        <v>6.6437740069566402</v>
      </c>
      <c r="AE22" s="72"/>
      <c r="AF22" s="72"/>
      <c r="AG22" s="72"/>
    </row>
    <row r="23" spans="1:33" s="56" customFormat="1" ht="14.45" customHeight="1" x14ac:dyDescent="0.25">
      <c r="A23" s="24" t="s">
        <v>2966</v>
      </c>
      <c r="B23" s="39" t="s">
        <v>2504</v>
      </c>
      <c r="C23" s="39" t="s">
        <v>4153</v>
      </c>
      <c r="D23" s="30"/>
      <c r="E23" s="56" t="s">
        <v>2566</v>
      </c>
      <c r="L23" s="56" t="s">
        <v>17</v>
      </c>
      <c r="M23" s="58"/>
      <c r="Z23" s="30">
        <f>IF(LEFT(M23,4)=LEFT(L23,4),L23,0)</f>
        <v>0</v>
      </c>
      <c r="AA23" s="72" t="s">
        <v>4303</v>
      </c>
      <c r="AB23" s="72"/>
      <c r="AC23" s="72">
        <v>46.575303591082402</v>
      </c>
      <c r="AD23" s="72">
        <v>6.64839481957498</v>
      </c>
      <c r="AE23" s="72"/>
      <c r="AF23" s="72"/>
      <c r="AG23" s="72"/>
    </row>
    <row r="24" spans="1:33" s="56" customFormat="1" ht="14.45" customHeight="1" x14ac:dyDescent="0.25">
      <c r="A24" s="29" t="s">
        <v>2980</v>
      </c>
      <c r="B24" s="39" t="s">
        <v>2504</v>
      </c>
      <c r="C24" s="39" t="s">
        <v>2580</v>
      </c>
      <c r="D24" s="30">
        <v>816.14585462119396</v>
      </c>
      <c r="E24" s="56" t="s">
        <v>2581</v>
      </c>
      <c r="L24" s="56" t="s">
        <v>0</v>
      </c>
      <c r="M24" s="58"/>
      <c r="Z24" s="30">
        <f>IF(LEFT(M24,4)=LEFT(L24,4),L24,0)</f>
        <v>0</v>
      </c>
      <c r="AA24" s="72" t="s">
        <v>4300</v>
      </c>
      <c r="AB24" s="72" t="s">
        <v>4307</v>
      </c>
      <c r="AC24" s="72">
        <v>46.720761045306602</v>
      </c>
      <c r="AD24" s="72">
        <v>6.8022271266601599</v>
      </c>
      <c r="AE24" s="72"/>
      <c r="AF24" s="72"/>
      <c r="AG24" s="72"/>
    </row>
    <row r="25" spans="1:33" s="56" customFormat="1" ht="14.45" customHeight="1" x14ac:dyDescent="0.25">
      <c r="A25" s="24" t="s">
        <v>2942</v>
      </c>
      <c r="B25" s="39" t="s">
        <v>2504</v>
      </c>
      <c r="C25" s="39" t="s">
        <v>2535</v>
      </c>
      <c r="D25" s="30"/>
      <c r="E25" s="56" t="s">
        <v>2536</v>
      </c>
      <c r="K25" s="57" t="s">
        <v>301</v>
      </c>
      <c r="L25" s="32" t="s">
        <v>403</v>
      </c>
      <c r="M25" s="55" t="s">
        <v>457</v>
      </c>
      <c r="N25" s="57">
        <v>2019</v>
      </c>
      <c r="Q25" s="37" t="s">
        <v>3119</v>
      </c>
      <c r="Z25" s="30" t="str">
        <f>IF(LEFT(M25,4)=LEFT(L25,4),L25,0)</f>
        <v>Formica</v>
      </c>
      <c r="AA25" s="72" t="s">
        <v>4300</v>
      </c>
      <c r="AB25" s="72" t="s">
        <v>4302</v>
      </c>
      <c r="AC25" s="72">
        <v>46.235787644540899</v>
      </c>
      <c r="AD25" s="72">
        <v>7.0785348188784099</v>
      </c>
      <c r="AE25" s="72"/>
      <c r="AF25" s="72"/>
      <c r="AG25" s="72"/>
    </row>
    <row r="26" spans="1:33" s="56" customFormat="1" ht="14.45" customHeight="1" x14ac:dyDescent="0.25">
      <c r="A26" s="29" t="s">
        <v>2985</v>
      </c>
      <c r="B26" s="39" t="s">
        <v>2504</v>
      </c>
      <c r="C26" s="39" t="s">
        <v>2589</v>
      </c>
      <c r="D26" s="30"/>
      <c r="E26" s="56" t="s">
        <v>2590</v>
      </c>
      <c r="K26" s="57" t="s">
        <v>301</v>
      </c>
      <c r="L26" s="32" t="s">
        <v>403</v>
      </c>
      <c r="M26" s="55" t="s">
        <v>457</v>
      </c>
      <c r="N26" s="57">
        <v>2019</v>
      </c>
      <c r="Q26" s="37" t="s">
        <v>3119</v>
      </c>
      <c r="Z26" s="30" t="str">
        <f>IF(LEFT(M26,4)=LEFT(L26,4),L26,0)</f>
        <v>Formica</v>
      </c>
      <c r="AA26" s="72" t="s">
        <v>4300</v>
      </c>
      <c r="AB26" s="72" t="s">
        <v>4304</v>
      </c>
      <c r="AC26" s="72">
        <v>46.432301238026497</v>
      </c>
      <c r="AD26" s="72">
        <v>7.1182355179069896</v>
      </c>
      <c r="AE26" s="72"/>
      <c r="AF26" s="72"/>
      <c r="AG26" s="72"/>
    </row>
    <row r="27" spans="1:33" s="56" customFormat="1" ht="14.45" customHeight="1" x14ac:dyDescent="0.25">
      <c r="A27" s="24" t="s">
        <v>2948</v>
      </c>
      <c r="B27" s="39" t="s">
        <v>2504</v>
      </c>
      <c r="C27" s="39" t="s">
        <v>2539</v>
      </c>
      <c r="D27" s="30">
        <v>1992.23486328125</v>
      </c>
      <c r="E27" s="56" t="s">
        <v>2544</v>
      </c>
      <c r="L27" s="56" t="s">
        <v>17</v>
      </c>
      <c r="M27" s="58"/>
      <c r="Z27" s="30">
        <f>IF(LEFT(M27,4)=LEFT(L27,4),L27,0)</f>
        <v>0</v>
      </c>
      <c r="AA27" s="72" t="s">
        <v>4303</v>
      </c>
      <c r="AB27" s="72" t="s">
        <v>4304</v>
      </c>
      <c r="AC27" s="72">
        <v>46.329282294179599</v>
      </c>
      <c r="AD27" s="72">
        <v>7.1872391456208797</v>
      </c>
      <c r="AE27" s="72"/>
      <c r="AF27" s="72"/>
      <c r="AG27" s="72"/>
    </row>
    <row r="28" spans="1:33" s="56" customFormat="1" ht="14.45" customHeight="1" x14ac:dyDescent="0.25">
      <c r="A28" s="24" t="s">
        <v>2945</v>
      </c>
      <c r="B28" s="39" t="s">
        <v>2504</v>
      </c>
      <c r="C28" s="39" t="s">
        <v>2539</v>
      </c>
      <c r="D28" s="30"/>
      <c r="E28" s="56" t="s">
        <v>2541</v>
      </c>
      <c r="K28" s="57" t="s">
        <v>301</v>
      </c>
      <c r="L28" s="32" t="s">
        <v>403</v>
      </c>
      <c r="M28" s="55" t="s">
        <v>457</v>
      </c>
      <c r="N28" s="57">
        <v>2019</v>
      </c>
      <c r="Z28" s="30" t="str">
        <f>IF(LEFT(M28,4)=LEFT(L28,4),L28,0)</f>
        <v>Formica</v>
      </c>
      <c r="AA28" s="72" t="s">
        <v>4300</v>
      </c>
      <c r="AB28" s="72" t="s">
        <v>4304</v>
      </c>
      <c r="AC28" s="72">
        <v>46.6443883730634</v>
      </c>
      <c r="AD28" s="72">
        <v>6.3310115908523699</v>
      </c>
      <c r="AE28" s="72"/>
      <c r="AF28" s="72"/>
      <c r="AG28" s="72"/>
    </row>
    <row r="29" spans="1:33" s="56" customFormat="1" ht="14.45" customHeight="1" x14ac:dyDescent="0.25">
      <c r="A29" s="29" t="s">
        <v>2947</v>
      </c>
      <c r="B29" s="39" t="s">
        <v>2504</v>
      </c>
      <c r="C29" s="39" t="s">
        <v>2539</v>
      </c>
      <c r="D29" s="30"/>
      <c r="E29" s="56" t="s">
        <v>2543</v>
      </c>
      <c r="K29" s="57" t="s">
        <v>301</v>
      </c>
      <c r="L29" s="32" t="s">
        <v>403</v>
      </c>
      <c r="M29" s="55" t="s">
        <v>457</v>
      </c>
      <c r="N29" s="57">
        <v>2019</v>
      </c>
      <c r="Z29" s="30" t="str">
        <f>IF(LEFT(M29,4)=LEFT(L29,4),L29,0)</f>
        <v>Formica</v>
      </c>
      <c r="AA29" s="72" t="s">
        <v>4303</v>
      </c>
      <c r="AB29" s="72" t="s">
        <v>4304</v>
      </c>
      <c r="AC29" s="72">
        <v>46.508448941024596</v>
      </c>
      <c r="AD29" s="72">
        <v>7.1504558126140703</v>
      </c>
      <c r="AE29" s="72"/>
      <c r="AF29" s="72"/>
      <c r="AG29" s="72"/>
    </row>
    <row r="30" spans="1:33" s="56" customFormat="1" ht="14.45" customHeight="1" x14ac:dyDescent="0.25">
      <c r="A30" s="29" t="s">
        <v>2944</v>
      </c>
      <c r="B30" s="39" t="s">
        <v>2504</v>
      </c>
      <c r="C30" s="39" t="s">
        <v>2539</v>
      </c>
      <c r="D30" s="30">
        <v>1658.59738922119</v>
      </c>
      <c r="E30" s="56" t="s">
        <v>2540</v>
      </c>
      <c r="L30" s="56" t="s">
        <v>17</v>
      </c>
      <c r="M30" s="58"/>
      <c r="Z30" s="30">
        <f>IF(LEFT(M30,4)=LEFT(L30,4),L30,0)</f>
        <v>0</v>
      </c>
      <c r="AA30" s="72" t="s">
        <v>4303</v>
      </c>
      <c r="AB30" s="72"/>
      <c r="AC30" s="72">
        <v>46.506354189221398</v>
      </c>
      <c r="AD30" s="72">
        <v>7.1481154389908497</v>
      </c>
      <c r="AE30" s="72"/>
      <c r="AF30" s="72"/>
      <c r="AG30" s="72"/>
    </row>
    <row r="31" spans="1:33" s="56" customFormat="1" ht="14.45" customHeight="1" x14ac:dyDescent="0.25">
      <c r="A31" s="29" t="s">
        <v>2946</v>
      </c>
      <c r="B31" s="39" t="s">
        <v>2504</v>
      </c>
      <c r="C31" s="39" t="s">
        <v>2539</v>
      </c>
      <c r="D31" s="30"/>
      <c r="E31" s="56" t="s">
        <v>2542</v>
      </c>
      <c r="L31" s="56" t="s">
        <v>17</v>
      </c>
      <c r="M31" s="58"/>
      <c r="Z31" s="30">
        <f>IF(LEFT(M31,4)=LEFT(L31,4),L31,0)</f>
        <v>0</v>
      </c>
      <c r="AA31" s="72" t="s">
        <v>4300</v>
      </c>
      <c r="AB31" s="72"/>
      <c r="AC31" s="72">
        <v>46.7919656431162</v>
      </c>
      <c r="AD31" s="72">
        <v>6.7198405298957802</v>
      </c>
      <c r="AE31" s="72"/>
      <c r="AF31" s="72"/>
      <c r="AG31" s="72"/>
    </row>
    <row r="32" spans="1:33" s="56" customFormat="1" ht="14.45" customHeight="1" x14ac:dyDescent="0.25">
      <c r="A32" s="24" t="s">
        <v>2990</v>
      </c>
      <c r="B32" s="39" t="s">
        <v>2504</v>
      </c>
      <c r="C32" s="39" t="s">
        <v>2598</v>
      </c>
      <c r="D32" s="30"/>
      <c r="E32" s="56" t="s">
        <v>2599</v>
      </c>
      <c r="L32" s="56" t="s">
        <v>0</v>
      </c>
      <c r="M32" s="58"/>
      <c r="Z32" s="30">
        <f>IF(LEFT(M32,4)=LEFT(L32,4),L32,0)</f>
        <v>0</v>
      </c>
      <c r="AA32" s="72" t="s">
        <v>4300</v>
      </c>
      <c r="AB32" s="72" t="s">
        <v>4304</v>
      </c>
      <c r="AC32" s="72">
        <v>46.357646521762398</v>
      </c>
      <c r="AD32" s="72">
        <v>7.0427342670469004</v>
      </c>
      <c r="AE32" s="72"/>
      <c r="AF32" s="72"/>
      <c r="AG32" s="72"/>
    </row>
    <row r="33" spans="1:33" s="56" customFormat="1" ht="14.45" customHeight="1" x14ac:dyDescent="0.25">
      <c r="A33" s="29" t="s">
        <v>2991</v>
      </c>
      <c r="B33" s="39" t="s">
        <v>2504</v>
      </c>
      <c r="C33" s="39" t="s">
        <v>2598</v>
      </c>
      <c r="D33" s="30"/>
      <c r="E33" s="56" t="s">
        <v>2600</v>
      </c>
      <c r="L33" s="56" t="s">
        <v>0</v>
      </c>
      <c r="M33" s="58"/>
      <c r="Z33" s="30">
        <f>IF(LEFT(M33,4)=LEFT(L33,4),L33,0)</f>
        <v>0</v>
      </c>
      <c r="AA33" s="72" t="s">
        <v>4300</v>
      </c>
      <c r="AB33" s="72" t="s">
        <v>4302</v>
      </c>
      <c r="AC33" s="72">
        <v>46.357528776941002</v>
      </c>
      <c r="AD33" s="72">
        <v>7.0449343022631599</v>
      </c>
      <c r="AE33" s="72"/>
      <c r="AF33" s="72"/>
      <c r="AG33" s="72"/>
    </row>
    <row r="34" spans="1:33" s="56" customFormat="1" ht="14.45" customHeight="1" x14ac:dyDescent="0.25">
      <c r="A34" s="29" t="s">
        <v>2913</v>
      </c>
      <c r="B34" s="39" t="s">
        <v>2504</v>
      </c>
      <c r="C34" s="39" t="s">
        <v>2505</v>
      </c>
      <c r="D34" s="30"/>
      <c r="E34" s="56" t="s">
        <v>2506</v>
      </c>
      <c r="L34" s="56" t="s">
        <v>17</v>
      </c>
      <c r="M34" s="58"/>
      <c r="Z34" s="30">
        <f>IF(LEFT(M34,4)=LEFT(L34,4),L34,0)</f>
        <v>0</v>
      </c>
      <c r="AA34" s="72" t="s">
        <v>4300</v>
      </c>
      <c r="AB34" s="72"/>
      <c r="AC34" s="72">
        <v>46.569604023214303</v>
      </c>
      <c r="AD34" s="72">
        <v>6.26435814447058</v>
      </c>
      <c r="AE34" s="72"/>
      <c r="AF34" s="72"/>
      <c r="AG34" s="72"/>
    </row>
    <row r="35" spans="1:33" s="56" customFormat="1" ht="14.45" customHeight="1" x14ac:dyDescent="0.25">
      <c r="A35" s="24" t="s">
        <v>2951</v>
      </c>
      <c r="B35" s="39" t="s">
        <v>2504</v>
      </c>
      <c r="C35" s="39" t="s">
        <v>2548</v>
      </c>
      <c r="D35" s="30"/>
      <c r="E35" s="56" t="s">
        <v>2549</v>
      </c>
      <c r="K35" s="57" t="s">
        <v>301</v>
      </c>
      <c r="L35" s="32" t="s">
        <v>403</v>
      </c>
      <c r="M35" s="55" t="s">
        <v>457</v>
      </c>
      <c r="N35" s="57">
        <v>2019</v>
      </c>
      <c r="Z35" s="30" t="str">
        <f>IF(LEFT(M35,4)=LEFT(L35,4),L35,0)</f>
        <v>Formica</v>
      </c>
      <c r="AA35" s="72" t="s">
        <v>4303</v>
      </c>
      <c r="AB35" s="72"/>
      <c r="AC35" s="72">
        <v>46.574754150157197</v>
      </c>
      <c r="AD35" s="72">
        <v>6.6491297448451601</v>
      </c>
      <c r="AE35" s="72"/>
      <c r="AF35" s="72"/>
      <c r="AG35" s="72"/>
    </row>
    <row r="36" spans="1:33" s="56" customFormat="1" ht="14.45" customHeight="1" x14ac:dyDescent="0.25">
      <c r="A36" s="29" t="s">
        <v>2952</v>
      </c>
      <c r="B36" s="39" t="s">
        <v>2504</v>
      </c>
      <c r="C36" s="39" t="s">
        <v>2548</v>
      </c>
      <c r="D36" s="30"/>
      <c r="E36" s="56" t="s">
        <v>2550</v>
      </c>
      <c r="L36" s="56" t="s">
        <v>17</v>
      </c>
      <c r="M36" s="58"/>
      <c r="Z36" s="30">
        <f>IF(LEFT(M36,4)=LEFT(L36,4),L36,0)</f>
        <v>0</v>
      </c>
      <c r="AA36" s="72" t="s">
        <v>4306</v>
      </c>
      <c r="AB36" s="72"/>
      <c r="AC36" s="72">
        <v>46.641421369647098</v>
      </c>
      <c r="AD36" s="72">
        <v>6.4197206725202003</v>
      </c>
      <c r="AE36" s="72"/>
      <c r="AF36" s="72"/>
      <c r="AG36" s="72"/>
    </row>
    <row r="37" spans="1:33" s="56" customFormat="1" ht="14.45" customHeight="1" x14ac:dyDescent="0.25">
      <c r="A37" s="29" t="s">
        <v>2953</v>
      </c>
      <c r="B37" s="39" t="s">
        <v>2504</v>
      </c>
      <c r="C37" s="39" t="s">
        <v>2548</v>
      </c>
      <c r="D37" s="30"/>
      <c r="E37" s="56" t="s">
        <v>2551</v>
      </c>
      <c r="K37" s="57" t="s">
        <v>301</v>
      </c>
      <c r="L37" s="32" t="s">
        <v>403</v>
      </c>
      <c r="M37" s="55" t="s">
        <v>457</v>
      </c>
      <c r="N37" s="57">
        <v>2019</v>
      </c>
      <c r="Z37" s="30" t="str">
        <f>IF(LEFT(M37,4)=LEFT(L37,4),L37,0)</f>
        <v>Formica</v>
      </c>
      <c r="AA37" s="72" t="s">
        <v>4300</v>
      </c>
      <c r="AB37" s="72" t="s">
        <v>4304</v>
      </c>
      <c r="AC37" s="72">
        <v>46.570134155077398</v>
      </c>
      <c r="AD37" s="72">
        <v>6.2560298854818903</v>
      </c>
      <c r="AE37" s="72"/>
      <c r="AF37" s="72"/>
      <c r="AG37" s="72"/>
    </row>
    <row r="38" spans="1:33" s="56" customFormat="1" ht="14.45" customHeight="1" x14ac:dyDescent="0.25">
      <c r="A38" s="29" t="s">
        <v>2956</v>
      </c>
      <c r="B38" s="39" t="s">
        <v>2504</v>
      </c>
      <c r="C38" s="39" t="s">
        <v>4154</v>
      </c>
      <c r="D38" s="30"/>
      <c r="E38" s="56" t="s">
        <v>2555</v>
      </c>
      <c r="K38" s="57" t="s">
        <v>301</v>
      </c>
      <c r="L38" s="32" t="s">
        <v>403</v>
      </c>
      <c r="M38" s="55" t="s">
        <v>481</v>
      </c>
      <c r="N38" s="57">
        <v>2019</v>
      </c>
      <c r="Z38" s="30" t="str">
        <f>IF(LEFT(M38,4)=LEFT(L38,4),L38,0)</f>
        <v>Formica</v>
      </c>
      <c r="AA38" s="72" t="s">
        <v>4300</v>
      </c>
      <c r="AB38" s="72" t="s">
        <v>4304</v>
      </c>
      <c r="AC38" s="72">
        <v>46.640332327630396</v>
      </c>
      <c r="AD38" s="72">
        <v>6.3347431224740198</v>
      </c>
      <c r="AE38" s="72"/>
      <c r="AF38" s="72"/>
      <c r="AG38" s="72"/>
    </row>
    <row r="39" spans="1:33" s="56" customFormat="1" ht="14.45" customHeight="1" x14ac:dyDescent="0.25">
      <c r="A39" s="29" t="s">
        <v>2955</v>
      </c>
      <c r="B39" s="39" t="s">
        <v>2504</v>
      </c>
      <c r="C39" s="39" t="s">
        <v>4154</v>
      </c>
      <c r="D39" s="30"/>
      <c r="E39" s="56" t="s">
        <v>2554</v>
      </c>
      <c r="K39" s="57" t="s">
        <v>301</v>
      </c>
      <c r="L39" s="32" t="s">
        <v>403</v>
      </c>
      <c r="M39" s="55" t="s">
        <v>481</v>
      </c>
      <c r="N39" s="56">
        <v>2019</v>
      </c>
      <c r="Z39" s="30" t="str">
        <f>IF(LEFT(M39,4)=LEFT(L39,4),L39,0)</f>
        <v>Formica</v>
      </c>
      <c r="AA39" s="72" t="s">
        <v>4300</v>
      </c>
      <c r="AB39" s="72" t="s">
        <v>4304</v>
      </c>
      <c r="AC39" s="72">
        <v>46.567351596498199</v>
      </c>
      <c r="AD39" s="72">
        <v>6.2555645222179397</v>
      </c>
      <c r="AE39" s="72"/>
      <c r="AF39" s="72"/>
      <c r="AG39" s="72"/>
    </row>
    <row r="40" spans="1:33" s="56" customFormat="1" ht="14.45" customHeight="1" x14ac:dyDescent="0.25">
      <c r="A40" s="24" t="s">
        <v>2954</v>
      </c>
      <c r="B40" s="39" t="s">
        <v>2504</v>
      </c>
      <c r="C40" s="39" t="s">
        <v>2552</v>
      </c>
      <c r="D40" s="30"/>
      <c r="E40" s="56" t="s">
        <v>2553</v>
      </c>
      <c r="K40" s="57" t="s">
        <v>301</v>
      </c>
      <c r="L40" s="32" t="s">
        <v>403</v>
      </c>
      <c r="M40" s="55" t="s">
        <v>481</v>
      </c>
      <c r="N40" s="56">
        <v>2019</v>
      </c>
      <c r="Z40" s="30" t="str">
        <f>IF(LEFT(M40,4)=LEFT(L40,4),L40,0)</f>
        <v>Formica</v>
      </c>
      <c r="AA40" s="72" t="s">
        <v>4300</v>
      </c>
      <c r="AB40" s="72" t="s">
        <v>4302</v>
      </c>
      <c r="AC40" s="72">
        <v>46.429784963814399</v>
      </c>
      <c r="AD40" s="72">
        <v>6.9677203953475697</v>
      </c>
      <c r="AE40" s="72"/>
      <c r="AF40" s="72"/>
      <c r="AG40" s="72"/>
    </row>
    <row r="41" spans="1:33" s="56" customFormat="1" ht="14.45" customHeight="1" x14ac:dyDescent="0.25">
      <c r="A41" s="29" t="s">
        <v>2943</v>
      </c>
      <c r="B41" s="39" t="s">
        <v>2504</v>
      </c>
      <c r="C41" s="39" t="s">
        <v>2537</v>
      </c>
      <c r="D41" s="30">
        <v>1881.38059234619</v>
      </c>
      <c r="E41" s="56" t="s">
        <v>2538</v>
      </c>
      <c r="L41" s="56" t="s">
        <v>15</v>
      </c>
      <c r="M41" s="58"/>
      <c r="Z41" s="30">
        <f>IF(LEFT(M41,4)=LEFT(L41,4),L41,0)</f>
        <v>0</v>
      </c>
      <c r="AA41" s="72" t="s">
        <v>4300</v>
      </c>
      <c r="AB41" s="72" t="s">
        <v>4304</v>
      </c>
      <c r="AC41" s="72">
        <v>46.511062220464702</v>
      </c>
      <c r="AD41" s="72">
        <v>7.1424508649301304</v>
      </c>
      <c r="AE41" s="72"/>
      <c r="AF41" s="72"/>
      <c r="AG41" s="72"/>
    </row>
    <row r="42" spans="1:33" s="56" customFormat="1" ht="14.45" customHeight="1" x14ac:dyDescent="0.25">
      <c r="A42" s="29" t="s">
        <v>2932</v>
      </c>
      <c r="B42" s="39" t="s">
        <v>2504</v>
      </c>
      <c r="C42" s="39" t="s">
        <v>4155</v>
      </c>
      <c r="D42" s="30"/>
      <c r="E42" s="56" t="s">
        <v>2525</v>
      </c>
      <c r="L42" s="56" t="s">
        <v>17</v>
      </c>
      <c r="M42" s="58"/>
      <c r="Z42" s="30">
        <f>IF(LEFT(M42,4)=LEFT(L42,4),L42,0)</f>
        <v>0</v>
      </c>
      <c r="AA42" s="72" t="s">
        <v>4300</v>
      </c>
      <c r="AB42" s="72" t="s">
        <v>4301</v>
      </c>
      <c r="AC42" s="72">
        <v>46.6415478259038</v>
      </c>
      <c r="AD42" s="72">
        <v>6.4094252157961904</v>
      </c>
      <c r="AE42" s="72"/>
      <c r="AF42" s="72"/>
      <c r="AG42" s="72"/>
    </row>
    <row r="43" spans="1:33" s="56" customFormat="1" ht="14.45" customHeight="1" x14ac:dyDescent="0.25">
      <c r="A43" s="24" t="s">
        <v>2927</v>
      </c>
      <c r="B43" s="39" t="s">
        <v>2504</v>
      </c>
      <c r="C43" s="39" t="s">
        <v>4155</v>
      </c>
      <c r="D43" s="30"/>
      <c r="E43" s="56" t="s">
        <v>2520</v>
      </c>
      <c r="L43" s="56" t="s">
        <v>17</v>
      </c>
      <c r="M43" s="58"/>
      <c r="Z43" s="30">
        <f>IF(LEFT(M43,4)=LEFT(L43,4),L43,0)</f>
        <v>0</v>
      </c>
      <c r="AA43" s="72" t="s">
        <v>4300</v>
      </c>
      <c r="AB43" s="72" t="s">
        <v>4302</v>
      </c>
      <c r="AC43" s="72">
        <v>46.241167879817198</v>
      </c>
      <c r="AD43" s="72">
        <v>7.0783431740923</v>
      </c>
      <c r="AE43" s="72"/>
      <c r="AF43" s="72"/>
      <c r="AG43" s="72"/>
    </row>
    <row r="44" spans="1:33" s="56" customFormat="1" ht="14.45" customHeight="1" x14ac:dyDescent="0.25">
      <c r="A44" s="29" t="s">
        <v>2914</v>
      </c>
      <c r="B44" s="39" t="s">
        <v>2504</v>
      </c>
      <c r="C44" s="39" t="s">
        <v>4155</v>
      </c>
      <c r="D44" s="30"/>
      <c r="E44" s="56" t="s">
        <v>2507</v>
      </c>
      <c r="L44" s="56" t="s">
        <v>17</v>
      </c>
      <c r="M44" s="58"/>
      <c r="Z44" s="30">
        <f>IF(LEFT(M44,4)=LEFT(L44,4),L44,0)</f>
        <v>0</v>
      </c>
      <c r="AA44" s="72" t="s">
        <v>4303</v>
      </c>
      <c r="AB44" s="72"/>
      <c r="AC44" s="72">
        <v>46.503725041241204</v>
      </c>
      <c r="AD44" s="72">
        <v>7.1512439863594999</v>
      </c>
      <c r="AE44" s="72"/>
      <c r="AF44" s="72"/>
      <c r="AG44" s="72"/>
    </row>
    <row r="45" spans="1:33" s="56" customFormat="1" ht="14.45" customHeight="1" x14ac:dyDescent="0.25">
      <c r="A45" s="29" t="s">
        <v>2923</v>
      </c>
      <c r="B45" s="39" t="s">
        <v>2504</v>
      </c>
      <c r="C45" s="39" t="s">
        <v>4155</v>
      </c>
      <c r="D45" s="30">
        <v>1841.8362388610799</v>
      </c>
      <c r="E45" s="56" t="s">
        <v>2516</v>
      </c>
      <c r="L45" s="56" t="s">
        <v>17</v>
      </c>
      <c r="M45" s="58"/>
      <c r="Z45" s="30">
        <f>IF(LEFT(M45,4)=LEFT(L45,4),L45,0)</f>
        <v>0</v>
      </c>
      <c r="AA45" s="72" t="s">
        <v>4303</v>
      </c>
      <c r="AB45" s="72" t="s">
        <v>4304</v>
      </c>
      <c r="AC45" s="72">
        <v>46.291954745861901</v>
      </c>
      <c r="AD45" s="72">
        <v>7.1559821072064604</v>
      </c>
      <c r="AE45" s="72"/>
      <c r="AF45" s="72"/>
      <c r="AG45" s="72"/>
    </row>
    <row r="46" spans="1:33" s="56" customFormat="1" ht="14.45" customHeight="1" x14ac:dyDescent="0.25">
      <c r="A46" s="24" t="s">
        <v>2936</v>
      </c>
      <c r="B46" s="39" t="s">
        <v>2504</v>
      </c>
      <c r="C46" s="39" t="s">
        <v>4155</v>
      </c>
      <c r="D46" s="73"/>
      <c r="E46" s="56" t="s">
        <v>2529</v>
      </c>
      <c r="K46" s="57" t="s">
        <v>301</v>
      </c>
      <c r="L46" s="32" t="s">
        <v>403</v>
      </c>
      <c r="M46" s="55" t="s">
        <v>423</v>
      </c>
      <c r="N46" s="57">
        <v>2019</v>
      </c>
      <c r="Z46" s="30" t="str">
        <f>IF(LEFT(M46,4)=LEFT(L46,4),L46,0)</f>
        <v>Formica</v>
      </c>
      <c r="AA46" s="72" t="s">
        <v>4300</v>
      </c>
      <c r="AB46" s="72" t="s">
        <v>4305</v>
      </c>
      <c r="AC46" s="72">
        <v>46.290708917738598</v>
      </c>
      <c r="AD46" s="72">
        <v>7.1238918723828704</v>
      </c>
      <c r="AE46" s="72"/>
      <c r="AF46" s="72"/>
      <c r="AG46" s="72"/>
    </row>
    <row r="47" spans="1:33" s="56" customFormat="1" ht="14.45" customHeight="1" x14ac:dyDescent="0.25">
      <c r="A47" s="24" t="s">
        <v>2924</v>
      </c>
      <c r="B47" s="39" t="s">
        <v>2504</v>
      </c>
      <c r="C47" s="39" t="s">
        <v>4155</v>
      </c>
      <c r="D47" s="73"/>
      <c r="E47" s="56" t="s">
        <v>2517</v>
      </c>
      <c r="L47" s="56" t="s">
        <v>17</v>
      </c>
      <c r="M47" s="58"/>
      <c r="Z47" s="30">
        <f>IF(LEFT(M47,4)=LEFT(L47,4),L47,0)</f>
        <v>0</v>
      </c>
      <c r="AA47" s="72" t="s">
        <v>4300</v>
      </c>
      <c r="AB47" s="72"/>
      <c r="AC47" s="72">
        <v>46.641432313243698</v>
      </c>
      <c r="AD47" s="72">
        <v>6.41969631919285</v>
      </c>
      <c r="AE47" s="72"/>
      <c r="AF47" s="72"/>
      <c r="AG47" s="72"/>
    </row>
    <row r="48" spans="1:33" s="56" customFormat="1" ht="14.45" customHeight="1" x14ac:dyDescent="0.25">
      <c r="A48" s="29" t="s">
        <v>2919</v>
      </c>
      <c r="B48" s="39" t="s">
        <v>2504</v>
      </c>
      <c r="C48" s="39" t="s">
        <v>4155</v>
      </c>
      <c r="D48" s="73"/>
      <c r="E48" s="56" t="s">
        <v>2512</v>
      </c>
      <c r="L48" s="56" t="s">
        <v>17</v>
      </c>
      <c r="M48" s="58"/>
      <c r="Z48" s="30">
        <f>IF(LEFT(M48,4)=LEFT(L48,4),L48,0)</f>
        <v>0</v>
      </c>
      <c r="AA48" s="72" t="s">
        <v>4300</v>
      </c>
      <c r="AB48" s="72"/>
      <c r="AC48" s="72">
        <v>46.434997271662297</v>
      </c>
      <c r="AD48" s="72">
        <v>7.1238398743009501</v>
      </c>
      <c r="AE48" s="72"/>
      <c r="AF48" s="72"/>
      <c r="AG48" s="72"/>
    </row>
    <row r="49" spans="1:33" s="56" customFormat="1" ht="14.45" customHeight="1" x14ac:dyDescent="0.25">
      <c r="A49" s="29" t="s">
        <v>2917</v>
      </c>
      <c r="B49" s="39" t="s">
        <v>2504</v>
      </c>
      <c r="C49" s="39" t="s">
        <v>4155</v>
      </c>
      <c r="D49" s="73"/>
      <c r="E49" s="56" t="s">
        <v>2510</v>
      </c>
      <c r="L49" s="56" t="s">
        <v>17</v>
      </c>
      <c r="M49" s="58"/>
      <c r="Z49" s="30">
        <f>IF(LEFT(M49,4)=LEFT(L49,4),L49,0)</f>
        <v>0</v>
      </c>
      <c r="AA49" s="72" t="s">
        <v>4300</v>
      </c>
      <c r="AB49" s="72" t="s">
        <v>4301</v>
      </c>
      <c r="AC49" s="72">
        <v>46.641583592944301</v>
      </c>
      <c r="AD49" s="72">
        <v>6.4094831238943399</v>
      </c>
      <c r="AE49" s="72"/>
      <c r="AF49" s="72"/>
      <c r="AG49" s="72"/>
    </row>
    <row r="50" spans="1:33" s="56" customFormat="1" ht="14.45" customHeight="1" x14ac:dyDescent="0.25">
      <c r="A50" s="29" t="s">
        <v>2920</v>
      </c>
      <c r="B50" s="39" t="s">
        <v>2504</v>
      </c>
      <c r="C50" s="39" t="s">
        <v>4155</v>
      </c>
      <c r="D50" s="30">
        <v>1264.2146873474101</v>
      </c>
      <c r="E50" s="56" t="s">
        <v>2513</v>
      </c>
      <c r="L50" s="56" t="s">
        <v>17</v>
      </c>
      <c r="M50" s="58"/>
      <c r="Z50" s="30">
        <f>IF(LEFT(M50,4)=LEFT(L50,4),L50,0)</f>
        <v>0</v>
      </c>
      <c r="AA50" s="72" t="s">
        <v>4300</v>
      </c>
      <c r="AB50" s="72" t="s">
        <v>4304</v>
      </c>
      <c r="AC50" s="72">
        <v>46.502812500226803</v>
      </c>
      <c r="AD50" s="72">
        <v>6.1854668521499097</v>
      </c>
      <c r="AE50" s="72"/>
      <c r="AF50" s="72"/>
      <c r="AG50" s="72"/>
    </row>
    <row r="51" spans="1:33" s="56" customFormat="1" ht="14.45" customHeight="1" x14ac:dyDescent="0.25">
      <c r="A51" s="29" t="s">
        <v>2938</v>
      </c>
      <c r="B51" s="39" t="s">
        <v>2504</v>
      </c>
      <c r="C51" s="39" t="s">
        <v>4155</v>
      </c>
      <c r="D51" s="30"/>
      <c r="E51" s="56" t="s">
        <v>2531</v>
      </c>
      <c r="L51" s="56" t="s">
        <v>17</v>
      </c>
      <c r="M51" s="58"/>
      <c r="Z51" s="30">
        <f>IF(LEFT(M51,4)=LEFT(L51,4),L51,0)</f>
        <v>0</v>
      </c>
      <c r="AA51" s="72" t="s">
        <v>4300</v>
      </c>
      <c r="AB51" s="72" t="s">
        <v>4304</v>
      </c>
      <c r="AC51" s="72">
        <v>46.567621745121599</v>
      </c>
      <c r="AD51" s="72">
        <v>6.2646022254908598</v>
      </c>
      <c r="AE51" s="72"/>
      <c r="AF51" s="72"/>
      <c r="AG51" s="72"/>
    </row>
    <row r="52" spans="1:33" s="56" customFormat="1" ht="14.45" customHeight="1" x14ac:dyDescent="0.25">
      <c r="A52" s="29" t="s">
        <v>2941</v>
      </c>
      <c r="B52" s="39" t="s">
        <v>2504</v>
      </c>
      <c r="C52" s="39" t="s">
        <v>4155</v>
      </c>
      <c r="D52" s="30"/>
      <c r="E52" s="56" t="s">
        <v>2534</v>
      </c>
      <c r="L52" s="56" t="s">
        <v>17</v>
      </c>
      <c r="M52" s="58"/>
      <c r="Z52" s="30">
        <f>IF(LEFT(M52,4)=LEFT(L52,4),L52,0)</f>
        <v>0</v>
      </c>
      <c r="AA52" s="72" t="s">
        <v>4300</v>
      </c>
      <c r="AB52" s="72" t="s">
        <v>4304</v>
      </c>
      <c r="AC52" s="72">
        <v>46.358692792745003</v>
      </c>
      <c r="AD52" s="72">
        <v>7.0426992309541996</v>
      </c>
      <c r="AE52" s="72"/>
      <c r="AF52" s="72"/>
      <c r="AG52" s="72"/>
    </row>
    <row r="53" spans="1:33" s="56" customFormat="1" ht="14.45" customHeight="1" x14ac:dyDescent="0.25">
      <c r="A53" s="29" t="s">
        <v>2926</v>
      </c>
      <c r="B53" s="39" t="s">
        <v>2504</v>
      </c>
      <c r="C53" s="39" t="s">
        <v>4155</v>
      </c>
      <c r="D53" s="30"/>
      <c r="E53" s="56" t="s">
        <v>2519</v>
      </c>
      <c r="L53" s="56" t="s">
        <v>17</v>
      </c>
      <c r="M53" s="58"/>
      <c r="Z53" s="30">
        <f>IF(LEFT(M53,4)=LEFT(L53,4),L53,0)</f>
        <v>0</v>
      </c>
      <c r="AA53" s="72" t="s">
        <v>4300</v>
      </c>
      <c r="AB53" s="72" t="s">
        <v>4305</v>
      </c>
      <c r="AC53" s="72">
        <v>46.290468050715901</v>
      </c>
      <c r="AD53" s="72">
        <v>7.12471386051224</v>
      </c>
      <c r="AE53" s="72"/>
      <c r="AF53" s="72"/>
      <c r="AG53" s="72"/>
    </row>
    <row r="54" spans="1:33" s="56" customFormat="1" ht="14.45" customHeight="1" x14ac:dyDescent="0.25">
      <c r="A54" s="24" t="s">
        <v>2930</v>
      </c>
      <c r="B54" s="39" t="s">
        <v>2504</v>
      </c>
      <c r="C54" s="39" t="s">
        <v>4155</v>
      </c>
      <c r="D54" s="30"/>
      <c r="E54" s="56" t="s">
        <v>2523</v>
      </c>
      <c r="L54" s="56" t="s">
        <v>17</v>
      </c>
      <c r="M54" s="58"/>
      <c r="Z54" s="30">
        <f>IF(LEFT(M54,4)=LEFT(L54,4),L54,0)</f>
        <v>0</v>
      </c>
      <c r="AA54" s="72" t="s">
        <v>4300</v>
      </c>
      <c r="AB54" s="72"/>
      <c r="AC54" s="72">
        <v>46.576908323116001</v>
      </c>
      <c r="AD54" s="72">
        <v>6.6493986362956203</v>
      </c>
      <c r="AE54" s="72"/>
      <c r="AF54" s="72"/>
      <c r="AG54" s="72"/>
    </row>
    <row r="55" spans="1:33" s="56" customFormat="1" ht="14.45" customHeight="1" x14ac:dyDescent="0.25">
      <c r="A55" s="29" t="s">
        <v>2925</v>
      </c>
      <c r="B55" s="39" t="s">
        <v>2504</v>
      </c>
      <c r="C55" s="39" t="s">
        <v>4155</v>
      </c>
      <c r="D55" s="30"/>
      <c r="E55" s="56" t="s">
        <v>2518</v>
      </c>
      <c r="L55" s="56" t="s">
        <v>17</v>
      </c>
      <c r="M55" s="58"/>
      <c r="Z55" s="30">
        <f>IF(LEFT(M55,4)=LEFT(L55,4),L55,0)</f>
        <v>0</v>
      </c>
      <c r="AA55" s="72" t="s">
        <v>4300</v>
      </c>
      <c r="AB55" s="72"/>
      <c r="AC55" s="72">
        <v>46.5710367502761</v>
      </c>
      <c r="AD55" s="72">
        <v>6.26172957963679</v>
      </c>
      <c r="AE55" s="72"/>
      <c r="AF55" s="72"/>
      <c r="AG55" s="72"/>
    </row>
    <row r="56" spans="1:33" s="56" customFormat="1" ht="14.45" customHeight="1" x14ac:dyDescent="0.25">
      <c r="A56" s="29" t="s">
        <v>2934</v>
      </c>
      <c r="B56" s="39" t="s">
        <v>2504</v>
      </c>
      <c r="C56" s="39" t="s">
        <v>4155</v>
      </c>
      <c r="D56" s="30"/>
      <c r="E56" s="56" t="s">
        <v>2527</v>
      </c>
      <c r="L56" s="56" t="s">
        <v>17</v>
      </c>
      <c r="M56" s="58"/>
      <c r="Z56" s="30">
        <f>IF(LEFT(M56,4)=LEFT(L56,4),L56,0)</f>
        <v>0</v>
      </c>
      <c r="AA56" s="72" t="s">
        <v>4300</v>
      </c>
      <c r="AB56" s="72" t="s">
        <v>4301</v>
      </c>
      <c r="AC56" s="72">
        <v>46.641627970364503</v>
      </c>
      <c r="AD56" s="72">
        <v>6.4094685442372903</v>
      </c>
      <c r="AE56" s="72"/>
      <c r="AF56" s="72"/>
      <c r="AG56" s="72"/>
    </row>
    <row r="57" spans="1:33" s="56" customFormat="1" ht="14.45" customHeight="1" x14ac:dyDescent="0.25">
      <c r="A57" s="29" t="s">
        <v>2916</v>
      </c>
      <c r="B57" s="39" t="s">
        <v>2504</v>
      </c>
      <c r="C57" s="39" t="s">
        <v>4155</v>
      </c>
      <c r="D57" s="30">
        <v>1981.80149078369</v>
      </c>
      <c r="E57" s="56" t="s">
        <v>2509</v>
      </c>
      <c r="L57" s="56" t="s">
        <v>17</v>
      </c>
      <c r="M57" s="58"/>
      <c r="Z57" s="30">
        <f>IF(LEFT(M57,4)=LEFT(L57,4),L57,0)</f>
        <v>0</v>
      </c>
      <c r="AA57" s="72" t="s">
        <v>4300</v>
      </c>
      <c r="AB57" s="72" t="s">
        <v>4305</v>
      </c>
      <c r="AC57" s="72">
        <v>46.506169242521302</v>
      </c>
      <c r="AD57" s="72">
        <v>7.1404486800619598</v>
      </c>
      <c r="AE57" s="72"/>
      <c r="AF57" s="72"/>
      <c r="AG57" s="72"/>
    </row>
    <row r="58" spans="1:33" s="56" customFormat="1" ht="14.45" customHeight="1" x14ac:dyDescent="0.25">
      <c r="A58" s="29" t="s">
        <v>2940</v>
      </c>
      <c r="B58" s="39" t="s">
        <v>2504</v>
      </c>
      <c r="C58" s="39" t="s">
        <v>4155</v>
      </c>
      <c r="D58" s="30">
        <v>599.14103698730503</v>
      </c>
      <c r="E58" s="56" t="s">
        <v>2533</v>
      </c>
      <c r="L58" s="56" t="s">
        <v>17</v>
      </c>
      <c r="M58" s="58"/>
      <c r="Z58" s="30">
        <f>IF(LEFT(M58,4)=LEFT(L58,4),L58,0)</f>
        <v>0</v>
      </c>
      <c r="AA58" s="72" t="s">
        <v>4300</v>
      </c>
      <c r="AB58" s="72"/>
      <c r="AC58" s="72">
        <v>46.8631784711676</v>
      </c>
      <c r="AD58" s="72">
        <v>6.7293570655217598</v>
      </c>
      <c r="AE58" s="72"/>
      <c r="AF58" s="72"/>
      <c r="AG58" s="72"/>
    </row>
    <row r="59" spans="1:33" s="56" customFormat="1" ht="14.45" customHeight="1" x14ac:dyDescent="0.25">
      <c r="A59" s="29" t="s">
        <v>2928</v>
      </c>
      <c r="B59" s="39" t="s">
        <v>2504</v>
      </c>
      <c r="C59" s="39" t="s">
        <v>4155</v>
      </c>
      <c r="D59" s="30"/>
      <c r="E59" s="56" t="s">
        <v>2521</v>
      </c>
      <c r="L59" s="56" t="s">
        <v>17</v>
      </c>
      <c r="M59" s="58"/>
      <c r="Z59" s="30">
        <f>IF(LEFT(M59,4)=LEFT(L59,4),L59,0)</f>
        <v>0</v>
      </c>
      <c r="AA59" s="72" t="s">
        <v>4300</v>
      </c>
      <c r="AB59" s="72" t="s">
        <v>4304</v>
      </c>
      <c r="AC59" s="72">
        <v>46.567927850468301</v>
      </c>
      <c r="AD59" s="72">
        <v>6.2576982194886401</v>
      </c>
      <c r="AE59" s="72"/>
      <c r="AF59" s="72"/>
      <c r="AG59" s="72"/>
    </row>
    <row r="60" spans="1:33" s="56" customFormat="1" ht="14.45" customHeight="1" x14ac:dyDescent="0.25">
      <c r="A60" s="29" t="s">
        <v>2922</v>
      </c>
      <c r="B60" s="39" t="s">
        <v>2504</v>
      </c>
      <c r="C60" s="39" t="s">
        <v>4155</v>
      </c>
      <c r="D60" s="30"/>
      <c r="E60" s="56" t="s">
        <v>2515</v>
      </c>
      <c r="L60" s="56" t="s">
        <v>17</v>
      </c>
      <c r="M60" s="58"/>
      <c r="Z60" s="30">
        <f>IF(LEFT(M60,4)=LEFT(L60,4),L60,0)</f>
        <v>0</v>
      </c>
      <c r="AA60" s="72" t="s">
        <v>4300</v>
      </c>
      <c r="AB60" s="72" t="s">
        <v>4304</v>
      </c>
      <c r="AC60" s="72">
        <v>46.568225656120703</v>
      </c>
      <c r="AD60" s="72">
        <v>6.25818906373821</v>
      </c>
      <c r="AE60" s="72"/>
      <c r="AF60" s="72"/>
      <c r="AG60" s="72"/>
    </row>
    <row r="61" spans="1:33" s="56" customFormat="1" ht="14.45" customHeight="1" x14ac:dyDescent="0.25">
      <c r="A61" s="24" t="s">
        <v>2915</v>
      </c>
      <c r="B61" s="39" t="s">
        <v>2504</v>
      </c>
      <c r="C61" s="39" t="s">
        <v>4155</v>
      </c>
      <c r="D61" s="30"/>
      <c r="E61" s="56" t="s">
        <v>2508</v>
      </c>
      <c r="L61" s="56" t="s">
        <v>17</v>
      </c>
      <c r="M61" s="58"/>
      <c r="Z61" s="30">
        <f>IF(LEFT(M61,4)=LEFT(L61,4),L61,0)</f>
        <v>0</v>
      </c>
      <c r="AA61" s="72" t="s">
        <v>4300</v>
      </c>
      <c r="AB61" s="72" t="s">
        <v>4304</v>
      </c>
      <c r="AC61" s="72">
        <v>46.362322301535301</v>
      </c>
      <c r="AD61" s="72">
        <v>7.20221983128625</v>
      </c>
      <c r="AE61" s="72"/>
      <c r="AF61" s="72"/>
      <c r="AG61" s="72"/>
    </row>
    <row r="62" spans="1:33" s="56" customFormat="1" ht="14.45" customHeight="1" x14ac:dyDescent="0.25">
      <c r="A62" s="24" t="s">
        <v>2918</v>
      </c>
      <c r="B62" s="39" t="s">
        <v>2504</v>
      </c>
      <c r="C62" s="39" t="s">
        <v>4155</v>
      </c>
      <c r="D62" s="30"/>
      <c r="E62" s="56" t="s">
        <v>2511</v>
      </c>
      <c r="L62" s="56" t="s">
        <v>17</v>
      </c>
      <c r="M62" s="58"/>
      <c r="Z62" s="30">
        <f>IF(LEFT(M62,4)=LEFT(L62,4),L62,0)</f>
        <v>0</v>
      </c>
      <c r="AA62" s="72" t="s">
        <v>4300</v>
      </c>
      <c r="AB62" s="72"/>
      <c r="AC62" s="72">
        <v>46.569603101241299</v>
      </c>
      <c r="AD62" s="72">
        <v>6.2643366867984698</v>
      </c>
      <c r="AE62" s="72"/>
      <c r="AF62" s="72"/>
      <c r="AG62" s="72"/>
    </row>
    <row r="63" spans="1:33" s="56" customFormat="1" ht="14.45" customHeight="1" x14ac:dyDescent="0.25">
      <c r="A63" s="24" t="s">
        <v>2933</v>
      </c>
      <c r="B63" s="39" t="s">
        <v>2504</v>
      </c>
      <c r="C63" s="39" t="s">
        <v>4155</v>
      </c>
      <c r="D63" s="30"/>
      <c r="E63" s="56" t="s">
        <v>2526</v>
      </c>
      <c r="L63" s="56" t="s">
        <v>17</v>
      </c>
      <c r="M63" s="58"/>
      <c r="Z63" s="30">
        <f>IF(LEFT(M63,4)=LEFT(L63,4),L63,0)</f>
        <v>0</v>
      </c>
      <c r="AA63" s="72" t="s">
        <v>4300</v>
      </c>
      <c r="AB63" s="72" t="s">
        <v>4304</v>
      </c>
      <c r="AC63" s="72">
        <v>46.568717999959901</v>
      </c>
      <c r="AD63" s="72">
        <v>6.25713093228216</v>
      </c>
      <c r="AE63" s="72"/>
      <c r="AF63" s="72"/>
      <c r="AG63" s="72"/>
    </row>
    <row r="64" spans="1:33" s="56" customFormat="1" ht="14.45" customHeight="1" x14ac:dyDescent="0.25">
      <c r="A64" s="29" t="s">
        <v>2935</v>
      </c>
      <c r="B64" s="39" t="s">
        <v>2504</v>
      </c>
      <c r="C64" s="39" t="s">
        <v>4155</v>
      </c>
      <c r="D64" s="30"/>
      <c r="E64" s="56" t="s">
        <v>2528</v>
      </c>
      <c r="L64" s="56" t="s">
        <v>17</v>
      </c>
      <c r="M64" s="58"/>
      <c r="Z64" s="30">
        <f>IF(LEFT(M64,4)=LEFT(L64,4),L64,0)</f>
        <v>0</v>
      </c>
      <c r="AA64" s="72" t="s">
        <v>4306</v>
      </c>
      <c r="AB64" s="72"/>
      <c r="AC64" s="72">
        <v>46.6441064766667</v>
      </c>
      <c r="AD64" s="72">
        <v>6.4100754128055701</v>
      </c>
      <c r="AE64" s="72"/>
      <c r="AF64" s="72"/>
      <c r="AG64" s="72"/>
    </row>
    <row r="65" spans="1:33" s="56" customFormat="1" ht="14.45" customHeight="1" x14ac:dyDescent="0.25">
      <c r="A65" s="29" t="s">
        <v>2937</v>
      </c>
      <c r="B65" s="39" t="s">
        <v>2504</v>
      </c>
      <c r="C65" s="39" t="s">
        <v>4155</v>
      </c>
      <c r="D65" s="30">
        <v>1286.5157127380401</v>
      </c>
      <c r="E65" s="56" t="s">
        <v>2530</v>
      </c>
      <c r="L65" s="56" t="s">
        <v>17</v>
      </c>
      <c r="M65" s="58"/>
      <c r="Z65" s="30">
        <f>IF(LEFT(M65,4)=LEFT(L65,4),L65,0)</f>
        <v>0</v>
      </c>
      <c r="AA65" s="72" t="s">
        <v>4300</v>
      </c>
      <c r="AB65" s="72" t="s">
        <v>4304</v>
      </c>
      <c r="AC65" s="72">
        <v>46.501599093884202</v>
      </c>
      <c r="AD65" s="72">
        <v>6.1790463143365502</v>
      </c>
      <c r="AE65" s="72"/>
      <c r="AF65" s="72"/>
      <c r="AG65" s="72"/>
    </row>
    <row r="66" spans="1:33" s="56" customFormat="1" ht="14.45" customHeight="1" x14ac:dyDescent="0.25">
      <c r="A66" s="29" t="s">
        <v>2929</v>
      </c>
      <c r="B66" s="39" t="s">
        <v>2504</v>
      </c>
      <c r="C66" s="39" t="s">
        <v>4155</v>
      </c>
      <c r="D66" s="30">
        <v>1350</v>
      </c>
      <c r="E66" s="56" t="s">
        <v>2522</v>
      </c>
      <c r="L66" s="56" t="s">
        <v>17</v>
      </c>
      <c r="M66" s="58"/>
      <c r="Z66" s="30">
        <f>IF(LEFT(M66,4)=LEFT(L66,4),L66,0)</f>
        <v>0</v>
      </c>
      <c r="AA66" s="72" t="s">
        <v>4303</v>
      </c>
      <c r="AB66" s="72" t="s">
        <v>4304</v>
      </c>
      <c r="AC66" s="72">
        <v>46.567566666639301</v>
      </c>
      <c r="AD66" s="72">
        <v>6.2616333333256398</v>
      </c>
      <c r="AE66" s="72"/>
      <c r="AF66" s="72"/>
      <c r="AG66" s="72"/>
    </row>
    <row r="67" spans="1:33" s="56" customFormat="1" ht="14.45" customHeight="1" x14ac:dyDescent="0.25">
      <c r="A67" s="24" t="s">
        <v>2921</v>
      </c>
      <c r="B67" s="39" t="s">
        <v>2504</v>
      </c>
      <c r="C67" s="39" t="s">
        <v>4155</v>
      </c>
      <c r="D67" s="30"/>
      <c r="E67" s="56" t="s">
        <v>2514</v>
      </c>
      <c r="L67" s="56" t="s">
        <v>17</v>
      </c>
      <c r="M67" s="58"/>
      <c r="Z67" s="30">
        <f>IF(LEFT(M67,4)=LEFT(L67,4),L67,0)</f>
        <v>0</v>
      </c>
      <c r="AA67" s="72" t="s">
        <v>4300</v>
      </c>
      <c r="AB67" s="72" t="s">
        <v>4304</v>
      </c>
      <c r="AC67" s="72">
        <v>46.571258939435801</v>
      </c>
      <c r="AD67" s="72">
        <v>6.2608565206027098</v>
      </c>
      <c r="AE67" s="72"/>
      <c r="AF67" s="72"/>
      <c r="AG67" s="72"/>
    </row>
    <row r="68" spans="1:33" s="56" customFormat="1" ht="14.45" customHeight="1" x14ac:dyDescent="0.25">
      <c r="A68" s="24" t="s">
        <v>2939</v>
      </c>
      <c r="B68" s="39" t="s">
        <v>2504</v>
      </c>
      <c r="C68" s="39" t="s">
        <v>4155</v>
      </c>
      <c r="D68" s="30"/>
      <c r="E68" s="56" t="s">
        <v>2532</v>
      </c>
      <c r="L68" s="56" t="s">
        <v>17</v>
      </c>
      <c r="M68" s="58"/>
      <c r="Z68" s="30">
        <f>IF(LEFT(M68,4)=LEFT(L68,4),L68,0)</f>
        <v>0</v>
      </c>
      <c r="AA68" s="72" t="s">
        <v>4300</v>
      </c>
      <c r="AB68" s="72" t="s">
        <v>4304</v>
      </c>
      <c r="AC68" s="72">
        <v>46.362319264530299</v>
      </c>
      <c r="AD68" s="72">
        <v>7.2022179942314803</v>
      </c>
      <c r="AE68" s="72"/>
      <c r="AF68" s="72"/>
      <c r="AG68" s="72"/>
    </row>
    <row r="69" spans="1:33" s="56" customFormat="1" ht="14.45" customHeight="1" x14ac:dyDescent="0.25">
      <c r="A69" s="29" t="s">
        <v>2931</v>
      </c>
      <c r="B69" s="39" t="s">
        <v>2504</v>
      </c>
      <c r="C69" s="39" t="s">
        <v>4155</v>
      </c>
      <c r="D69" s="30">
        <v>1844.51755523682</v>
      </c>
      <c r="E69" s="56" t="s">
        <v>2524</v>
      </c>
      <c r="L69" s="56" t="s">
        <v>17</v>
      </c>
      <c r="M69" s="58"/>
      <c r="Z69" s="30">
        <f>IF(LEFT(M69,4)=LEFT(L69,4),L69,0)</f>
        <v>0</v>
      </c>
      <c r="AA69" s="72" t="s">
        <v>4300</v>
      </c>
      <c r="AB69" s="72"/>
      <c r="AC69" s="72">
        <v>46.508109719949502</v>
      </c>
      <c r="AD69" s="72">
        <v>7.1427597486854504</v>
      </c>
      <c r="AE69" s="72"/>
      <c r="AF69" s="72"/>
      <c r="AG69" s="72"/>
    </row>
    <row r="70" spans="1:33" s="56" customFormat="1" ht="14.45" customHeight="1" x14ac:dyDescent="0.25">
      <c r="A70" s="24" t="s">
        <v>2981</v>
      </c>
      <c r="B70" s="39" t="s">
        <v>2504</v>
      </c>
      <c r="C70" s="39" t="s">
        <v>2582</v>
      </c>
      <c r="D70" s="30">
        <v>1684.53147125244</v>
      </c>
      <c r="E70" s="56" t="s">
        <v>2583</v>
      </c>
      <c r="F70" s="55">
        <v>2</v>
      </c>
      <c r="G70" s="55"/>
      <c r="H70" s="55"/>
      <c r="K70" s="56" t="s">
        <v>4006</v>
      </c>
      <c r="L70" s="56" t="s">
        <v>91</v>
      </c>
      <c r="M70" s="55" t="s">
        <v>929</v>
      </c>
      <c r="N70" s="55">
        <v>2019</v>
      </c>
      <c r="Z70" s="30" t="str">
        <f>IF(LEFT(M70,4)=LEFT(L70,4),L70,0)</f>
        <v>Temnothorax</v>
      </c>
      <c r="AA70" s="72" t="s">
        <v>4300</v>
      </c>
      <c r="AB70" s="72"/>
      <c r="AC70" s="72">
        <v>46.506805471441901</v>
      </c>
      <c r="AD70" s="72">
        <v>7.1478752977558404</v>
      </c>
      <c r="AE70" s="72"/>
      <c r="AF70" s="72"/>
      <c r="AG70" s="72"/>
    </row>
    <row r="71" spans="1:33" s="56" customFormat="1" ht="14.45" customHeight="1" x14ac:dyDescent="0.25">
      <c r="A71" s="29" t="s">
        <v>2982</v>
      </c>
      <c r="B71" s="39" t="s">
        <v>2504</v>
      </c>
      <c r="C71" s="39" t="s">
        <v>2582</v>
      </c>
      <c r="D71" s="30"/>
      <c r="E71" s="56" t="s">
        <v>2584</v>
      </c>
      <c r="K71" s="57" t="s">
        <v>301</v>
      </c>
      <c r="L71" s="32" t="s">
        <v>403</v>
      </c>
      <c r="M71" s="55" t="s">
        <v>457</v>
      </c>
      <c r="N71" s="57">
        <v>2019</v>
      </c>
      <c r="Z71" s="30" t="str">
        <f>IF(LEFT(M71,4)=LEFT(L71,4),L71,0)</f>
        <v>Formica</v>
      </c>
      <c r="AA71" s="72" t="s">
        <v>4300</v>
      </c>
      <c r="AB71" s="72" t="s">
        <v>4302</v>
      </c>
      <c r="AC71" s="72">
        <v>46.237203684295103</v>
      </c>
      <c r="AD71" s="72">
        <v>7.0785438244891097</v>
      </c>
      <c r="AE71" s="72"/>
      <c r="AF71" s="72"/>
      <c r="AG71" s="72"/>
    </row>
    <row r="72" spans="1:33" s="56" customFormat="1" ht="14.45" customHeight="1" x14ac:dyDescent="0.25">
      <c r="A72" s="29" t="s">
        <v>2950</v>
      </c>
      <c r="B72" s="39" t="s">
        <v>2504</v>
      </c>
      <c r="C72" s="39" t="s">
        <v>2545</v>
      </c>
      <c r="D72" s="30"/>
      <c r="E72" s="56" t="s">
        <v>2547</v>
      </c>
      <c r="L72" s="56" t="s">
        <v>17</v>
      </c>
      <c r="M72" s="58"/>
      <c r="Z72" s="30">
        <f>IF(LEFT(M72,4)=LEFT(L72,4),L72,0)</f>
        <v>0</v>
      </c>
      <c r="AA72" s="72" t="s">
        <v>4300</v>
      </c>
      <c r="AB72" s="72" t="s">
        <v>4304</v>
      </c>
      <c r="AC72" s="72">
        <v>46.567357128565398</v>
      </c>
      <c r="AD72" s="72">
        <v>6.2555403823368199</v>
      </c>
      <c r="AE72" s="72"/>
      <c r="AF72" s="72"/>
      <c r="AG72" s="72"/>
    </row>
    <row r="73" spans="1:33" s="56" customFormat="1" ht="14.45" customHeight="1" x14ac:dyDescent="0.25">
      <c r="A73" s="29" t="s">
        <v>2949</v>
      </c>
      <c r="B73" s="39" t="s">
        <v>2504</v>
      </c>
      <c r="C73" s="39" t="s">
        <v>2545</v>
      </c>
      <c r="D73" s="30"/>
      <c r="E73" s="56" t="s">
        <v>2546</v>
      </c>
      <c r="L73" s="56" t="s">
        <v>17</v>
      </c>
      <c r="M73" s="58"/>
      <c r="Z73" s="30">
        <f>IF(LEFT(M73,4)=LEFT(L73,4),L73,0)</f>
        <v>0</v>
      </c>
      <c r="AA73" s="72" t="s">
        <v>4303</v>
      </c>
      <c r="AB73" s="72"/>
      <c r="AC73" s="72">
        <v>46.423906085495801</v>
      </c>
      <c r="AD73" s="72">
        <v>6.1017453975008999</v>
      </c>
      <c r="AE73" s="72"/>
      <c r="AF73" s="72"/>
      <c r="AG73" s="72"/>
    </row>
    <row r="74" spans="1:33" s="56" customFormat="1" ht="14.45" customHeight="1" x14ac:dyDescent="0.25">
      <c r="A74" s="29" t="s">
        <v>2983</v>
      </c>
      <c r="B74" s="39" t="s">
        <v>2504</v>
      </c>
      <c r="C74" s="39" t="s">
        <v>2585</v>
      </c>
      <c r="D74" s="30">
        <v>1279.3373680114701</v>
      </c>
      <c r="E74" s="56" t="s">
        <v>2586</v>
      </c>
      <c r="K74" s="57" t="s">
        <v>301</v>
      </c>
      <c r="L74" s="32" t="s">
        <v>403</v>
      </c>
      <c r="M74" s="55" t="s">
        <v>457</v>
      </c>
      <c r="N74" s="57">
        <v>2019</v>
      </c>
      <c r="Z74" s="30" t="str">
        <f>IF(LEFT(M74,4)=LEFT(L74,4),L74,0)</f>
        <v>Formica</v>
      </c>
      <c r="AA74" s="72" t="s">
        <v>4303</v>
      </c>
      <c r="AB74" s="72"/>
      <c r="AC74" s="72">
        <v>46.501160762372102</v>
      </c>
      <c r="AD74" s="72">
        <v>6.1787938509107798</v>
      </c>
      <c r="AE74" s="72"/>
      <c r="AF74" s="72"/>
      <c r="AG74" s="72"/>
    </row>
    <row r="75" spans="1:33" s="56" customFormat="1" ht="14.45" customHeight="1" x14ac:dyDescent="0.25">
      <c r="A75" s="24" t="s">
        <v>2984</v>
      </c>
      <c r="B75" s="39" t="s">
        <v>2504</v>
      </c>
      <c r="C75" s="39" t="s">
        <v>2587</v>
      </c>
      <c r="D75" s="30"/>
      <c r="E75" s="56" t="s">
        <v>2588</v>
      </c>
      <c r="K75" s="56" t="s">
        <v>301</v>
      </c>
      <c r="L75" s="56" t="s">
        <v>86</v>
      </c>
      <c r="M75" s="58" t="s">
        <v>665</v>
      </c>
      <c r="N75" s="57">
        <v>2019</v>
      </c>
      <c r="AA75" s="72" t="s">
        <v>4300</v>
      </c>
      <c r="AB75" s="72"/>
      <c r="AC75" s="72">
        <v>46.503772239835897</v>
      </c>
      <c r="AD75" s="72">
        <v>7.1510860661258198</v>
      </c>
      <c r="AE75" s="72"/>
      <c r="AF75" s="72"/>
      <c r="AG75" s="72"/>
    </row>
    <row r="76" spans="1:33" s="56" customFormat="1" ht="14.45" customHeight="1" x14ac:dyDescent="0.25">
      <c r="A76" s="29" t="s">
        <v>2986</v>
      </c>
      <c r="B76" s="39" t="s">
        <v>2504</v>
      </c>
      <c r="C76" s="39" t="s">
        <v>2591</v>
      </c>
      <c r="D76" s="30">
        <v>817.68685563374299</v>
      </c>
      <c r="E76" s="56" t="s">
        <v>2592</v>
      </c>
      <c r="L76" s="56" t="s">
        <v>0</v>
      </c>
      <c r="M76" s="58"/>
      <c r="Z76" s="30">
        <f>IF(LEFT(M76,4)=LEFT(L76,4),L76,0)</f>
        <v>0</v>
      </c>
      <c r="AA76" s="72" t="s">
        <v>4300</v>
      </c>
      <c r="AB76" s="72" t="s">
        <v>4307</v>
      </c>
      <c r="AC76" s="72">
        <v>46.720791784543998</v>
      </c>
      <c r="AD76" s="72">
        <v>6.8022827431560202</v>
      </c>
      <c r="AE76" s="72"/>
      <c r="AF76" s="72"/>
      <c r="AG76" s="72"/>
    </row>
    <row r="77" spans="1:33" s="56" customFormat="1" ht="14.45" customHeight="1" x14ac:dyDescent="0.25">
      <c r="A77" s="24" t="s">
        <v>2957</v>
      </c>
      <c r="B77" s="39" t="s">
        <v>2504</v>
      </c>
      <c r="C77" s="39" t="s">
        <v>2556</v>
      </c>
      <c r="D77" s="30"/>
      <c r="E77" s="56" t="s">
        <v>2557</v>
      </c>
      <c r="K77" s="56" t="s">
        <v>301</v>
      </c>
      <c r="L77" s="56" t="s">
        <v>0</v>
      </c>
      <c r="M77" s="58" t="s">
        <v>727</v>
      </c>
      <c r="Z77" s="30" t="str">
        <f>IF(LEFT(M77,4)=LEFT(L77,4),L77,0)</f>
        <v>Myrmica</v>
      </c>
      <c r="AA77" s="72" t="s">
        <v>4300</v>
      </c>
      <c r="AB77" s="72"/>
      <c r="AC77" s="72">
        <v>46.861811760244997</v>
      </c>
      <c r="AD77" s="72">
        <v>6.72800967524058</v>
      </c>
      <c r="AE77" s="72"/>
      <c r="AF77" s="72"/>
      <c r="AG77" s="72"/>
    </row>
    <row r="78" spans="1:33" s="56" customFormat="1" ht="14.45" customHeight="1" x14ac:dyDescent="0.25">
      <c r="A78" s="29" t="s">
        <v>2989</v>
      </c>
      <c r="B78" s="39" t="s">
        <v>2504</v>
      </c>
      <c r="C78" s="39" t="s">
        <v>2595</v>
      </c>
      <c r="D78" s="30">
        <v>1580.7</v>
      </c>
      <c r="E78" s="56" t="s">
        <v>2597</v>
      </c>
      <c r="K78" s="57" t="s">
        <v>301</v>
      </c>
      <c r="L78" s="32" t="s">
        <v>403</v>
      </c>
      <c r="M78" s="58" t="s">
        <v>3118</v>
      </c>
      <c r="N78" s="57">
        <v>2019</v>
      </c>
      <c r="Z78" s="30">
        <f>IF(LEFT(M78,4)=LEFT(L78,4),L78,0)</f>
        <v>0</v>
      </c>
      <c r="AA78" s="72" t="s">
        <v>4300</v>
      </c>
      <c r="AB78" s="72" t="s">
        <v>4304</v>
      </c>
      <c r="AC78" s="72">
        <v>46.4316725832673</v>
      </c>
      <c r="AD78" s="72">
        <v>6.9693219837013496</v>
      </c>
      <c r="AE78" s="72"/>
      <c r="AF78" s="72"/>
      <c r="AG78" s="72"/>
    </row>
    <row r="79" spans="1:33" s="56" customFormat="1" ht="14.45" customHeight="1" x14ac:dyDescent="0.25">
      <c r="A79" s="29" t="s">
        <v>2988</v>
      </c>
      <c r="B79" s="39" t="s">
        <v>2504</v>
      </c>
      <c r="C79" s="39" t="s">
        <v>2595</v>
      </c>
      <c r="D79" s="30">
        <v>1328</v>
      </c>
      <c r="E79" s="56" t="s">
        <v>2596</v>
      </c>
      <c r="H79" s="55"/>
      <c r="L79" s="56" t="s">
        <v>0</v>
      </c>
      <c r="M79" s="58"/>
      <c r="Z79" s="30">
        <f>IF(LEFT(M79,4)=LEFT(L79,4),L79,0)</f>
        <v>0</v>
      </c>
      <c r="AA79" s="72" t="s">
        <v>4303</v>
      </c>
      <c r="AB79" s="72"/>
      <c r="AC79" s="72">
        <v>46.572516666436499</v>
      </c>
      <c r="AD79" s="72">
        <v>6.2517500002978199</v>
      </c>
      <c r="AE79" s="72"/>
      <c r="AF79" s="72"/>
      <c r="AG79" s="72"/>
    </row>
    <row r="80" spans="1:33" s="56" customFormat="1" ht="14.45" customHeight="1" x14ac:dyDescent="0.25">
      <c r="A80" s="24" t="s">
        <v>2987</v>
      </c>
      <c r="B80" s="39" t="s">
        <v>2504</v>
      </c>
      <c r="C80" s="39" t="s">
        <v>2593</v>
      </c>
      <c r="D80" s="30">
        <v>874.48800277709995</v>
      </c>
      <c r="E80" s="56" t="s">
        <v>2594</v>
      </c>
      <c r="L80" s="56" t="s">
        <v>17</v>
      </c>
      <c r="M80" s="58"/>
      <c r="Z80" s="30">
        <f>IF(LEFT(M80,4)=LEFT(L80,4),L80,0)</f>
        <v>0</v>
      </c>
      <c r="AA80" s="72" t="s">
        <v>4300</v>
      </c>
      <c r="AB80" s="72" t="s">
        <v>4301</v>
      </c>
      <c r="AC80" s="72">
        <v>46.648423257425499</v>
      </c>
      <c r="AD80" s="72">
        <v>6.4076425225895797</v>
      </c>
      <c r="AE80" s="72"/>
      <c r="AF80" s="72"/>
      <c r="AG80" s="72"/>
    </row>
    <row r="81" spans="1:33" s="56" customFormat="1" ht="14.45" customHeight="1" x14ac:dyDescent="0.25">
      <c r="A81" s="24" t="s">
        <v>2672</v>
      </c>
      <c r="B81" s="39" t="s">
        <v>2163</v>
      </c>
      <c r="C81" s="39" t="s">
        <v>2177</v>
      </c>
      <c r="D81" s="30"/>
      <c r="E81" s="56" t="s">
        <v>2182</v>
      </c>
      <c r="K81" s="56" t="s">
        <v>301</v>
      </c>
      <c r="L81" s="56" t="s">
        <v>3</v>
      </c>
      <c r="M81" s="55" t="s">
        <v>605</v>
      </c>
      <c r="N81" s="56" t="s">
        <v>4005</v>
      </c>
      <c r="Z81" s="30" t="str">
        <f>IF(LEFT(M81,4)=LEFT(L81,4),L81,0)</f>
        <v>Lasius</v>
      </c>
      <c r="AA81" s="72" t="s">
        <v>4300</v>
      </c>
      <c r="AB81" s="72"/>
      <c r="AC81" s="72">
        <v>46.568079980495</v>
      </c>
      <c r="AD81" s="72">
        <v>6.2624966914148104</v>
      </c>
      <c r="AE81" s="72"/>
      <c r="AF81" s="72"/>
      <c r="AG81" s="72"/>
    </row>
    <row r="82" spans="1:33" s="56" customFormat="1" x14ac:dyDescent="0.25">
      <c r="A82" s="29" t="s">
        <v>2671</v>
      </c>
      <c r="B82" s="39" t="s">
        <v>2163</v>
      </c>
      <c r="C82" s="39" t="s">
        <v>2177</v>
      </c>
      <c r="D82" s="30"/>
      <c r="E82" s="56" t="s">
        <v>2181</v>
      </c>
      <c r="K82" s="56" t="s">
        <v>301</v>
      </c>
      <c r="L82" s="56" t="s">
        <v>3</v>
      </c>
      <c r="M82" s="55" t="s">
        <v>605</v>
      </c>
      <c r="N82" s="56" t="s">
        <v>4005</v>
      </c>
      <c r="Z82" s="30" t="str">
        <f>IF(LEFT(M82,4)=LEFT(L82,4),L82,0)</f>
        <v>Lasius</v>
      </c>
      <c r="AA82" s="72" t="s">
        <v>4300</v>
      </c>
      <c r="AB82" s="72"/>
      <c r="AC82" s="72">
        <v>46.866623012463897</v>
      </c>
      <c r="AD82" s="72">
        <v>6.7270948677861497</v>
      </c>
      <c r="AE82" s="72"/>
      <c r="AF82" s="72"/>
      <c r="AG82" s="72"/>
    </row>
    <row r="83" spans="1:33" s="56" customFormat="1" x14ac:dyDescent="0.25">
      <c r="A83" s="29" t="s">
        <v>2670</v>
      </c>
      <c r="B83" s="39" t="s">
        <v>2163</v>
      </c>
      <c r="C83" s="39" t="s">
        <v>2177</v>
      </c>
      <c r="D83" s="30"/>
      <c r="E83" s="56" t="s">
        <v>2180</v>
      </c>
      <c r="K83" s="56" t="s">
        <v>301</v>
      </c>
      <c r="L83" s="56" t="s">
        <v>0</v>
      </c>
      <c r="M83" s="55" t="s">
        <v>734</v>
      </c>
      <c r="N83" s="56" t="s">
        <v>4005</v>
      </c>
      <c r="Q83" s="58" t="s">
        <v>4126</v>
      </c>
      <c r="Z83" s="30" t="str">
        <f>IF(LEFT(M83,4)=LEFT(L83,4),L83,0)</f>
        <v>Myrmica</v>
      </c>
      <c r="AA83" s="72" t="s">
        <v>4300</v>
      </c>
      <c r="AB83" s="72"/>
      <c r="AC83" s="72">
        <v>46.573174431634001</v>
      </c>
      <c r="AD83" s="72">
        <v>6.6495182214058204</v>
      </c>
      <c r="AE83" s="72"/>
      <c r="AF83" s="72"/>
      <c r="AG83" s="72"/>
    </row>
    <row r="84" spans="1:33" s="56" customFormat="1" ht="14.45" customHeight="1" x14ac:dyDescent="0.25">
      <c r="A84" s="24" t="s">
        <v>2669</v>
      </c>
      <c r="B84" s="39" t="s">
        <v>2163</v>
      </c>
      <c r="C84" s="39" t="s">
        <v>2177</v>
      </c>
      <c r="D84" s="30"/>
      <c r="E84" s="56" t="s">
        <v>2179</v>
      </c>
      <c r="K84" s="56" t="s">
        <v>301</v>
      </c>
      <c r="L84" s="56" t="s">
        <v>801</v>
      </c>
      <c r="M84" s="55" t="s">
        <v>800</v>
      </c>
      <c r="N84" s="56" t="s">
        <v>4005</v>
      </c>
      <c r="Z84" s="30" t="str">
        <f>IF(LEFT(M84,4)=LEFT(L84,4),L84,0)</f>
        <v>Solenopsis</v>
      </c>
      <c r="AA84" s="72" t="s">
        <v>4300</v>
      </c>
      <c r="AB84" s="72" t="s">
        <v>4304</v>
      </c>
      <c r="AC84" s="72">
        <v>46.644430770378399</v>
      </c>
      <c r="AD84" s="72">
        <v>6.5704463368260004</v>
      </c>
      <c r="AE84" s="72"/>
      <c r="AF84" s="72"/>
      <c r="AG84" s="72"/>
    </row>
    <row r="85" spans="1:33" s="56" customFormat="1" ht="14.45" customHeight="1" x14ac:dyDescent="0.25">
      <c r="A85" s="29" t="s">
        <v>2668</v>
      </c>
      <c r="B85" s="39" t="s">
        <v>2163</v>
      </c>
      <c r="C85" s="39" t="s">
        <v>2177</v>
      </c>
      <c r="D85" s="30">
        <v>1223.7740135192901</v>
      </c>
      <c r="E85" s="56" t="s">
        <v>2178</v>
      </c>
      <c r="F85" s="75">
        <v>1</v>
      </c>
      <c r="G85" s="75"/>
      <c r="H85" s="75"/>
      <c r="K85" s="56" t="s">
        <v>4006</v>
      </c>
      <c r="L85" s="56" t="s">
        <v>91</v>
      </c>
      <c r="M85" s="75" t="s">
        <v>934</v>
      </c>
      <c r="N85" s="55">
        <v>2019</v>
      </c>
      <c r="Z85" s="30" t="str">
        <f>IF(LEFT(M85,4)=LEFT(L85,4),L85,0)</f>
        <v>Temnothorax</v>
      </c>
      <c r="AA85" s="72" t="s">
        <v>4300</v>
      </c>
      <c r="AB85" s="72"/>
      <c r="AC85" s="72">
        <v>46.496593295817597</v>
      </c>
      <c r="AD85" s="72">
        <v>6.1772431988302996</v>
      </c>
      <c r="AE85" s="72"/>
      <c r="AF85" s="72"/>
      <c r="AG85" s="72"/>
    </row>
    <row r="86" spans="1:33" s="56" customFormat="1" ht="14.45" customHeight="1" x14ac:dyDescent="0.25">
      <c r="A86" s="29" t="s">
        <v>2664</v>
      </c>
      <c r="B86" s="39" t="s">
        <v>2163</v>
      </c>
      <c r="C86" s="39" t="s">
        <v>2170</v>
      </c>
      <c r="D86" s="30"/>
      <c r="E86" s="56" t="s">
        <v>2172</v>
      </c>
      <c r="F86" s="55">
        <v>9</v>
      </c>
      <c r="G86" s="55"/>
      <c r="H86" s="55"/>
      <c r="K86" s="56" t="s">
        <v>4006</v>
      </c>
      <c r="L86" s="56" t="s">
        <v>91</v>
      </c>
      <c r="M86" s="76" t="s">
        <v>916</v>
      </c>
      <c r="N86" s="55">
        <v>2019</v>
      </c>
      <c r="Z86" s="30" t="str">
        <f>IF(LEFT(M86,4)=LEFT(L86,4),L86,0)</f>
        <v>Temnothorax</v>
      </c>
      <c r="AA86" s="72" t="s">
        <v>4303</v>
      </c>
      <c r="AB86" s="72" t="s">
        <v>4301</v>
      </c>
      <c r="AC86" s="72">
        <v>46.573902321341599</v>
      </c>
      <c r="AD86" s="72">
        <v>6.6514579022704101</v>
      </c>
      <c r="AE86" s="72"/>
      <c r="AF86" s="72"/>
      <c r="AG86" s="72"/>
    </row>
    <row r="87" spans="1:33" s="56" customFormat="1" ht="14.45" customHeight="1" x14ac:dyDescent="0.25">
      <c r="A87" s="24" t="s">
        <v>2663</v>
      </c>
      <c r="B87" s="39" t="s">
        <v>2163</v>
      </c>
      <c r="C87" s="39" t="s">
        <v>2170</v>
      </c>
      <c r="D87" s="30">
        <v>1275.8</v>
      </c>
      <c r="E87" s="56" t="s">
        <v>2171</v>
      </c>
      <c r="F87" s="55">
        <v>7</v>
      </c>
      <c r="G87" s="55"/>
      <c r="H87" s="55">
        <v>1</v>
      </c>
      <c r="K87" s="56" t="s">
        <v>4006</v>
      </c>
      <c r="L87" s="56" t="s">
        <v>91</v>
      </c>
      <c r="M87" s="76" t="s">
        <v>916</v>
      </c>
      <c r="N87" s="55">
        <v>2019</v>
      </c>
      <c r="Z87" s="30" t="str">
        <f>IF(LEFT(M87,4)=LEFT(L87,4),L87,0)</f>
        <v>Temnothorax</v>
      </c>
      <c r="AA87" s="72" t="s">
        <v>4303</v>
      </c>
      <c r="AB87" s="72"/>
      <c r="AC87" s="72">
        <v>46.494799999960499</v>
      </c>
      <c r="AD87" s="72">
        <v>6.1818999996861397</v>
      </c>
      <c r="AE87" s="72"/>
      <c r="AF87" s="72"/>
      <c r="AG87" s="72"/>
    </row>
    <row r="88" spans="1:33" s="56" customFormat="1" ht="14.45" customHeight="1" x14ac:dyDescent="0.25">
      <c r="A88" s="24" t="s">
        <v>2708</v>
      </c>
      <c r="B88" s="39" t="s">
        <v>2163</v>
      </c>
      <c r="C88" s="39" t="s">
        <v>2231</v>
      </c>
      <c r="D88" s="30"/>
      <c r="E88" s="56" t="s">
        <v>2232</v>
      </c>
      <c r="L88" s="56" t="s">
        <v>4</v>
      </c>
      <c r="M88" s="58"/>
      <c r="Z88" s="30">
        <f>IF(LEFT(M88,4)=LEFT(L88,4),L88,0)</f>
        <v>0</v>
      </c>
      <c r="AA88" s="72" t="s">
        <v>4300</v>
      </c>
      <c r="AB88" s="72" t="s">
        <v>4304</v>
      </c>
      <c r="AC88" s="72">
        <v>46.643592850639699</v>
      </c>
      <c r="AD88" s="72">
        <v>6.4109632905644096</v>
      </c>
      <c r="AE88" s="72"/>
      <c r="AF88" s="72"/>
      <c r="AG88" s="72"/>
    </row>
    <row r="89" spans="1:33" s="56" customFormat="1" ht="14.45" customHeight="1" x14ac:dyDescent="0.25">
      <c r="A89" s="29" t="s">
        <v>2709</v>
      </c>
      <c r="B89" s="39" t="s">
        <v>2163</v>
      </c>
      <c r="C89" s="39" t="s">
        <v>2231</v>
      </c>
      <c r="D89" s="30"/>
      <c r="E89" s="56" t="s">
        <v>2233</v>
      </c>
      <c r="F89" s="75">
        <v>14</v>
      </c>
      <c r="G89" s="75"/>
      <c r="H89" s="75"/>
      <c r="K89" s="56" t="s">
        <v>4006</v>
      </c>
      <c r="L89" s="56" t="s">
        <v>91</v>
      </c>
      <c r="M89" s="75" t="s">
        <v>916</v>
      </c>
      <c r="N89" s="55">
        <v>2019</v>
      </c>
      <c r="Z89" s="30" t="str">
        <f>IF(LEFT(M89,4)=LEFT(L89,4),L89,0)</f>
        <v>Temnothorax</v>
      </c>
      <c r="AA89" s="72" t="s">
        <v>4303</v>
      </c>
      <c r="AB89" s="72"/>
      <c r="AC89" s="72">
        <v>46.574802088177698</v>
      </c>
      <c r="AD89" s="72">
        <v>6.6491351092631898</v>
      </c>
      <c r="AE89" s="72"/>
      <c r="AF89" s="72"/>
      <c r="AG89" s="72"/>
    </row>
    <row r="90" spans="1:33" s="56" customFormat="1" ht="14.45" customHeight="1" x14ac:dyDescent="0.25">
      <c r="A90" s="29" t="s">
        <v>2710</v>
      </c>
      <c r="B90" s="39" t="s">
        <v>2163</v>
      </c>
      <c r="C90" s="39" t="s">
        <v>2231</v>
      </c>
      <c r="D90" s="30"/>
      <c r="E90" s="56" t="s">
        <v>2234</v>
      </c>
      <c r="F90" s="55">
        <v>7</v>
      </c>
      <c r="G90" s="55"/>
      <c r="H90" s="55"/>
      <c r="K90" s="56" t="s">
        <v>4006</v>
      </c>
      <c r="L90" s="56" t="s">
        <v>91</v>
      </c>
      <c r="M90" s="55" t="s">
        <v>916</v>
      </c>
      <c r="N90" s="55">
        <v>2019</v>
      </c>
      <c r="Z90" s="30" t="str">
        <f>IF(LEFT(M90,4)=LEFT(L90,4),L90,0)</f>
        <v>Temnothorax</v>
      </c>
      <c r="AA90" s="72" t="s">
        <v>4300</v>
      </c>
      <c r="AB90" s="72"/>
      <c r="AC90" s="72">
        <v>46.569618774779698</v>
      </c>
      <c r="AD90" s="72">
        <v>6.2643568033660699</v>
      </c>
      <c r="AE90" s="72"/>
      <c r="AF90" s="72"/>
      <c r="AG90" s="72"/>
    </row>
    <row r="91" spans="1:33" s="56" customFormat="1" ht="14.45" customHeight="1" x14ac:dyDescent="0.25">
      <c r="A91" s="24" t="s">
        <v>2711</v>
      </c>
      <c r="B91" s="39" t="s">
        <v>2163</v>
      </c>
      <c r="C91" s="39" t="s">
        <v>2231</v>
      </c>
      <c r="D91" s="30">
        <v>1271.4000000000001</v>
      </c>
      <c r="E91" s="56" t="s">
        <v>2235</v>
      </c>
      <c r="F91" s="75">
        <v>6</v>
      </c>
      <c r="G91" s="75"/>
      <c r="H91" s="75"/>
      <c r="K91" s="56" t="s">
        <v>4006</v>
      </c>
      <c r="L91" s="56" t="s">
        <v>91</v>
      </c>
      <c r="M91" s="75" t="s">
        <v>916</v>
      </c>
      <c r="N91" s="55">
        <v>2019</v>
      </c>
      <c r="Z91" s="30" t="str">
        <f>IF(LEFT(M91,4)=LEFT(L91,4),L91,0)</f>
        <v>Temnothorax</v>
      </c>
      <c r="AA91" s="72" t="s">
        <v>4303</v>
      </c>
      <c r="AB91" s="72"/>
      <c r="AC91" s="72">
        <v>46.4948499996976</v>
      </c>
      <c r="AD91" s="72">
        <v>6.1819166670279202</v>
      </c>
      <c r="AE91" s="72"/>
      <c r="AF91" s="72"/>
      <c r="AG91" s="72"/>
    </row>
    <row r="92" spans="1:33" s="56" customFormat="1" ht="14.45" customHeight="1" x14ac:dyDescent="0.25">
      <c r="A92" s="29" t="s">
        <v>2676</v>
      </c>
      <c r="B92" s="39" t="s">
        <v>2163</v>
      </c>
      <c r="C92" s="39" t="s">
        <v>2187</v>
      </c>
      <c r="D92" s="30"/>
      <c r="E92" s="56" t="s">
        <v>2188</v>
      </c>
      <c r="F92" s="55">
        <v>9</v>
      </c>
      <c r="G92" s="55">
        <v>1</v>
      </c>
      <c r="H92" s="55"/>
      <c r="K92" s="56" t="s">
        <v>4006</v>
      </c>
      <c r="L92" s="56" t="s">
        <v>91</v>
      </c>
      <c r="M92" s="76" t="s">
        <v>916</v>
      </c>
      <c r="N92" s="55">
        <v>2019</v>
      </c>
      <c r="Z92" s="30" t="str">
        <f>IF(LEFT(M92,4)=LEFT(L92,4),L92,0)</f>
        <v>Temnothorax</v>
      </c>
      <c r="AA92" s="72" t="s">
        <v>4300</v>
      </c>
      <c r="AB92" s="72" t="s">
        <v>4301</v>
      </c>
      <c r="AC92" s="72">
        <v>46.573525723925599</v>
      </c>
      <c r="AD92" s="72">
        <v>6.6470711494272301</v>
      </c>
      <c r="AE92" s="72"/>
      <c r="AF92" s="72"/>
      <c r="AG92" s="72"/>
    </row>
    <row r="93" spans="1:33" s="56" customFormat="1" ht="14.45" customHeight="1" x14ac:dyDescent="0.25">
      <c r="A93" s="29" t="s">
        <v>2677</v>
      </c>
      <c r="B93" s="39" t="s">
        <v>2163</v>
      </c>
      <c r="C93" s="39" t="s">
        <v>2187</v>
      </c>
      <c r="D93" s="30">
        <v>1274.4826316833501</v>
      </c>
      <c r="E93" s="56" t="s">
        <v>2189</v>
      </c>
      <c r="F93" s="75">
        <v>15</v>
      </c>
      <c r="G93" s="75"/>
      <c r="H93" s="75"/>
      <c r="K93" s="56" t="s">
        <v>4006</v>
      </c>
      <c r="L93" s="56" t="s">
        <v>91</v>
      </c>
      <c r="M93" s="75" t="s">
        <v>916</v>
      </c>
      <c r="N93" s="55">
        <v>2019</v>
      </c>
      <c r="Z93" s="30" t="str">
        <f>IF(LEFT(M93,4)=LEFT(L93,4),L93,0)</f>
        <v>Temnothorax</v>
      </c>
      <c r="AA93" s="72" t="s">
        <v>4303</v>
      </c>
      <c r="AB93" s="72"/>
      <c r="AC93" s="72">
        <v>46.499264440720701</v>
      </c>
      <c r="AD93" s="72">
        <v>6.1787826192748101</v>
      </c>
      <c r="AE93" s="72"/>
      <c r="AF93" s="72"/>
      <c r="AG93" s="72"/>
    </row>
    <row r="94" spans="1:33" s="56" customFormat="1" ht="14.45" customHeight="1" x14ac:dyDescent="0.25">
      <c r="A94" s="29" t="s">
        <v>2712</v>
      </c>
      <c r="B94" s="39" t="s">
        <v>2163</v>
      </c>
      <c r="C94" s="39" t="s">
        <v>4156</v>
      </c>
      <c r="D94" s="30"/>
      <c r="E94" s="56" t="s">
        <v>2236</v>
      </c>
      <c r="L94" s="56" t="s">
        <v>4</v>
      </c>
      <c r="M94" s="58"/>
      <c r="Z94" s="30">
        <f>IF(LEFT(M94,4)=LEFT(L94,4),L94,0)</f>
        <v>0</v>
      </c>
      <c r="AA94" s="72" t="s">
        <v>4300</v>
      </c>
      <c r="AB94" s="72"/>
      <c r="AC94" s="72">
        <v>46.641700833403803</v>
      </c>
      <c r="AD94" s="72">
        <v>6.3322624355967001</v>
      </c>
      <c r="AE94" s="72"/>
      <c r="AF94" s="72"/>
      <c r="AG94" s="72"/>
    </row>
    <row r="95" spans="1:33" s="56" customFormat="1" ht="14.45" customHeight="1" x14ac:dyDescent="0.25">
      <c r="A95" s="29" t="s">
        <v>2673</v>
      </c>
      <c r="B95" s="39" t="s">
        <v>2163</v>
      </c>
      <c r="C95" s="39" t="s">
        <v>2183</v>
      </c>
      <c r="D95" s="30"/>
      <c r="E95" s="56" t="s">
        <v>2184</v>
      </c>
      <c r="F95" s="55">
        <v>10</v>
      </c>
      <c r="G95" s="55"/>
      <c r="H95" s="55"/>
      <c r="K95" s="56" t="s">
        <v>4006</v>
      </c>
      <c r="L95" s="56" t="s">
        <v>91</v>
      </c>
      <c r="M95" s="55" t="s">
        <v>916</v>
      </c>
      <c r="N95" s="55">
        <v>2019</v>
      </c>
      <c r="Z95" s="30" t="str">
        <f>IF(LEFT(M95,4)=LEFT(L95,4),L95,0)</f>
        <v>Temnothorax</v>
      </c>
      <c r="AA95" s="72" t="s">
        <v>4300</v>
      </c>
      <c r="AB95" s="72" t="s">
        <v>4304</v>
      </c>
      <c r="AC95" s="72">
        <v>46.567599616957303</v>
      </c>
      <c r="AD95" s="72">
        <v>6.2646277064764897</v>
      </c>
      <c r="AE95" s="72"/>
      <c r="AF95" s="72"/>
      <c r="AG95" s="72"/>
    </row>
    <row r="96" spans="1:33" s="56" customFormat="1" ht="14.45" customHeight="1" x14ac:dyDescent="0.25">
      <c r="A96" s="24" t="s">
        <v>2675</v>
      </c>
      <c r="B96" s="39" t="s">
        <v>2163</v>
      </c>
      <c r="C96" s="39" t="s">
        <v>2183</v>
      </c>
      <c r="D96" s="30">
        <v>1222.4645652771001</v>
      </c>
      <c r="E96" s="56" t="s">
        <v>2186</v>
      </c>
      <c r="K96" s="56" t="s">
        <v>301</v>
      </c>
      <c r="L96" s="56" t="s">
        <v>0</v>
      </c>
      <c r="M96" s="55" t="s">
        <v>727</v>
      </c>
      <c r="N96" s="56" t="s">
        <v>4005</v>
      </c>
      <c r="Z96" s="30" t="str">
        <f>IF(LEFT(M96,4)=LEFT(L96,4),L96,0)</f>
        <v>Myrmica</v>
      </c>
      <c r="AA96" s="72" t="s">
        <v>4300</v>
      </c>
      <c r="AB96" s="72" t="s">
        <v>4304</v>
      </c>
      <c r="AC96" s="72">
        <v>46.496513793252802</v>
      </c>
      <c r="AD96" s="72">
        <v>6.1772085822508096</v>
      </c>
      <c r="AE96" s="72"/>
      <c r="AF96" s="72"/>
      <c r="AG96" s="72"/>
    </row>
    <row r="97" spans="1:33" s="56" customFormat="1" ht="14.45" customHeight="1" x14ac:dyDescent="0.25">
      <c r="A97" s="29" t="s">
        <v>2674</v>
      </c>
      <c r="B97" s="39" t="s">
        <v>2163</v>
      </c>
      <c r="C97" s="39" t="s">
        <v>2183</v>
      </c>
      <c r="D97" s="30"/>
      <c r="E97" s="56" t="s">
        <v>2185</v>
      </c>
      <c r="F97" s="55">
        <v>8</v>
      </c>
      <c r="G97" s="55"/>
      <c r="H97" s="55"/>
      <c r="K97" s="56" t="s">
        <v>4006</v>
      </c>
      <c r="L97" s="56" t="s">
        <v>91</v>
      </c>
      <c r="M97" s="76" t="s">
        <v>916</v>
      </c>
      <c r="N97" s="55">
        <v>2019</v>
      </c>
      <c r="Z97" s="30" t="str">
        <f>IF(LEFT(M97,4)=LEFT(L97,4),L97,0)</f>
        <v>Temnothorax</v>
      </c>
      <c r="AA97" s="72" t="s">
        <v>4303</v>
      </c>
      <c r="AB97" s="72" t="s">
        <v>4301</v>
      </c>
      <c r="AC97" s="72">
        <v>46.576125898308298</v>
      </c>
      <c r="AD97" s="72">
        <v>6.6531530583680496</v>
      </c>
      <c r="AE97" s="72"/>
      <c r="AF97" s="72"/>
      <c r="AG97" s="72"/>
    </row>
    <row r="98" spans="1:33" s="56" customFormat="1" ht="14.45" customHeight="1" x14ac:dyDescent="0.25">
      <c r="A98" s="29" t="s">
        <v>2713</v>
      </c>
      <c r="B98" s="39" t="s">
        <v>2163</v>
      </c>
      <c r="C98" s="39" t="s">
        <v>2237</v>
      </c>
      <c r="D98" s="30">
        <v>758.4</v>
      </c>
      <c r="E98" s="56" t="s">
        <v>2238</v>
      </c>
      <c r="K98" s="56" t="s">
        <v>301</v>
      </c>
      <c r="L98" s="56" t="s">
        <v>3</v>
      </c>
      <c r="M98" s="55" t="s">
        <v>614</v>
      </c>
      <c r="N98" s="56" t="s">
        <v>4005</v>
      </c>
      <c r="Z98" s="30" t="str">
        <f>IF(LEFT(M98,4)=LEFT(L98,4),L98,0)</f>
        <v>Lasius</v>
      </c>
      <c r="AA98" s="72" t="s">
        <v>4300</v>
      </c>
      <c r="AB98" s="72"/>
      <c r="AC98" s="72">
        <v>46.572250000300599</v>
      </c>
      <c r="AD98" s="72">
        <v>6.6437500003789802</v>
      </c>
      <c r="AE98" s="72"/>
      <c r="AF98" s="72"/>
      <c r="AG98" s="72"/>
    </row>
    <row r="99" spans="1:33" s="56" customFormat="1" ht="14.45" customHeight="1" x14ac:dyDescent="0.25">
      <c r="A99" s="29" t="s">
        <v>2659</v>
      </c>
      <c r="B99" s="39" t="s">
        <v>2163</v>
      </c>
      <c r="C99" s="39" t="s">
        <v>2164</v>
      </c>
      <c r="D99" s="30"/>
      <c r="E99" s="56" t="s">
        <v>2165</v>
      </c>
      <c r="F99" s="55">
        <v>14</v>
      </c>
      <c r="G99" s="55"/>
      <c r="H99" s="55"/>
      <c r="K99" s="56" t="s">
        <v>4006</v>
      </c>
      <c r="L99" s="56" t="s">
        <v>91</v>
      </c>
      <c r="M99" s="76" t="s">
        <v>916</v>
      </c>
      <c r="N99" s="55">
        <v>2019</v>
      </c>
      <c r="Z99" s="30" t="str">
        <f>IF(LEFT(M99,4)=LEFT(L99,4),L99,0)</f>
        <v>Temnothorax</v>
      </c>
      <c r="AA99" s="72" t="s">
        <v>4303</v>
      </c>
      <c r="AB99" s="72"/>
      <c r="AC99" s="72">
        <v>46.574846338620503</v>
      </c>
      <c r="AD99" s="72">
        <v>6.6489634478862101</v>
      </c>
      <c r="AE99" s="72"/>
      <c r="AF99" s="72"/>
      <c r="AG99" s="72"/>
    </row>
    <row r="100" spans="1:33" s="56" customFormat="1" ht="14.45" customHeight="1" x14ac:dyDescent="0.25">
      <c r="A100" s="29" t="s">
        <v>2703</v>
      </c>
      <c r="B100" s="39" t="s">
        <v>2163</v>
      </c>
      <c r="C100" s="39" t="s">
        <v>2223</v>
      </c>
      <c r="D100" s="30"/>
      <c r="E100" s="56" t="s">
        <v>2224</v>
      </c>
      <c r="F100" s="55">
        <v>7</v>
      </c>
      <c r="G100" s="55"/>
      <c r="H100" s="55"/>
      <c r="K100" s="56" t="s">
        <v>4006</v>
      </c>
      <c r="L100" s="56" t="s">
        <v>91</v>
      </c>
      <c r="M100" s="76" t="s">
        <v>916</v>
      </c>
      <c r="N100" s="55">
        <v>2019</v>
      </c>
      <c r="Z100" s="30" t="str">
        <f>IF(LEFT(M100,4)=LEFT(L100,4),L100,0)</f>
        <v>Temnothorax</v>
      </c>
      <c r="AA100" s="72" t="s">
        <v>4300</v>
      </c>
      <c r="AB100" s="72" t="s">
        <v>4304</v>
      </c>
      <c r="AC100" s="72">
        <v>46.358696901870303</v>
      </c>
      <c r="AD100" s="72">
        <v>7.0427056952309801</v>
      </c>
      <c r="AE100" s="72"/>
      <c r="AF100" s="72"/>
      <c r="AG100" s="72"/>
    </row>
    <row r="101" spans="1:33" s="56" customFormat="1" ht="14.45" customHeight="1" x14ac:dyDescent="0.25">
      <c r="A101" s="24" t="s">
        <v>2705</v>
      </c>
      <c r="B101" s="39" t="s">
        <v>2163</v>
      </c>
      <c r="C101" s="39" t="s">
        <v>2227</v>
      </c>
      <c r="D101" s="30"/>
      <c r="E101" s="56" t="s">
        <v>2228</v>
      </c>
      <c r="K101" s="57" t="s">
        <v>301</v>
      </c>
      <c r="L101" s="32" t="s">
        <v>403</v>
      </c>
      <c r="M101" s="55" t="s">
        <v>490</v>
      </c>
      <c r="N101" s="57">
        <v>2019</v>
      </c>
      <c r="Z101" s="30" t="str">
        <f>IF(LEFT(M101,4)=LEFT(L101,4),L101,0)</f>
        <v>Formica</v>
      </c>
      <c r="AA101" s="72" t="s">
        <v>4300</v>
      </c>
      <c r="AB101" s="72"/>
      <c r="AC101" s="72">
        <v>46.573248229419498</v>
      </c>
      <c r="AD101" s="72">
        <v>6.6499786639984801</v>
      </c>
      <c r="AE101" s="72"/>
      <c r="AF101" s="72"/>
      <c r="AG101" s="72"/>
    </row>
    <row r="102" spans="1:33" s="56" customFormat="1" ht="14.45" customHeight="1" x14ac:dyDescent="0.25">
      <c r="A102" s="29" t="s">
        <v>2706</v>
      </c>
      <c r="B102" s="39" t="s">
        <v>2163</v>
      </c>
      <c r="C102" s="39" t="s">
        <v>2227</v>
      </c>
      <c r="D102" s="30"/>
      <c r="E102" s="56" t="s">
        <v>2229</v>
      </c>
      <c r="F102" s="55">
        <v>12</v>
      </c>
      <c r="G102" s="55"/>
      <c r="H102" s="55"/>
      <c r="K102" s="56" t="s">
        <v>4006</v>
      </c>
      <c r="L102" s="56" t="s">
        <v>91</v>
      </c>
      <c r="M102" s="76" t="s">
        <v>916</v>
      </c>
      <c r="N102" s="55">
        <v>2019</v>
      </c>
      <c r="Z102" s="30" t="str">
        <f>IF(LEFT(M102,4)=LEFT(L102,4),L102,0)</f>
        <v>Temnothorax</v>
      </c>
      <c r="AA102" s="72" t="s">
        <v>4303</v>
      </c>
      <c r="AB102" s="72" t="s">
        <v>4301</v>
      </c>
      <c r="AC102" s="72">
        <v>46.576151710440797</v>
      </c>
      <c r="AD102" s="72">
        <v>6.6532871688188102</v>
      </c>
      <c r="AE102" s="72"/>
      <c r="AF102" s="72"/>
      <c r="AG102" s="72"/>
    </row>
    <row r="103" spans="1:33" s="56" customFormat="1" ht="14.45" customHeight="1" x14ac:dyDescent="0.25">
      <c r="A103" s="29" t="s">
        <v>2707</v>
      </c>
      <c r="B103" s="39" t="s">
        <v>2163</v>
      </c>
      <c r="C103" s="39" t="s">
        <v>2227</v>
      </c>
      <c r="D103" s="30"/>
      <c r="E103" s="56" t="s">
        <v>2230</v>
      </c>
      <c r="K103" s="57" t="s">
        <v>301</v>
      </c>
      <c r="L103" s="32" t="s">
        <v>403</v>
      </c>
      <c r="M103" s="9" t="s">
        <v>443</v>
      </c>
      <c r="N103" s="57">
        <v>2019</v>
      </c>
      <c r="Z103" s="30" t="str">
        <f>IF(LEFT(M103,4)=LEFT(L103,4),L103,0)</f>
        <v>Formica</v>
      </c>
      <c r="AA103" s="72" t="s">
        <v>4300</v>
      </c>
      <c r="AB103" s="72" t="s">
        <v>4301</v>
      </c>
      <c r="AC103" s="72">
        <v>46.573512817235802</v>
      </c>
      <c r="AD103" s="72">
        <v>6.6470724905317402</v>
      </c>
      <c r="AE103" s="72"/>
      <c r="AF103" s="72"/>
      <c r="AG103" s="72"/>
    </row>
    <row r="104" spans="1:33" s="56" customFormat="1" ht="14.45" customHeight="1" x14ac:dyDescent="0.25">
      <c r="A104" s="29" t="s">
        <v>2698</v>
      </c>
      <c r="B104" s="39" t="s">
        <v>2163</v>
      </c>
      <c r="C104" s="39" t="s">
        <v>2216</v>
      </c>
      <c r="D104" s="30">
        <v>1715.91599273682</v>
      </c>
      <c r="E104" s="56" t="s">
        <v>2217</v>
      </c>
      <c r="L104" s="56" t="s">
        <v>8</v>
      </c>
      <c r="M104" s="58"/>
      <c r="Z104" s="30">
        <f>IF(LEFT(M104,4)=LEFT(L104,4),L104,0)</f>
        <v>0</v>
      </c>
      <c r="AA104" s="72" t="s">
        <v>4300</v>
      </c>
      <c r="AB104" s="72" t="s">
        <v>4305</v>
      </c>
      <c r="AC104" s="72">
        <v>46.504446551879703</v>
      </c>
      <c r="AD104" s="72">
        <v>7.1467123091446396</v>
      </c>
      <c r="AE104" s="72"/>
      <c r="AF104" s="72"/>
      <c r="AG104" s="72"/>
    </row>
    <row r="105" spans="1:33" s="56" customFormat="1" ht="14.45" customHeight="1" x14ac:dyDescent="0.25">
      <c r="A105" s="24" t="s">
        <v>2699</v>
      </c>
      <c r="B105" s="39" t="s">
        <v>2163</v>
      </c>
      <c r="C105" s="39" t="s">
        <v>2216</v>
      </c>
      <c r="D105" s="30"/>
      <c r="E105" s="56" t="s">
        <v>2218</v>
      </c>
      <c r="L105" s="56" t="s">
        <v>8</v>
      </c>
      <c r="M105" s="58"/>
      <c r="Z105" s="30">
        <f>IF(LEFT(M105,4)=LEFT(L105,4),L105,0)</f>
        <v>0</v>
      </c>
      <c r="AA105" s="72" t="s">
        <v>4300</v>
      </c>
      <c r="AB105" s="72" t="s">
        <v>4304</v>
      </c>
      <c r="AC105" s="72">
        <v>46.567616213081401</v>
      </c>
      <c r="AD105" s="72">
        <v>6.2646250242674801</v>
      </c>
      <c r="AE105" s="72"/>
      <c r="AF105" s="72"/>
      <c r="AG105" s="72"/>
    </row>
    <row r="106" spans="1:33" s="56" customFormat="1" ht="14.45" customHeight="1" x14ac:dyDescent="0.25">
      <c r="A106" s="29" t="s">
        <v>2662</v>
      </c>
      <c r="B106" s="39" t="s">
        <v>2163</v>
      </c>
      <c r="C106" s="39" t="s">
        <v>2166</v>
      </c>
      <c r="D106" s="30"/>
      <c r="E106" s="56" t="s">
        <v>2169</v>
      </c>
      <c r="F106" s="75">
        <v>5</v>
      </c>
      <c r="G106" s="75"/>
      <c r="H106" s="75"/>
      <c r="K106" s="56" t="s">
        <v>4006</v>
      </c>
      <c r="L106" s="56" t="s">
        <v>91</v>
      </c>
      <c r="M106" s="75" t="s">
        <v>916</v>
      </c>
      <c r="N106" s="55">
        <v>2019</v>
      </c>
      <c r="Z106" s="30" t="str">
        <f>IF(LEFT(M106,4)=LEFT(L106,4),L106,0)</f>
        <v>Temnothorax</v>
      </c>
      <c r="AA106" s="72" t="s">
        <v>4300</v>
      </c>
      <c r="AB106" s="72"/>
      <c r="AC106" s="72">
        <v>46.569893521952203</v>
      </c>
      <c r="AD106" s="72">
        <v>6.2588435227376502</v>
      </c>
      <c r="AE106" s="72"/>
      <c r="AF106" s="72"/>
      <c r="AG106" s="72"/>
    </row>
    <row r="107" spans="1:33" s="56" customFormat="1" ht="14.45" customHeight="1" x14ac:dyDescent="0.25">
      <c r="A107" s="24" t="s">
        <v>2660</v>
      </c>
      <c r="B107" s="39" t="s">
        <v>2163</v>
      </c>
      <c r="C107" s="39" t="s">
        <v>2166</v>
      </c>
      <c r="D107" s="30"/>
      <c r="E107" s="56" t="s">
        <v>2167</v>
      </c>
      <c r="F107" s="55">
        <v>9</v>
      </c>
      <c r="G107" s="55"/>
      <c r="H107" s="55"/>
      <c r="K107" s="56" t="s">
        <v>4006</v>
      </c>
      <c r="L107" s="56" t="s">
        <v>91</v>
      </c>
      <c r="M107" s="76" t="s">
        <v>916</v>
      </c>
      <c r="N107" s="55">
        <v>2019</v>
      </c>
      <c r="Z107" s="30" t="str">
        <f>IF(LEFT(M107,4)=LEFT(L107,4),L107,0)</f>
        <v>Temnothorax</v>
      </c>
      <c r="AA107" s="72" t="s">
        <v>4300</v>
      </c>
      <c r="AB107" s="72"/>
      <c r="AC107" s="72">
        <v>46.573249151330501</v>
      </c>
      <c r="AD107" s="72">
        <v>6.6499813462075004</v>
      </c>
      <c r="AE107" s="72"/>
      <c r="AF107" s="72"/>
      <c r="AG107" s="72"/>
    </row>
    <row r="108" spans="1:33" s="56" customFormat="1" ht="14.45" customHeight="1" x14ac:dyDescent="0.25">
      <c r="A108" s="29" t="s">
        <v>2661</v>
      </c>
      <c r="B108" s="39" t="s">
        <v>2163</v>
      </c>
      <c r="C108" s="39" t="s">
        <v>2166</v>
      </c>
      <c r="D108" s="30">
        <v>523.14311218261696</v>
      </c>
      <c r="E108" s="56" t="s">
        <v>2168</v>
      </c>
      <c r="F108" s="75">
        <v>2</v>
      </c>
      <c r="G108" s="75"/>
      <c r="H108" s="75"/>
      <c r="K108" s="56" t="s">
        <v>4006</v>
      </c>
      <c r="L108" s="56" t="s">
        <v>91</v>
      </c>
      <c r="M108" s="75" t="s">
        <v>916</v>
      </c>
      <c r="N108" s="55">
        <v>2019</v>
      </c>
      <c r="Z108" s="30" t="str">
        <f>IF(LEFT(M108,4)=LEFT(L108,4),L108,0)</f>
        <v>Temnothorax</v>
      </c>
      <c r="AA108" s="72" t="s">
        <v>4300</v>
      </c>
      <c r="AB108" s="72" t="s">
        <v>4301</v>
      </c>
      <c r="AC108" s="72">
        <v>46.859915228588299</v>
      </c>
      <c r="AD108" s="72">
        <v>6.7202320228831303</v>
      </c>
      <c r="AE108" s="72"/>
      <c r="AF108" s="72"/>
      <c r="AG108" s="72"/>
    </row>
    <row r="109" spans="1:33" s="56" customFormat="1" x14ac:dyDescent="0.25">
      <c r="A109" s="29" t="s">
        <v>2667</v>
      </c>
      <c r="B109" s="39" t="s">
        <v>2163</v>
      </c>
      <c r="C109" s="39" t="s">
        <v>2173</v>
      </c>
      <c r="D109" s="30"/>
      <c r="E109" s="37" t="s">
        <v>4311</v>
      </c>
      <c r="F109" s="75">
        <v>9</v>
      </c>
      <c r="G109" s="75">
        <v>7</v>
      </c>
      <c r="H109" s="75">
        <v>6</v>
      </c>
      <c r="K109" s="56" t="s">
        <v>4006</v>
      </c>
      <c r="L109" s="56" t="s">
        <v>91</v>
      </c>
      <c r="M109" s="75" t="s">
        <v>920</v>
      </c>
      <c r="N109" s="55">
        <v>2019</v>
      </c>
      <c r="Z109" s="30" t="str">
        <f>IF(LEFT(M109,4)=LEFT(L109,4),L109,0)</f>
        <v>Temnothorax</v>
      </c>
      <c r="AA109" s="72" t="s">
        <v>4300</v>
      </c>
      <c r="AB109" s="72" t="s">
        <v>4302</v>
      </c>
      <c r="AC109" s="72">
        <v>46.357533004569603</v>
      </c>
      <c r="AD109" s="72">
        <v>7.0449343274159801</v>
      </c>
      <c r="AE109" s="72"/>
      <c r="AF109" s="72"/>
      <c r="AG109" s="72"/>
    </row>
    <row r="110" spans="1:33" s="56" customFormat="1" ht="14.45" customHeight="1" x14ac:dyDescent="0.25">
      <c r="A110" s="24" t="s">
        <v>2666</v>
      </c>
      <c r="B110" s="39" t="s">
        <v>2163</v>
      </c>
      <c r="C110" s="39" t="s">
        <v>2173</v>
      </c>
      <c r="D110" s="30"/>
      <c r="E110" s="56" t="s">
        <v>2175</v>
      </c>
      <c r="F110" s="55">
        <v>6</v>
      </c>
      <c r="G110" s="55"/>
      <c r="H110" s="55"/>
      <c r="K110" s="56" t="s">
        <v>4006</v>
      </c>
      <c r="L110" s="56" t="s">
        <v>91</v>
      </c>
      <c r="M110" s="76" t="s">
        <v>916</v>
      </c>
      <c r="N110" s="55">
        <v>2019</v>
      </c>
      <c r="Z110" s="30" t="str">
        <f>IF(LEFT(M110,4)=LEFT(L110,4),L110,0)</f>
        <v>Temnothorax</v>
      </c>
      <c r="AA110" s="72" t="s">
        <v>4300</v>
      </c>
      <c r="AB110" s="72"/>
      <c r="AC110" s="72">
        <v>46.568653460759897</v>
      </c>
      <c r="AD110" s="72">
        <v>6.2537352556703496</v>
      </c>
      <c r="AE110" s="72"/>
      <c r="AF110" s="72"/>
      <c r="AG110" s="72"/>
    </row>
    <row r="111" spans="1:33" s="56" customFormat="1" ht="14.45" customHeight="1" x14ac:dyDescent="0.25">
      <c r="A111" s="29" t="s">
        <v>2665</v>
      </c>
      <c r="B111" s="39" t="s">
        <v>2163</v>
      </c>
      <c r="C111" s="39" t="s">
        <v>2173</v>
      </c>
      <c r="D111" s="30"/>
      <c r="E111" s="56" t="s">
        <v>2174</v>
      </c>
      <c r="F111" s="55">
        <v>6</v>
      </c>
      <c r="G111" s="55"/>
      <c r="H111" s="55"/>
      <c r="K111" s="56" t="s">
        <v>4006</v>
      </c>
      <c r="L111" s="56" t="s">
        <v>91</v>
      </c>
      <c r="M111" s="55" t="s">
        <v>916</v>
      </c>
      <c r="N111" s="55">
        <v>2019</v>
      </c>
      <c r="Z111" s="30" t="str">
        <f>IF(LEFT(M111,4)=LEFT(L111,4),L111,0)</f>
        <v>Temnothorax</v>
      </c>
      <c r="AA111" s="72" t="s">
        <v>4300</v>
      </c>
      <c r="AB111" s="72" t="s">
        <v>4307</v>
      </c>
      <c r="AC111" s="72">
        <v>46.571425580712997</v>
      </c>
      <c r="AD111" s="72">
        <v>6.6511937046818597</v>
      </c>
      <c r="AE111" s="72"/>
      <c r="AF111" s="72"/>
      <c r="AG111" s="72"/>
    </row>
    <row r="112" spans="1:33" s="56" customFormat="1" ht="14.45" customHeight="1" x14ac:dyDescent="0.25">
      <c r="A112" s="29" t="s">
        <v>2704</v>
      </c>
      <c r="B112" s="39" t="s">
        <v>2163</v>
      </c>
      <c r="C112" s="39" t="s">
        <v>2225</v>
      </c>
      <c r="D112" s="30"/>
      <c r="E112" s="56" t="s">
        <v>2226</v>
      </c>
      <c r="K112" s="56" t="s">
        <v>301</v>
      </c>
      <c r="L112" s="56" t="s">
        <v>3</v>
      </c>
      <c r="M112" s="55" t="s">
        <v>614</v>
      </c>
      <c r="N112" s="56" t="s">
        <v>4005</v>
      </c>
      <c r="Z112" s="30" t="str">
        <f>IF(LEFT(M112,4)=LEFT(L112,4),L112,0)</f>
        <v>Lasius</v>
      </c>
      <c r="AA112" s="72" t="s">
        <v>4300</v>
      </c>
      <c r="AB112" s="72" t="s">
        <v>4307</v>
      </c>
      <c r="AC112" s="72">
        <v>46.571414517407902</v>
      </c>
      <c r="AD112" s="72">
        <v>6.65120309241341</v>
      </c>
      <c r="AE112" s="72"/>
      <c r="AF112" s="72"/>
      <c r="AG112" s="72"/>
    </row>
    <row r="113" spans="1:33" s="56" customFormat="1" ht="14.45" customHeight="1" x14ac:dyDescent="0.25">
      <c r="A113" s="24" t="s">
        <v>2678</v>
      </c>
      <c r="B113" s="39" t="s">
        <v>2163</v>
      </c>
      <c r="C113" s="39" t="s">
        <v>2190</v>
      </c>
      <c r="D113" s="30">
        <v>1882.78586578369</v>
      </c>
      <c r="E113" s="56" t="s">
        <v>2191</v>
      </c>
      <c r="L113" s="56" t="s">
        <v>8</v>
      </c>
      <c r="M113" s="58"/>
      <c r="Z113" s="30">
        <f>IF(LEFT(M113,4)=LEFT(L113,4),L113,0)</f>
        <v>0</v>
      </c>
      <c r="AA113" s="72" t="s">
        <v>4303</v>
      </c>
      <c r="AB113" s="72"/>
      <c r="AC113" s="72">
        <v>46.510774134582597</v>
      </c>
      <c r="AD113" s="72">
        <v>7.1434091679123197</v>
      </c>
      <c r="AE113" s="72"/>
      <c r="AF113" s="72"/>
      <c r="AG113" s="72"/>
    </row>
    <row r="114" spans="1:33" s="56" customFormat="1" ht="14.45" customHeight="1" x14ac:dyDescent="0.25">
      <c r="A114" s="29" t="s">
        <v>2679</v>
      </c>
      <c r="B114" s="39" t="s">
        <v>2163</v>
      </c>
      <c r="C114" s="39" t="s">
        <v>2190</v>
      </c>
      <c r="D114" s="30"/>
      <c r="E114" s="56" t="s">
        <v>2192</v>
      </c>
      <c r="K114" s="56" t="s">
        <v>301</v>
      </c>
      <c r="L114" s="56" t="s">
        <v>3</v>
      </c>
      <c r="M114" s="55" t="s">
        <v>605</v>
      </c>
      <c r="N114" s="56" t="s">
        <v>4005</v>
      </c>
      <c r="Z114" s="30" t="str">
        <f>IF(LEFT(M114,4)=LEFT(L114,4),L114,0)</f>
        <v>Lasius</v>
      </c>
      <c r="AA114" s="72" t="s">
        <v>4303</v>
      </c>
      <c r="AB114" s="72"/>
      <c r="AC114" s="72">
        <v>46.572401761104501</v>
      </c>
      <c r="AD114" s="72">
        <v>6.2544377075256001</v>
      </c>
      <c r="AE114" s="72"/>
      <c r="AF114" s="72"/>
      <c r="AG114" s="72"/>
    </row>
    <row r="115" spans="1:33" s="56" customFormat="1" ht="14.45" customHeight="1" x14ac:dyDescent="0.25">
      <c r="A115" s="29" t="s">
        <v>2680</v>
      </c>
      <c r="B115" s="39" t="s">
        <v>2163</v>
      </c>
      <c r="C115" s="39" t="s">
        <v>2190</v>
      </c>
      <c r="D115" s="30">
        <v>1352.9</v>
      </c>
      <c r="E115" s="56" t="s">
        <v>2193</v>
      </c>
      <c r="K115" s="56" t="s">
        <v>301</v>
      </c>
      <c r="L115" s="56" t="s">
        <v>3</v>
      </c>
      <c r="M115" s="55" t="s">
        <v>605</v>
      </c>
      <c r="N115" s="56" t="s">
        <v>4005</v>
      </c>
      <c r="Z115" s="30" t="str">
        <f>IF(LEFT(M115,4)=LEFT(L115,4),L115,0)</f>
        <v>Lasius</v>
      </c>
      <c r="AA115" s="72" t="s">
        <v>4303</v>
      </c>
      <c r="AB115" s="72" t="s">
        <v>4304</v>
      </c>
      <c r="AC115" s="72">
        <v>46.567516666482703</v>
      </c>
      <c r="AD115" s="72">
        <v>6.26176666667003</v>
      </c>
      <c r="AE115" s="72"/>
      <c r="AF115" s="72"/>
      <c r="AG115" s="72"/>
    </row>
    <row r="116" spans="1:33" s="56" customFormat="1" ht="14.45" customHeight="1" x14ac:dyDescent="0.25">
      <c r="A116" s="24" t="s">
        <v>2696</v>
      </c>
      <c r="B116" s="39" t="s">
        <v>2163</v>
      </c>
      <c r="C116" s="39" t="s">
        <v>2213</v>
      </c>
      <c r="D116" s="30"/>
      <c r="E116" s="56" t="s">
        <v>2214</v>
      </c>
      <c r="F116" s="55">
        <v>3</v>
      </c>
      <c r="G116" s="55"/>
      <c r="H116" s="55"/>
      <c r="K116" s="56" t="s">
        <v>4006</v>
      </c>
      <c r="L116" s="56" t="s">
        <v>91</v>
      </c>
      <c r="M116" s="55" t="s">
        <v>916</v>
      </c>
      <c r="N116" s="55">
        <v>2019</v>
      </c>
      <c r="Z116" s="30" t="str">
        <f>IF(LEFT(M116,4)=LEFT(L116,4),L116,0)</f>
        <v>Temnothorax</v>
      </c>
      <c r="AA116" s="72" t="s">
        <v>4303</v>
      </c>
      <c r="AB116" s="72" t="s">
        <v>4301</v>
      </c>
      <c r="AC116" s="72">
        <v>46.575705527562299</v>
      </c>
      <c r="AD116" s="72">
        <v>6.6531155074418402</v>
      </c>
      <c r="AE116" s="72"/>
      <c r="AF116" s="72"/>
      <c r="AG116" s="72"/>
    </row>
    <row r="117" spans="1:33" s="56" customFormat="1" ht="14.45" customHeight="1" x14ac:dyDescent="0.25">
      <c r="A117" s="29" t="s">
        <v>2697</v>
      </c>
      <c r="B117" s="39" t="s">
        <v>2163</v>
      </c>
      <c r="C117" s="39" t="s">
        <v>2213</v>
      </c>
      <c r="D117" s="30"/>
      <c r="E117" s="56" t="s">
        <v>2215</v>
      </c>
      <c r="F117" s="75">
        <v>15</v>
      </c>
      <c r="G117" s="75"/>
      <c r="H117" s="75"/>
      <c r="K117" s="56" t="s">
        <v>4006</v>
      </c>
      <c r="L117" s="56" t="s">
        <v>91</v>
      </c>
      <c r="M117" s="75" t="s">
        <v>916</v>
      </c>
      <c r="N117" s="55">
        <v>2019</v>
      </c>
      <c r="Z117" s="30" t="str">
        <f>IF(LEFT(M117,4)=LEFT(L117,4),L117,0)</f>
        <v>Temnothorax</v>
      </c>
      <c r="AA117" s="72" t="s">
        <v>4303</v>
      </c>
      <c r="AB117" s="72" t="s">
        <v>4301</v>
      </c>
      <c r="AC117" s="72">
        <v>46.576203334669202</v>
      </c>
      <c r="AD117" s="72">
        <v>6.6531584227860803</v>
      </c>
      <c r="AE117" s="72"/>
      <c r="AF117" s="72"/>
      <c r="AG117" s="72"/>
    </row>
    <row r="118" spans="1:33" s="56" customFormat="1" ht="14.45" customHeight="1" x14ac:dyDescent="0.25">
      <c r="A118" s="24" t="s">
        <v>2693</v>
      </c>
      <c r="B118" s="39" t="s">
        <v>2163</v>
      </c>
      <c r="C118" s="39" t="s">
        <v>2209</v>
      </c>
      <c r="D118" s="30"/>
      <c r="E118" s="56" t="s">
        <v>2210</v>
      </c>
      <c r="F118" s="55">
        <v>18</v>
      </c>
      <c r="G118" s="55">
        <v>1</v>
      </c>
      <c r="H118" s="55"/>
      <c r="K118" s="56" t="s">
        <v>4006</v>
      </c>
      <c r="L118" s="56" t="s">
        <v>91</v>
      </c>
      <c r="M118" s="76" t="s">
        <v>916</v>
      </c>
      <c r="N118" s="55">
        <v>2019</v>
      </c>
      <c r="Z118" s="30" t="str">
        <f>IF(LEFT(M118,4)=LEFT(L118,4),L118,0)</f>
        <v>Temnothorax</v>
      </c>
      <c r="AA118" s="72" t="s">
        <v>4300</v>
      </c>
      <c r="AB118" s="72" t="s">
        <v>4304</v>
      </c>
      <c r="AC118" s="72">
        <v>46.568227500113402</v>
      </c>
      <c r="AD118" s="72">
        <v>6.2581541950210298</v>
      </c>
      <c r="AE118" s="72"/>
      <c r="AF118" s="72"/>
      <c r="AG118" s="72"/>
    </row>
    <row r="119" spans="1:33" s="56" customFormat="1" ht="14.45" customHeight="1" x14ac:dyDescent="0.25">
      <c r="A119" s="29" t="s">
        <v>2694</v>
      </c>
      <c r="B119" s="39" t="s">
        <v>2163</v>
      </c>
      <c r="C119" s="39" t="s">
        <v>2209</v>
      </c>
      <c r="D119" s="30">
        <v>1354</v>
      </c>
      <c r="E119" s="56" t="s">
        <v>2211</v>
      </c>
      <c r="F119" s="56" t="s">
        <v>161</v>
      </c>
      <c r="H119" s="56" t="s">
        <v>1164</v>
      </c>
      <c r="K119" s="56" t="s">
        <v>301</v>
      </c>
      <c r="L119" s="56" t="s">
        <v>681</v>
      </c>
      <c r="M119" s="9" t="s">
        <v>680</v>
      </c>
      <c r="N119" s="56" t="s">
        <v>4005</v>
      </c>
      <c r="Z119" s="30" t="str">
        <f>IF(LEFT(M119,4)=LEFT(L119,4),L119,0)</f>
        <v>Myrmecina</v>
      </c>
      <c r="AA119" s="72" t="s">
        <v>4300</v>
      </c>
      <c r="AB119" s="72" t="s">
        <v>4301</v>
      </c>
      <c r="AC119" s="72">
        <v>46.571901672436603</v>
      </c>
      <c r="AD119" s="72">
        <v>6.2579992975561503</v>
      </c>
      <c r="AE119" s="72"/>
      <c r="AF119" s="72"/>
      <c r="AG119" s="72"/>
    </row>
    <row r="120" spans="1:33" s="56" customFormat="1" ht="14.45" customHeight="1" x14ac:dyDescent="0.25">
      <c r="A120" s="29" t="s">
        <v>2695</v>
      </c>
      <c r="B120" s="39" t="s">
        <v>2163</v>
      </c>
      <c r="C120" s="39" t="s">
        <v>2209</v>
      </c>
      <c r="D120" s="30"/>
      <c r="E120" s="56" t="s">
        <v>2212</v>
      </c>
      <c r="K120" s="56" t="s">
        <v>301</v>
      </c>
      <c r="L120" s="56" t="s">
        <v>0</v>
      </c>
      <c r="M120" s="55" t="s">
        <v>727</v>
      </c>
      <c r="N120" s="56" t="s">
        <v>4005</v>
      </c>
      <c r="Z120" s="30" t="str">
        <f>IF(LEFT(M120,4)=LEFT(L120,4),L120,0)</f>
        <v>Myrmica</v>
      </c>
      <c r="AA120" s="72" t="s">
        <v>4300</v>
      </c>
      <c r="AB120" s="72" t="s">
        <v>4304</v>
      </c>
      <c r="AC120" s="72">
        <v>46.867304651546497</v>
      </c>
      <c r="AD120" s="72">
        <v>6.6499908472877403</v>
      </c>
      <c r="AE120" s="72"/>
      <c r="AF120" s="72"/>
      <c r="AG120" s="72"/>
    </row>
    <row r="121" spans="1:33" s="56" customFormat="1" ht="14.45" customHeight="1" x14ac:dyDescent="0.25">
      <c r="A121" s="24" t="s">
        <v>2687</v>
      </c>
      <c r="B121" s="39" t="s">
        <v>2163</v>
      </c>
      <c r="C121" s="39" t="s">
        <v>2201</v>
      </c>
      <c r="D121" s="30"/>
      <c r="E121" s="56" t="s">
        <v>2202</v>
      </c>
      <c r="F121" s="55">
        <v>23</v>
      </c>
      <c r="G121" s="55"/>
      <c r="H121" s="55"/>
      <c r="K121" s="56" t="s">
        <v>4006</v>
      </c>
      <c r="L121" s="56" t="s">
        <v>91</v>
      </c>
      <c r="M121" s="55" t="s">
        <v>916</v>
      </c>
      <c r="N121" s="55">
        <v>2019</v>
      </c>
      <c r="Z121" s="30" t="str">
        <f>IF(LEFT(M121,4)=LEFT(L121,4),L121,0)</f>
        <v>Temnothorax</v>
      </c>
      <c r="AA121" s="72" t="s">
        <v>4300</v>
      </c>
      <c r="AB121" s="72" t="s">
        <v>4304</v>
      </c>
      <c r="AC121" s="72">
        <v>46.432367577651</v>
      </c>
      <c r="AD121" s="72">
        <v>7.1181763333028201</v>
      </c>
      <c r="AE121" s="72"/>
      <c r="AF121" s="72"/>
      <c r="AG121" s="72"/>
    </row>
    <row r="122" spans="1:33" s="56" customFormat="1" ht="14.45" customHeight="1" x14ac:dyDescent="0.25">
      <c r="A122" s="29" t="s">
        <v>2688</v>
      </c>
      <c r="B122" s="39" t="s">
        <v>2163</v>
      </c>
      <c r="C122" s="39" t="s">
        <v>2201</v>
      </c>
      <c r="D122" s="30"/>
      <c r="E122" s="56" t="s">
        <v>2203</v>
      </c>
      <c r="K122" s="56" t="s">
        <v>301</v>
      </c>
      <c r="L122" s="56" t="s">
        <v>681</v>
      </c>
      <c r="M122" s="9" t="s">
        <v>680</v>
      </c>
      <c r="N122" s="56" t="s">
        <v>4005</v>
      </c>
      <c r="Z122" s="30" t="str">
        <f>IF(LEFT(M122,4)=LEFT(L122,4),L122,0)</f>
        <v>Myrmecina</v>
      </c>
      <c r="AA122" s="72" t="s">
        <v>4300</v>
      </c>
      <c r="AB122" s="72" t="s">
        <v>4304</v>
      </c>
      <c r="AC122" s="72">
        <v>46.567370958730997</v>
      </c>
      <c r="AD122" s="72">
        <v>6.25556049890442</v>
      </c>
      <c r="AE122" s="72"/>
      <c r="AF122" s="72"/>
      <c r="AG122" s="72"/>
    </row>
    <row r="123" spans="1:33" s="56" customFormat="1" x14ac:dyDescent="0.25">
      <c r="A123" s="24" t="s">
        <v>2714</v>
      </c>
      <c r="B123" s="39" t="s">
        <v>2163</v>
      </c>
      <c r="C123" s="39" t="s">
        <v>4157</v>
      </c>
      <c r="D123" s="30"/>
      <c r="E123" s="56" t="s">
        <v>2239</v>
      </c>
      <c r="K123" s="57" t="s">
        <v>301</v>
      </c>
      <c r="L123" s="56" t="s">
        <v>3</v>
      </c>
      <c r="M123" s="55" t="s">
        <v>605</v>
      </c>
      <c r="N123" s="57">
        <v>2019</v>
      </c>
      <c r="Z123" s="30" t="str">
        <f>IF(LEFT(M123,4)=LEFT(L123,4),L123,0)</f>
        <v>Lasius</v>
      </c>
      <c r="AA123" s="72" t="s">
        <v>4300</v>
      </c>
      <c r="AB123" s="72"/>
      <c r="AC123" s="72">
        <v>46.787364448512399</v>
      </c>
      <c r="AD123" s="72">
        <v>6.4939533970962202</v>
      </c>
      <c r="AE123" s="72"/>
      <c r="AF123" s="72"/>
      <c r="AG123" s="72"/>
    </row>
    <row r="124" spans="1:33" s="56" customFormat="1" ht="14.45" customHeight="1" x14ac:dyDescent="0.25">
      <c r="A124" s="24" t="s">
        <v>2702</v>
      </c>
      <c r="B124" s="39" t="s">
        <v>2163</v>
      </c>
      <c r="C124" s="39" t="s">
        <v>2219</v>
      </c>
      <c r="D124" s="30">
        <v>1326.4</v>
      </c>
      <c r="E124" s="56" t="s">
        <v>2222</v>
      </c>
      <c r="L124" s="56" t="s">
        <v>8</v>
      </c>
      <c r="M124" s="58"/>
      <c r="Z124" s="30">
        <f>IF(LEFT(M124,4)=LEFT(L124,4),L124,0)</f>
        <v>0</v>
      </c>
      <c r="AA124" s="72" t="s">
        <v>4300</v>
      </c>
      <c r="AB124" s="72"/>
      <c r="AC124" s="72">
        <v>46.5720000002636</v>
      </c>
      <c r="AD124" s="72">
        <v>6.2516499998404003</v>
      </c>
      <c r="AE124" s="72"/>
      <c r="AF124" s="72"/>
      <c r="AG124" s="72"/>
    </row>
    <row r="125" spans="1:33" s="56" customFormat="1" ht="14.45" customHeight="1" x14ac:dyDescent="0.25">
      <c r="A125" s="29" t="s">
        <v>2701</v>
      </c>
      <c r="B125" s="39" t="s">
        <v>2163</v>
      </c>
      <c r="C125" s="39" t="s">
        <v>2219</v>
      </c>
      <c r="D125" s="30"/>
      <c r="E125" s="56" t="s">
        <v>2221</v>
      </c>
      <c r="L125" s="56" t="s">
        <v>8</v>
      </c>
      <c r="M125" s="58"/>
      <c r="Z125" s="30">
        <f>IF(LEFT(M125,4)=LEFT(L125,4),L125,0)</f>
        <v>0</v>
      </c>
      <c r="AA125" s="72" t="s">
        <v>4300</v>
      </c>
      <c r="AB125" s="72" t="s">
        <v>4304</v>
      </c>
      <c r="AC125" s="72">
        <v>46.358195249036399</v>
      </c>
      <c r="AD125" s="72">
        <v>7.0424301783400702</v>
      </c>
      <c r="AE125" s="72"/>
      <c r="AF125" s="72"/>
      <c r="AG125" s="72"/>
    </row>
    <row r="126" spans="1:33" s="56" customFormat="1" ht="14.45" customHeight="1" x14ac:dyDescent="0.25">
      <c r="A126" s="29" t="s">
        <v>2700</v>
      </c>
      <c r="B126" s="39" t="s">
        <v>2163</v>
      </c>
      <c r="C126" s="39" t="s">
        <v>2219</v>
      </c>
      <c r="D126" s="30">
        <v>1251.64451599121</v>
      </c>
      <c r="E126" s="56" t="s">
        <v>2220</v>
      </c>
      <c r="L126" s="56" t="s">
        <v>8</v>
      </c>
      <c r="M126" s="58"/>
      <c r="Z126" s="30">
        <f>IF(LEFT(M126,4)=LEFT(L126,4),L126,0)</f>
        <v>0</v>
      </c>
      <c r="AA126" s="72" t="s">
        <v>4303</v>
      </c>
      <c r="AB126" s="72" t="s">
        <v>4304</v>
      </c>
      <c r="AC126" s="72">
        <v>46.431407527993699</v>
      </c>
      <c r="AD126" s="72">
        <v>7.1172303057989996</v>
      </c>
      <c r="AE126" s="72"/>
      <c r="AF126" s="72"/>
      <c r="AG126" s="72"/>
    </row>
    <row r="127" spans="1:33" s="56" customFormat="1" ht="14.45" customHeight="1" x14ac:dyDescent="0.25">
      <c r="A127" s="29" t="s">
        <v>2691</v>
      </c>
      <c r="B127" s="39" t="s">
        <v>2163</v>
      </c>
      <c r="C127" s="39" t="s">
        <v>2204</v>
      </c>
      <c r="D127" s="30">
        <v>813.252529144287</v>
      </c>
      <c r="E127" s="56" t="s">
        <v>2207</v>
      </c>
      <c r="L127" s="56" t="s">
        <v>15</v>
      </c>
      <c r="Q127" s="38" t="s">
        <v>4000</v>
      </c>
      <c r="Z127" s="30">
        <f>IF(LEFT(M127,4)=LEFT(L127,4),L127,0)</f>
        <v>0</v>
      </c>
      <c r="AA127" s="72" t="s">
        <v>4300</v>
      </c>
      <c r="AB127" s="72" t="s">
        <v>4304</v>
      </c>
      <c r="AC127" s="72">
        <v>46.6436038727377</v>
      </c>
      <c r="AD127" s="72">
        <v>6.4104426656533002</v>
      </c>
      <c r="AE127" s="72"/>
      <c r="AF127" s="72"/>
      <c r="AG127" s="72"/>
    </row>
    <row r="128" spans="1:33" s="56" customFormat="1" ht="14.45" customHeight="1" x14ac:dyDescent="0.25">
      <c r="A128" s="29" t="s">
        <v>2692</v>
      </c>
      <c r="B128" s="39" t="s">
        <v>2163</v>
      </c>
      <c r="C128" s="39" t="s">
        <v>2204</v>
      </c>
      <c r="D128" s="30"/>
      <c r="E128" s="56" t="s">
        <v>2208</v>
      </c>
      <c r="K128" s="56" t="s">
        <v>301</v>
      </c>
      <c r="L128" s="56" t="s">
        <v>801</v>
      </c>
      <c r="M128" s="55" t="s">
        <v>800</v>
      </c>
      <c r="N128" s="56" t="s">
        <v>4005</v>
      </c>
      <c r="Z128" s="30" t="str">
        <f>IF(LEFT(M128,4)=LEFT(L128,4),L128,0)</f>
        <v>Solenopsis</v>
      </c>
      <c r="AA128" s="72" t="s">
        <v>4300</v>
      </c>
      <c r="AB128" s="72" t="s">
        <v>4304</v>
      </c>
      <c r="AC128" s="72">
        <v>46.360354723355698</v>
      </c>
      <c r="AD128" s="72">
        <v>7.0463222209366903</v>
      </c>
      <c r="AE128" s="72"/>
      <c r="AF128" s="72"/>
      <c r="AG128" s="72"/>
    </row>
    <row r="129" spans="1:33" s="56" customFormat="1" ht="14.45" customHeight="1" x14ac:dyDescent="0.25">
      <c r="A129" s="24" t="s">
        <v>2690</v>
      </c>
      <c r="B129" s="39" t="s">
        <v>2163</v>
      </c>
      <c r="C129" s="39" t="s">
        <v>2204</v>
      </c>
      <c r="D129" s="30">
        <v>1330.5</v>
      </c>
      <c r="E129" s="56" t="s">
        <v>2206</v>
      </c>
      <c r="L129" s="56" t="s">
        <v>15</v>
      </c>
      <c r="M129" s="58"/>
      <c r="Z129" s="30">
        <f>IF(LEFT(M129,4)=LEFT(L129,4),L129,0)</f>
        <v>0</v>
      </c>
      <c r="AA129" s="72" t="s">
        <v>4303</v>
      </c>
      <c r="AB129" s="72"/>
      <c r="AC129" s="72">
        <v>46.572483333164001</v>
      </c>
      <c r="AD129" s="72">
        <v>6.2516333333969101</v>
      </c>
      <c r="AE129" s="72"/>
      <c r="AF129" s="72"/>
      <c r="AG129" s="72"/>
    </row>
    <row r="130" spans="1:33" s="56" customFormat="1" ht="14.45" customHeight="1" x14ac:dyDescent="0.25">
      <c r="A130" s="29" t="s">
        <v>2689</v>
      </c>
      <c r="B130" s="39" t="s">
        <v>2163</v>
      </c>
      <c r="C130" s="39" t="s">
        <v>2204</v>
      </c>
      <c r="D130" s="30"/>
      <c r="E130" s="56" t="s">
        <v>2205</v>
      </c>
      <c r="L130" s="56" t="s">
        <v>15</v>
      </c>
      <c r="M130" s="58"/>
      <c r="Z130" s="30">
        <f>IF(LEFT(M130,4)=LEFT(L130,4),L130,0)</f>
        <v>0</v>
      </c>
      <c r="AA130" s="72" t="s">
        <v>4300</v>
      </c>
      <c r="AB130" s="72" t="s">
        <v>4304</v>
      </c>
      <c r="AC130" s="72">
        <v>46.7935166045825</v>
      </c>
      <c r="AD130" s="72">
        <v>6.7182897816955398</v>
      </c>
      <c r="AE130" s="72"/>
      <c r="AF130" s="72"/>
      <c r="AG130" s="72"/>
    </row>
    <row r="131" spans="1:33" s="56" customFormat="1" ht="14.45" customHeight="1" x14ac:dyDescent="0.25">
      <c r="A131" s="29" t="s">
        <v>2685</v>
      </c>
      <c r="B131" s="39" t="s">
        <v>2163</v>
      </c>
      <c r="C131" s="39" t="s">
        <v>2194</v>
      </c>
      <c r="D131" s="30"/>
      <c r="E131" s="56" t="s">
        <v>2199</v>
      </c>
      <c r="K131" s="56" t="s">
        <v>301</v>
      </c>
      <c r="L131" s="56" t="s">
        <v>3</v>
      </c>
      <c r="M131" s="55" t="s">
        <v>541</v>
      </c>
      <c r="N131" s="56" t="s">
        <v>4005</v>
      </c>
      <c r="Z131" s="30" t="str">
        <f>IF(LEFT(M131,4)=LEFT(L131,4),L131,0)</f>
        <v>Lasius</v>
      </c>
      <c r="AA131" s="72" t="s">
        <v>4300</v>
      </c>
      <c r="AB131" s="72" t="s">
        <v>4304</v>
      </c>
      <c r="AC131" s="72">
        <v>46.568781617096299</v>
      </c>
      <c r="AD131" s="72">
        <v>6.2613715047334102</v>
      </c>
      <c r="AE131" s="72"/>
      <c r="AF131" s="72"/>
      <c r="AG131" s="72"/>
    </row>
    <row r="132" spans="1:33" s="56" customFormat="1" ht="14.45" customHeight="1" x14ac:dyDescent="0.25">
      <c r="A132" s="29" t="s">
        <v>2683</v>
      </c>
      <c r="B132" s="39" t="s">
        <v>2163</v>
      </c>
      <c r="C132" s="39" t="s">
        <v>2194</v>
      </c>
      <c r="D132" s="30"/>
      <c r="E132" s="56" t="s">
        <v>2197</v>
      </c>
      <c r="K132" s="56" t="s">
        <v>301</v>
      </c>
      <c r="L132" s="56" t="s">
        <v>3</v>
      </c>
      <c r="M132" s="55" t="s">
        <v>541</v>
      </c>
      <c r="N132" s="56" t="s">
        <v>4005</v>
      </c>
      <c r="Z132" s="30" t="str">
        <f>IF(LEFT(M132,4)=LEFT(L132,4),L132,0)</f>
        <v>Lasius</v>
      </c>
      <c r="AA132" s="72" t="s">
        <v>4300</v>
      </c>
      <c r="AB132" s="72"/>
      <c r="AC132" s="72">
        <v>46.576103875722701</v>
      </c>
      <c r="AD132" s="72">
        <v>6.2625275954112203</v>
      </c>
      <c r="AE132" s="72"/>
      <c r="AF132" s="72"/>
      <c r="AG132" s="72"/>
    </row>
    <row r="133" spans="1:33" s="56" customFormat="1" ht="14.45" customHeight="1" x14ac:dyDescent="0.25">
      <c r="A133" s="24" t="s">
        <v>2681</v>
      </c>
      <c r="B133" s="39" t="s">
        <v>2163</v>
      </c>
      <c r="C133" s="39" t="s">
        <v>2194</v>
      </c>
      <c r="D133" s="30"/>
      <c r="E133" s="56" t="s">
        <v>2195</v>
      </c>
      <c r="K133" s="56" t="s">
        <v>301</v>
      </c>
      <c r="L133" s="56" t="s">
        <v>801</v>
      </c>
      <c r="M133" s="55" t="s">
        <v>800</v>
      </c>
      <c r="N133" s="56" t="s">
        <v>4005</v>
      </c>
      <c r="Z133" s="30" t="str">
        <f>IF(LEFT(M133,4)=LEFT(L133,4),L133,0)</f>
        <v>Solenopsis</v>
      </c>
      <c r="AA133" s="72" t="s">
        <v>4303</v>
      </c>
      <c r="AB133" s="72"/>
      <c r="AC133" s="72">
        <v>46.575668652780003</v>
      </c>
      <c r="AD133" s="72">
        <v>6.6531262362778998</v>
      </c>
      <c r="AE133" s="72"/>
      <c r="AF133" s="72"/>
      <c r="AG133" s="72"/>
    </row>
    <row r="134" spans="1:33" s="56" customFormat="1" ht="14.45" customHeight="1" x14ac:dyDescent="0.25">
      <c r="A134" s="29" t="s">
        <v>2682</v>
      </c>
      <c r="B134" s="39" t="s">
        <v>2163</v>
      </c>
      <c r="C134" s="39" t="s">
        <v>2194</v>
      </c>
      <c r="D134" s="30"/>
      <c r="E134" s="56" t="s">
        <v>2196</v>
      </c>
      <c r="L134" s="56" t="s">
        <v>15</v>
      </c>
      <c r="M134" s="58"/>
      <c r="Z134" s="30">
        <f>IF(LEFT(M134,4)=LEFT(L134,4),L134,0)</f>
        <v>0</v>
      </c>
      <c r="AA134" s="72" t="s">
        <v>4303</v>
      </c>
      <c r="AB134" s="72" t="s">
        <v>4301</v>
      </c>
      <c r="AC134" s="72">
        <v>46.576052149290298</v>
      </c>
      <c r="AD134" s="72">
        <v>6.6531637872041101</v>
      </c>
      <c r="AE134" s="72"/>
      <c r="AF134" s="72"/>
      <c r="AG134" s="72"/>
    </row>
    <row r="135" spans="1:33" s="56" customFormat="1" ht="14.45" customHeight="1" x14ac:dyDescent="0.25">
      <c r="A135" s="24" t="s">
        <v>2684</v>
      </c>
      <c r="B135" s="39" t="s">
        <v>2163</v>
      </c>
      <c r="C135" s="39" t="s">
        <v>2194</v>
      </c>
      <c r="D135" s="30"/>
      <c r="E135" s="56" t="s">
        <v>2198</v>
      </c>
      <c r="K135" s="56" t="s">
        <v>301</v>
      </c>
      <c r="L135" s="56" t="s">
        <v>3</v>
      </c>
      <c r="M135" s="55" t="s">
        <v>541</v>
      </c>
      <c r="N135" s="56" t="s">
        <v>4005</v>
      </c>
      <c r="Z135" s="30" t="str">
        <f>IF(LEFT(M135,4)=LEFT(L135,4),L135,0)</f>
        <v>Lasius</v>
      </c>
      <c r="AA135" s="72" t="s">
        <v>4303</v>
      </c>
      <c r="AB135" s="72" t="s">
        <v>4307</v>
      </c>
      <c r="AC135" s="72">
        <v>46.573876508138298</v>
      </c>
      <c r="AD135" s="72">
        <v>6.6505566800412801</v>
      </c>
      <c r="AE135" s="72"/>
      <c r="AF135" s="72"/>
      <c r="AG135" s="72"/>
    </row>
    <row r="136" spans="1:33" s="56" customFormat="1" x14ac:dyDescent="0.25">
      <c r="A136" s="29" t="s">
        <v>2686</v>
      </c>
      <c r="B136" s="39" t="s">
        <v>2163</v>
      </c>
      <c r="C136" s="39" t="s">
        <v>2194</v>
      </c>
      <c r="D136" s="30"/>
      <c r="E136" s="56" t="s">
        <v>2200</v>
      </c>
      <c r="K136" s="56" t="s">
        <v>301</v>
      </c>
      <c r="L136" s="56" t="s">
        <v>3</v>
      </c>
      <c r="M136" s="55" t="s">
        <v>541</v>
      </c>
      <c r="N136" s="56" t="s">
        <v>4005</v>
      </c>
      <c r="Z136" s="30" t="str">
        <f>IF(LEFT(M136,4)=LEFT(L136,4),L136,0)</f>
        <v>Lasius</v>
      </c>
      <c r="AA136" s="72" t="s">
        <v>4300</v>
      </c>
      <c r="AB136" s="72" t="s">
        <v>4301</v>
      </c>
      <c r="AC136" s="72">
        <v>46.573510973422799</v>
      </c>
      <c r="AD136" s="72">
        <v>6.6470939482038496</v>
      </c>
      <c r="AE136" s="72"/>
      <c r="AF136" s="72"/>
      <c r="AG136" s="72"/>
    </row>
    <row r="137" spans="1:33" s="56" customFormat="1" ht="14.45" customHeight="1" x14ac:dyDescent="0.25">
      <c r="A137" s="29" t="s">
        <v>2727</v>
      </c>
      <c r="B137" s="39" t="s">
        <v>1124</v>
      </c>
      <c r="C137" s="39" t="s">
        <v>4158</v>
      </c>
      <c r="D137" s="30"/>
      <c r="E137" s="56" t="s">
        <v>2257</v>
      </c>
      <c r="L137" s="56" t="s">
        <v>17</v>
      </c>
      <c r="M137" s="58"/>
      <c r="Z137" s="30">
        <f>IF(LEFT(M137,4)=LEFT(L137,4),L137,0)</f>
        <v>0</v>
      </c>
      <c r="AA137" s="72" t="s">
        <v>4303</v>
      </c>
      <c r="AB137" s="72" t="s">
        <v>4301</v>
      </c>
      <c r="AC137" s="72">
        <v>46.5762107095549</v>
      </c>
      <c r="AD137" s="72">
        <v>6.6533837283433597</v>
      </c>
      <c r="AE137" s="72"/>
      <c r="AF137" s="72"/>
      <c r="AG137" s="72"/>
    </row>
    <row r="138" spans="1:33" s="56" customFormat="1" ht="14.45" customHeight="1" x14ac:dyDescent="0.25">
      <c r="A138" s="29" t="s">
        <v>2728</v>
      </c>
      <c r="B138" s="39" t="s">
        <v>1124</v>
      </c>
      <c r="C138" s="39" t="s">
        <v>4158</v>
      </c>
      <c r="D138" s="30">
        <v>1272.5328025817901</v>
      </c>
      <c r="E138" s="56" t="s">
        <v>2258</v>
      </c>
      <c r="L138" s="56" t="s">
        <v>17</v>
      </c>
      <c r="M138" s="58"/>
      <c r="Z138" s="30">
        <f>IF(LEFT(M138,4)=LEFT(L138,4),L138,0)</f>
        <v>0</v>
      </c>
      <c r="AA138" s="72" t="s">
        <v>4303</v>
      </c>
      <c r="AB138" s="72"/>
      <c r="AC138" s="72">
        <v>46.498969271943302</v>
      </c>
      <c r="AD138" s="72">
        <v>6.1789109463080703</v>
      </c>
      <c r="AE138" s="72"/>
      <c r="AF138" s="72"/>
      <c r="AG138" s="72"/>
    </row>
    <row r="139" spans="1:33" s="56" customFormat="1" ht="14.45" customHeight="1" x14ac:dyDescent="0.25">
      <c r="A139" s="29" t="s">
        <v>2724</v>
      </c>
      <c r="B139" s="39" t="s">
        <v>1124</v>
      </c>
      <c r="C139" s="39" t="s">
        <v>4158</v>
      </c>
      <c r="D139" s="73"/>
      <c r="E139" s="56" t="s">
        <v>2254</v>
      </c>
      <c r="L139" s="56" t="s">
        <v>17</v>
      </c>
      <c r="M139" s="58"/>
      <c r="Z139" s="30">
        <f>IF(LEFT(M139,4)=LEFT(L139,4),L139,0)</f>
        <v>0</v>
      </c>
      <c r="AA139" s="72" t="s">
        <v>4300</v>
      </c>
      <c r="AB139" s="72" t="s">
        <v>4304</v>
      </c>
      <c r="AC139" s="72">
        <v>46.237658642440501</v>
      </c>
      <c r="AD139" s="72">
        <v>7.0786543999140701</v>
      </c>
      <c r="AE139" s="72"/>
      <c r="AF139" s="72"/>
      <c r="AG139" s="72"/>
    </row>
    <row r="140" spans="1:33" s="56" customFormat="1" ht="14.45" customHeight="1" x14ac:dyDescent="0.25">
      <c r="A140" s="24" t="s">
        <v>2726</v>
      </c>
      <c r="B140" s="39" t="s">
        <v>1124</v>
      </c>
      <c r="C140" s="39" t="s">
        <v>4158</v>
      </c>
      <c r="D140" s="73"/>
      <c r="E140" s="56" t="s">
        <v>2256</v>
      </c>
      <c r="L140" s="56" t="s">
        <v>17</v>
      </c>
      <c r="M140" s="58"/>
      <c r="Z140" s="30">
        <f>IF(LEFT(M140,4)=LEFT(L140,4),L140,0)</f>
        <v>0</v>
      </c>
      <c r="AA140" s="72" t="s">
        <v>4303</v>
      </c>
      <c r="AB140" s="72"/>
      <c r="AC140" s="72">
        <v>46.575248278489603</v>
      </c>
      <c r="AD140" s="72">
        <v>6.6484752858454401</v>
      </c>
      <c r="AE140" s="72"/>
      <c r="AF140" s="72"/>
      <c r="AG140" s="72"/>
    </row>
    <row r="141" spans="1:33" s="56" customFormat="1" ht="14.45" customHeight="1" x14ac:dyDescent="0.25">
      <c r="A141" s="29" t="s">
        <v>2731</v>
      </c>
      <c r="B141" s="39" t="s">
        <v>1124</v>
      </c>
      <c r="C141" s="39" t="s">
        <v>4158</v>
      </c>
      <c r="D141" s="73"/>
      <c r="E141" s="56" t="s">
        <v>2261</v>
      </c>
      <c r="L141" s="56" t="s">
        <v>17</v>
      </c>
      <c r="M141" s="58"/>
      <c r="Z141" s="30">
        <f>IF(LEFT(M141,4)=LEFT(L141,4),L141,0)</f>
        <v>0</v>
      </c>
      <c r="AA141" s="72" t="s">
        <v>4303</v>
      </c>
      <c r="AB141" s="72" t="s">
        <v>4307</v>
      </c>
      <c r="AC141" s="72">
        <v>46.574208391243999</v>
      </c>
      <c r="AD141" s="72">
        <v>6.6504708493527902</v>
      </c>
      <c r="AE141" s="72"/>
      <c r="AF141" s="72"/>
      <c r="AG141" s="72"/>
    </row>
    <row r="142" spans="1:33" s="56" customFormat="1" ht="14.45" customHeight="1" x14ac:dyDescent="0.25">
      <c r="A142" s="29" t="s">
        <v>2730</v>
      </c>
      <c r="B142" s="39" t="s">
        <v>1124</v>
      </c>
      <c r="C142" s="39" t="s">
        <v>4158</v>
      </c>
      <c r="D142" s="73"/>
      <c r="E142" s="56" t="s">
        <v>2260</v>
      </c>
      <c r="L142" s="56" t="s">
        <v>17</v>
      </c>
      <c r="M142" s="58"/>
      <c r="Z142" s="30">
        <f>IF(LEFT(M142,4)=LEFT(L142,4),L142,0)</f>
        <v>0</v>
      </c>
      <c r="AA142" s="72" t="s">
        <v>4300</v>
      </c>
      <c r="AB142" s="72" t="s">
        <v>4301</v>
      </c>
      <c r="AC142" s="72">
        <v>46.573534942987799</v>
      </c>
      <c r="AD142" s="72">
        <v>6.64708321936779</v>
      </c>
      <c r="AE142" s="72"/>
      <c r="AF142" s="72"/>
      <c r="AG142" s="72"/>
    </row>
    <row r="143" spans="1:33" s="56" customFormat="1" ht="14.45" customHeight="1" x14ac:dyDescent="0.25">
      <c r="A143" s="29" t="s">
        <v>2725</v>
      </c>
      <c r="B143" s="39" t="s">
        <v>1124</v>
      </c>
      <c r="C143" s="39" t="s">
        <v>4158</v>
      </c>
      <c r="D143" s="73"/>
      <c r="E143" s="56" t="s">
        <v>2255</v>
      </c>
      <c r="L143" s="56" t="s">
        <v>17</v>
      </c>
      <c r="M143" s="58"/>
      <c r="Z143" s="30">
        <f>IF(LEFT(M143,4)=LEFT(L143,4),L143,0)</f>
        <v>0</v>
      </c>
      <c r="AA143" s="72" t="s">
        <v>4303</v>
      </c>
      <c r="AB143" s="72"/>
      <c r="AC143" s="72">
        <v>46.5748869014948</v>
      </c>
      <c r="AD143" s="72">
        <v>6.6489634478862101</v>
      </c>
      <c r="AE143" s="72"/>
      <c r="AF143" s="72"/>
      <c r="AG143" s="72"/>
    </row>
    <row r="144" spans="1:33" s="56" customFormat="1" ht="14.45" customHeight="1" x14ac:dyDescent="0.25">
      <c r="A144" s="24" t="s">
        <v>2729</v>
      </c>
      <c r="B144" s="39" t="s">
        <v>1124</v>
      </c>
      <c r="C144" s="39" t="s">
        <v>4158</v>
      </c>
      <c r="D144" s="30">
        <v>1265.7251853942901</v>
      </c>
      <c r="E144" s="56" t="s">
        <v>2259</v>
      </c>
      <c r="L144" s="56" t="s">
        <v>17</v>
      </c>
      <c r="M144" s="58"/>
      <c r="Z144" s="30">
        <f>IF(LEFT(M144,4)=LEFT(L144,4),L144,0)</f>
        <v>0</v>
      </c>
      <c r="AA144" s="72" t="s">
        <v>4300</v>
      </c>
      <c r="AB144" s="72" t="s">
        <v>4304</v>
      </c>
      <c r="AC144" s="72">
        <v>46.498643467281397</v>
      </c>
      <c r="AD144" s="72">
        <v>6.1795231607506098</v>
      </c>
      <c r="AE144" s="72"/>
      <c r="AF144" s="72"/>
      <c r="AG144" s="72"/>
    </row>
    <row r="145" spans="1:33" s="56" customFormat="1" ht="14.45" customHeight="1" x14ac:dyDescent="0.25">
      <c r="A145" s="29" t="s">
        <v>1411</v>
      </c>
      <c r="B145" s="39" t="s">
        <v>1124</v>
      </c>
      <c r="C145" s="39" t="s">
        <v>1125</v>
      </c>
      <c r="D145" s="30"/>
      <c r="E145" s="56" t="s">
        <v>1127</v>
      </c>
      <c r="F145" s="26">
        <v>8</v>
      </c>
      <c r="G145" s="26"/>
      <c r="H145" s="26"/>
      <c r="I145" s="26"/>
      <c r="J145" s="26"/>
      <c r="K145" s="26" t="s">
        <v>4001</v>
      </c>
      <c r="L145" s="56" t="s">
        <v>0</v>
      </c>
      <c r="M145" s="31" t="s">
        <v>705</v>
      </c>
      <c r="N145" s="57">
        <v>2019</v>
      </c>
      <c r="P145" s="30"/>
      <c r="Z145" s="30" t="str">
        <f>IF(LEFT(M145,4)=LEFT(L145,4),L145,0)</f>
        <v>Myrmica</v>
      </c>
      <c r="AA145" s="72" t="s">
        <v>4300</v>
      </c>
      <c r="AB145" s="72" t="s">
        <v>4304</v>
      </c>
      <c r="AC145" s="72">
        <v>46.567920474456201</v>
      </c>
      <c r="AD145" s="72">
        <v>6.2576821262345499</v>
      </c>
      <c r="AE145" s="72"/>
      <c r="AF145" s="72"/>
      <c r="AG145" s="72"/>
    </row>
    <row r="146" spans="1:33" s="56" customFormat="1" ht="14.45" customHeight="1" x14ac:dyDescent="0.25">
      <c r="A146" s="24" t="s">
        <v>1410</v>
      </c>
      <c r="B146" s="39" t="s">
        <v>1124</v>
      </c>
      <c r="C146" s="39" t="s">
        <v>1125</v>
      </c>
      <c r="D146" s="30">
        <v>1361.6</v>
      </c>
      <c r="E146" s="56" t="s">
        <v>1126</v>
      </c>
      <c r="F146" s="26">
        <v>10</v>
      </c>
      <c r="G146" s="26"/>
      <c r="H146" s="26"/>
      <c r="I146" s="26"/>
      <c r="J146" s="26"/>
      <c r="K146" s="26" t="s">
        <v>4001</v>
      </c>
      <c r="L146" s="56" t="s">
        <v>0</v>
      </c>
      <c r="M146" s="31" t="s">
        <v>744</v>
      </c>
      <c r="N146" s="57">
        <v>2019</v>
      </c>
      <c r="P146" s="30"/>
      <c r="Z146" s="30" t="str">
        <f>IF(LEFT(M146,4)=LEFT(L146,4),L146,0)</f>
        <v>Myrmica</v>
      </c>
      <c r="AA146" s="72" t="s">
        <v>4303</v>
      </c>
      <c r="AB146" s="72" t="s">
        <v>4304</v>
      </c>
      <c r="AC146" s="72">
        <v>46.573399999954702</v>
      </c>
      <c r="AD146" s="72">
        <v>6.2623000000474702</v>
      </c>
      <c r="AE146" s="72"/>
      <c r="AF146" s="72"/>
      <c r="AG146" s="72"/>
    </row>
    <row r="147" spans="1:33" s="56" customFormat="1" ht="14.45" customHeight="1" x14ac:dyDescent="0.25">
      <c r="A147" s="29" t="s">
        <v>2718</v>
      </c>
      <c r="B147" s="39" t="s">
        <v>1124</v>
      </c>
      <c r="C147" s="39" t="s">
        <v>2244</v>
      </c>
      <c r="D147" s="30"/>
      <c r="E147" s="56" t="s">
        <v>2246</v>
      </c>
      <c r="K147" s="57" t="s">
        <v>301</v>
      </c>
      <c r="L147" s="32" t="s">
        <v>403</v>
      </c>
      <c r="M147" s="55" t="s">
        <v>457</v>
      </c>
      <c r="N147" s="57">
        <v>2019</v>
      </c>
      <c r="Z147" s="30" t="str">
        <f>IF(LEFT(M147,4)=LEFT(L147,4),L147,0)</f>
        <v>Formica</v>
      </c>
      <c r="AA147" s="72" t="s">
        <v>4300</v>
      </c>
      <c r="AB147" s="72"/>
      <c r="AC147" s="72">
        <v>46.5732648238153</v>
      </c>
      <c r="AD147" s="72">
        <v>6.6500041449841198</v>
      </c>
      <c r="AE147" s="72"/>
      <c r="AF147" s="72"/>
      <c r="AG147" s="72"/>
    </row>
    <row r="148" spans="1:33" s="56" customFormat="1" ht="14.45" customHeight="1" x14ac:dyDescent="0.25">
      <c r="A148" s="24" t="s">
        <v>2717</v>
      </c>
      <c r="B148" s="39" t="s">
        <v>1124</v>
      </c>
      <c r="C148" s="39" t="s">
        <v>2244</v>
      </c>
      <c r="D148" s="30"/>
      <c r="E148" s="56" t="s">
        <v>2245</v>
      </c>
      <c r="K148" s="57" t="s">
        <v>301</v>
      </c>
      <c r="L148" s="32" t="s">
        <v>403</v>
      </c>
      <c r="M148" s="55" t="s">
        <v>457</v>
      </c>
      <c r="N148" s="57">
        <v>2019</v>
      </c>
      <c r="Z148" s="30" t="str">
        <f>IF(LEFT(M148,4)=LEFT(L148,4),L148,0)</f>
        <v>Formica</v>
      </c>
      <c r="AA148" s="72" t="s">
        <v>4300</v>
      </c>
      <c r="AB148" s="72" t="s">
        <v>4301</v>
      </c>
      <c r="AC148" s="72">
        <v>46.720376197712099</v>
      </c>
      <c r="AD148" s="72">
        <v>6.8059243077767597</v>
      </c>
      <c r="AE148" s="72"/>
      <c r="AF148" s="72"/>
      <c r="AG148" s="72"/>
    </row>
    <row r="149" spans="1:33" s="56" customFormat="1" ht="14.45" customHeight="1" x14ac:dyDescent="0.25">
      <c r="A149" s="24" t="s">
        <v>1898</v>
      </c>
      <c r="B149" s="39" t="s">
        <v>1124</v>
      </c>
      <c r="C149" s="39" t="s">
        <v>1499</v>
      </c>
      <c r="D149" s="30"/>
      <c r="E149" s="56" t="s">
        <v>1500</v>
      </c>
      <c r="K149" s="56" t="s">
        <v>301</v>
      </c>
      <c r="L149" s="56" t="s">
        <v>0</v>
      </c>
      <c r="M149" s="55" t="s">
        <v>705</v>
      </c>
      <c r="N149" s="57">
        <v>2019</v>
      </c>
      <c r="Z149" s="30" t="str">
        <f>IF(LEFT(M149,4)=LEFT(L149,4),L149,0)</f>
        <v>Myrmica</v>
      </c>
      <c r="AA149" s="72" t="s">
        <v>4300</v>
      </c>
      <c r="AB149" s="72" t="s">
        <v>4301</v>
      </c>
      <c r="AC149" s="72">
        <v>46.573512817235802</v>
      </c>
      <c r="AD149" s="72">
        <v>6.6470939482038496</v>
      </c>
      <c r="AE149" s="72"/>
      <c r="AF149" s="72"/>
      <c r="AG149" s="72"/>
    </row>
    <row r="150" spans="1:33" s="56" customFormat="1" ht="14.45" customHeight="1" x14ac:dyDescent="0.25">
      <c r="A150" s="29" t="s">
        <v>1899</v>
      </c>
      <c r="B150" s="39" t="s">
        <v>1124</v>
      </c>
      <c r="C150" s="39" t="s">
        <v>1499</v>
      </c>
      <c r="D150" s="30"/>
      <c r="E150" s="56" t="s">
        <v>1501</v>
      </c>
      <c r="K150" s="56" t="s">
        <v>301</v>
      </c>
      <c r="L150" s="56" t="s">
        <v>0</v>
      </c>
      <c r="M150" s="55" t="s">
        <v>705</v>
      </c>
      <c r="N150" s="57">
        <v>2019</v>
      </c>
      <c r="Z150" s="30" t="str">
        <f>IF(LEFT(M150,4)=LEFT(L150,4),L150,0)</f>
        <v>Myrmica</v>
      </c>
      <c r="AA150" s="72" t="s">
        <v>4300</v>
      </c>
      <c r="AB150" s="72"/>
      <c r="AC150" s="72">
        <v>46.569618774779698</v>
      </c>
      <c r="AD150" s="72">
        <v>6.2643353456939597</v>
      </c>
      <c r="AE150" s="72"/>
      <c r="AF150" s="72"/>
      <c r="AG150" s="72"/>
    </row>
    <row r="151" spans="1:33" s="56" customFormat="1" ht="14.45" customHeight="1" x14ac:dyDescent="0.25">
      <c r="A151" s="29" t="s">
        <v>1415</v>
      </c>
      <c r="B151" s="39" t="s">
        <v>1124</v>
      </c>
      <c r="C151" s="39" t="s">
        <v>1134</v>
      </c>
      <c r="D151" s="30"/>
      <c r="E151" s="56" t="s">
        <v>1135</v>
      </c>
      <c r="F151" s="26">
        <v>10</v>
      </c>
      <c r="G151" s="26"/>
      <c r="H151" s="26"/>
      <c r="I151" s="26"/>
      <c r="J151" s="26"/>
      <c r="K151" s="26" t="s">
        <v>4001</v>
      </c>
      <c r="L151" s="56" t="s">
        <v>0</v>
      </c>
      <c r="M151" s="31" t="s">
        <v>744</v>
      </c>
      <c r="N151" s="57">
        <v>2019</v>
      </c>
      <c r="P151" s="30"/>
      <c r="Z151" s="30" t="str">
        <f>IF(LEFT(M151,4)=LEFT(L151,4),L151,0)</f>
        <v>Myrmica</v>
      </c>
      <c r="AA151" s="72" t="s">
        <v>4300</v>
      </c>
      <c r="AB151" s="72" t="s">
        <v>4301</v>
      </c>
      <c r="AC151" s="72">
        <v>46.573527567738097</v>
      </c>
      <c r="AD151" s="72">
        <v>6.6470979715173701</v>
      </c>
      <c r="AE151" s="72"/>
      <c r="AF151" s="72"/>
      <c r="AG151" s="72"/>
    </row>
    <row r="152" spans="1:33" s="56" customFormat="1" ht="14.45" customHeight="1" x14ac:dyDescent="0.25">
      <c r="A152" s="24" t="s">
        <v>1416</v>
      </c>
      <c r="B152" s="39" t="s">
        <v>1124</v>
      </c>
      <c r="C152" s="39" t="s">
        <v>1136</v>
      </c>
      <c r="D152" s="30"/>
      <c r="E152" s="56" t="s">
        <v>1137</v>
      </c>
      <c r="F152" s="26">
        <v>8</v>
      </c>
      <c r="G152" s="26"/>
      <c r="H152" s="26"/>
      <c r="I152" s="26"/>
      <c r="J152" s="26"/>
      <c r="K152" s="26" t="s">
        <v>4001</v>
      </c>
      <c r="L152" s="56" t="s">
        <v>0</v>
      </c>
      <c r="M152" s="31" t="s">
        <v>744</v>
      </c>
      <c r="N152" s="57">
        <v>2019</v>
      </c>
      <c r="P152" s="30"/>
      <c r="Z152" s="30" t="str">
        <f>IF(LEFT(M152,4)=LEFT(L152,4),L152,0)</f>
        <v>Myrmica</v>
      </c>
      <c r="AA152" s="72" t="s">
        <v>4300</v>
      </c>
      <c r="AB152" s="72" t="s">
        <v>4304</v>
      </c>
      <c r="AC152" s="72">
        <v>46.2896230629214</v>
      </c>
      <c r="AD152" s="72">
        <v>7.1523369664682699</v>
      </c>
      <c r="AE152" s="72"/>
      <c r="AF152" s="72"/>
      <c r="AG152" s="72"/>
    </row>
    <row r="153" spans="1:33" s="56" customFormat="1" ht="14.45" customHeight="1" x14ac:dyDescent="0.25">
      <c r="A153" s="24" t="s">
        <v>1414</v>
      </c>
      <c r="B153" s="39" t="s">
        <v>1124</v>
      </c>
      <c r="C153" s="39" t="s">
        <v>1132</v>
      </c>
      <c r="D153" s="30"/>
      <c r="E153" s="56" t="s">
        <v>1133</v>
      </c>
      <c r="F153" s="26">
        <v>10</v>
      </c>
      <c r="G153" s="26"/>
      <c r="H153" s="26"/>
      <c r="I153" s="26"/>
      <c r="J153" s="26"/>
      <c r="K153" s="26" t="s">
        <v>4001</v>
      </c>
      <c r="L153" s="56" t="s">
        <v>0</v>
      </c>
      <c r="M153" s="31" t="s">
        <v>744</v>
      </c>
      <c r="N153" s="57">
        <v>2019</v>
      </c>
      <c r="P153" s="30"/>
      <c r="Z153" s="30" t="str">
        <f>IF(LEFT(M153,4)=LEFT(L153,4),L153,0)</f>
        <v>Myrmica</v>
      </c>
      <c r="AA153" s="72" t="s">
        <v>4300</v>
      </c>
      <c r="AB153" s="72" t="s">
        <v>4304</v>
      </c>
      <c r="AC153" s="72">
        <v>46.358696245327899</v>
      </c>
      <c r="AD153" s="72">
        <v>7.0426984808609303</v>
      </c>
      <c r="AE153" s="72"/>
      <c r="AF153" s="72"/>
      <c r="AG153" s="72"/>
    </row>
    <row r="154" spans="1:33" s="56" customFormat="1" ht="14.45" customHeight="1" x14ac:dyDescent="0.25">
      <c r="A154" s="29" t="s">
        <v>2716</v>
      </c>
      <c r="B154" s="39" t="s">
        <v>1124</v>
      </c>
      <c r="C154" s="39" t="s">
        <v>2242</v>
      </c>
      <c r="D154" s="30">
        <v>1424.8639793396001</v>
      </c>
      <c r="E154" s="56" t="s">
        <v>2243</v>
      </c>
      <c r="K154" s="57" t="s">
        <v>301</v>
      </c>
      <c r="L154" s="32" t="s">
        <v>403</v>
      </c>
      <c r="M154" s="55" t="s">
        <v>457</v>
      </c>
      <c r="N154" s="57">
        <v>2019</v>
      </c>
      <c r="Z154" s="30" t="str">
        <f>IF(LEFT(M154,4)=LEFT(L154,4),L154,0)</f>
        <v>Formica</v>
      </c>
      <c r="AA154" s="72" t="s">
        <v>4303</v>
      </c>
      <c r="AB154" s="72" t="s">
        <v>4304</v>
      </c>
      <c r="AC154" s="72">
        <v>46.424456415831997</v>
      </c>
      <c r="AD154" s="72">
        <v>6.1055286415401904</v>
      </c>
      <c r="AE154" s="72"/>
      <c r="AF154" s="72"/>
      <c r="AG154" s="72"/>
    </row>
    <row r="155" spans="1:33" s="56" customFormat="1" ht="14.45" customHeight="1" x14ac:dyDescent="0.25">
      <c r="A155" s="29" t="s">
        <v>1427</v>
      </c>
      <c r="B155" s="39" t="s">
        <v>1124</v>
      </c>
      <c r="C155" s="39" t="s">
        <v>1152</v>
      </c>
      <c r="D155" s="30"/>
      <c r="E155" s="56" t="s">
        <v>1150</v>
      </c>
      <c r="F155" s="56" t="s">
        <v>1160</v>
      </c>
      <c r="L155" s="56" t="s">
        <v>17</v>
      </c>
      <c r="M155" s="58"/>
      <c r="N155" s="57"/>
      <c r="Q155" s="57"/>
      <c r="Z155" s="30">
        <f>IF(LEFT(M155,4)=LEFT(L155,4),L155,0)</f>
        <v>0</v>
      </c>
      <c r="AA155" s="72" t="s">
        <v>4300</v>
      </c>
      <c r="AB155" s="72" t="s">
        <v>4304</v>
      </c>
      <c r="AC155" s="72">
        <v>46.568239486064797</v>
      </c>
      <c r="AD155" s="72">
        <v>6.25818369932019</v>
      </c>
      <c r="AE155" s="72"/>
      <c r="AF155" s="72"/>
      <c r="AG155" s="72"/>
    </row>
    <row r="156" spans="1:33" s="56" customFormat="1" ht="14.45" customHeight="1" x14ac:dyDescent="0.25">
      <c r="A156" s="24" t="s">
        <v>1428</v>
      </c>
      <c r="B156" s="39" t="s">
        <v>1124</v>
      </c>
      <c r="C156" s="39" t="s">
        <v>1152</v>
      </c>
      <c r="D156" s="30">
        <v>1280.3</v>
      </c>
      <c r="E156" s="57" t="s">
        <v>1151</v>
      </c>
      <c r="F156" s="26">
        <v>10</v>
      </c>
      <c r="G156" s="26"/>
      <c r="H156" s="26"/>
      <c r="I156" s="26"/>
      <c r="J156" s="26"/>
      <c r="K156" s="26" t="s">
        <v>4001</v>
      </c>
      <c r="L156" s="56" t="s">
        <v>0</v>
      </c>
      <c r="M156" s="31" t="s">
        <v>727</v>
      </c>
      <c r="N156" s="57">
        <v>2019</v>
      </c>
      <c r="P156" s="30"/>
      <c r="Q156" s="57"/>
      <c r="AA156" s="72" t="s">
        <v>4303</v>
      </c>
      <c r="AB156" s="72"/>
      <c r="AC156" s="72">
        <v>46.494999999869599</v>
      </c>
      <c r="AD156" s="72">
        <v>6.1821666663748802</v>
      </c>
      <c r="AE156" s="72"/>
      <c r="AF156" s="72"/>
      <c r="AG156" s="72"/>
    </row>
    <row r="157" spans="1:33" s="56" customFormat="1" ht="14.45" customHeight="1" x14ac:dyDescent="0.25">
      <c r="A157" s="24" t="s">
        <v>1426</v>
      </c>
      <c r="B157" s="39" t="s">
        <v>1124</v>
      </c>
      <c r="C157" s="39" t="s">
        <v>1152</v>
      </c>
      <c r="D157" s="30">
        <v>1294.43064880371</v>
      </c>
      <c r="E157" s="56" t="s">
        <v>1149</v>
      </c>
      <c r="F157" s="56" t="s">
        <v>1159</v>
      </c>
      <c r="K157" s="57" t="s">
        <v>301</v>
      </c>
      <c r="L157" s="32" t="s">
        <v>403</v>
      </c>
      <c r="M157" s="55" t="s">
        <v>457</v>
      </c>
      <c r="N157" s="57">
        <v>2019</v>
      </c>
      <c r="Q157" s="57" t="s">
        <v>4127</v>
      </c>
      <c r="Z157" s="30" t="str">
        <f>IF(LEFT(M157,4)=LEFT(L157,4),L157,0)</f>
        <v>Formica</v>
      </c>
      <c r="AA157" s="72" t="s">
        <v>4303</v>
      </c>
      <c r="AB157" s="72" t="s">
        <v>4304</v>
      </c>
      <c r="AC157" s="72">
        <v>46.430603033163301</v>
      </c>
      <c r="AD157" s="72">
        <v>7.1160579288947297</v>
      </c>
      <c r="AE157" s="72"/>
      <c r="AF157" s="72"/>
      <c r="AG157" s="72"/>
    </row>
    <row r="158" spans="1:33" s="56" customFormat="1" ht="14.45" customHeight="1" x14ac:dyDescent="0.25">
      <c r="A158" s="29" t="s">
        <v>1413</v>
      </c>
      <c r="B158" s="39" t="s">
        <v>1124</v>
      </c>
      <c r="C158" s="39" t="s">
        <v>1130</v>
      </c>
      <c r="D158" s="30"/>
      <c r="E158" s="56" t="s">
        <v>1131</v>
      </c>
      <c r="F158" s="26">
        <v>10</v>
      </c>
      <c r="G158" s="26"/>
      <c r="H158" s="26"/>
      <c r="I158" s="26"/>
      <c r="J158" s="26"/>
      <c r="K158" s="26" t="s">
        <v>4001</v>
      </c>
      <c r="L158" s="56" t="s">
        <v>0</v>
      </c>
      <c r="M158" s="31" t="s">
        <v>727</v>
      </c>
      <c r="N158" s="57">
        <v>2019</v>
      </c>
      <c r="P158" s="30"/>
      <c r="Z158" s="30" t="str">
        <f>IF(LEFT(M158,4)=LEFT(L158,4),L158,0)</f>
        <v>Myrmica</v>
      </c>
      <c r="AA158" s="72" t="s">
        <v>4300</v>
      </c>
      <c r="AB158" s="72"/>
      <c r="AC158" s="72">
        <v>46.568670978550301</v>
      </c>
      <c r="AD158" s="72">
        <v>6.2537191624162602</v>
      </c>
      <c r="AE158" s="72"/>
      <c r="AF158" s="72"/>
      <c r="AG158" s="72"/>
    </row>
    <row r="159" spans="1:33" s="56" customFormat="1" ht="14.45" customHeight="1" x14ac:dyDescent="0.25">
      <c r="A159" s="29" t="s">
        <v>1417</v>
      </c>
      <c r="B159" s="39" t="s">
        <v>1124</v>
      </c>
      <c r="C159" s="39" t="s">
        <v>1138</v>
      </c>
      <c r="D159" s="30"/>
      <c r="E159" s="56" t="s">
        <v>1139</v>
      </c>
      <c r="F159" s="26">
        <v>10</v>
      </c>
      <c r="G159" s="26"/>
      <c r="H159" s="26"/>
      <c r="I159" s="26"/>
      <c r="J159" s="26"/>
      <c r="K159" s="26" t="s">
        <v>4001</v>
      </c>
      <c r="L159" s="56" t="s">
        <v>0</v>
      </c>
      <c r="M159" s="31" t="s">
        <v>744</v>
      </c>
      <c r="N159" s="57">
        <v>2019</v>
      </c>
      <c r="O159" s="57"/>
      <c r="P159" s="30"/>
      <c r="Z159" s="30" t="str">
        <f>IF(LEFT(M159,4)=LEFT(L159,4),L159,0)</f>
        <v>Myrmica</v>
      </c>
      <c r="AA159" s="72" t="s">
        <v>4300</v>
      </c>
      <c r="AB159" s="72" t="s">
        <v>4304</v>
      </c>
      <c r="AC159" s="72">
        <v>46.568723531887798</v>
      </c>
      <c r="AD159" s="72">
        <v>6.2571497077452598</v>
      </c>
      <c r="AE159" s="72"/>
      <c r="AF159" s="72"/>
      <c r="AG159" s="72"/>
    </row>
    <row r="160" spans="1:33" s="56" customFormat="1" ht="14.45" customHeight="1" x14ac:dyDescent="0.25">
      <c r="A160" s="29" t="s">
        <v>1419</v>
      </c>
      <c r="B160" s="39" t="s">
        <v>1124</v>
      </c>
      <c r="C160" s="39" t="s">
        <v>1138</v>
      </c>
      <c r="D160" s="30"/>
      <c r="E160" s="56" t="s">
        <v>1141</v>
      </c>
      <c r="F160" s="26">
        <v>10</v>
      </c>
      <c r="G160" s="26"/>
      <c r="H160" s="26"/>
      <c r="I160" s="26"/>
      <c r="J160" s="26"/>
      <c r="K160" s="26" t="s">
        <v>4001</v>
      </c>
      <c r="L160" s="56" t="s">
        <v>0</v>
      </c>
      <c r="M160" s="31" t="s">
        <v>744</v>
      </c>
      <c r="N160" s="57">
        <v>2019</v>
      </c>
      <c r="P160" s="30"/>
      <c r="Z160" s="30" t="str">
        <f>IF(LEFT(M160,4)=LEFT(L160,4),L160,0)</f>
        <v>Myrmica</v>
      </c>
      <c r="AA160" s="72" t="s">
        <v>4300</v>
      </c>
      <c r="AB160" s="72" t="s">
        <v>4304</v>
      </c>
      <c r="AC160" s="72">
        <v>46.567362660632099</v>
      </c>
      <c r="AD160" s="72">
        <v>6.2555752510540001</v>
      </c>
      <c r="AE160" s="72"/>
      <c r="AF160" s="72"/>
      <c r="AG160" s="72"/>
    </row>
    <row r="161" spans="1:33" s="56" customFormat="1" ht="14.45" customHeight="1" x14ac:dyDescent="0.25">
      <c r="A161" s="24" t="s">
        <v>1418</v>
      </c>
      <c r="B161" s="39" t="s">
        <v>1124</v>
      </c>
      <c r="C161" s="39" t="s">
        <v>1138</v>
      </c>
      <c r="D161" s="30"/>
      <c r="E161" s="56" t="s">
        <v>1140</v>
      </c>
      <c r="F161" s="26">
        <v>5</v>
      </c>
      <c r="G161" s="26"/>
      <c r="H161" s="26"/>
      <c r="I161" s="26"/>
      <c r="J161" s="26"/>
      <c r="K161" s="26" t="s">
        <v>4001</v>
      </c>
      <c r="L161" s="56" t="s">
        <v>0</v>
      </c>
      <c r="M161" s="31" t="s">
        <v>744</v>
      </c>
      <c r="N161" s="57">
        <v>2019</v>
      </c>
      <c r="P161" s="30"/>
      <c r="Z161" s="30" t="str">
        <f>IF(LEFT(M161,4)=LEFT(L161,4),L161,0)</f>
        <v>Myrmica</v>
      </c>
      <c r="AA161" s="72" t="s">
        <v>4300</v>
      </c>
      <c r="AB161" s="72" t="s">
        <v>4304</v>
      </c>
      <c r="AC161" s="72">
        <v>46.568724453875703</v>
      </c>
      <c r="AD161" s="72">
        <v>6.2544473821635798</v>
      </c>
      <c r="AE161" s="72"/>
      <c r="AF161" s="72"/>
      <c r="AG161" s="72"/>
    </row>
    <row r="162" spans="1:33" s="56" customFormat="1" ht="14.45" customHeight="1" x14ac:dyDescent="0.25">
      <c r="A162" s="29" t="s">
        <v>2721</v>
      </c>
      <c r="B162" s="39" t="s">
        <v>1124</v>
      </c>
      <c r="C162" s="39" t="s">
        <v>4159</v>
      </c>
      <c r="D162" s="30"/>
      <c r="E162" s="56" t="s">
        <v>2250</v>
      </c>
      <c r="J162" s="37"/>
      <c r="K162" s="39" t="s">
        <v>301</v>
      </c>
      <c r="L162" s="41" t="s">
        <v>403</v>
      </c>
      <c r="M162" s="9" t="s">
        <v>481</v>
      </c>
      <c r="N162" s="37">
        <v>2019</v>
      </c>
      <c r="O162" s="37"/>
      <c r="P162" s="37"/>
      <c r="Q162" s="37" t="s">
        <v>3121</v>
      </c>
      <c r="R162" s="37"/>
      <c r="Z162" s="30" t="str">
        <f>IF(LEFT(M162,4)=LEFT(L162,4),L162,0)</f>
        <v>Formica</v>
      </c>
      <c r="AA162" s="72" t="s">
        <v>4300</v>
      </c>
      <c r="AB162" s="72"/>
      <c r="AC162" s="72">
        <v>46.576810607055599</v>
      </c>
      <c r="AD162" s="72">
        <v>6.6508711690443398</v>
      </c>
      <c r="AE162" s="72"/>
      <c r="AF162" s="72"/>
      <c r="AG162" s="72"/>
    </row>
    <row r="163" spans="1:33" s="56" customFormat="1" ht="14.45" customHeight="1" x14ac:dyDescent="0.25">
      <c r="A163" s="24" t="s">
        <v>2723</v>
      </c>
      <c r="B163" s="39" t="s">
        <v>1124</v>
      </c>
      <c r="C163" s="39" t="s">
        <v>2252</v>
      </c>
      <c r="D163" s="30"/>
      <c r="E163" s="56" t="s">
        <v>2253</v>
      </c>
      <c r="L163" s="56" t="s">
        <v>4</v>
      </c>
      <c r="M163" s="58"/>
      <c r="Z163" s="30">
        <f>IF(LEFT(M163,4)=LEFT(L163,4),L163,0)</f>
        <v>0</v>
      </c>
      <c r="AA163" s="72" t="s">
        <v>4303</v>
      </c>
      <c r="AB163" s="72" t="s">
        <v>4301</v>
      </c>
      <c r="AC163" s="72">
        <v>46.576022649655002</v>
      </c>
      <c r="AD163" s="72">
        <v>6.6531530583680496</v>
      </c>
      <c r="AE163" s="72"/>
      <c r="AF163" s="72"/>
      <c r="AG163" s="72"/>
    </row>
    <row r="164" spans="1:33" s="56" customFormat="1" ht="14.45" customHeight="1" x14ac:dyDescent="0.25">
      <c r="A164" s="29" t="s">
        <v>2722</v>
      </c>
      <c r="B164" s="39" t="s">
        <v>1124</v>
      </c>
      <c r="C164" s="39" t="s">
        <v>4160</v>
      </c>
      <c r="D164" s="30">
        <v>806.86087106261402</v>
      </c>
      <c r="E164" s="56" t="s">
        <v>2251</v>
      </c>
      <c r="J164" s="37"/>
      <c r="K164" s="39" t="s">
        <v>301</v>
      </c>
      <c r="L164" s="41" t="s">
        <v>403</v>
      </c>
      <c r="M164" s="9" t="s">
        <v>481</v>
      </c>
      <c r="N164" s="39">
        <v>2019</v>
      </c>
      <c r="O164" s="37"/>
      <c r="P164" s="37"/>
      <c r="Q164" s="37" t="s">
        <v>3121</v>
      </c>
      <c r="R164" s="37"/>
      <c r="Z164" s="30" t="str">
        <f>IF(LEFT(M164,4)=LEFT(L164,4),L164,0)</f>
        <v>Formica</v>
      </c>
      <c r="AA164" s="72" t="s">
        <v>4300</v>
      </c>
      <c r="AB164" s="72" t="s">
        <v>4307</v>
      </c>
      <c r="AC164" s="72">
        <v>46.7165869229718</v>
      </c>
      <c r="AD164" s="72">
        <v>6.8035223760272698</v>
      </c>
      <c r="AE164" s="72"/>
      <c r="AF164" s="72"/>
      <c r="AG164" s="72"/>
    </row>
    <row r="165" spans="1:33" s="56" customFormat="1" ht="14.45" customHeight="1" x14ac:dyDescent="0.25">
      <c r="A165" s="29" t="s">
        <v>1421</v>
      </c>
      <c r="B165" s="39" t="s">
        <v>1124</v>
      </c>
      <c r="C165" s="39" t="s">
        <v>1143</v>
      </c>
      <c r="D165" s="30"/>
      <c r="E165" s="56" t="s">
        <v>1144</v>
      </c>
      <c r="F165" s="26">
        <v>5</v>
      </c>
      <c r="G165" s="26"/>
      <c r="H165" s="26"/>
      <c r="I165" s="26"/>
      <c r="J165" s="26"/>
      <c r="K165" s="26" t="s">
        <v>4001</v>
      </c>
      <c r="L165" s="56" t="s">
        <v>0</v>
      </c>
      <c r="M165" s="31" t="s">
        <v>734</v>
      </c>
      <c r="N165" s="57">
        <v>2019</v>
      </c>
      <c r="P165" s="30"/>
      <c r="Z165" s="30" t="str">
        <f>IF(LEFT(M165,4)=LEFT(L165,4),L165,0)</f>
        <v>Myrmica</v>
      </c>
      <c r="AA165" s="72" t="s">
        <v>4300</v>
      </c>
      <c r="AB165" s="72" t="s">
        <v>4304</v>
      </c>
      <c r="AC165" s="72">
        <v>46.859384439860698</v>
      </c>
      <c r="AD165" s="72">
        <v>6.5662519635255698</v>
      </c>
      <c r="AE165" s="72"/>
      <c r="AF165" s="72"/>
      <c r="AG165" s="72"/>
    </row>
    <row r="166" spans="1:33" s="56" customFormat="1" ht="14.45" customHeight="1" x14ac:dyDescent="0.25">
      <c r="A166" s="24" t="s">
        <v>1420</v>
      </c>
      <c r="B166" s="39" t="s">
        <v>1124</v>
      </c>
      <c r="C166" s="39" t="s">
        <v>1143</v>
      </c>
      <c r="D166" s="30"/>
      <c r="E166" s="56" t="s">
        <v>1142</v>
      </c>
      <c r="F166" s="56" t="s">
        <v>1034</v>
      </c>
      <c r="K166" s="56" t="s">
        <v>301</v>
      </c>
      <c r="L166" s="56" t="s">
        <v>86</v>
      </c>
      <c r="M166" s="58" t="s">
        <v>665</v>
      </c>
      <c r="N166" s="57">
        <v>2019</v>
      </c>
      <c r="O166" s="57"/>
      <c r="Z166" s="30" t="str">
        <f>IF(LEFT(M166,4)=LEFT(L166,4),L166,0)</f>
        <v>Manica</v>
      </c>
      <c r="AA166" s="72" t="s">
        <v>4300</v>
      </c>
      <c r="AB166" s="72" t="s">
        <v>4304</v>
      </c>
      <c r="AC166" s="72">
        <v>46.240683228918897</v>
      </c>
      <c r="AD166" s="72">
        <v>7.07726412945114</v>
      </c>
      <c r="AE166" s="72"/>
      <c r="AF166" s="72"/>
      <c r="AG166" s="72"/>
    </row>
    <row r="167" spans="1:33" s="56" customFormat="1" ht="14.45" customHeight="1" x14ac:dyDescent="0.25">
      <c r="A167" s="24" t="s">
        <v>1424</v>
      </c>
      <c r="B167" s="39" t="s">
        <v>1124</v>
      </c>
      <c r="C167" s="39" t="s">
        <v>1143</v>
      </c>
      <c r="D167" s="30"/>
      <c r="E167" s="56" t="s">
        <v>1147</v>
      </c>
      <c r="F167" s="56" t="s">
        <v>1034</v>
      </c>
      <c r="L167" s="56" t="s">
        <v>15</v>
      </c>
      <c r="M167" s="58"/>
      <c r="N167" s="57"/>
      <c r="O167" s="57"/>
      <c r="Z167" s="30">
        <f>IF(LEFT(M167,4)=LEFT(L167,4),L167,0)</f>
        <v>0</v>
      </c>
      <c r="AA167" s="72" t="s">
        <v>4303</v>
      </c>
      <c r="AB167" s="72" t="s">
        <v>4301</v>
      </c>
      <c r="AC167" s="72">
        <v>46.575609653076199</v>
      </c>
      <c r="AD167" s="72">
        <v>6.6531530583680496</v>
      </c>
      <c r="AE167" s="72"/>
      <c r="AF167" s="72"/>
      <c r="AG167" s="72"/>
    </row>
    <row r="168" spans="1:33" s="56" customFormat="1" ht="14.45" customHeight="1" x14ac:dyDescent="0.25">
      <c r="A168" s="29" t="s">
        <v>1423</v>
      </c>
      <c r="B168" s="39" t="s">
        <v>1124</v>
      </c>
      <c r="C168" s="39" t="s">
        <v>1143</v>
      </c>
      <c r="D168" s="30"/>
      <c r="E168" s="56" t="s">
        <v>1146</v>
      </c>
      <c r="F168" s="56" t="s">
        <v>1034</v>
      </c>
      <c r="L168" s="56" t="s">
        <v>4</v>
      </c>
      <c r="M168" s="58"/>
      <c r="N168" s="57"/>
      <c r="O168" s="57"/>
      <c r="Z168" s="30">
        <f>IF(LEFT(M168,4)=LEFT(L168,4),L168,0)</f>
        <v>0</v>
      </c>
      <c r="AA168" s="72" t="s">
        <v>4300</v>
      </c>
      <c r="AB168" s="72" t="s">
        <v>4304</v>
      </c>
      <c r="AC168" s="72">
        <v>46.567361738621003</v>
      </c>
      <c r="AD168" s="72">
        <v>6.25557390994949</v>
      </c>
      <c r="AE168" s="72"/>
      <c r="AF168" s="72"/>
      <c r="AG168" s="72"/>
    </row>
    <row r="169" spans="1:33" s="56" customFormat="1" ht="14.45" customHeight="1" x14ac:dyDescent="0.25">
      <c r="A169" s="29" t="s">
        <v>1425</v>
      </c>
      <c r="B169" s="39" t="s">
        <v>1124</v>
      </c>
      <c r="C169" s="39" t="s">
        <v>1143</v>
      </c>
      <c r="D169" s="30"/>
      <c r="E169" s="56" t="s">
        <v>1148</v>
      </c>
      <c r="F169" s="56" t="s">
        <v>1034</v>
      </c>
      <c r="K169" s="57" t="s">
        <v>301</v>
      </c>
      <c r="L169" s="32" t="s">
        <v>403</v>
      </c>
      <c r="M169" s="55" t="s">
        <v>457</v>
      </c>
      <c r="N169" s="57">
        <v>2019</v>
      </c>
      <c r="O169" s="57"/>
      <c r="Z169" s="30" t="str">
        <f>IF(LEFT(M169,4)=LEFT(L169,4),L169,0)</f>
        <v>Formica</v>
      </c>
      <c r="AA169" s="72" t="s">
        <v>4300</v>
      </c>
      <c r="AB169" s="72"/>
      <c r="AC169" s="72">
        <v>46.577079786721001</v>
      </c>
      <c r="AD169" s="72">
        <v>6.6441334600009903</v>
      </c>
      <c r="AE169" s="72"/>
      <c r="AF169" s="72"/>
      <c r="AG169" s="72"/>
    </row>
    <row r="170" spans="1:33" s="56" customFormat="1" ht="14.45" customHeight="1" x14ac:dyDescent="0.25">
      <c r="A170" s="24" t="s">
        <v>1422</v>
      </c>
      <c r="B170" s="39" t="s">
        <v>1124</v>
      </c>
      <c r="C170" s="39" t="s">
        <v>1143</v>
      </c>
      <c r="D170" s="30"/>
      <c r="E170" s="56" t="s">
        <v>1145</v>
      </c>
      <c r="F170" s="56" t="s">
        <v>149</v>
      </c>
      <c r="K170" s="57" t="s">
        <v>301</v>
      </c>
      <c r="L170" s="32" t="s">
        <v>403</v>
      </c>
      <c r="M170" s="55" t="s">
        <v>481</v>
      </c>
      <c r="N170" s="57">
        <v>2019</v>
      </c>
      <c r="O170" s="57"/>
      <c r="Z170" s="30" t="str">
        <f>IF(LEFT(M170,4)=LEFT(L170,4),L170,0)</f>
        <v>Formica</v>
      </c>
      <c r="AA170" s="72" t="s">
        <v>4300</v>
      </c>
      <c r="AB170" s="72"/>
      <c r="AC170" s="72">
        <v>46.575886905030202</v>
      </c>
      <c r="AD170" s="72">
        <v>6.6467821414023902</v>
      </c>
      <c r="AE170" s="72"/>
      <c r="AF170" s="72"/>
      <c r="AG170" s="72"/>
    </row>
    <row r="171" spans="1:33" s="56" customFormat="1" ht="14.45" customHeight="1" x14ac:dyDescent="0.25">
      <c r="A171" s="29" t="s">
        <v>1431</v>
      </c>
      <c r="B171" s="39" t="s">
        <v>1124</v>
      </c>
      <c r="C171" s="39" t="s">
        <v>1154</v>
      </c>
      <c r="D171" s="30"/>
      <c r="E171" s="57" t="s">
        <v>1156</v>
      </c>
      <c r="F171" s="57" t="s">
        <v>1034</v>
      </c>
      <c r="G171" s="57"/>
      <c r="H171" s="57"/>
      <c r="I171" s="57"/>
      <c r="J171" s="57"/>
      <c r="K171" s="57" t="s">
        <v>301</v>
      </c>
      <c r="L171" s="32" t="s">
        <v>403</v>
      </c>
      <c r="M171" s="55" t="s">
        <v>423</v>
      </c>
      <c r="N171" s="57">
        <v>2019</v>
      </c>
      <c r="Q171" s="57"/>
      <c r="Z171" s="30" t="str">
        <f>IF(LEFT(M171,4)=LEFT(L171,4),L171,0)</f>
        <v>Formica</v>
      </c>
      <c r="AA171" s="72" t="s">
        <v>4300</v>
      </c>
      <c r="AB171" s="72" t="s">
        <v>4304</v>
      </c>
      <c r="AC171" s="72">
        <v>46.574935169232802</v>
      </c>
      <c r="AD171" s="72">
        <v>6.2602002967669899</v>
      </c>
      <c r="AE171" s="72"/>
      <c r="AF171" s="72"/>
      <c r="AG171" s="72"/>
    </row>
    <row r="172" spans="1:33" s="56" customFormat="1" ht="14.45" customHeight="1" x14ac:dyDescent="0.25">
      <c r="A172" s="24" t="s">
        <v>1432</v>
      </c>
      <c r="B172" s="39" t="s">
        <v>1124</v>
      </c>
      <c r="C172" s="39" t="s">
        <v>1154</v>
      </c>
      <c r="D172" s="30">
        <v>1251.7723045349101</v>
      </c>
      <c r="E172" s="57" t="s">
        <v>1157</v>
      </c>
      <c r="F172" s="57" t="s">
        <v>1034</v>
      </c>
      <c r="G172" s="57"/>
      <c r="H172" s="57"/>
      <c r="I172" s="57"/>
      <c r="J172" s="57"/>
      <c r="K172" s="57" t="s">
        <v>301</v>
      </c>
      <c r="L172" s="32" t="s">
        <v>403</v>
      </c>
      <c r="M172" s="55" t="s">
        <v>457</v>
      </c>
      <c r="N172" s="57">
        <v>2019</v>
      </c>
      <c r="Q172" s="57"/>
      <c r="Z172" s="30" t="str">
        <f>IF(LEFT(M172,4)=LEFT(L172,4),L172,0)</f>
        <v>Formica</v>
      </c>
      <c r="AA172" s="72" t="s">
        <v>4300</v>
      </c>
      <c r="AB172" s="72" t="s">
        <v>4304</v>
      </c>
      <c r="AC172" s="72">
        <v>46.5028283417738</v>
      </c>
      <c r="AD172" s="72">
        <v>6.1854432992214798</v>
      </c>
      <c r="AE172" s="72"/>
      <c r="AF172" s="72"/>
      <c r="AG172" s="72"/>
    </row>
    <row r="173" spans="1:33" s="56" customFormat="1" ht="14.45" customHeight="1" x14ac:dyDescent="0.25">
      <c r="A173" s="29" t="s">
        <v>1433</v>
      </c>
      <c r="B173" s="39" t="s">
        <v>1124</v>
      </c>
      <c r="C173" s="39" t="s">
        <v>1154</v>
      </c>
      <c r="D173" s="30">
        <v>1337.5</v>
      </c>
      <c r="E173" s="57" t="s">
        <v>1158</v>
      </c>
      <c r="F173" s="57" t="s">
        <v>1034</v>
      </c>
      <c r="G173" s="57"/>
      <c r="H173" s="57"/>
      <c r="I173" s="57"/>
      <c r="J173" s="57"/>
      <c r="K173" s="57" t="s">
        <v>301</v>
      </c>
      <c r="L173" s="32" t="s">
        <v>403</v>
      </c>
      <c r="M173" s="55" t="s">
        <v>457</v>
      </c>
      <c r="N173" s="57">
        <v>2019</v>
      </c>
      <c r="P173" s="57"/>
      <c r="Q173" s="57"/>
      <c r="R173" s="57"/>
      <c r="S173" s="57"/>
      <c r="T173" s="57"/>
      <c r="Z173" s="30" t="str">
        <f>IF(LEFT(M173,4)=LEFT(L173,4),L173,0)</f>
        <v>Formica</v>
      </c>
      <c r="AA173" s="72" t="s">
        <v>4300</v>
      </c>
      <c r="AB173" s="72" t="s">
        <v>4304</v>
      </c>
      <c r="AC173" s="72">
        <v>46.574966666387098</v>
      </c>
      <c r="AD173" s="72">
        <v>6.26018333298114</v>
      </c>
      <c r="AE173" s="72"/>
      <c r="AF173" s="72"/>
      <c r="AG173" s="72"/>
    </row>
    <row r="174" spans="1:33" s="56" customFormat="1" ht="14.45" customHeight="1" x14ac:dyDescent="0.25">
      <c r="A174" s="29" t="s">
        <v>1429</v>
      </c>
      <c r="B174" s="39" t="s">
        <v>1124</v>
      </c>
      <c r="C174" s="39" t="s">
        <v>1154</v>
      </c>
      <c r="D174" s="30"/>
      <c r="E174" s="57" t="s">
        <v>1153</v>
      </c>
      <c r="F174" s="26">
        <v>7</v>
      </c>
      <c r="G174" s="26"/>
      <c r="H174" s="26"/>
      <c r="I174" s="26"/>
      <c r="J174" s="26"/>
      <c r="K174" s="26" t="s">
        <v>4001</v>
      </c>
      <c r="L174" s="56" t="s">
        <v>0</v>
      </c>
      <c r="M174" s="31" t="s">
        <v>744</v>
      </c>
      <c r="N174" s="57">
        <v>2019</v>
      </c>
      <c r="P174" s="30"/>
      <c r="Z174" s="30" t="str">
        <f>IF(LEFT(M174,4)=LEFT(L174,4),L174,0)</f>
        <v>Myrmica</v>
      </c>
      <c r="AA174" s="72" t="s">
        <v>4303</v>
      </c>
      <c r="AB174" s="72" t="s">
        <v>4301</v>
      </c>
      <c r="AC174" s="72">
        <v>46.575996837460998</v>
      </c>
      <c r="AD174" s="72">
        <v>6.6531691516221398</v>
      </c>
      <c r="AE174" s="72"/>
      <c r="AF174" s="72"/>
      <c r="AG174" s="72"/>
    </row>
    <row r="175" spans="1:33" s="56" customFormat="1" ht="14.45" customHeight="1" x14ac:dyDescent="0.25">
      <c r="A175" s="24" t="s">
        <v>1430</v>
      </c>
      <c r="B175" s="39" t="s">
        <v>1124</v>
      </c>
      <c r="C175" s="39" t="s">
        <v>1154</v>
      </c>
      <c r="D175" s="30"/>
      <c r="E175" s="57" t="s">
        <v>1155</v>
      </c>
      <c r="F175" s="55">
        <v>5</v>
      </c>
      <c r="G175" s="55"/>
      <c r="H175" s="55"/>
      <c r="I175" s="57"/>
      <c r="J175" s="57"/>
      <c r="K175" s="56" t="s">
        <v>4006</v>
      </c>
      <c r="L175" s="56" t="s">
        <v>91</v>
      </c>
      <c r="M175" s="55" t="s">
        <v>912</v>
      </c>
      <c r="N175" s="55">
        <v>2019</v>
      </c>
      <c r="Q175" s="57"/>
      <c r="Z175" s="30" t="str">
        <f>IF(LEFT(M175,4)=LEFT(L175,4),L175,0)</f>
        <v>Temnothorax</v>
      </c>
      <c r="AA175" s="72" t="s">
        <v>4303</v>
      </c>
      <c r="AB175" s="72"/>
      <c r="AC175" s="72">
        <v>46.5750012148862</v>
      </c>
      <c r="AD175" s="72">
        <v>6.6488078797633303</v>
      </c>
      <c r="AE175" s="72"/>
      <c r="AF175" s="72"/>
      <c r="AG175" s="72"/>
    </row>
    <row r="176" spans="1:33" s="56" customFormat="1" ht="14.45" customHeight="1" x14ac:dyDescent="0.25">
      <c r="A176" s="29" t="s">
        <v>2715</v>
      </c>
      <c r="B176" s="39" t="s">
        <v>1124</v>
      </c>
      <c r="C176" s="39" t="s">
        <v>2240</v>
      </c>
      <c r="D176" s="30"/>
      <c r="E176" s="56" t="s">
        <v>2241</v>
      </c>
      <c r="K176" s="57" t="s">
        <v>301</v>
      </c>
      <c r="L176" s="32" t="s">
        <v>403</v>
      </c>
      <c r="M176" s="55" t="s">
        <v>457</v>
      </c>
      <c r="N176" s="57">
        <v>2019</v>
      </c>
      <c r="Z176" s="30" t="str">
        <f>IF(LEFT(M176,4)=LEFT(L176,4),L176,0)</f>
        <v>Formica</v>
      </c>
      <c r="AA176" s="72" t="s">
        <v>4300</v>
      </c>
      <c r="AB176" s="72" t="s">
        <v>4301</v>
      </c>
      <c r="AC176" s="72">
        <v>46.571802653680102</v>
      </c>
      <c r="AD176" s="72">
        <v>6.6538195873066401</v>
      </c>
      <c r="AE176" s="72"/>
      <c r="AF176" s="72"/>
      <c r="AG176" s="72"/>
    </row>
    <row r="177" spans="1:33" s="56" customFormat="1" ht="14.45" customHeight="1" x14ac:dyDescent="0.25">
      <c r="A177" s="29" t="s">
        <v>2734</v>
      </c>
      <c r="B177" s="39" t="s">
        <v>1124</v>
      </c>
      <c r="C177" s="39" t="s">
        <v>4161</v>
      </c>
      <c r="D177" s="30">
        <v>807.81857913546298</v>
      </c>
      <c r="E177" s="56" t="s">
        <v>2264</v>
      </c>
      <c r="L177" s="56" t="s">
        <v>17</v>
      </c>
      <c r="M177" s="58"/>
      <c r="Z177" s="30">
        <f>IF(LEFT(M177,4)=LEFT(L177,4),L177,0)</f>
        <v>0</v>
      </c>
      <c r="AA177" s="72" t="s">
        <v>4300</v>
      </c>
      <c r="AB177" s="72" t="s">
        <v>4307</v>
      </c>
      <c r="AC177" s="72">
        <v>46.716616478996201</v>
      </c>
      <c r="AD177" s="72">
        <v>6.8035585943029204</v>
      </c>
      <c r="AE177" s="72"/>
      <c r="AF177" s="72"/>
      <c r="AG177" s="72"/>
    </row>
    <row r="178" spans="1:33" s="56" customFormat="1" ht="14.45" customHeight="1" x14ac:dyDescent="0.25">
      <c r="A178" s="24" t="s">
        <v>2738</v>
      </c>
      <c r="B178" s="39" t="s">
        <v>1124</v>
      </c>
      <c r="C178" s="39" t="s">
        <v>4161</v>
      </c>
      <c r="D178" s="30"/>
      <c r="E178" s="56" t="s">
        <v>2268</v>
      </c>
      <c r="L178" s="56" t="s">
        <v>17</v>
      </c>
      <c r="M178" s="58"/>
      <c r="Z178" s="30">
        <f>IF(LEFT(M178,4)=LEFT(L178,4),L178,0)</f>
        <v>0</v>
      </c>
      <c r="AA178" s="72" t="s">
        <v>4303</v>
      </c>
      <c r="AB178" s="72"/>
      <c r="AC178" s="72">
        <v>46.574757837698698</v>
      </c>
      <c r="AD178" s="72">
        <v>6.6491833890254703</v>
      </c>
      <c r="AE178" s="72"/>
      <c r="AF178" s="72"/>
      <c r="AG178" s="72"/>
    </row>
    <row r="179" spans="1:33" s="56" customFormat="1" ht="14.45" customHeight="1" x14ac:dyDescent="0.25">
      <c r="A179" s="29"/>
      <c r="B179" s="37" t="s">
        <v>1124</v>
      </c>
      <c r="C179" s="37" t="s">
        <v>4161</v>
      </c>
      <c r="D179" s="30"/>
      <c r="E179" s="37" t="s">
        <v>4132</v>
      </c>
      <c r="Z179" s="30">
        <f>IF(LEFT(M179,4)=LEFT(L179,4),L179,0)</f>
        <v>0</v>
      </c>
      <c r="AA179" s="72" t="s">
        <v>4300</v>
      </c>
      <c r="AB179" s="72" t="s">
        <v>4304</v>
      </c>
      <c r="AC179" s="72">
        <v>46.433579267985003</v>
      </c>
      <c r="AD179" s="72">
        <v>7.1182359706578904</v>
      </c>
      <c r="AE179" s="72"/>
      <c r="AF179" s="72"/>
      <c r="AG179" s="72"/>
    </row>
    <row r="180" spans="1:33" s="56" customFormat="1" ht="14.45" customHeight="1" x14ac:dyDescent="0.25">
      <c r="A180" s="24" t="s">
        <v>2735</v>
      </c>
      <c r="B180" s="39" t="s">
        <v>1124</v>
      </c>
      <c r="C180" s="39" t="s">
        <v>4161</v>
      </c>
      <c r="D180" s="30"/>
      <c r="E180" s="56" t="s">
        <v>2265</v>
      </c>
      <c r="L180" s="56" t="s">
        <v>17</v>
      </c>
      <c r="M180" s="58"/>
      <c r="Z180" s="30">
        <f>IF(LEFT(M180,4)=LEFT(L180,4),L180,0)</f>
        <v>0</v>
      </c>
      <c r="AA180" s="72" t="s">
        <v>4300</v>
      </c>
      <c r="AB180" s="72" t="s">
        <v>4304</v>
      </c>
      <c r="AC180" s="72">
        <v>46.571259861380597</v>
      </c>
      <c r="AD180" s="72">
        <v>6.2608323807215802</v>
      </c>
      <c r="AE180" s="72"/>
      <c r="AF180" s="72"/>
      <c r="AG180" s="72"/>
    </row>
    <row r="181" spans="1:33" s="56" customFormat="1" ht="14.45" customHeight="1" x14ac:dyDescent="0.25">
      <c r="A181" s="24" t="s">
        <v>2732</v>
      </c>
      <c r="B181" s="39" t="s">
        <v>1124</v>
      </c>
      <c r="C181" s="39" t="s">
        <v>4161</v>
      </c>
      <c r="D181" s="30"/>
      <c r="E181" s="56" t="s">
        <v>2262</v>
      </c>
      <c r="L181" s="56" t="s">
        <v>17</v>
      </c>
      <c r="M181" s="58"/>
      <c r="Z181" s="30">
        <f>IF(LEFT(M181,4)=LEFT(L181,4),L181,0)</f>
        <v>0</v>
      </c>
      <c r="AA181" s="72" t="s">
        <v>4300</v>
      </c>
      <c r="AB181" s="72"/>
      <c r="AC181" s="72">
        <v>46.569884302270999</v>
      </c>
      <c r="AD181" s="72">
        <v>6.2588663215142697</v>
      </c>
      <c r="AE181" s="72"/>
      <c r="AF181" s="72"/>
      <c r="AG181" s="72"/>
    </row>
    <row r="182" spans="1:33" s="56" customFormat="1" x14ac:dyDescent="0.25">
      <c r="A182" s="29" t="s">
        <v>2736</v>
      </c>
      <c r="B182" s="39" t="s">
        <v>1124</v>
      </c>
      <c r="C182" s="39" t="s">
        <v>4161</v>
      </c>
      <c r="D182" s="30"/>
      <c r="E182" s="56" t="s">
        <v>2266</v>
      </c>
      <c r="L182" s="56" t="s">
        <v>17</v>
      </c>
      <c r="M182" s="58"/>
      <c r="Z182" s="30">
        <f>IF(LEFT(M182,4)=LEFT(L182,4),L182,0)</f>
        <v>0</v>
      </c>
      <c r="AA182" s="72" t="s">
        <v>4300</v>
      </c>
      <c r="AB182" s="72"/>
      <c r="AC182" s="72">
        <v>46.573176875626103</v>
      </c>
      <c r="AD182" s="72">
        <v>6.6495387892607196</v>
      </c>
      <c r="AE182" s="72"/>
      <c r="AF182" s="72"/>
      <c r="AG182" s="72"/>
    </row>
    <row r="183" spans="1:33" s="56" customFormat="1" ht="14.45" customHeight="1" x14ac:dyDescent="0.25">
      <c r="A183" s="29" t="s">
        <v>2733</v>
      </c>
      <c r="B183" s="39" t="s">
        <v>1124</v>
      </c>
      <c r="C183" s="39" t="s">
        <v>4161</v>
      </c>
      <c r="D183" s="30"/>
      <c r="E183" s="56" t="s">
        <v>2263</v>
      </c>
      <c r="L183" s="56" t="s">
        <v>17</v>
      </c>
      <c r="M183" s="58"/>
      <c r="Z183" s="30">
        <f>IF(LEFT(M183,4)=LEFT(L183,4),L183,0)</f>
        <v>0</v>
      </c>
      <c r="AA183" s="72" t="s">
        <v>4303</v>
      </c>
      <c r="AB183" s="72" t="s">
        <v>4301</v>
      </c>
      <c r="AC183" s="72">
        <v>46.575746089793903</v>
      </c>
      <c r="AD183" s="72">
        <v>6.6530672276795597</v>
      </c>
      <c r="AE183" s="72"/>
      <c r="AF183" s="72"/>
      <c r="AG183" s="72"/>
    </row>
    <row r="184" spans="1:33" s="56" customFormat="1" ht="14.45" customHeight="1" x14ac:dyDescent="0.25">
      <c r="A184" s="29" t="s">
        <v>2737</v>
      </c>
      <c r="B184" s="39" t="s">
        <v>1124</v>
      </c>
      <c r="C184" s="39" t="s">
        <v>4161</v>
      </c>
      <c r="D184" s="30"/>
      <c r="E184" s="56" t="s">
        <v>2267</v>
      </c>
      <c r="L184" s="56" t="s">
        <v>17</v>
      </c>
      <c r="M184" s="58"/>
      <c r="Z184" s="30">
        <f>IF(LEFT(M184,4)=LEFT(L184,4),L184,0)</f>
        <v>0</v>
      </c>
      <c r="AA184" s="72" t="s">
        <v>4300</v>
      </c>
      <c r="AB184" s="72"/>
      <c r="AC184" s="72">
        <v>46.645656720928102</v>
      </c>
      <c r="AD184" s="72">
        <v>6.4086899725839297</v>
      </c>
      <c r="AE184" s="72"/>
      <c r="AF184" s="72"/>
      <c r="AG184" s="72"/>
    </row>
    <row r="185" spans="1:33" s="56" customFormat="1" ht="14.45" customHeight="1" x14ac:dyDescent="0.25">
      <c r="A185" s="29" t="s">
        <v>2739</v>
      </c>
      <c r="B185" s="39" t="s">
        <v>1124</v>
      </c>
      <c r="C185" s="39" t="s">
        <v>4161</v>
      </c>
      <c r="D185" s="30"/>
      <c r="E185" s="56" t="s">
        <v>2269</v>
      </c>
      <c r="L185" s="56" t="s">
        <v>17</v>
      </c>
      <c r="M185" s="58"/>
      <c r="Z185" s="30">
        <f>IF(LEFT(M185,4)=LEFT(L185,4),L185,0)</f>
        <v>0</v>
      </c>
      <c r="AA185" s="72" t="s">
        <v>4300</v>
      </c>
      <c r="AB185" s="72" t="s">
        <v>4304</v>
      </c>
      <c r="AC185" s="72">
        <v>46.571035828327503</v>
      </c>
      <c r="AD185" s="72">
        <v>6.2617309207413001</v>
      </c>
      <c r="AE185" s="72"/>
      <c r="AF185" s="72"/>
      <c r="AG185" s="72"/>
    </row>
    <row r="186" spans="1:33" s="56" customFormat="1" ht="14.45" customHeight="1" x14ac:dyDescent="0.25">
      <c r="A186" s="24" t="s">
        <v>1412</v>
      </c>
      <c r="B186" s="39" t="s">
        <v>1124</v>
      </c>
      <c r="C186" s="39" t="s">
        <v>1128</v>
      </c>
      <c r="D186" s="30">
        <v>1268.8988914489701</v>
      </c>
      <c r="E186" s="56" t="s">
        <v>1129</v>
      </c>
      <c r="F186" s="56" t="s">
        <v>1034</v>
      </c>
      <c r="L186" s="56" t="s">
        <v>15</v>
      </c>
      <c r="M186" s="58"/>
      <c r="N186" s="57"/>
      <c r="O186" s="57"/>
      <c r="Z186" s="30">
        <f>IF(LEFT(M186,4)=LEFT(L186,4),L186,0)</f>
        <v>0</v>
      </c>
      <c r="AA186" s="72" t="s">
        <v>4303</v>
      </c>
      <c r="AB186" s="72"/>
      <c r="AC186" s="72">
        <v>46.498512123064998</v>
      </c>
      <c r="AD186" s="72">
        <v>6.1795726974486502</v>
      </c>
      <c r="AE186" s="72"/>
      <c r="AF186" s="72"/>
      <c r="AG186" s="72"/>
    </row>
    <row r="187" spans="1:33" s="56" customFormat="1" ht="14.45" customHeight="1" x14ac:dyDescent="0.25">
      <c r="A187" s="29" t="s">
        <v>1409</v>
      </c>
      <c r="B187" s="39" t="s">
        <v>1124</v>
      </c>
      <c r="C187" s="39" t="s">
        <v>1118</v>
      </c>
      <c r="D187" s="30"/>
      <c r="E187" s="57" t="s">
        <v>1123</v>
      </c>
      <c r="F187" s="26">
        <v>6</v>
      </c>
      <c r="G187" s="26"/>
      <c r="H187" s="26"/>
      <c r="I187" s="26"/>
      <c r="J187" s="26"/>
      <c r="K187" s="26" t="s">
        <v>4001</v>
      </c>
      <c r="L187" s="56" t="s">
        <v>0</v>
      </c>
      <c r="M187" s="31" t="s">
        <v>744</v>
      </c>
      <c r="N187" s="57">
        <v>2019</v>
      </c>
      <c r="O187" s="57"/>
      <c r="P187" s="30"/>
      <c r="Z187" s="30" t="str">
        <f>IF(LEFT(M187,4)=LEFT(L187,4),L187,0)</f>
        <v>Myrmica</v>
      </c>
      <c r="AA187" s="72" t="s">
        <v>4300</v>
      </c>
      <c r="AB187" s="72" t="s">
        <v>4302</v>
      </c>
      <c r="AC187" s="72">
        <v>46.361510753740603</v>
      </c>
      <c r="AD187" s="72">
        <v>7.0461407109436296</v>
      </c>
      <c r="AE187" s="72"/>
      <c r="AF187" s="72"/>
      <c r="AG187" s="72"/>
    </row>
    <row r="188" spans="1:33" s="56" customFormat="1" ht="14.45" customHeight="1" x14ac:dyDescent="0.25">
      <c r="A188" s="24" t="s">
        <v>1404</v>
      </c>
      <c r="B188" s="39" t="s">
        <v>1124</v>
      </c>
      <c r="C188" s="39" t="s">
        <v>1118</v>
      </c>
      <c r="D188" s="30">
        <v>1348</v>
      </c>
      <c r="E188" s="56" t="s">
        <v>1117</v>
      </c>
      <c r="F188" s="56" t="s">
        <v>1034</v>
      </c>
      <c r="K188" s="57" t="s">
        <v>301</v>
      </c>
      <c r="L188" s="32" t="s">
        <v>403</v>
      </c>
      <c r="M188" s="55" t="s">
        <v>457</v>
      </c>
      <c r="N188" s="57">
        <v>2019</v>
      </c>
      <c r="O188" s="57"/>
      <c r="Z188" s="30" t="str">
        <f>IF(LEFT(M188,4)=LEFT(L188,4),L188,0)</f>
        <v>Formica</v>
      </c>
      <c r="AA188" s="72" t="s">
        <v>4303</v>
      </c>
      <c r="AB188" s="72"/>
      <c r="AC188" s="72">
        <v>46.5702666665577</v>
      </c>
      <c r="AD188" s="72">
        <v>6.2597666665045999</v>
      </c>
      <c r="AE188" s="72"/>
      <c r="AF188" s="72"/>
      <c r="AG188" s="72"/>
    </row>
    <row r="189" spans="1:33" s="56" customFormat="1" ht="14.45" customHeight="1" x14ac:dyDescent="0.25">
      <c r="A189" s="24" t="s">
        <v>1408</v>
      </c>
      <c r="B189" s="39" t="s">
        <v>1124</v>
      </c>
      <c r="C189" s="39" t="s">
        <v>1118</v>
      </c>
      <c r="D189" s="30">
        <v>1769.12448883057</v>
      </c>
      <c r="E189" s="56" t="s">
        <v>1122</v>
      </c>
      <c r="F189" s="26">
        <v>10</v>
      </c>
      <c r="G189" s="26"/>
      <c r="H189" s="26"/>
      <c r="I189" s="26"/>
      <c r="J189" s="26"/>
      <c r="K189" s="26" t="s">
        <v>4001</v>
      </c>
      <c r="L189" s="56" t="s">
        <v>0</v>
      </c>
      <c r="M189" s="31" t="s">
        <v>744</v>
      </c>
      <c r="N189" s="57">
        <v>2019</v>
      </c>
      <c r="P189" s="30"/>
      <c r="Z189" s="30" t="str">
        <f>IF(LEFT(M189,4)=LEFT(L189,4),L189,0)</f>
        <v>Myrmica</v>
      </c>
      <c r="AA189" s="72" t="s">
        <v>4300</v>
      </c>
      <c r="AB189" s="72"/>
      <c r="AC189" s="72">
        <v>46.5080865792509</v>
      </c>
      <c r="AD189" s="72">
        <v>7.1447475281774304</v>
      </c>
      <c r="AE189" s="72"/>
      <c r="AF189" s="72"/>
      <c r="AG189" s="72"/>
    </row>
    <row r="190" spans="1:33" s="56" customFormat="1" ht="14.45" customHeight="1" x14ac:dyDescent="0.25">
      <c r="A190" s="29" t="s">
        <v>1403</v>
      </c>
      <c r="B190" s="39" t="s">
        <v>1124</v>
      </c>
      <c r="C190" s="39" t="s">
        <v>1118</v>
      </c>
      <c r="D190" s="30">
        <v>1316.4151268005401</v>
      </c>
      <c r="E190" s="56" t="s">
        <v>1116</v>
      </c>
      <c r="F190" s="56" t="s">
        <v>1034</v>
      </c>
      <c r="K190" s="57" t="s">
        <v>301</v>
      </c>
      <c r="L190" s="32" t="s">
        <v>403</v>
      </c>
      <c r="M190" s="55" t="s">
        <v>457</v>
      </c>
      <c r="N190" s="57">
        <v>2019</v>
      </c>
      <c r="O190" s="57"/>
      <c r="Z190" s="30" t="str">
        <f>IF(LEFT(M190,4)=LEFT(L190,4),L190,0)</f>
        <v>Formica</v>
      </c>
      <c r="AA190" s="72" t="s">
        <v>4303</v>
      </c>
      <c r="AB190" s="72" t="s">
        <v>4304</v>
      </c>
      <c r="AC190" s="72">
        <v>46.8653031157802</v>
      </c>
      <c r="AD190" s="72">
        <v>6.6459719652679503</v>
      </c>
      <c r="AE190" s="72"/>
      <c r="AF190" s="72"/>
      <c r="AG190" s="72"/>
    </row>
    <row r="191" spans="1:33" s="56" customFormat="1" ht="14.45" customHeight="1" x14ac:dyDescent="0.25">
      <c r="A191" s="29" t="s">
        <v>1407</v>
      </c>
      <c r="B191" s="39" t="s">
        <v>1124</v>
      </c>
      <c r="C191" s="39" t="s">
        <v>1118</v>
      </c>
      <c r="D191" s="30"/>
      <c r="E191" s="56" t="s">
        <v>1121</v>
      </c>
      <c r="F191" s="26">
        <v>7</v>
      </c>
      <c r="G191" s="26"/>
      <c r="H191" s="26"/>
      <c r="I191" s="26"/>
      <c r="J191" s="26"/>
      <c r="K191" s="26" t="s">
        <v>4001</v>
      </c>
      <c r="L191" s="56" t="s">
        <v>0</v>
      </c>
      <c r="M191" s="31" t="s">
        <v>748</v>
      </c>
      <c r="N191" s="57">
        <v>2019</v>
      </c>
      <c r="P191" s="30"/>
      <c r="Z191" s="30" t="str">
        <f>IF(LEFT(M191,4)=LEFT(L191,4),L191,0)</f>
        <v>Myrmica</v>
      </c>
      <c r="AA191" s="72" t="s">
        <v>4300</v>
      </c>
      <c r="AB191" s="72"/>
      <c r="AC191" s="72">
        <v>46.576092189041802</v>
      </c>
      <c r="AD191" s="72">
        <v>6.2624986624725398</v>
      </c>
      <c r="AE191" s="72"/>
      <c r="AF191" s="72"/>
      <c r="AG191" s="72"/>
    </row>
    <row r="192" spans="1:33" s="56" customFormat="1" ht="14.45" customHeight="1" x14ac:dyDescent="0.25">
      <c r="A192" s="24" t="s">
        <v>1406</v>
      </c>
      <c r="B192" s="39" t="s">
        <v>1124</v>
      </c>
      <c r="C192" s="39" t="s">
        <v>1118</v>
      </c>
      <c r="D192" s="30"/>
      <c r="E192" s="57" t="s">
        <v>1120</v>
      </c>
      <c r="F192" s="26">
        <v>10</v>
      </c>
      <c r="G192" s="26"/>
      <c r="H192" s="26"/>
      <c r="I192" s="26"/>
      <c r="J192" s="26"/>
      <c r="K192" s="26" t="s">
        <v>4001</v>
      </c>
      <c r="L192" s="56" t="s">
        <v>0</v>
      </c>
      <c r="M192" s="31" t="s">
        <v>744</v>
      </c>
      <c r="N192" s="57">
        <v>2019</v>
      </c>
      <c r="P192" s="30"/>
      <c r="Z192" s="30" t="str">
        <f>IF(LEFT(M192,4)=LEFT(L192,4),L192,0)</f>
        <v>Myrmica</v>
      </c>
      <c r="AA192" s="72" t="s">
        <v>4303</v>
      </c>
      <c r="AB192" s="72" t="s">
        <v>4304</v>
      </c>
      <c r="AC192" s="72">
        <v>46.573490214602302</v>
      </c>
      <c r="AD192" s="72">
        <v>6.2621820269961601</v>
      </c>
      <c r="AE192" s="72"/>
      <c r="AF192" s="72"/>
      <c r="AG192" s="72"/>
    </row>
    <row r="193" spans="1:33" s="56" customFormat="1" ht="14.45" customHeight="1" x14ac:dyDescent="0.25">
      <c r="A193" s="29" t="s">
        <v>1405</v>
      </c>
      <c r="B193" s="39" t="s">
        <v>1124</v>
      </c>
      <c r="C193" s="39" t="s">
        <v>1118</v>
      </c>
      <c r="D193" s="30">
        <v>1365.3</v>
      </c>
      <c r="E193" s="56" t="s">
        <v>1119</v>
      </c>
      <c r="F193" s="26">
        <v>5</v>
      </c>
      <c r="G193" s="26"/>
      <c r="H193" s="26"/>
      <c r="I193" s="26"/>
      <c r="J193" s="26"/>
      <c r="K193" s="26" t="s">
        <v>4001</v>
      </c>
      <c r="L193" s="56" t="s">
        <v>0</v>
      </c>
      <c r="M193" s="31" t="s">
        <v>744</v>
      </c>
      <c r="N193" s="57">
        <v>2019</v>
      </c>
      <c r="P193" s="30"/>
      <c r="Z193" s="30" t="str">
        <f>IF(LEFT(M193,4)=LEFT(L193,4),L193,0)</f>
        <v>Myrmica</v>
      </c>
      <c r="AA193" s="72" t="s">
        <v>4300</v>
      </c>
      <c r="AB193" s="72"/>
      <c r="AC193" s="72">
        <v>46.5759166668456</v>
      </c>
      <c r="AD193" s="72">
        <v>6.2600000003064</v>
      </c>
      <c r="AE193" s="72"/>
      <c r="AF193" s="72"/>
      <c r="AG193" s="72"/>
    </row>
    <row r="194" spans="1:33" s="56" customFormat="1" ht="14.45" customHeight="1" x14ac:dyDescent="0.25">
      <c r="A194" s="29"/>
      <c r="B194" s="37" t="s">
        <v>1124</v>
      </c>
      <c r="C194" s="37" t="s">
        <v>2247</v>
      </c>
      <c r="D194" s="30">
        <v>1262.0505027771001</v>
      </c>
      <c r="E194" s="37" t="s">
        <v>4133</v>
      </c>
      <c r="Z194" s="30">
        <f>IF(LEFT(M194,4)=LEFT(L194,4),L194,0)</f>
        <v>0</v>
      </c>
      <c r="AA194" s="72" t="s">
        <v>4303</v>
      </c>
      <c r="AB194" s="72"/>
      <c r="AC194" s="72">
        <v>46.499075806058798</v>
      </c>
      <c r="AD194" s="72">
        <v>6.1786961186994702</v>
      </c>
      <c r="AE194" s="72"/>
      <c r="AF194" s="72"/>
      <c r="AG194" s="72"/>
    </row>
    <row r="195" spans="1:33" s="56" customFormat="1" ht="14.45" customHeight="1" x14ac:dyDescent="0.25">
      <c r="A195" s="24" t="s">
        <v>2720</v>
      </c>
      <c r="B195" s="39" t="s">
        <v>1124</v>
      </c>
      <c r="C195" s="39" t="s">
        <v>2247</v>
      </c>
      <c r="D195" s="30"/>
      <c r="E195" s="56" t="s">
        <v>2249</v>
      </c>
      <c r="L195" s="56" t="s">
        <v>4</v>
      </c>
      <c r="M195" s="58"/>
      <c r="Z195" s="30">
        <f>IF(LEFT(M195,4)=LEFT(L195,4),L195,0)</f>
        <v>0</v>
      </c>
      <c r="AA195" s="72" t="s">
        <v>4300</v>
      </c>
      <c r="AB195" s="72" t="s">
        <v>4304</v>
      </c>
      <c r="AC195" s="72">
        <v>46.358175329388303</v>
      </c>
      <c r="AD195" s="72">
        <v>7.04243588264214</v>
      </c>
      <c r="AE195" s="72"/>
      <c r="AF195" s="72"/>
      <c r="AG195" s="72"/>
    </row>
    <row r="196" spans="1:33" s="56" customFormat="1" ht="14.45" customHeight="1" x14ac:dyDescent="0.25">
      <c r="A196" s="29" t="s">
        <v>2719</v>
      </c>
      <c r="B196" s="39" t="s">
        <v>1124</v>
      </c>
      <c r="C196" s="39" t="s">
        <v>2247</v>
      </c>
      <c r="D196" s="30">
        <v>1346.6</v>
      </c>
      <c r="E196" s="56" t="s">
        <v>2248</v>
      </c>
      <c r="K196" s="57" t="s">
        <v>301</v>
      </c>
      <c r="L196" s="32" t="s">
        <v>403</v>
      </c>
      <c r="M196" s="55" t="s">
        <v>457</v>
      </c>
      <c r="N196" s="57">
        <v>2019</v>
      </c>
      <c r="Z196" s="30" t="str">
        <f>IF(LEFT(M196,4)=LEFT(L196,4),L196,0)</f>
        <v>Formica</v>
      </c>
      <c r="AA196" s="72" t="s">
        <v>4303</v>
      </c>
      <c r="AB196" s="72" t="s">
        <v>4304</v>
      </c>
      <c r="AC196" s="72">
        <v>46.572250000300599</v>
      </c>
      <c r="AD196" s="72">
        <v>6.2631000001136297</v>
      </c>
      <c r="AE196" s="72"/>
      <c r="AF196" s="72"/>
      <c r="AG196" s="72"/>
    </row>
    <row r="197" spans="1:33" s="56" customFormat="1" ht="14.45" customHeight="1" x14ac:dyDescent="0.25">
      <c r="A197" s="29" t="s">
        <v>3889</v>
      </c>
      <c r="B197" s="39" t="s">
        <v>3430</v>
      </c>
      <c r="C197" s="39" t="s">
        <v>4162</v>
      </c>
      <c r="D197" s="30">
        <v>1278.5999999999999</v>
      </c>
      <c r="E197" s="56" t="s">
        <v>3462</v>
      </c>
      <c r="L197" s="56" t="s">
        <v>17</v>
      </c>
      <c r="M197" s="58"/>
      <c r="Z197" s="30">
        <f>IF(LEFT(M197,4)=LEFT(L197,4),L197,0)</f>
        <v>0</v>
      </c>
      <c r="AA197" s="72" t="s">
        <v>4303</v>
      </c>
      <c r="AB197" s="72"/>
      <c r="AC197" s="72">
        <v>46.494900000007</v>
      </c>
      <c r="AD197" s="72">
        <v>6.1820333330305202</v>
      </c>
      <c r="AE197" s="72"/>
      <c r="AF197" s="72"/>
      <c r="AG197" s="72"/>
    </row>
    <row r="198" spans="1:33" s="56" customFormat="1" ht="14.45" customHeight="1" x14ac:dyDescent="0.25">
      <c r="A198" s="29" t="s">
        <v>3886</v>
      </c>
      <c r="B198" s="39" t="s">
        <v>3430</v>
      </c>
      <c r="C198" s="39" t="s">
        <v>4162</v>
      </c>
      <c r="D198" s="30">
        <v>1336.9</v>
      </c>
      <c r="E198" s="56" t="s">
        <v>3459</v>
      </c>
      <c r="L198" s="56" t="s">
        <v>17</v>
      </c>
      <c r="M198" s="58"/>
      <c r="Z198" s="30">
        <f>IF(LEFT(M198,4)=LEFT(L198,4),L198,0)</f>
        <v>0</v>
      </c>
      <c r="AA198" s="72" t="s">
        <v>4303</v>
      </c>
      <c r="AB198" s="72" t="s">
        <v>4304</v>
      </c>
      <c r="AC198" s="72">
        <v>46.568050000139699</v>
      </c>
      <c r="AD198" s="72">
        <v>6.2594333331436998</v>
      </c>
      <c r="AE198" s="72"/>
      <c r="AF198" s="72"/>
      <c r="AG198" s="72"/>
    </row>
    <row r="199" spans="1:33" s="56" customFormat="1" ht="14.45" customHeight="1" x14ac:dyDescent="0.25">
      <c r="A199" s="29" t="s">
        <v>3888</v>
      </c>
      <c r="B199" s="39" t="s">
        <v>3430</v>
      </c>
      <c r="C199" s="39" t="s">
        <v>4162</v>
      </c>
      <c r="D199" s="30"/>
      <c r="E199" s="56" t="s">
        <v>3461</v>
      </c>
      <c r="L199" s="56" t="s">
        <v>17</v>
      </c>
      <c r="M199" s="58"/>
      <c r="Z199" s="30">
        <f>IF(LEFT(M199,4)=LEFT(L199,4),L199,0)</f>
        <v>0</v>
      </c>
      <c r="AA199" s="72" t="s">
        <v>4300</v>
      </c>
      <c r="AB199" s="72" t="s">
        <v>4302</v>
      </c>
      <c r="AC199" s="72">
        <v>46.360788045124799</v>
      </c>
      <c r="AD199" s="72">
        <v>7.0475069164384196</v>
      </c>
      <c r="AE199" s="72"/>
      <c r="AF199" s="72"/>
      <c r="AG199" s="72"/>
    </row>
    <row r="200" spans="1:33" s="56" customFormat="1" ht="14.45" customHeight="1" x14ac:dyDescent="0.25">
      <c r="A200" s="29" t="s">
        <v>3885</v>
      </c>
      <c r="B200" s="39" t="s">
        <v>3430</v>
      </c>
      <c r="C200" s="39" t="s">
        <v>4162</v>
      </c>
      <c r="D200" s="30"/>
      <c r="E200" s="56" t="s">
        <v>3458</v>
      </c>
      <c r="J200" s="37"/>
      <c r="K200" s="37"/>
      <c r="L200" s="37" t="s">
        <v>2</v>
      </c>
      <c r="M200" s="38"/>
      <c r="N200" s="37"/>
      <c r="O200" s="37"/>
      <c r="Z200" s="30">
        <f>IF(LEFT(M200,4)=LEFT(L200,4),L200,0)</f>
        <v>0</v>
      </c>
      <c r="AA200" s="72" t="s">
        <v>4300</v>
      </c>
      <c r="AB200" s="72" t="s">
        <v>4302</v>
      </c>
      <c r="AC200" s="72">
        <v>46.241169196344998</v>
      </c>
      <c r="AD200" s="72">
        <v>7.0783145843100801</v>
      </c>
      <c r="AE200" s="72"/>
      <c r="AF200" s="72"/>
      <c r="AG200" s="72"/>
    </row>
    <row r="201" spans="1:33" s="56" customFormat="1" ht="14.45" customHeight="1" x14ac:dyDescent="0.25">
      <c r="A201" s="29" t="s">
        <v>3887</v>
      </c>
      <c r="B201" s="39" t="s">
        <v>3430</v>
      </c>
      <c r="C201" s="39" t="s">
        <v>4162</v>
      </c>
      <c r="D201" s="30"/>
      <c r="E201" s="56" t="s">
        <v>3460</v>
      </c>
      <c r="L201" s="56" t="s">
        <v>17</v>
      </c>
      <c r="M201" s="58"/>
      <c r="Z201" s="30">
        <f>IF(LEFT(M201,4)=LEFT(L201,4),L201,0)</f>
        <v>0</v>
      </c>
      <c r="AA201" s="72" t="s">
        <v>4300</v>
      </c>
      <c r="AB201" s="72"/>
      <c r="AC201" s="72">
        <v>46.326267809212098</v>
      </c>
      <c r="AD201" s="72">
        <v>7.1915104623203296</v>
      </c>
      <c r="AE201" s="72"/>
      <c r="AF201" s="72"/>
      <c r="AG201" s="72"/>
    </row>
    <row r="202" spans="1:33" s="56" customFormat="1" ht="14.45" customHeight="1" x14ac:dyDescent="0.25">
      <c r="A202" s="29" t="s">
        <v>3891</v>
      </c>
      <c r="B202" s="39" t="s">
        <v>3430</v>
      </c>
      <c r="C202" s="39" t="s">
        <v>4162</v>
      </c>
      <c r="D202" s="30">
        <v>643.433681488037</v>
      </c>
      <c r="E202" s="56" t="s">
        <v>3464</v>
      </c>
      <c r="L202" s="56" t="s">
        <v>17</v>
      </c>
      <c r="M202" s="58"/>
      <c r="Z202" s="30">
        <f>IF(LEFT(M202,4)=LEFT(L202,4),L202,0)</f>
        <v>0</v>
      </c>
      <c r="AA202" s="72" t="s">
        <v>4303</v>
      </c>
      <c r="AB202" s="72" t="s">
        <v>4307</v>
      </c>
      <c r="AC202" s="72">
        <v>46.718210815568398</v>
      </c>
      <c r="AD202" s="72">
        <v>6.4874482155252204</v>
      </c>
      <c r="AE202" s="72"/>
      <c r="AF202" s="72"/>
      <c r="AG202" s="72"/>
    </row>
    <row r="203" spans="1:33" s="56" customFormat="1" ht="14.45" customHeight="1" x14ac:dyDescent="0.25">
      <c r="A203" s="29" t="s">
        <v>3884</v>
      </c>
      <c r="B203" s="39" t="s">
        <v>3430</v>
      </c>
      <c r="C203" s="39" t="s">
        <v>4162</v>
      </c>
      <c r="D203" s="30"/>
      <c r="E203" s="56" t="s">
        <v>3457</v>
      </c>
      <c r="L203" s="56" t="s">
        <v>8</v>
      </c>
      <c r="M203" s="58"/>
      <c r="Z203" s="30">
        <f>IF(LEFT(M203,4)=LEFT(L203,4),L203,0)</f>
        <v>0</v>
      </c>
      <c r="AA203" s="72" t="s">
        <v>4300</v>
      </c>
      <c r="AB203" s="72"/>
      <c r="AC203" s="72">
        <v>46.577100989172102</v>
      </c>
      <c r="AD203" s="72">
        <v>6.6441227311649396</v>
      </c>
      <c r="AE203" s="72"/>
      <c r="AF203" s="72"/>
      <c r="AG203" s="72"/>
    </row>
    <row r="204" spans="1:33" s="56" customFormat="1" ht="14.45" customHeight="1" x14ac:dyDescent="0.25">
      <c r="A204" s="29" t="s">
        <v>3890</v>
      </c>
      <c r="B204" s="39" t="s">
        <v>3430</v>
      </c>
      <c r="C204" s="39" t="s">
        <v>4162</v>
      </c>
      <c r="D204" s="30"/>
      <c r="E204" s="56" t="s">
        <v>3463</v>
      </c>
      <c r="L204" s="56" t="s">
        <v>17</v>
      </c>
      <c r="M204" s="58"/>
      <c r="Z204" s="30">
        <f>IF(LEFT(M204,4)=LEFT(L204,4),L204,0)</f>
        <v>0</v>
      </c>
      <c r="AA204" s="72" t="s">
        <v>4303</v>
      </c>
      <c r="AB204" s="72"/>
      <c r="AC204" s="72">
        <v>46.502270972532898</v>
      </c>
      <c r="AD204" s="72">
        <v>6.1811687908078099</v>
      </c>
      <c r="AE204" s="72"/>
      <c r="AF204" s="72"/>
      <c r="AG204" s="72"/>
    </row>
    <row r="205" spans="1:33" s="56" customFormat="1" ht="14.45" customHeight="1" x14ac:dyDescent="0.25">
      <c r="A205" s="29" t="s">
        <v>3869</v>
      </c>
      <c r="B205" s="39" t="s">
        <v>3430</v>
      </c>
      <c r="C205" s="39" t="s">
        <v>3433</v>
      </c>
      <c r="D205" s="30">
        <v>1368.2</v>
      </c>
      <c r="E205" s="56" t="s">
        <v>3434</v>
      </c>
      <c r="L205" s="56" t="s">
        <v>0</v>
      </c>
      <c r="M205" s="58"/>
      <c r="Z205" s="30">
        <f>IF(LEFT(M205,4)=LEFT(L205,4),L205,0)</f>
        <v>0</v>
      </c>
      <c r="AA205" s="72" t="s">
        <v>4303</v>
      </c>
      <c r="AB205" s="72" t="s">
        <v>4304</v>
      </c>
      <c r="AC205" s="72">
        <v>46.571416666890897</v>
      </c>
      <c r="AD205" s="72">
        <v>6.2641333330832598</v>
      </c>
      <c r="AE205" s="72"/>
      <c r="AF205" s="72"/>
      <c r="AG205" s="72"/>
    </row>
    <row r="206" spans="1:33" s="56" customFormat="1" ht="14.45" customHeight="1" x14ac:dyDescent="0.25">
      <c r="A206" s="29" t="s">
        <v>3868</v>
      </c>
      <c r="B206" s="39" t="s">
        <v>3430</v>
      </c>
      <c r="C206" s="39" t="s">
        <v>3431</v>
      </c>
      <c r="D206" s="30"/>
      <c r="E206" s="56" t="s">
        <v>3432</v>
      </c>
      <c r="L206" s="56" t="s">
        <v>0</v>
      </c>
      <c r="M206" s="58"/>
      <c r="Z206" s="30">
        <f>IF(LEFT(M206,4)=LEFT(L206,4),L206,0)</f>
        <v>0</v>
      </c>
      <c r="AA206" s="72" t="s">
        <v>4300</v>
      </c>
      <c r="AB206" s="72"/>
      <c r="AC206" s="72">
        <v>46.577466038769501</v>
      </c>
      <c r="AD206" s="72">
        <v>6.6459600443395797</v>
      </c>
      <c r="AE206" s="72"/>
      <c r="AF206" s="72"/>
      <c r="AG206" s="72"/>
    </row>
    <row r="207" spans="1:33" s="56" customFormat="1" ht="14.45" customHeight="1" x14ac:dyDescent="0.25">
      <c r="A207" s="29" t="s">
        <v>3882</v>
      </c>
      <c r="B207" s="39" t="s">
        <v>3430</v>
      </c>
      <c r="C207" s="39" t="s">
        <v>3454</v>
      </c>
      <c r="D207" s="30">
        <v>1377.7</v>
      </c>
      <c r="E207" s="56" t="s">
        <v>3455</v>
      </c>
      <c r="L207" s="56" t="s">
        <v>0</v>
      </c>
      <c r="M207" s="58"/>
      <c r="Z207" s="30">
        <f>IF(LEFT(M207,4)=LEFT(L207,4),L207,0)</f>
        <v>0</v>
      </c>
      <c r="AA207" s="72" t="s">
        <v>4300</v>
      </c>
      <c r="AB207" s="72"/>
      <c r="AC207" s="72">
        <v>46.573816666608302</v>
      </c>
      <c r="AD207" s="72">
        <v>6.2598499996202399</v>
      </c>
      <c r="AE207" s="72"/>
      <c r="AF207" s="72"/>
      <c r="AG207" s="72"/>
    </row>
    <row r="208" spans="1:33" s="56" customFormat="1" ht="14.45" customHeight="1" x14ac:dyDescent="0.25">
      <c r="A208" s="29" t="s">
        <v>3883</v>
      </c>
      <c r="B208" s="39" t="s">
        <v>3430</v>
      </c>
      <c r="C208" s="39" t="s">
        <v>3454</v>
      </c>
      <c r="D208" s="30">
        <v>1319.3</v>
      </c>
      <c r="E208" s="56" t="s">
        <v>3456</v>
      </c>
      <c r="L208" s="56" t="s">
        <v>0</v>
      </c>
      <c r="M208" s="58"/>
      <c r="Z208" s="30">
        <f>IF(LEFT(M208,4)=LEFT(L208,4),L208,0)</f>
        <v>0</v>
      </c>
      <c r="AA208" s="72" t="s">
        <v>4300</v>
      </c>
      <c r="AB208" s="72" t="s">
        <v>4304</v>
      </c>
      <c r="AC208" s="72">
        <v>46.573633333428099</v>
      </c>
      <c r="AD208" s="72">
        <v>6.2579333334688103</v>
      </c>
      <c r="AE208" s="72"/>
      <c r="AF208" s="72"/>
      <c r="AG208" s="72"/>
    </row>
    <row r="209" spans="1:33" s="56" customFormat="1" ht="14.45" customHeight="1" x14ac:dyDescent="0.25">
      <c r="A209" s="29" t="s">
        <v>3875</v>
      </c>
      <c r="B209" s="39" t="s">
        <v>3430</v>
      </c>
      <c r="C209" s="39" t="s">
        <v>3444</v>
      </c>
      <c r="D209" s="30"/>
      <c r="E209" s="56" t="s">
        <v>3445</v>
      </c>
      <c r="L209" s="56" t="s">
        <v>0</v>
      </c>
      <c r="M209" s="58"/>
      <c r="Z209" s="30">
        <f>IF(LEFT(M209,4)=LEFT(L209,4),L209,0)</f>
        <v>0</v>
      </c>
      <c r="AA209" s="72" t="s">
        <v>4300</v>
      </c>
      <c r="AB209" s="72"/>
      <c r="AC209" s="72">
        <v>46.645610977735402</v>
      </c>
      <c r="AD209" s="72">
        <v>6.4087128086567402</v>
      </c>
      <c r="AE209" s="72"/>
      <c r="AF209" s="72"/>
      <c r="AG209" s="72"/>
    </row>
    <row r="210" spans="1:33" s="56" customFormat="1" ht="14.45" customHeight="1" x14ac:dyDescent="0.25">
      <c r="A210" s="29" t="s">
        <v>3874</v>
      </c>
      <c r="B210" s="39" t="s">
        <v>3430</v>
      </c>
      <c r="C210" s="39" t="s">
        <v>3441</v>
      </c>
      <c r="D210" s="30"/>
      <c r="E210" s="56" t="s">
        <v>3443</v>
      </c>
      <c r="K210" s="56" t="s">
        <v>301</v>
      </c>
      <c r="L210" s="56" t="s">
        <v>0</v>
      </c>
      <c r="M210" s="58" t="s">
        <v>727</v>
      </c>
      <c r="Z210" s="30" t="str">
        <f>IF(LEFT(M210,4)=LEFT(L210,4),L210,0)</f>
        <v>Myrmica</v>
      </c>
      <c r="AA210" s="72" t="s">
        <v>4300</v>
      </c>
      <c r="AB210" s="72"/>
      <c r="AC210" s="72">
        <v>46.576108152457302</v>
      </c>
      <c r="AD210" s="72">
        <v>6.6500718707581497</v>
      </c>
      <c r="AE210" s="72"/>
      <c r="AF210" s="72"/>
      <c r="AG210" s="72"/>
    </row>
    <row r="211" spans="1:33" s="56" customFormat="1" ht="14.45" customHeight="1" x14ac:dyDescent="0.25">
      <c r="A211" s="29" t="s">
        <v>3873</v>
      </c>
      <c r="B211" s="39" t="s">
        <v>3430</v>
      </c>
      <c r="C211" s="39" t="s">
        <v>3441</v>
      </c>
      <c r="D211" s="30"/>
      <c r="E211" s="56" t="s">
        <v>3442</v>
      </c>
      <c r="K211" s="56" t="s">
        <v>301</v>
      </c>
      <c r="L211" s="56" t="s">
        <v>0</v>
      </c>
      <c r="M211" s="58" t="s">
        <v>727</v>
      </c>
      <c r="Z211" s="30" t="str">
        <f>IF(LEFT(M211,4)=LEFT(L211,4),L211,0)</f>
        <v>Myrmica</v>
      </c>
      <c r="AA211" s="72" t="s">
        <v>4300</v>
      </c>
      <c r="AB211" s="72" t="s">
        <v>4304</v>
      </c>
      <c r="AC211" s="72">
        <v>46.568212748169699</v>
      </c>
      <c r="AD211" s="72">
        <v>6.2581769937976501</v>
      </c>
      <c r="AE211" s="72"/>
      <c r="AF211" s="72"/>
      <c r="AG211" s="72"/>
    </row>
    <row r="212" spans="1:33" s="56" customFormat="1" ht="14.45" customHeight="1" x14ac:dyDescent="0.25">
      <c r="A212" s="29" t="s">
        <v>3892</v>
      </c>
      <c r="B212" s="39" t="s">
        <v>3430</v>
      </c>
      <c r="C212" s="39" t="s">
        <v>4163</v>
      </c>
      <c r="D212" s="30">
        <v>1260.8754539489701</v>
      </c>
      <c r="E212" s="56" t="s">
        <v>3465</v>
      </c>
      <c r="L212" s="32" t="s">
        <v>403</v>
      </c>
      <c r="M212" s="58"/>
      <c r="Z212" s="30">
        <f>IF(LEFT(M212,4)=LEFT(L212,4),L212,0)</f>
        <v>0</v>
      </c>
      <c r="AA212" s="72" t="s">
        <v>4303</v>
      </c>
      <c r="AB212" s="72"/>
      <c r="AC212" s="72">
        <v>46.499616019399603</v>
      </c>
      <c r="AD212" s="72">
        <v>6.1833930850282997</v>
      </c>
      <c r="AE212" s="72"/>
      <c r="AF212" s="72"/>
      <c r="AG212" s="72"/>
    </row>
    <row r="213" spans="1:33" s="56" customFormat="1" ht="14.45" customHeight="1" x14ac:dyDescent="0.25">
      <c r="A213" s="29" t="s">
        <v>3871</v>
      </c>
      <c r="B213" s="39" t="s">
        <v>3430</v>
      </c>
      <c r="C213" s="39" t="s">
        <v>3437</v>
      </c>
      <c r="D213" s="30"/>
      <c r="E213" s="39" t="s">
        <v>3438</v>
      </c>
      <c r="J213" s="37"/>
      <c r="K213" s="37"/>
      <c r="L213" s="37" t="s">
        <v>2</v>
      </c>
      <c r="M213" s="38"/>
      <c r="N213" s="37"/>
      <c r="O213" s="37"/>
      <c r="Z213" s="30">
        <f>IF(LEFT(M213,4)=LEFT(L213,4),L213,0)</f>
        <v>0</v>
      </c>
      <c r="AA213" s="72" t="s">
        <v>4300</v>
      </c>
      <c r="AB213" s="72" t="s">
        <v>4301</v>
      </c>
      <c r="AC213" s="72">
        <v>46.574753919683801</v>
      </c>
      <c r="AD213" s="72">
        <v>6.6438920611897299</v>
      </c>
      <c r="AE213" s="72"/>
      <c r="AF213" s="72"/>
      <c r="AG213" s="72"/>
    </row>
    <row r="214" spans="1:33" s="56" customFormat="1" ht="14.45" customHeight="1" x14ac:dyDescent="0.25">
      <c r="A214" s="29" t="s">
        <v>3870</v>
      </c>
      <c r="B214" s="39" t="s">
        <v>3430</v>
      </c>
      <c r="C214" s="39" t="s">
        <v>3436</v>
      </c>
      <c r="D214" s="30">
        <v>1278</v>
      </c>
      <c r="E214" s="56" t="s">
        <v>3435</v>
      </c>
      <c r="K214" s="56" t="s">
        <v>301</v>
      </c>
      <c r="L214" s="56" t="s">
        <v>0</v>
      </c>
      <c r="M214" s="58" t="s">
        <v>722</v>
      </c>
      <c r="Z214" s="30" t="str">
        <f>IF(LEFT(M214,4)=LEFT(L214,4),L214,0)</f>
        <v>Myrmica</v>
      </c>
      <c r="AA214" s="72" t="s">
        <v>4303</v>
      </c>
      <c r="AB214" s="72"/>
      <c r="AC214" s="72">
        <v>46.495083333257099</v>
      </c>
      <c r="AD214" s="72">
        <v>6.1822500003888203</v>
      </c>
      <c r="AE214" s="72"/>
      <c r="AF214" s="72"/>
      <c r="AG214" s="72"/>
    </row>
    <row r="215" spans="1:33" s="56" customFormat="1" ht="14.45" customHeight="1" x14ac:dyDescent="0.25">
      <c r="A215" s="29" t="s">
        <v>3876</v>
      </c>
      <c r="B215" s="39" t="s">
        <v>3430</v>
      </c>
      <c r="C215" s="39" t="s">
        <v>3446</v>
      </c>
      <c r="D215" s="30"/>
      <c r="E215" s="56" t="s">
        <v>3447</v>
      </c>
      <c r="H215" s="55"/>
      <c r="L215" s="56" t="s">
        <v>0</v>
      </c>
      <c r="M215" s="58"/>
      <c r="Z215" s="30">
        <f>IF(LEFT(M215,4)=LEFT(L215,4),L215,0)</f>
        <v>0</v>
      </c>
      <c r="AA215" s="72" t="s">
        <v>4300</v>
      </c>
      <c r="AB215" s="72" t="s">
        <v>4304</v>
      </c>
      <c r="AC215" s="72">
        <v>46.573648056373898</v>
      </c>
      <c r="AD215" s="72">
        <v>6.2579723949122998</v>
      </c>
      <c r="AE215" s="72"/>
      <c r="AF215" s="72"/>
      <c r="AG215" s="72"/>
    </row>
    <row r="216" spans="1:33" s="56" customFormat="1" ht="14.45" customHeight="1" x14ac:dyDescent="0.25">
      <c r="A216" s="29" t="s">
        <v>3877</v>
      </c>
      <c r="B216" s="39" t="s">
        <v>3430</v>
      </c>
      <c r="C216" s="39" t="s">
        <v>3446</v>
      </c>
      <c r="D216" s="30">
        <v>1330.9</v>
      </c>
      <c r="E216" s="56" t="s">
        <v>3448</v>
      </c>
      <c r="L216" s="56" t="s">
        <v>0</v>
      </c>
      <c r="M216" s="58"/>
      <c r="Z216" s="30">
        <f>IF(LEFT(M216,4)=LEFT(L216,4),L216,0)</f>
        <v>0</v>
      </c>
      <c r="AA216" s="72" t="s">
        <v>4300</v>
      </c>
      <c r="AB216" s="72"/>
      <c r="AC216" s="72">
        <v>46.570816666886302</v>
      </c>
      <c r="AD216" s="72">
        <v>6.2527999997109003</v>
      </c>
      <c r="AE216" s="72"/>
      <c r="AF216" s="72"/>
      <c r="AG216" s="72"/>
    </row>
    <row r="217" spans="1:33" s="56" customFormat="1" ht="14.45" customHeight="1" x14ac:dyDescent="0.25">
      <c r="A217" s="29" t="s">
        <v>3878</v>
      </c>
      <c r="B217" s="39" t="s">
        <v>3430</v>
      </c>
      <c r="C217" s="39" t="s">
        <v>3446</v>
      </c>
      <c r="D217" s="30">
        <v>1276.7563133239701</v>
      </c>
      <c r="E217" s="56" t="s">
        <v>3449</v>
      </c>
      <c r="L217" s="56" t="s">
        <v>0</v>
      </c>
      <c r="M217" s="58"/>
      <c r="Z217" s="30">
        <f>IF(LEFT(M217,4)=LEFT(L217,4),L217,0)</f>
        <v>0</v>
      </c>
      <c r="AA217" s="72" t="s">
        <v>4303</v>
      </c>
      <c r="AB217" s="72"/>
      <c r="AC217" s="72">
        <v>46.498734662656297</v>
      </c>
      <c r="AD217" s="72">
        <v>6.1794411858876801</v>
      </c>
      <c r="AE217" s="72"/>
      <c r="AF217" s="72"/>
      <c r="AG217" s="72"/>
    </row>
    <row r="218" spans="1:33" s="56" customFormat="1" ht="14.45" customHeight="1" x14ac:dyDescent="0.25">
      <c r="A218" s="29" t="s">
        <v>3872</v>
      </c>
      <c r="B218" s="39" t="s">
        <v>3430</v>
      </c>
      <c r="C218" s="39" t="s">
        <v>3439</v>
      </c>
      <c r="D218" s="30"/>
      <c r="E218" s="56" t="s">
        <v>3440</v>
      </c>
      <c r="K218" s="56" t="s">
        <v>301</v>
      </c>
      <c r="L218" s="56" t="s">
        <v>0</v>
      </c>
      <c r="M218" s="58" t="s">
        <v>727</v>
      </c>
      <c r="Z218" s="30" t="str">
        <f>IF(LEFT(M218,4)=LEFT(L218,4),L218,0)</f>
        <v>Myrmica</v>
      </c>
      <c r="AA218" s="72" t="s">
        <v>4300</v>
      </c>
      <c r="AB218" s="72" t="s">
        <v>4304</v>
      </c>
      <c r="AC218" s="72">
        <v>46.358205208857797</v>
      </c>
      <c r="AD218" s="72">
        <v>7.0424321528370601</v>
      </c>
      <c r="AE218" s="72"/>
      <c r="AF218" s="72"/>
      <c r="AG218" s="72"/>
    </row>
    <row r="219" spans="1:33" s="56" customFormat="1" ht="14.45" customHeight="1" x14ac:dyDescent="0.25">
      <c r="A219" s="29" t="s">
        <v>3880</v>
      </c>
      <c r="B219" s="39" t="s">
        <v>3430</v>
      </c>
      <c r="C219" s="39" t="s">
        <v>3450</v>
      </c>
      <c r="D219" s="30"/>
      <c r="E219" s="56" t="s">
        <v>3452</v>
      </c>
      <c r="K219" s="56" t="s">
        <v>301</v>
      </c>
      <c r="L219" s="56" t="s">
        <v>0</v>
      </c>
      <c r="M219" s="58" t="s">
        <v>722</v>
      </c>
      <c r="Z219" s="30" t="str">
        <f>IF(LEFT(M219,4)=LEFT(L219,4),L219,0)</f>
        <v>Myrmica</v>
      </c>
      <c r="AA219" s="72" t="s">
        <v>4300</v>
      </c>
      <c r="AB219" s="72"/>
      <c r="AC219" s="72">
        <v>46.577474335322698</v>
      </c>
      <c r="AD219" s="72">
        <v>6.6459278578314098</v>
      </c>
      <c r="AE219" s="72"/>
      <c r="AF219" s="72"/>
      <c r="AG219" s="72"/>
    </row>
    <row r="220" spans="1:33" s="56" customFormat="1" ht="14.45" customHeight="1" x14ac:dyDescent="0.25">
      <c r="A220" s="29" t="s">
        <v>3879</v>
      </c>
      <c r="B220" s="39" t="s">
        <v>3430</v>
      </c>
      <c r="C220" s="39" t="s">
        <v>3450</v>
      </c>
      <c r="D220" s="30">
        <v>1283.4000000000001</v>
      </c>
      <c r="E220" s="56" t="s">
        <v>3451</v>
      </c>
      <c r="K220" s="56" t="s">
        <v>301</v>
      </c>
      <c r="L220" s="56" t="s">
        <v>0</v>
      </c>
      <c r="M220" s="58" t="s">
        <v>722</v>
      </c>
      <c r="Z220" s="30" t="str">
        <f>IF(LEFT(M220,4)=LEFT(L220,4),L220,0)</f>
        <v>Myrmica</v>
      </c>
      <c r="AA220" s="72" t="s">
        <v>4303</v>
      </c>
      <c r="AB220" s="72"/>
      <c r="AC220" s="72">
        <v>46.495083333257099</v>
      </c>
      <c r="AD220" s="72">
        <v>6.1822500003888203</v>
      </c>
      <c r="AE220" s="72"/>
      <c r="AF220" s="72"/>
      <c r="AG220" s="72"/>
    </row>
    <row r="221" spans="1:33" s="56" customFormat="1" ht="14.45" customHeight="1" x14ac:dyDescent="0.25">
      <c r="A221" s="29" t="s">
        <v>3881</v>
      </c>
      <c r="B221" s="39" t="s">
        <v>3430</v>
      </c>
      <c r="C221" s="39" t="s">
        <v>3450</v>
      </c>
      <c r="D221" s="30">
        <v>1273.4000000000001</v>
      </c>
      <c r="E221" s="56" t="s">
        <v>3453</v>
      </c>
      <c r="K221" s="56" t="s">
        <v>301</v>
      </c>
      <c r="L221" s="56" t="s">
        <v>0</v>
      </c>
      <c r="M221" s="58" t="s">
        <v>722</v>
      </c>
      <c r="Z221" s="30" t="str">
        <f>IF(LEFT(M221,4)=LEFT(L221,4),L221,0)</f>
        <v>Myrmica</v>
      </c>
      <c r="AA221" s="72" t="s">
        <v>4303</v>
      </c>
      <c r="AB221" s="72"/>
      <c r="AC221" s="72">
        <v>46.494833333329801</v>
      </c>
      <c r="AD221" s="72">
        <v>6.1819333334713997</v>
      </c>
      <c r="AE221" s="72"/>
      <c r="AF221" s="72"/>
      <c r="AG221" s="72"/>
    </row>
    <row r="222" spans="1:33" s="56" customFormat="1" ht="14.45" customHeight="1" x14ac:dyDescent="0.25">
      <c r="A222" s="29" t="s">
        <v>3692</v>
      </c>
      <c r="B222" s="39" t="s">
        <v>3189</v>
      </c>
      <c r="C222" s="39" t="s">
        <v>4164</v>
      </c>
      <c r="D222" s="30"/>
      <c r="E222" s="56" t="s">
        <v>3196</v>
      </c>
      <c r="K222" s="57" t="s">
        <v>301</v>
      </c>
      <c r="L222" s="32" t="s">
        <v>403</v>
      </c>
      <c r="M222" s="55" t="s">
        <v>423</v>
      </c>
      <c r="N222" s="57">
        <v>2019</v>
      </c>
      <c r="Z222" s="30" t="str">
        <f>IF(LEFT(M222,4)=LEFT(L222,4),L222,0)</f>
        <v>Formica</v>
      </c>
      <c r="AA222" s="72" t="s">
        <v>4300</v>
      </c>
      <c r="AB222" s="72" t="s">
        <v>4304</v>
      </c>
      <c r="AC222" s="72">
        <v>46.288241797824703</v>
      </c>
      <c r="AD222" s="72">
        <v>7.1264768895972503</v>
      </c>
      <c r="AE222" s="72"/>
      <c r="AF222" s="72"/>
      <c r="AG222" s="72"/>
    </row>
    <row r="223" spans="1:33" s="56" customFormat="1" ht="14.45" customHeight="1" x14ac:dyDescent="0.25">
      <c r="A223" s="29" t="s">
        <v>3693</v>
      </c>
      <c r="B223" s="39" t="s">
        <v>3189</v>
      </c>
      <c r="C223" s="39" t="s">
        <v>4164</v>
      </c>
      <c r="D223" s="30">
        <v>1362.6429939269999</v>
      </c>
      <c r="E223" s="56" t="s">
        <v>3197</v>
      </c>
      <c r="J223" s="37"/>
      <c r="K223" s="37"/>
      <c r="L223" s="37" t="s">
        <v>2</v>
      </c>
      <c r="M223" s="38"/>
      <c r="N223" s="37"/>
      <c r="O223" s="37"/>
      <c r="Z223" s="30">
        <f>IF(LEFT(M223,4)=LEFT(L223,4),L223,0)</f>
        <v>0</v>
      </c>
      <c r="AA223" s="72" t="s">
        <v>4303</v>
      </c>
      <c r="AB223" s="72"/>
      <c r="AC223" s="72">
        <v>46.569425203251697</v>
      </c>
      <c r="AD223" s="72">
        <v>6.2527615482235097</v>
      </c>
      <c r="AE223" s="72"/>
      <c r="AF223" s="72"/>
      <c r="AG223" s="72"/>
    </row>
    <row r="224" spans="1:33" s="56" customFormat="1" ht="14.45" customHeight="1" x14ac:dyDescent="0.25">
      <c r="A224" s="29" t="s">
        <v>3688</v>
      </c>
      <c r="B224" s="39" t="s">
        <v>3189</v>
      </c>
      <c r="C224" s="39" t="s">
        <v>3190</v>
      </c>
      <c r="D224" s="30"/>
      <c r="E224" s="56" t="s">
        <v>3191</v>
      </c>
      <c r="L224" s="56" t="s">
        <v>3</v>
      </c>
      <c r="M224" s="58"/>
      <c r="Z224" s="30">
        <f>IF(LEFT(M224,4)=LEFT(L224,4),L224,0)</f>
        <v>0</v>
      </c>
      <c r="AA224" s="72" t="s">
        <v>4300</v>
      </c>
      <c r="AB224" s="72"/>
      <c r="AC224" s="72">
        <v>46.7205006429745</v>
      </c>
      <c r="AD224" s="72">
        <v>6.4180413754028098</v>
      </c>
      <c r="AE224" s="72"/>
      <c r="AF224" s="72"/>
      <c r="AG224" s="72"/>
    </row>
    <row r="225" spans="1:33" s="56" customFormat="1" ht="14.45" customHeight="1" x14ac:dyDescent="0.25">
      <c r="A225" s="29" t="s">
        <v>3694</v>
      </c>
      <c r="B225" s="39" t="s">
        <v>3189</v>
      </c>
      <c r="C225" s="39" t="s">
        <v>3198</v>
      </c>
      <c r="D225" s="30"/>
      <c r="E225" s="56" t="s">
        <v>3199</v>
      </c>
      <c r="K225" s="57" t="s">
        <v>301</v>
      </c>
      <c r="L225" s="37" t="s">
        <v>3</v>
      </c>
      <c r="M225" s="9" t="s">
        <v>605</v>
      </c>
      <c r="N225" s="39">
        <v>2019</v>
      </c>
      <c r="O225" s="37"/>
      <c r="P225" s="37"/>
      <c r="Q225" s="37" t="s">
        <v>3219</v>
      </c>
      <c r="R225" s="37"/>
      <c r="S225" s="37"/>
      <c r="T225" s="37"/>
      <c r="Z225" s="30" t="str">
        <f>IF(LEFT(M225,4)=LEFT(L225,4),L225,0)</f>
        <v>Lasius</v>
      </c>
      <c r="AA225" s="72" t="s">
        <v>4300</v>
      </c>
      <c r="AB225" s="72" t="s">
        <v>4304</v>
      </c>
      <c r="AC225" s="72">
        <v>46.648929658393001</v>
      </c>
      <c r="AD225" s="72">
        <v>6.4106728059442597</v>
      </c>
      <c r="AE225" s="72"/>
      <c r="AF225" s="72"/>
      <c r="AG225" s="72"/>
    </row>
    <row r="226" spans="1:33" s="56" customFormat="1" ht="14.45" customHeight="1" x14ac:dyDescent="0.25">
      <c r="A226" s="29" t="s">
        <v>3696</v>
      </c>
      <c r="B226" s="39" t="s">
        <v>3189</v>
      </c>
      <c r="C226" s="39" t="s">
        <v>3202</v>
      </c>
      <c r="D226" s="30"/>
      <c r="E226" s="56" t="s">
        <v>3203</v>
      </c>
      <c r="L226" s="56" t="s">
        <v>8</v>
      </c>
      <c r="M226" s="58"/>
      <c r="Z226" s="30">
        <f>IF(LEFT(M226,4)=LEFT(L226,4),L226,0)</f>
        <v>0</v>
      </c>
      <c r="AA226" s="72" t="s">
        <v>4300</v>
      </c>
      <c r="AB226" s="72" t="s">
        <v>4304</v>
      </c>
      <c r="AC226" s="72">
        <v>46.571261705270203</v>
      </c>
      <c r="AD226" s="72">
        <v>6.2608337218260903</v>
      </c>
      <c r="AE226" s="72"/>
      <c r="AF226" s="72"/>
      <c r="AG226" s="72"/>
    </row>
    <row r="227" spans="1:33" s="56" customFormat="1" ht="14.45" customHeight="1" x14ac:dyDescent="0.25">
      <c r="A227" s="29" t="s">
        <v>3701</v>
      </c>
      <c r="B227" s="39" t="s">
        <v>3189</v>
      </c>
      <c r="C227" s="39" t="s">
        <v>3211</v>
      </c>
      <c r="D227" s="30"/>
      <c r="E227" s="56" t="s">
        <v>3212</v>
      </c>
      <c r="L227" s="56" t="s">
        <v>3</v>
      </c>
      <c r="M227" s="58"/>
      <c r="Z227" s="30">
        <f>IF(LEFT(M227,4)=LEFT(L227,4),L227,0)</f>
        <v>0</v>
      </c>
      <c r="AA227" s="72" t="s">
        <v>4303</v>
      </c>
      <c r="AB227" s="72"/>
      <c r="AC227" s="72">
        <v>46.570452510374899</v>
      </c>
      <c r="AD227" s="72">
        <v>6.2599069366395996</v>
      </c>
      <c r="AE227" s="72"/>
      <c r="AF227" s="72"/>
      <c r="AG227" s="72"/>
    </row>
    <row r="228" spans="1:33" s="56" customFormat="1" ht="14.45" customHeight="1" x14ac:dyDescent="0.25">
      <c r="A228" s="29" t="s">
        <v>3695</v>
      </c>
      <c r="B228" s="39" t="s">
        <v>3189</v>
      </c>
      <c r="C228" s="39" t="s">
        <v>3200</v>
      </c>
      <c r="D228" s="30">
        <v>1322.9</v>
      </c>
      <c r="E228" s="56" t="s">
        <v>3201</v>
      </c>
      <c r="L228" s="56" t="s">
        <v>8</v>
      </c>
      <c r="M228" s="58"/>
      <c r="Z228" s="30">
        <f>IF(LEFT(M228,4)=LEFT(L228,4),L228,0)</f>
        <v>0</v>
      </c>
      <c r="AA228" s="72" t="s">
        <v>4303</v>
      </c>
      <c r="AB228" s="72"/>
      <c r="AC228" s="72">
        <v>46.571900000049602</v>
      </c>
      <c r="AD228" s="72">
        <v>6.2518666663003897</v>
      </c>
      <c r="AE228" s="72"/>
      <c r="AF228" s="72"/>
      <c r="AG228" s="72"/>
    </row>
    <row r="229" spans="1:33" s="56" customFormat="1" ht="14.45" customHeight="1" x14ac:dyDescent="0.25">
      <c r="A229" s="29" t="s">
        <v>3689</v>
      </c>
      <c r="B229" s="39" t="s">
        <v>3189</v>
      </c>
      <c r="C229" s="39" t="s">
        <v>3192</v>
      </c>
      <c r="D229" s="30"/>
      <c r="E229" s="56" t="s">
        <v>3193</v>
      </c>
      <c r="L229" s="56" t="s">
        <v>3</v>
      </c>
      <c r="M229" s="58"/>
      <c r="Z229" s="30">
        <f>IF(LEFT(M229,4)=LEFT(L229,4),L229,0)</f>
        <v>0</v>
      </c>
      <c r="AA229" s="72" t="s">
        <v>4300</v>
      </c>
      <c r="AB229" s="72" t="s">
        <v>4304</v>
      </c>
      <c r="AC229" s="72">
        <v>46.573680016798903</v>
      </c>
      <c r="AD229" s="72">
        <v>6.2579488815097397</v>
      </c>
      <c r="AE229" s="72"/>
      <c r="AF229" s="72"/>
      <c r="AG229" s="72"/>
    </row>
    <row r="230" spans="1:33" s="56" customFormat="1" ht="14.45" customHeight="1" x14ac:dyDescent="0.25">
      <c r="A230" s="29" t="s">
        <v>3690</v>
      </c>
      <c r="B230" s="39" t="s">
        <v>3189</v>
      </c>
      <c r="C230" s="39" t="s">
        <v>4165</v>
      </c>
      <c r="D230" s="30"/>
      <c r="E230" s="56" t="s">
        <v>3194</v>
      </c>
      <c r="J230" s="37"/>
      <c r="K230" s="37"/>
      <c r="L230" s="37" t="s">
        <v>2</v>
      </c>
      <c r="M230" s="38"/>
      <c r="N230" s="37"/>
      <c r="O230" s="37"/>
      <c r="Z230" s="30">
        <f>IF(LEFT(M230,4)=LEFT(L230,4),L230,0)</f>
        <v>0</v>
      </c>
      <c r="AA230" s="72" t="s">
        <v>4300</v>
      </c>
      <c r="AB230" s="72" t="s">
        <v>4302</v>
      </c>
      <c r="AC230" s="72">
        <v>46.360795917132997</v>
      </c>
      <c r="AD230" s="72">
        <v>7.0474953623072496</v>
      </c>
      <c r="AE230" s="72"/>
      <c r="AF230" s="72"/>
      <c r="AG230" s="72"/>
    </row>
    <row r="231" spans="1:33" s="56" customFormat="1" ht="14.45" customHeight="1" x14ac:dyDescent="0.25">
      <c r="A231" s="29" t="s">
        <v>3704</v>
      </c>
      <c r="B231" s="39" t="s">
        <v>3189</v>
      </c>
      <c r="C231" s="39" t="s">
        <v>3216</v>
      </c>
      <c r="D231" s="30">
        <v>1361.1</v>
      </c>
      <c r="E231" s="56" t="s">
        <v>3217</v>
      </c>
      <c r="F231" s="75">
        <v>9</v>
      </c>
      <c r="G231" s="75"/>
      <c r="H231" s="75"/>
      <c r="K231" s="56" t="s">
        <v>4006</v>
      </c>
      <c r="L231" s="56" t="s">
        <v>91</v>
      </c>
      <c r="M231" s="75" t="s">
        <v>916</v>
      </c>
      <c r="N231" s="55">
        <v>2019</v>
      </c>
      <c r="Z231" s="30" t="str">
        <f>IF(LEFT(M231,4)=LEFT(L231,4),L231,0)</f>
        <v>Temnothorax</v>
      </c>
      <c r="AA231" s="72" t="s">
        <v>4303</v>
      </c>
      <c r="AB231" s="72" t="s">
        <v>4304</v>
      </c>
      <c r="AC231" s="72">
        <v>46.571366666578001</v>
      </c>
      <c r="AD231" s="72">
        <v>6.2641166666398096</v>
      </c>
      <c r="AE231" s="72"/>
      <c r="AF231" s="72"/>
      <c r="AG231" s="72"/>
    </row>
    <row r="232" spans="1:33" s="56" customFormat="1" ht="14.45" customHeight="1" x14ac:dyDescent="0.25">
      <c r="A232" s="29" t="s">
        <v>3705</v>
      </c>
      <c r="B232" s="39" t="s">
        <v>3189</v>
      </c>
      <c r="C232" s="39" t="s">
        <v>3216</v>
      </c>
      <c r="D232" s="30">
        <v>1244.7571678161601</v>
      </c>
      <c r="E232" s="56" t="s">
        <v>3218</v>
      </c>
      <c r="L232" s="56" t="s">
        <v>0</v>
      </c>
      <c r="M232" s="58"/>
      <c r="Z232" s="30">
        <f>IF(LEFT(M232,4)=LEFT(L232,4),L232,0)</f>
        <v>0</v>
      </c>
      <c r="AA232" s="72" t="s">
        <v>4300</v>
      </c>
      <c r="AB232" s="72"/>
      <c r="AC232" s="72">
        <v>46.497823298146699</v>
      </c>
      <c r="AD232" s="72">
        <v>6.1782948762963503</v>
      </c>
      <c r="AE232" s="72"/>
      <c r="AF232" s="72"/>
      <c r="AG232" s="72"/>
    </row>
    <row r="233" spans="1:33" s="56" customFormat="1" ht="14.45" customHeight="1" x14ac:dyDescent="0.25">
      <c r="A233" s="29" t="s">
        <v>3703</v>
      </c>
      <c r="B233" s="39" t="s">
        <v>3189</v>
      </c>
      <c r="C233" s="39" t="s">
        <v>3213</v>
      </c>
      <c r="D233" s="30"/>
      <c r="E233" s="56" t="s">
        <v>3215</v>
      </c>
      <c r="F233" s="55">
        <v>9</v>
      </c>
      <c r="G233" s="55"/>
      <c r="H233" s="55"/>
      <c r="K233" s="56" t="s">
        <v>4006</v>
      </c>
      <c r="L233" s="56" t="s">
        <v>91</v>
      </c>
      <c r="M233" s="76" t="s">
        <v>916</v>
      </c>
      <c r="N233" s="55">
        <v>2019</v>
      </c>
      <c r="Z233" s="30" t="str">
        <f>IF(LEFT(M233,4)=LEFT(L233,4),L233,0)</f>
        <v>Temnothorax</v>
      </c>
      <c r="AA233" s="72" t="s">
        <v>4300</v>
      </c>
      <c r="AB233" s="72"/>
      <c r="AC233" s="72">
        <v>46.577156299875099</v>
      </c>
      <c r="AD233" s="72">
        <v>6.6545699352747496</v>
      </c>
      <c r="AE233" s="72"/>
      <c r="AF233" s="72"/>
      <c r="AG233" s="72"/>
    </row>
    <row r="234" spans="1:33" s="56" customFormat="1" ht="14.45" customHeight="1" x14ac:dyDescent="0.25">
      <c r="A234" s="29" t="s">
        <v>3702</v>
      </c>
      <c r="B234" s="39" t="s">
        <v>3189</v>
      </c>
      <c r="C234" s="39" t="s">
        <v>3213</v>
      </c>
      <c r="D234" s="30"/>
      <c r="E234" s="56" t="s">
        <v>3214</v>
      </c>
      <c r="L234" s="56" t="s">
        <v>0</v>
      </c>
      <c r="M234" s="58"/>
      <c r="Z234" s="30">
        <f>IF(LEFT(M234,4)=LEFT(L234,4),L234,0)</f>
        <v>0</v>
      </c>
      <c r="AA234" s="72" t="s">
        <v>4300</v>
      </c>
      <c r="AB234" s="72" t="s">
        <v>4302</v>
      </c>
      <c r="AC234" s="72">
        <v>46.503784152939303</v>
      </c>
      <c r="AD234" s="72">
        <v>6.4120680988879304</v>
      </c>
      <c r="AE234" s="72"/>
      <c r="AF234" s="72"/>
      <c r="AG234" s="72"/>
    </row>
    <row r="235" spans="1:33" s="56" customFormat="1" ht="14.45" customHeight="1" x14ac:dyDescent="0.25">
      <c r="A235" s="29" t="s">
        <v>3699</v>
      </c>
      <c r="B235" s="39" t="s">
        <v>3189</v>
      </c>
      <c r="C235" s="39" t="s">
        <v>3208</v>
      </c>
      <c r="D235" s="30"/>
      <c r="E235" s="56" t="s">
        <v>3209</v>
      </c>
      <c r="L235" s="56" t="s">
        <v>8</v>
      </c>
      <c r="M235" s="58"/>
      <c r="Z235" s="30">
        <f>IF(LEFT(M235,4)=LEFT(L235,4),L235,0)</f>
        <v>0</v>
      </c>
      <c r="AA235" s="72" t="s">
        <v>4300</v>
      </c>
      <c r="AB235" s="72" t="s">
        <v>4304</v>
      </c>
      <c r="AC235" s="72">
        <v>46.3581928261926</v>
      </c>
      <c r="AD235" s="72">
        <v>7.0424282038430901</v>
      </c>
      <c r="AE235" s="72"/>
      <c r="AF235" s="72"/>
      <c r="AG235" s="72"/>
    </row>
    <row r="236" spans="1:33" s="56" customFormat="1" ht="14.45" customHeight="1" x14ac:dyDescent="0.25">
      <c r="A236" s="29" t="s">
        <v>3700</v>
      </c>
      <c r="B236" s="39" t="s">
        <v>3189</v>
      </c>
      <c r="C236" s="39" t="s">
        <v>3208</v>
      </c>
      <c r="D236" s="30">
        <v>1260.5911521911601</v>
      </c>
      <c r="E236" s="56" t="s">
        <v>3210</v>
      </c>
      <c r="L236" s="56" t="s">
        <v>3</v>
      </c>
      <c r="M236" s="58"/>
      <c r="Z236" s="30">
        <f>IF(LEFT(M236,4)=LEFT(L236,4),L236,0)</f>
        <v>0</v>
      </c>
      <c r="AA236" s="72" t="s">
        <v>4300</v>
      </c>
      <c r="AB236" s="72" t="s">
        <v>4304</v>
      </c>
      <c r="AC236" s="72">
        <v>46.502827964594204</v>
      </c>
      <c r="AD236" s="72">
        <v>6.1854247750619997</v>
      </c>
      <c r="AE236" s="72"/>
      <c r="AF236" s="72"/>
      <c r="AG236" s="72"/>
    </row>
    <row r="237" spans="1:33" s="56" customFormat="1" ht="14.45" customHeight="1" x14ac:dyDescent="0.25">
      <c r="A237" s="29" t="s">
        <v>3691</v>
      </c>
      <c r="B237" s="39" t="s">
        <v>3189</v>
      </c>
      <c r="C237" s="39" t="s">
        <v>4166</v>
      </c>
      <c r="D237" s="30">
        <v>1351.3</v>
      </c>
      <c r="E237" s="56" t="s">
        <v>3195</v>
      </c>
      <c r="L237" s="32" t="s">
        <v>403</v>
      </c>
      <c r="M237" s="58"/>
      <c r="Z237" s="30">
        <f>IF(LEFT(M237,4)=LEFT(L237,4),L237,0)</f>
        <v>0</v>
      </c>
      <c r="AA237" s="72" t="s">
        <v>4303</v>
      </c>
      <c r="AB237" s="72"/>
      <c r="AC237" s="72">
        <v>46.570333333336698</v>
      </c>
      <c r="AD237" s="72">
        <v>6.2594000002567602</v>
      </c>
      <c r="AE237" s="72"/>
      <c r="AF237" s="72"/>
      <c r="AG237" s="72"/>
    </row>
    <row r="238" spans="1:33" s="56" customFormat="1" ht="14.45" customHeight="1" x14ac:dyDescent="0.25">
      <c r="A238" s="29" t="s">
        <v>3697</v>
      </c>
      <c r="B238" s="39" t="s">
        <v>3189</v>
      </c>
      <c r="C238" s="39" t="s">
        <v>3204</v>
      </c>
      <c r="D238" s="30">
        <v>1324.6</v>
      </c>
      <c r="E238" s="56" t="s">
        <v>3205</v>
      </c>
      <c r="L238" s="56" t="s">
        <v>8</v>
      </c>
      <c r="M238" s="58"/>
      <c r="Z238" s="30">
        <f>IF(LEFT(M238,4)=LEFT(L238,4),L238,0)</f>
        <v>0</v>
      </c>
      <c r="AA238" s="72" t="s">
        <v>4300</v>
      </c>
      <c r="AB238" s="72"/>
      <c r="AC238" s="72">
        <v>46.572016666433399</v>
      </c>
      <c r="AD238" s="72">
        <v>6.2516333333969101</v>
      </c>
      <c r="AE238" s="72"/>
      <c r="AF238" s="72"/>
      <c r="AG238" s="72"/>
    </row>
    <row r="239" spans="1:33" s="56" customFormat="1" x14ac:dyDescent="0.25">
      <c r="A239" s="29" t="s">
        <v>3628</v>
      </c>
      <c r="B239" s="39" t="s">
        <v>3189</v>
      </c>
      <c r="C239" s="39" t="s">
        <v>3204</v>
      </c>
      <c r="D239" s="30"/>
      <c r="E239" s="56" t="s">
        <v>3207</v>
      </c>
      <c r="L239" s="56" t="s">
        <v>3</v>
      </c>
      <c r="M239" s="58"/>
      <c r="Z239" s="30">
        <f>IF(LEFT(M239,4)=LEFT(L239,4),L239,0)</f>
        <v>0</v>
      </c>
      <c r="AA239" s="72" t="s">
        <v>4300</v>
      </c>
      <c r="AB239" s="72"/>
      <c r="AC239" s="72">
        <v>46.571714724001801</v>
      </c>
      <c r="AD239" s="72">
        <v>6.64398191519237</v>
      </c>
      <c r="AE239" s="72"/>
      <c r="AF239" s="72"/>
      <c r="AG239" s="72"/>
    </row>
    <row r="240" spans="1:33" s="56" customFormat="1" x14ac:dyDescent="0.25">
      <c r="A240" s="29" t="s">
        <v>3698</v>
      </c>
      <c r="B240" s="39" t="s">
        <v>3189</v>
      </c>
      <c r="C240" s="39" t="s">
        <v>3204</v>
      </c>
      <c r="D240" s="30"/>
      <c r="E240" s="56" t="s">
        <v>3206</v>
      </c>
      <c r="L240" s="56" t="s">
        <v>8</v>
      </c>
      <c r="M240" s="58"/>
      <c r="Z240" s="30">
        <f>IF(LEFT(M240,4)=LEFT(L240,4),L240,0)</f>
        <v>0</v>
      </c>
      <c r="AA240" s="72" t="s">
        <v>4303</v>
      </c>
      <c r="AB240" s="72" t="s">
        <v>4304</v>
      </c>
      <c r="AC240" s="72">
        <v>46.572444924968302</v>
      </c>
      <c r="AD240" s="72">
        <v>6.2628917957835899</v>
      </c>
      <c r="AE240" s="72"/>
      <c r="AF240" s="72"/>
      <c r="AG240" s="72"/>
    </row>
    <row r="241" spans="1:33" s="56" customFormat="1" ht="14.45" customHeight="1" x14ac:dyDescent="0.25">
      <c r="A241" s="24" t="s">
        <v>2768</v>
      </c>
      <c r="B241" s="39" t="s">
        <v>2270</v>
      </c>
      <c r="C241" s="39" t="s">
        <v>4167</v>
      </c>
      <c r="D241" s="30">
        <v>769.175380706787</v>
      </c>
      <c r="E241" s="56" t="s">
        <v>2303</v>
      </c>
      <c r="K241" s="57" t="s">
        <v>1523</v>
      </c>
      <c r="L241" s="32" t="s">
        <v>403</v>
      </c>
      <c r="M241" s="58" t="s">
        <v>487</v>
      </c>
      <c r="Z241" s="30">
        <f>IF(LEFT(M241,4)=LEFT(L241,4),L241,0)</f>
        <v>0</v>
      </c>
      <c r="AA241" s="72" t="s">
        <v>4300</v>
      </c>
      <c r="AB241" s="72" t="s">
        <v>4301</v>
      </c>
      <c r="AC241" s="72">
        <v>46.641419213491901</v>
      </c>
      <c r="AD241" s="72">
        <v>6.4156899039925799</v>
      </c>
      <c r="AE241" s="72"/>
      <c r="AF241" s="72"/>
      <c r="AG241" s="72"/>
    </row>
    <row r="242" spans="1:33" s="56" customFormat="1" x14ac:dyDescent="0.25">
      <c r="A242" s="29" t="s">
        <v>2757</v>
      </c>
      <c r="B242" s="39" t="s">
        <v>2270</v>
      </c>
      <c r="C242" s="39" t="s">
        <v>4167</v>
      </c>
      <c r="D242" s="74">
        <v>1982.53342437744</v>
      </c>
      <c r="E242" s="57" t="s">
        <v>2292</v>
      </c>
      <c r="F242" s="57"/>
      <c r="G242" s="57"/>
      <c r="H242" s="57"/>
      <c r="I242" s="57"/>
      <c r="J242" s="57"/>
      <c r="K242" s="57" t="s">
        <v>1523</v>
      </c>
      <c r="L242" s="32" t="s">
        <v>403</v>
      </c>
      <c r="M242" s="29" t="s">
        <v>487</v>
      </c>
      <c r="N242" s="57"/>
      <c r="O242" s="57"/>
      <c r="P242" s="57"/>
      <c r="Q242" s="57"/>
      <c r="R242" s="57"/>
      <c r="S242" s="57"/>
      <c r="T242" s="57"/>
      <c r="Z242" s="30">
        <f>IF(LEFT(M242,4)=LEFT(L242,4),L242,0)</f>
        <v>0</v>
      </c>
      <c r="AA242" s="72" t="s">
        <v>4300</v>
      </c>
      <c r="AB242" s="72" t="s">
        <v>4305</v>
      </c>
      <c r="AC242" s="72">
        <v>46.506185503526702</v>
      </c>
      <c r="AD242" s="72">
        <v>7.1403968796094297</v>
      </c>
      <c r="AE242" s="72"/>
      <c r="AF242" s="72"/>
      <c r="AG242" s="72"/>
    </row>
    <row r="243" spans="1:33" s="56" customFormat="1" ht="14.45" customHeight="1" x14ac:dyDescent="0.25">
      <c r="A243" s="29" t="s">
        <v>2772</v>
      </c>
      <c r="B243" s="39" t="s">
        <v>2270</v>
      </c>
      <c r="C243" s="39" t="s">
        <v>4167</v>
      </c>
      <c r="D243" s="30"/>
      <c r="E243" s="56" t="s">
        <v>2307</v>
      </c>
      <c r="K243" s="57" t="s">
        <v>301</v>
      </c>
      <c r="L243" s="32" t="s">
        <v>403</v>
      </c>
      <c r="M243" s="58" t="s">
        <v>4004</v>
      </c>
      <c r="N243" s="57">
        <v>2019</v>
      </c>
      <c r="Z243" s="30" t="str">
        <f>IF(LEFT(M243,4)=LEFT(L243,4),L243,0)</f>
        <v>Formica</v>
      </c>
      <c r="AA243" s="72" t="s">
        <v>4300</v>
      </c>
      <c r="AB243" s="72" t="s">
        <v>4305</v>
      </c>
      <c r="AC243" s="72">
        <v>46.2381908170629</v>
      </c>
      <c r="AD243" s="72">
        <v>7.08382131269728</v>
      </c>
      <c r="AE243" s="72"/>
      <c r="AF243" s="72"/>
      <c r="AG243" s="72"/>
    </row>
    <row r="244" spans="1:33" s="56" customFormat="1" ht="14.45" customHeight="1" x14ac:dyDescent="0.25">
      <c r="A244" s="24" t="s">
        <v>2759</v>
      </c>
      <c r="B244" s="39" t="s">
        <v>2270</v>
      </c>
      <c r="C244" s="39" t="s">
        <v>4167</v>
      </c>
      <c r="D244" s="30">
        <v>1312.4179344177201</v>
      </c>
      <c r="E244" s="56" t="s">
        <v>2294</v>
      </c>
      <c r="K244" s="57" t="s">
        <v>1523</v>
      </c>
      <c r="L244" s="32" t="s">
        <v>403</v>
      </c>
      <c r="M244" s="58" t="s">
        <v>487</v>
      </c>
      <c r="Z244" s="30">
        <f>IF(LEFT(M244,4)=LEFT(L244,4),L244,0)</f>
        <v>0</v>
      </c>
      <c r="AA244" s="72" t="s">
        <v>4303</v>
      </c>
      <c r="AB244" s="72" t="s">
        <v>4304</v>
      </c>
      <c r="AC244" s="72">
        <v>46.865507299345197</v>
      </c>
      <c r="AD244" s="72">
        <v>6.6447708386813398</v>
      </c>
      <c r="AE244" s="72"/>
      <c r="AF244" s="72"/>
      <c r="AG244" s="72"/>
    </row>
    <row r="245" spans="1:33" s="56" customFormat="1" x14ac:dyDescent="0.25">
      <c r="A245" s="24" t="s">
        <v>2771</v>
      </c>
      <c r="B245" s="39" t="s">
        <v>2270</v>
      </c>
      <c r="C245" s="39" t="s">
        <v>4167</v>
      </c>
      <c r="D245" s="30">
        <v>757.21778869628895</v>
      </c>
      <c r="E245" s="56" t="s">
        <v>2306</v>
      </c>
      <c r="K245" s="57" t="s">
        <v>301</v>
      </c>
      <c r="L245" s="32" t="s">
        <v>403</v>
      </c>
      <c r="M245" s="58" t="s">
        <v>4004</v>
      </c>
      <c r="N245" s="57">
        <v>2019</v>
      </c>
      <c r="Z245" s="30" t="str">
        <f>IF(LEFT(M245,4)=LEFT(L245,4),L245,0)</f>
        <v>Formica</v>
      </c>
      <c r="AA245" s="72" t="s">
        <v>4300</v>
      </c>
      <c r="AB245" s="72"/>
      <c r="AC245" s="72">
        <v>46.721785781192303</v>
      </c>
      <c r="AD245" s="72">
        <v>6.8003978863487804</v>
      </c>
      <c r="AE245" s="72"/>
      <c r="AF245" s="72"/>
      <c r="AG245" s="72"/>
    </row>
    <row r="246" spans="1:33" s="56" customFormat="1" ht="14.45" customHeight="1" x14ac:dyDescent="0.25">
      <c r="A246" s="29" t="s">
        <v>2761</v>
      </c>
      <c r="B246" s="39" t="s">
        <v>2270</v>
      </c>
      <c r="C246" s="39" t="s">
        <v>4167</v>
      </c>
      <c r="D246" s="30"/>
      <c r="E246" s="56" t="s">
        <v>2296</v>
      </c>
      <c r="K246" s="57" t="s">
        <v>1523</v>
      </c>
      <c r="L246" s="32" t="s">
        <v>403</v>
      </c>
      <c r="M246" s="58" t="s">
        <v>487</v>
      </c>
      <c r="Z246" s="30">
        <f>IF(LEFT(M246,4)=LEFT(L246,4),L246,0)</f>
        <v>0</v>
      </c>
      <c r="AA246" s="72" t="s">
        <v>4300</v>
      </c>
      <c r="AB246" s="72"/>
      <c r="AC246" s="72">
        <v>46.290196070465498</v>
      </c>
      <c r="AD246" s="72">
        <v>7.1179359459293998</v>
      </c>
      <c r="AE246" s="72"/>
      <c r="AF246" s="72"/>
      <c r="AG246" s="72"/>
    </row>
    <row r="247" spans="1:33" s="56" customFormat="1" ht="14.45" customHeight="1" x14ac:dyDescent="0.25">
      <c r="A247" s="29" t="s">
        <v>2769</v>
      </c>
      <c r="B247" s="39" t="s">
        <v>2270</v>
      </c>
      <c r="C247" s="39" t="s">
        <v>4167</v>
      </c>
      <c r="D247" s="30">
        <v>1439.0951805114701</v>
      </c>
      <c r="E247" s="56" t="s">
        <v>2304</v>
      </c>
      <c r="K247" s="57" t="s">
        <v>1523</v>
      </c>
      <c r="L247" s="32" t="s">
        <v>403</v>
      </c>
      <c r="M247" s="58" t="s">
        <v>487</v>
      </c>
      <c r="Z247" s="30">
        <f>IF(LEFT(M247,4)=LEFT(L247,4),L247,0)</f>
        <v>0</v>
      </c>
      <c r="AA247" s="72" t="s">
        <v>4303</v>
      </c>
      <c r="AB247" s="72" t="s">
        <v>4304</v>
      </c>
      <c r="AC247" s="72">
        <v>46.424593459758398</v>
      </c>
      <c r="AD247" s="72">
        <v>6.1054493490466903</v>
      </c>
      <c r="AE247" s="72"/>
      <c r="AF247" s="72"/>
      <c r="AG247" s="72"/>
    </row>
    <row r="248" spans="1:33" s="56" customFormat="1" x14ac:dyDescent="0.25">
      <c r="A248" s="29" t="s">
        <v>2755</v>
      </c>
      <c r="B248" s="39" t="s">
        <v>2270</v>
      </c>
      <c r="C248" s="39" t="s">
        <v>4167</v>
      </c>
      <c r="D248" s="30">
        <v>2170.1</v>
      </c>
      <c r="E248" s="56" t="s">
        <v>2290</v>
      </c>
      <c r="K248" s="57" t="s">
        <v>1523</v>
      </c>
      <c r="L248" s="32" t="s">
        <v>403</v>
      </c>
      <c r="M248" s="58" t="s">
        <v>487</v>
      </c>
      <c r="Z248" s="30">
        <f>IF(LEFT(M248,4)=LEFT(L248,4),L248,0)</f>
        <v>0</v>
      </c>
      <c r="AA248" s="72" t="s">
        <v>4300</v>
      </c>
      <c r="AB248" s="72" t="s">
        <v>4305</v>
      </c>
      <c r="AC248" s="72">
        <v>46.323601799934899</v>
      </c>
      <c r="AD248" s="72">
        <v>7.19217091629364</v>
      </c>
      <c r="AE248" s="72"/>
      <c r="AF248" s="72"/>
      <c r="AG248" s="72"/>
    </row>
    <row r="249" spans="1:33" s="56" customFormat="1" ht="14.45" customHeight="1" x14ac:dyDescent="0.25">
      <c r="A249" s="29" t="s">
        <v>2760</v>
      </c>
      <c r="B249" s="39" t="s">
        <v>2270</v>
      </c>
      <c r="C249" s="39" t="s">
        <v>4167</v>
      </c>
      <c r="D249" s="30"/>
      <c r="E249" s="56" t="s">
        <v>2295</v>
      </c>
      <c r="K249" s="57" t="s">
        <v>1523</v>
      </c>
      <c r="L249" s="32" t="s">
        <v>403</v>
      </c>
      <c r="M249" s="58" t="s">
        <v>487</v>
      </c>
      <c r="Z249" s="30">
        <f>IF(LEFT(M249,4)=LEFT(L249,4),L249,0)</f>
        <v>0</v>
      </c>
      <c r="AA249" s="72" t="s">
        <v>4300</v>
      </c>
      <c r="AB249" s="72"/>
      <c r="AC249" s="72">
        <v>46.864669168471004</v>
      </c>
      <c r="AD249" s="72">
        <v>6.6399240486344802</v>
      </c>
      <c r="AE249" s="72"/>
      <c r="AF249" s="72"/>
      <c r="AG249" s="72"/>
    </row>
    <row r="250" spans="1:33" s="56" customFormat="1" ht="14.45" customHeight="1" x14ac:dyDescent="0.25">
      <c r="A250" s="29" t="s">
        <v>2758</v>
      </c>
      <c r="B250" s="39" t="s">
        <v>2270</v>
      </c>
      <c r="C250" s="39" t="s">
        <v>4167</v>
      </c>
      <c r="D250" s="30"/>
      <c r="E250" s="56" t="s">
        <v>2293</v>
      </c>
      <c r="K250" s="57" t="s">
        <v>1523</v>
      </c>
      <c r="L250" s="32" t="s">
        <v>403</v>
      </c>
      <c r="M250" s="58" t="s">
        <v>487</v>
      </c>
      <c r="Z250" s="30">
        <f>IF(LEFT(M250,4)=LEFT(L250,4),L250,0)</f>
        <v>0</v>
      </c>
      <c r="AA250" s="72" t="s">
        <v>4300</v>
      </c>
      <c r="AB250" s="72"/>
      <c r="AC250" s="72">
        <v>46.787447281747198</v>
      </c>
      <c r="AD250" s="72">
        <v>6.7215166155360402</v>
      </c>
      <c r="AE250" s="72"/>
      <c r="AF250" s="72"/>
      <c r="AG250" s="72"/>
    </row>
    <row r="251" spans="1:33" s="56" customFormat="1" ht="14.45" customHeight="1" x14ac:dyDescent="0.25">
      <c r="A251" s="24" t="s">
        <v>2762</v>
      </c>
      <c r="B251" s="39" t="s">
        <v>2270</v>
      </c>
      <c r="C251" s="39" t="s">
        <v>4167</v>
      </c>
      <c r="D251" s="30"/>
      <c r="E251" s="56" t="s">
        <v>2297</v>
      </c>
      <c r="K251" s="57" t="s">
        <v>1523</v>
      </c>
      <c r="L251" s="32" t="s">
        <v>403</v>
      </c>
      <c r="M251" s="58" t="s">
        <v>487</v>
      </c>
      <c r="Z251" s="30">
        <f>IF(LEFT(M251,4)=LEFT(L251,4),L251,0)</f>
        <v>0</v>
      </c>
      <c r="AA251" s="72" t="s">
        <v>4300</v>
      </c>
      <c r="AB251" s="72" t="s">
        <v>4301</v>
      </c>
      <c r="AC251" s="72">
        <v>46.790106047698302</v>
      </c>
      <c r="AD251" s="72">
        <v>6.7261793237132004</v>
      </c>
      <c r="AE251" s="72"/>
      <c r="AF251" s="72"/>
      <c r="AG251" s="72"/>
    </row>
    <row r="252" spans="1:33" s="56" customFormat="1" ht="14.45" customHeight="1" x14ac:dyDescent="0.25">
      <c r="A252" s="29" t="s">
        <v>2770</v>
      </c>
      <c r="B252" s="39" t="s">
        <v>2270</v>
      </c>
      <c r="C252" s="39" t="s">
        <v>4167</v>
      </c>
      <c r="D252" s="30"/>
      <c r="E252" s="56" t="s">
        <v>2305</v>
      </c>
      <c r="K252" s="57" t="s">
        <v>1523</v>
      </c>
      <c r="L252" s="32" t="s">
        <v>403</v>
      </c>
      <c r="M252" s="58" t="s">
        <v>487</v>
      </c>
      <c r="Z252" s="30">
        <f>IF(LEFT(M252,4)=LEFT(L252,4),L252,0)</f>
        <v>0</v>
      </c>
      <c r="AA252" s="72" t="s">
        <v>4300</v>
      </c>
      <c r="AB252" s="72" t="s">
        <v>4304</v>
      </c>
      <c r="AC252" s="72">
        <v>46.501333266255003</v>
      </c>
      <c r="AD252" s="72">
        <v>6.1754938776027899</v>
      </c>
      <c r="AE252" s="72"/>
      <c r="AF252" s="72"/>
      <c r="AG252" s="72"/>
    </row>
    <row r="253" spans="1:33" s="56" customFormat="1" ht="14.45" customHeight="1" x14ac:dyDescent="0.25">
      <c r="A253" s="24" t="s">
        <v>2765</v>
      </c>
      <c r="B253" s="39" t="s">
        <v>2270</v>
      </c>
      <c r="C253" s="39" t="s">
        <v>4167</v>
      </c>
      <c r="D253" s="30">
        <v>758.52931213378895</v>
      </c>
      <c r="E253" s="56" t="s">
        <v>2300</v>
      </c>
      <c r="K253" s="57" t="s">
        <v>1523</v>
      </c>
      <c r="L253" s="32" t="s">
        <v>403</v>
      </c>
      <c r="M253" s="58" t="s">
        <v>487</v>
      </c>
      <c r="Z253" s="30">
        <f>IF(LEFT(M253,4)=LEFT(L253,4),L253,0)</f>
        <v>0</v>
      </c>
      <c r="AA253" s="72" t="s">
        <v>4300</v>
      </c>
      <c r="AB253" s="72"/>
      <c r="AC253" s="72">
        <v>46.7217662094167</v>
      </c>
      <c r="AD253" s="72">
        <v>6.8005045873399199</v>
      </c>
      <c r="AE253" s="72"/>
      <c r="AF253" s="72"/>
      <c r="AG253" s="72"/>
    </row>
    <row r="254" spans="1:33" s="56" customFormat="1" ht="14.45" customHeight="1" x14ac:dyDescent="0.25">
      <c r="A254" s="24" t="s">
        <v>2756</v>
      </c>
      <c r="B254" s="39" t="s">
        <v>2270</v>
      </c>
      <c r="C254" s="39" t="s">
        <v>4167</v>
      </c>
      <c r="D254" s="30"/>
      <c r="E254" s="56" t="s">
        <v>2291</v>
      </c>
      <c r="K254" s="57" t="s">
        <v>1523</v>
      </c>
      <c r="L254" s="32" t="s">
        <v>403</v>
      </c>
      <c r="M254" s="58" t="s">
        <v>487</v>
      </c>
      <c r="Z254" s="30">
        <f>IF(LEFT(M254,4)=LEFT(L254,4),L254,0)</f>
        <v>0</v>
      </c>
      <c r="AA254" s="72" t="s">
        <v>4300</v>
      </c>
      <c r="AB254" s="72"/>
      <c r="AC254" s="72">
        <v>46.787467655738801</v>
      </c>
      <c r="AD254" s="72">
        <v>6.7214911411112199</v>
      </c>
      <c r="AE254" s="72"/>
      <c r="AF254" s="72"/>
      <c r="AG254" s="72"/>
    </row>
    <row r="255" spans="1:33" s="56" customFormat="1" ht="14.45" customHeight="1" x14ac:dyDescent="0.25">
      <c r="A255" s="29" t="s">
        <v>2763</v>
      </c>
      <c r="B255" s="39" t="s">
        <v>2270</v>
      </c>
      <c r="C255" s="39" t="s">
        <v>4167</v>
      </c>
      <c r="D255" s="30"/>
      <c r="E255" s="56" t="s">
        <v>2298</v>
      </c>
      <c r="K255" s="57" t="s">
        <v>1523</v>
      </c>
      <c r="L255" s="32" t="s">
        <v>403</v>
      </c>
      <c r="M255" s="58" t="s">
        <v>487</v>
      </c>
      <c r="Z255" s="30">
        <f>IF(LEFT(M255,4)=LEFT(L255,4),L255,0)</f>
        <v>0</v>
      </c>
      <c r="AA255" s="72" t="s">
        <v>4300</v>
      </c>
      <c r="AB255" s="72"/>
      <c r="AC255" s="72">
        <v>46.864295739944701</v>
      </c>
      <c r="AD255" s="72">
        <v>6.7203656365018398</v>
      </c>
      <c r="AE255" s="72"/>
      <c r="AF255" s="72"/>
      <c r="AG255" s="72"/>
    </row>
    <row r="256" spans="1:33" s="56" customFormat="1" ht="14.45" customHeight="1" x14ac:dyDescent="0.25">
      <c r="A256" s="29" t="s">
        <v>2767</v>
      </c>
      <c r="B256" s="39" t="s">
        <v>2270</v>
      </c>
      <c r="C256" s="39" t="s">
        <v>4167</v>
      </c>
      <c r="D256" s="30"/>
      <c r="E256" s="56" t="s">
        <v>2302</v>
      </c>
      <c r="K256" s="57" t="s">
        <v>1523</v>
      </c>
      <c r="L256" s="32" t="s">
        <v>403</v>
      </c>
      <c r="M256" s="58" t="s">
        <v>487</v>
      </c>
      <c r="Z256" s="30">
        <f>IF(LEFT(M256,4)=LEFT(L256,4),L256,0)</f>
        <v>0</v>
      </c>
      <c r="AA256" s="72" t="s">
        <v>4300</v>
      </c>
      <c r="AB256" s="72"/>
      <c r="AC256" s="72">
        <v>46.510371369587098</v>
      </c>
      <c r="AD256" s="72">
        <v>7.1514897236936896</v>
      </c>
      <c r="AE256" s="72"/>
      <c r="AF256" s="72"/>
      <c r="AG256" s="72"/>
    </row>
    <row r="257" spans="1:33" s="56" customFormat="1" ht="14.45" customHeight="1" x14ac:dyDescent="0.25">
      <c r="A257" s="29" t="s">
        <v>2764</v>
      </c>
      <c r="B257" s="39" t="s">
        <v>2270</v>
      </c>
      <c r="C257" s="39" t="s">
        <v>4167</v>
      </c>
      <c r="D257" s="30">
        <v>1243.8632469177201</v>
      </c>
      <c r="E257" s="56" t="s">
        <v>2299</v>
      </c>
      <c r="K257" s="57" t="s">
        <v>1523</v>
      </c>
      <c r="L257" s="32" t="s">
        <v>403</v>
      </c>
      <c r="M257" s="58" t="s">
        <v>487</v>
      </c>
      <c r="Z257" s="30">
        <f>IF(LEFT(M257,4)=LEFT(L257,4),L257,0)</f>
        <v>0</v>
      </c>
      <c r="AA257" s="72" t="s">
        <v>4303</v>
      </c>
      <c r="AB257" s="72" t="s">
        <v>4304</v>
      </c>
      <c r="AC257" s="72">
        <v>46.787832663433903</v>
      </c>
      <c r="AD257" s="72">
        <v>6.48437406833356</v>
      </c>
      <c r="AE257" s="72"/>
      <c r="AF257" s="72"/>
      <c r="AG257" s="72"/>
    </row>
    <row r="258" spans="1:33" s="56" customFormat="1" x14ac:dyDescent="0.25">
      <c r="A258" s="29" t="s">
        <v>2766</v>
      </c>
      <c r="B258" s="39" t="s">
        <v>2270</v>
      </c>
      <c r="C258" s="39" t="s">
        <v>4167</v>
      </c>
      <c r="D258" s="30"/>
      <c r="E258" s="56" t="s">
        <v>2301</v>
      </c>
      <c r="K258" s="57" t="s">
        <v>1523</v>
      </c>
      <c r="L258" s="32" t="s">
        <v>403</v>
      </c>
      <c r="M258" s="58" t="s">
        <v>487</v>
      </c>
      <c r="Z258" s="30">
        <f>IF(LEFT(M258,4)=LEFT(L258,4),L258,0)</f>
        <v>0</v>
      </c>
      <c r="AA258" s="72" t="s">
        <v>4300</v>
      </c>
      <c r="AB258" s="72" t="s">
        <v>4304</v>
      </c>
      <c r="AC258" s="72">
        <v>46.571965621795101</v>
      </c>
      <c r="AD258" s="72">
        <v>6.4961916978486096</v>
      </c>
      <c r="AE258" s="72"/>
      <c r="AF258" s="72"/>
      <c r="AG258" s="72"/>
    </row>
    <row r="259" spans="1:33" s="56" customFormat="1" ht="14.45" customHeight="1" x14ac:dyDescent="0.25">
      <c r="A259" s="24" t="s">
        <v>2744</v>
      </c>
      <c r="B259" s="39" t="s">
        <v>2270</v>
      </c>
      <c r="C259" s="39" t="s">
        <v>2275</v>
      </c>
      <c r="D259" s="30">
        <v>1343.9124031066899</v>
      </c>
      <c r="E259" s="56" t="s">
        <v>2276</v>
      </c>
      <c r="L259" s="56" t="s">
        <v>15</v>
      </c>
      <c r="M259" s="58"/>
      <c r="Z259" s="30">
        <f>IF(LEFT(M259,4)=LEFT(L259,4),L259,0)</f>
        <v>0</v>
      </c>
      <c r="AA259" s="72" t="s">
        <v>4303</v>
      </c>
      <c r="AB259" s="72"/>
      <c r="AC259" s="72">
        <v>46.569516607772101</v>
      </c>
      <c r="AD259" s="72">
        <v>6.2539700508769096</v>
      </c>
      <c r="AE259" s="72"/>
      <c r="AF259" s="72"/>
      <c r="AG259" s="72"/>
    </row>
    <row r="260" spans="1:33" s="56" customFormat="1" ht="14.45" customHeight="1" x14ac:dyDescent="0.25">
      <c r="A260" s="29" t="s">
        <v>2776</v>
      </c>
      <c r="B260" s="39" t="s">
        <v>2270</v>
      </c>
      <c r="C260" s="39" t="s">
        <v>2311</v>
      </c>
      <c r="D260" s="73"/>
      <c r="E260" s="56" t="s">
        <v>2312</v>
      </c>
      <c r="K260" s="57" t="s">
        <v>301</v>
      </c>
      <c r="L260" s="32" t="s">
        <v>403</v>
      </c>
      <c r="M260" s="55" t="s">
        <v>457</v>
      </c>
      <c r="N260" s="57">
        <v>2019</v>
      </c>
      <c r="Z260" s="30" t="str">
        <f>IF(LEFT(M260,4)=LEFT(L260,4),L260,0)</f>
        <v>Formica</v>
      </c>
      <c r="AA260" s="56" t="s">
        <v>4134</v>
      </c>
      <c r="AB260" s="72"/>
      <c r="AC260" s="72"/>
      <c r="AD260" s="72"/>
      <c r="AE260" s="72"/>
      <c r="AF260" s="72"/>
      <c r="AG260" s="72"/>
    </row>
    <row r="261" spans="1:33" s="56" customFormat="1" x14ac:dyDescent="0.25">
      <c r="A261" s="29" t="s">
        <v>2775</v>
      </c>
      <c r="B261" s="39" t="s">
        <v>2270</v>
      </c>
      <c r="C261" s="39" t="s">
        <v>2311</v>
      </c>
      <c r="D261" s="73"/>
      <c r="E261" s="56" t="s">
        <v>2313</v>
      </c>
      <c r="K261" s="56" t="s">
        <v>301</v>
      </c>
      <c r="L261" s="56" t="s">
        <v>0</v>
      </c>
      <c r="M261" s="55" t="s">
        <v>744</v>
      </c>
      <c r="N261" s="57">
        <v>2019</v>
      </c>
      <c r="Z261" s="30" t="str">
        <f>IF(LEFT(M261,4)=LEFT(L261,4),L261,0)</f>
        <v>Myrmica</v>
      </c>
      <c r="AA261" s="72" t="s">
        <v>4300</v>
      </c>
      <c r="AB261" s="72" t="s">
        <v>4304</v>
      </c>
      <c r="AC261" s="72">
        <v>46.433332339833598</v>
      </c>
      <c r="AD261" s="72">
        <v>7.11733684868664</v>
      </c>
      <c r="AE261" s="72"/>
      <c r="AF261" s="72"/>
      <c r="AG261" s="72"/>
    </row>
    <row r="262" spans="1:33" s="56" customFormat="1" ht="14.45" customHeight="1" x14ac:dyDescent="0.25">
      <c r="A262" s="24" t="s">
        <v>2819</v>
      </c>
      <c r="B262" s="39" t="s">
        <v>2270</v>
      </c>
      <c r="C262" s="39" t="s">
        <v>2367</v>
      </c>
      <c r="D262" s="73"/>
      <c r="E262" s="56" t="s">
        <v>2370</v>
      </c>
      <c r="K262" s="56" t="s">
        <v>301</v>
      </c>
      <c r="L262" s="56" t="s">
        <v>0</v>
      </c>
      <c r="M262" s="55" t="s">
        <v>734</v>
      </c>
      <c r="N262" s="57">
        <v>2019</v>
      </c>
      <c r="Z262" s="30" t="str">
        <f>IF(LEFT(M262,4)=LEFT(L262,4),L262,0)</f>
        <v>Myrmica</v>
      </c>
      <c r="AA262" s="72" t="s">
        <v>4300</v>
      </c>
      <c r="AB262" s="72"/>
      <c r="AC262" s="72">
        <v>46.5079669552848</v>
      </c>
      <c r="AD262" s="72">
        <v>7.1520684102884804</v>
      </c>
      <c r="AE262" s="72"/>
      <c r="AF262" s="72"/>
      <c r="AG262" s="72"/>
    </row>
    <row r="263" spans="1:33" s="56" customFormat="1" ht="14.45" customHeight="1" x14ac:dyDescent="0.25">
      <c r="A263" s="29" t="s">
        <v>2821</v>
      </c>
      <c r="B263" s="39" t="s">
        <v>2270</v>
      </c>
      <c r="C263" s="39" t="s">
        <v>2367</v>
      </c>
      <c r="D263" s="73"/>
      <c r="E263" s="56" t="s">
        <v>2372</v>
      </c>
      <c r="K263" s="57" t="s">
        <v>301</v>
      </c>
      <c r="L263" s="32" t="s">
        <v>403</v>
      </c>
      <c r="M263" s="55" t="s">
        <v>457</v>
      </c>
      <c r="N263" s="57">
        <v>2019</v>
      </c>
      <c r="Z263" s="30" t="str">
        <f>IF(LEFT(M263,4)=LEFT(L263,4),L263,0)</f>
        <v>Formica</v>
      </c>
      <c r="AA263" s="72" t="s">
        <v>4300</v>
      </c>
      <c r="AB263" s="72" t="s">
        <v>4304</v>
      </c>
      <c r="AC263" s="72">
        <v>46.648926409192399</v>
      </c>
      <c r="AD263" s="72">
        <v>6.4106072603695496</v>
      </c>
      <c r="AE263" s="72"/>
      <c r="AF263" s="72"/>
      <c r="AG263" s="72"/>
    </row>
    <row r="264" spans="1:33" s="56" customFormat="1" ht="14.45" customHeight="1" x14ac:dyDescent="0.25">
      <c r="A264" s="29" t="s">
        <v>2818</v>
      </c>
      <c r="B264" s="39" t="s">
        <v>2270</v>
      </c>
      <c r="C264" s="39" t="s">
        <v>2367</v>
      </c>
      <c r="D264" s="73"/>
      <c r="E264" s="56" t="s">
        <v>2369</v>
      </c>
      <c r="K264" s="56" t="s">
        <v>301</v>
      </c>
      <c r="L264" s="56" t="s">
        <v>0</v>
      </c>
      <c r="M264" s="55" t="s">
        <v>734</v>
      </c>
      <c r="N264" s="57">
        <v>2019</v>
      </c>
      <c r="Z264" s="30" t="str">
        <f>IF(LEFT(M264,4)=LEFT(L264,4),L264,0)</f>
        <v>Myrmica</v>
      </c>
      <c r="AA264" s="72" t="s">
        <v>4300</v>
      </c>
      <c r="AB264" s="72" t="s">
        <v>4304</v>
      </c>
      <c r="AC264" s="72">
        <v>46.500423706596202</v>
      </c>
      <c r="AD264" s="72">
        <v>6.7329642388670496</v>
      </c>
      <c r="AE264" s="72"/>
      <c r="AF264" s="72"/>
      <c r="AG264" s="72"/>
    </row>
    <row r="265" spans="1:33" s="56" customFormat="1" ht="14.45" customHeight="1" x14ac:dyDescent="0.25">
      <c r="A265" s="29" t="s">
        <v>2820</v>
      </c>
      <c r="B265" s="39" t="s">
        <v>2270</v>
      </c>
      <c r="C265" s="39" t="s">
        <v>2367</v>
      </c>
      <c r="D265" s="30">
        <v>1354.2294578552201</v>
      </c>
      <c r="E265" s="56" t="s">
        <v>2371</v>
      </c>
      <c r="F265" s="77"/>
      <c r="G265" s="77"/>
      <c r="H265" s="77"/>
      <c r="K265" s="56" t="s">
        <v>301</v>
      </c>
      <c r="L265" s="56" t="s">
        <v>91</v>
      </c>
      <c r="M265" s="55" t="s">
        <v>916</v>
      </c>
      <c r="N265" s="55">
        <v>2019</v>
      </c>
      <c r="O265" s="56" t="s">
        <v>4313</v>
      </c>
      <c r="Z265" s="30" t="str">
        <f>IF(LEFT(M265,4)=LEFT(L265,4),L265,0)</f>
        <v>Temnothorax</v>
      </c>
      <c r="AA265" s="72" t="s">
        <v>4303</v>
      </c>
      <c r="AB265" s="72" t="s">
        <v>4304</v>
      </c>
      <c r="AC265" s="72">
        <v>46.7941008184631</v>
      </c>
      <c r="AD265" s="72">
        <v>6.4869529284949996</v>
      </c>
      <c r="AE265" s="72"/>
      <c r="AF265" s="72"/>
      <c r="AG265" s="72"/>
    </row>
    <row r="266" spans="1:33" s="56" customFormat="1" ht="14.45" customHeight="1" x14ac:dyDescent="0.25">
      <c r="A266" s="29" t="s">
        <v>2817</v>
      </c>
      <c r="B266" s="39" t="s">
        <v>2270</v>
      </c>
      <c r="C266" s="39" t="s">
        <v>2367</v>
      </c>
      <c r="D266" s="30">
        <v>1316.6206932067901</v>
      </c>
      <c r="E266" s="56" t="s">
        <v>2368</v>
      </c>
      <c r="L266" s="56" t="s">
        <v>15</v>
      </c>
      <c r="M266" s="58"/>
      <c r="Z266" s="30">
        <f>IF(LEFT(M266,4)=LEFT(L266,4),L266,0)</f>
        <v>0</v>
      </c>
      <c r="AA266" s="72" t="s">
        <v>4303</v>
      </c>
      <c r="AB266" s="72" t="s">
        <v>4304</v>
      </c>
      <c r="AC266" s="72">
        <v>46.865518069780599</v>
      </c>
      <c r="AD266" s="72">
        <v>6.6452320103920197</v>
      </c>
      <c r="AE266" s="72"/>
      <c r="AF266" s="72"/>
      <c r="AG266" s="72"/>
    </row>
    <row r="267" spans="1:33" s="56" customFormat="1" ht="14.45" customHeight="1" x14ac:dyDescent="0.25">
      <c r="A267" s="24" t="s">
        <v>2816</v>
      </c>
      <c r="B267" s="39" t="s">
        <v>2270</v>
      </c>
      <c r="C267" s="39" t="s">
        <v>2364</v>
      </c>
      <c r="D267" s="30"/>
      <c r="E267" s="56" t="s">
        <v>2366</v>
      </c>
      <c r="K267" s="56" t="s">
        <v>301</v>
      </c>
      <c r="L267" s="56" t="s">
        <v>86</v>
      </c>
      <c r="M267" s="58" t="s">
        <v>665</v>
      </c>
      <c r="N267" s="57">
        <v>2019</v>
      </c>
      <c r="Z267" s="30" t="str">
        <f>IF(LEFT(M267,4)=LEFT(L267,4),L267,0)</f>
        <v>Manica</v>
      </c>
      <c r="AA267" s="72" t="s">
        <v>4300</v>
      </c>
      <c r="AB267" s="72" t="s">
        <v>4304</v>
      </c>
      <c r="AC267" s="72">
        <v>46.289212060570897</v>
      </c>
      <c r="AD267" s="72">
        <v>7.1518756265178496</v>
      </c>
      <c r="AE267" s="72"/>
      <c r="AF267" s="72"/>
      <c r="AG267" s="72"/>
    </row>
    <row r="268" spans="1:33" s="56" customFormat="1" ht="14.45" customHeight="1" x14ac:dyDescent="0.25">
      <c r="A268" s="29" t="s">
        <v>2815</v>
      </c>
      <c r="B268" s="39" t="s">
        <v>2270</v>
      </c>
      <c r="C268" s="39" t="s">
        <v>2364</v>
      </c>
      <c r="D268" s="30">
        <v>1345.8</v>
      </c>
      <c r="E268" s="56" t="s">
        <v>2365</v>
      </c>
      <c r="K268" s="56" t="s">
        <v>301</v>
      </c>
      <c r="L268" s="56" t="s">
        <v>0</v>
      </c>
      <c r="M268" s="55" t="s">
        <v>744</v>
      </c>
      <c r="N268" s="57">
        <v>2019</v>
      </c>
      <c r="Z268" s="30" t="str">
        <f>IF(LEFT(M268,4)=LEFT(L268,4),L268,0)</f>
        <v>Myrmica</v>
      </c>
      <c r="AA268" s="72" t="s">
        <v>4303</v>
      </c>
      <c r="AB268" s="72" t="s">
        <v>4304</v>
      </c>
      <c r="AC268" s="72">
        <v>46.567583333553799</v>
      </c>
      <c r="AD268" s="72">
        <v>6.2614999999812904</v>
      </c>
      <c r="AE268" s="72"/>
      <c r="AF268" s="72"/>
      <c r="AG268" s="72"/>
    </row>
    <row r="269" spans="1:33" s="56" customFormat="1" ht="14.45" customHeight="1" x14ac:dyDescent="0.25">
      <c r="A269" s="29" t="s">
        <v>2746</v>
      </c>
      <c r="B269" s="39" t="s">
        <v>2270</v>
      </c>
      <c r="C269" s="39" t="s">
        <v>2277</v>
      </c>
      <c r="D269" s="30"/>
      <c r="E269" s="56" t="s">
        <v>2279</v>
      </c>
      <c r="K269" s="57" t="s">
        <v>301</v>
      </c>
      <c r="L269" s="32" t="s">
        <v>403</v>
      </c>
      <c r="M269" s="55" t="s">
        <v>457</v>
      </c>
      <c r="N269" s="57">
        <v>2019</v>
      </c>
      <c r="Z269" s="30" t="str">
        <f>IF(LEFT(M269,4)=LEFT(L269,4),L269,0)</f>
        <v>Formica</v>
      </c>
      <c r="AA269" s="72" t="s">
        <v>4300</v>
      </c>
      <c r="AB269" s="72" t="s">
        <v>4304</v>
      </c>
      <c r="AC269" s="72">
        <v>46.573648102687997</v>
      </c>
      <c r="AD269" s="72">
        <v>6.2579730497841499</v>
      </c>
      <c r="AE269" s="72"/>
      <c r="AF269" s="72"/>
      <c r="AG269" s="72"/>
    </row>
    <row r="270" spans="1:33" s="56" customFormat="1" ht="14.45" customHeight="1" x14ac:dyDescent="0.25">
      <c r="A270" s="24" t="s">
        <v>2747</v>
      </c>
      <c r="B270" s="39" t="s">
        <v>2270</v>
      </c>
      <c r="C270" s="39" t="s">
        <v>2277</v>
      </c>
      <c r="D270" s="74"/>
      <c r="E270" s="57" t="s">
        <v>2280</v>
      </c>
      <c r="K270" s="57" t="s">
        <v>301</v>
      </c>
      <c r="L270" s="32" t="s">
        <v>403</v>
      </c>
      <c r="M270" s="55" t="s">
        <v>457</v>
      </c>
      <c r="N270" s="57">
        <v>2019</v>
      </c>
      <c r="Z270" s="30" t="str">
        <f>IF(LEFT(M270,4)=LEFT(L270,4),L270,0)</f>
        <v>Formica</v>
      </c>
      <c r="AA270" s="72" t="s">
        <v>4303</v>
      </c>
      <c r="AB270" s="72" t="s">
        <v>4304</v>
      </c>
      <c r="AC270" s="72">
        <v>46.571939226255203</v>
      </c>
      <c r="AD270" s="72">
        <v>6.2634538878265502</v>
      </c>
      <c r="AE270" s="72"/>
      <c r="AF270" s="72"/>
      <c r="AG270" s="72"/>
    </row>
    <row r="271" spans="1:33" s="56" customFormat="1" ht="14.45" customHeight="1" x14ac:dyDescent="0.25">
      <c r="A271" s="29" t="s">
        <v>2745</v>
      </c>
      <c r="B271" s="39" t="s">
        <v>2270</v>
      </c>
      <c r="C271" s="39" t="s">
        <v>2277</v>
      </c>
      <c r="D271" s="30"/>
      <c r="E271" s="56" t="s">
        <v>2278</v>
      </c>
      <c r="K271" s="57" t="s">
        <v>1523</v>
      </c>
      <c r="L271" s="32" t="s">
        <v>403</v>
      </c>
      <c r="M271" s="58" t="s">
        <v>487</v>
      </c>
      <c r="Z271" s="30">
        <f>IF(LEFT(M271,4)=LEFT(L271,4),L271,0)</f>
        <v>0</v>
      </c>
      <c r="AA271" s="72" t="s">
        <v>4303</v>
      </c>
      <c r="AB271" s="72" t="s">
        <v>4304</v>
      </c>
      <c r="AC271" s="72">
        <v>46.571929905711102</v>
      </c>
      <c r="AD271" s="72">
        <v>6.2633526378125604</v>
      </c>
      <c r="AE271" s="72"/>
      <c r="AF271" s="72"/>
      <c r="AG271" s="72"/>
    </row>
    <row r="272" spans="1:33" s="56" customFormat="1" ht="14.45" customHeight="1" x14ac:dyDescent="0.25">
      <c r="A272" s="29" t="s">
        <v>2748</v>
      </c>
      <c r="B272" s="39" t="s">
        <v>2270</v>
      </c>
      <c r="C272" s="39" t="s">
        <v>2277</v>
      </c>
      <c r="D272" s="30">
        <v>775.72804260253895</v>
      </c>
      <c r="E272" s="56" t="s">
        <v>2281</v>
      </c>
      <c r="L272" s="56" t="s">
        <v>15</v>
      </c>
      <c r="M272" s="58"/>
      <c r="Z272" s="30">
        <f>IF(LEFT(M272,4)=LEFT(L272,4),L272,0)</f>
        <v>0</v>
      </c>
      <c r="AA272" s="72" t="s">
        <v>4300</v>
      </c>
      <c r="AB272" s="72"/>
      <c r="AC272" s="72">
        <v>46.724142729986902</v>
      </c>
      <c r="AD272" s="72">
        <v>6.8064350357752801</v>
      </c>
      <c r="AE272" s="72"/>
      <c r="AF272" s="72"/>
      <c r="AG272" s="72"/>
    </row>
    <row r="273" spans="1:33" s="56" customFormat="1" ht="14.45" customHeight="1" x14ac:dyDescent="0.25">
      <c r="A273" s="24" t="s">
        <v>2777</v>
      </c>
      <c r="B273" s="39" t="s">
        <v>2270</v>
      </c>
      <c r="C273" s="39" t="s">
        <v>2314</v>
      </c>
      <c r="D273" s="30">
        <v>1368.3</v>
      </c>
      <c r="E273" s="56" t="s">
        <v>2315</v>
      </c>
      <c r="K273" s="56" t="s">
        <v>301</v>
      </c>
      <c r="L273" s="56" t="s">
        <v>0</v>
      </c>
      <c r="M273" s="55" t="s">
        <v>744</v>
      </c>
      <c r="N273" s="57">
        <v>2019</v>
      </c>
      <c r="Z273" s="30" t="str">
        <f>IF(LEFT(M273,4)=LEFT(L273,4),L273,0)</f>
        <v>Myrmica</v>
      </c>
      <c r="AA273" s="72" t="s">
        <v>4303</v>
      </c>
      <c r="AB273" s="72" t="s">
        <v>4304</v>
      </c>
      <c r="AC273" s="72">
        <v>46.571416666890897</v>
      </c>
      <c r="AD273" s="72">
        <v>6.2644500000007097</v>
      </c>
      <c r="AE273" s="72"/>
      <c r="AF273" s="72"/>
      <c r="AG273" s="72"/>
    </row>
    <row r="274" spans="1:33" s="56" customFormat="1" ht="14.45" customHeight="1" x14ac:dyDescent="0.25">
      <c r="A274" s="24" t="s">
        <v>2750</v>
      </c>
      <c r="B274" s="39" t="s">
        <v>2270</v>
      </c>
      <c r="C274" s="39" t="s">
        <v>2282</v>
      </c>
      <c r="D274" s="30">
        <v>1358.8</v>
      </c>
      <c r="E274" s="56" t="s">
        <v>2284</v>
      </c>
      <c r="K274" s="57" t="s">
        <v>1523</v>
      </c>
      <c r="L274" s="32" t="s">
        <v>403</v>
      </c>
      <c r="M274" s="58" t="s">
        <v>487</v>
      </c>
      <c r="Z274" s="30">
        <f>IF(LEFT(M274,4)=LEFT(L274,4),L274,0)</f>
        <v>0</v>
      </c>
      <c r="AA274" s="72" t="s">
        <v>4303</v>
      </c>
      <c r="AB274" s="72" t="s">
        <v>4304</v>
      </c>
      <c r="AC274" s="72">
        <v>46.567333333621903</v>
      </c>
      <c r="AD274" s="72">
        <v>6.2621333329178599</v>
      </c>
      <c r="AE274" s="72"/>
      <c r="AF274" s="72"/>
      <c r="AG274" s="72"/>
    </row>
    <row r="275" spans="1:33" s="56" customFormat="1" ht="14.45" customHeight="1" x14ac:dyDescent="0.25">
      <c r="A275" s="24" t="s">
        <v>2753</v>
      </c>
      <c r="B275" s="39" t="s">
        <v>2270</v>
      </c>
      <c r="C275" s="39" t="s">
        <v>2282</v>
      </c>
      <c r="D275" s="30">
        <v>520.29362487793003</v>
      </c>
      <c r="E275" s="56" t="s">
        <v>2287</v>
      </c>
      <c r="K275" s="56" t="s">
        <v>301</v>
      </c>
      <c r="L275" s="56" t="s">
        <v>0</v>
      </c>
      <c r="M275" s="55" t="s">
        <v>734</v>
      </c>
      <c r="N275" s="57">
        <v>2019</v>
      </c>
      <c r="Z275" s="30" t="str">
        <f>IF(LEFT(M275,4)=LEFT(L275,4),L275,0)</f>
        <v>Myrmica</v>
      </c>
      <c r="AA275" s="72" t="s">
        <v>4300</v>
      </c>
      <c r="AB275" s="72" t="s">
        <v>4301</v>
      </c>
      <c r="AC275" s="72">
        <v>46.859833253871003</v>
      </c>
      <c r="AD275" s="72">
        <v>6.7203332764903703</v>
      </c>
      <c r="AE275" s="72"/>
      <c r="AF275" s="72"/>
      <c r="AG275" s="72"/>
    </row>
    <row r="276" spans="1:33" s="56" customFormat="1" ht="14.45" customHeight="1" x14ac:dyDescent="0.25">
      <c r="A276" s="29" t="s">
        <v>2751</v>
      </c>
      <c r="B276" s="39" t="s">
        <v>2270</v>
      </c>
      <c r="C276" s="39" t="s">
        <v>2282</v>
      </c>
      <c r="D276" s="30">
        <v>1719.53781890869</v>
      </c>
      <c r="E276" s="56" t="s">
        <v>2285</v>
      </c>
      <c r="K276" s="57" t="s">
        <v>1523</v>
      </c>
      <c r="L276" s="32" t="s">
        <v>403</v>
      </c>
      <c r="M276" s="58" t="s">
        <v>487</v>
      </c>
      <c r="Z276" s="30">
        <f>IF(LEFT(M276,4)=LEFT(L276,4),L276,0)</f>
        <v>0</v>
      </c>
      <c r="AA276" s="72" t="s">
        <v>4300</v>
      </c>
      <c r="AB276" s="72" t="s">
        <v>4305</v>
      </c>
      <c r="AC276" s="72">
        <v>46.504457616515701</v>
      </c>
      <c r="AD276" s="72">
        <v>7.1466783618100296</v>
      </c>
      <c r="AE276" s="72"/>
      <c r="AF276" s="72"/>
      <c r="AG276" s="72"/>
    </row>
    <row r="277" spans="1:33" s="56" customFormat="1" ht="14.45" customHeight="1" x14ac:dyDescent="0.25">
      <c r="A277" s="29" t="s">
        <v>2752</v>
      </c>
      <c r="B277" s="39" t="s">
        <v>2270</v>
      </c>
      <c r="C277" s="39" t="s">
        <v>2282</v>
      </c>
      <c r="D277" s="30">
        <v>1347.3</v>
      </c>
      <c r="E277" s="56" t="s">
        <v>2286</v>
      </c>
      <c r="K277" s="57" t="s">
        <v>301</v>
      </c>
      <c r="L277" s="32" t="s">
        <v>403</v>
      </c>
      <c r="M277" s="55" t="s">
        <v>423</v>
      </c>
      <c r="N277" s="57">
        <v>2019</v>
      </c>
      <c r="Z277" s="30" t="str">
        <f>IF(LEFT(M277,4)=LEFT(L277,4),L277,0)</f>
        <v>Formica</v>
      </c>
      <c r="AA277" s="72" t="s">
        <v>4303</v>
      </c>
      <c r="AB277" s="72"/>
      <c r="AC277" s="72">
        <v>46.5699333332864</v>
      </c>
      <c r="AD277" s="72">
        <v>6.2592333331271499</v>
      </c>
      <c r="AE277" s="72"/>
      <c r="AF277" s="72"/>
      <c r="AG277" s="72"/>
    </row>
    <row r="278" spans="1:33" s="56" customFormat="1" ht="14.45" customHeight="1" x14ac:dyDescent="0.25">
      <c r="A278" s="29" t="s">
        <v>2749</v>
      </c>
      <c r="B278" s="39" t="s">
        <v>2270</v>
      </c>
      <c r="C278" s="39" t="s">
        <v>2282</v>
      </c>
      <c r="D278" s="30"/>
      <c r="E278" s="56" t="s">
        <v>2283</v>
      </c>
      <c r="K278" s="57" t="s">
        <v>1523</v>
      </c>
      <c r="L278" s="32" t="s">
        <v>403</v>
      </c>
      <c r="M278" s="58" t="s">
        <v>487</v>
      </c>
      <c r="Z278" s="30">
        <f>IF(LEFT(M278,4)=LEFT(L278,4),L278,0)</f>
        <v>0</v>
      </c>
      <c r="AA278" s="72" t="s">
        <v>4300</v>
      </c>
      <c r="AB278" s="72" t="s">
        <v>4304</v>
      </c>
      <c r="AC278" s="72">
        <v>46.8646355103213</v>
      </c>
      <c r="AD278" s="72">
        <v>6.6398357702931801</v>
      </c>
      <c r="AE278" s="72"/>
      <c r="AF278" s="72"/>
      <c r="AG278" s="72"/>
    </row>
    <row r="279" spans="1:33" s="56" customFormat="1" ht="14.45" customHeight="1" x14ac:dyDescent="0.25">
      <c r="A279" s="29" t="s">
        <v>2754</v>
      </c>
      <c r="B279" s="39" t="s">
        <v>2270</v>
      </c>
      <c r="C279" s="39" t="s">
        <v>2288</v>
      </c>
      <c r="D279" s="30"/>
      <c r="E279" s="56" t="s">
        <v>2289</v>
      </c>
      <c r="K279" s="56" t="s">
        <v>301</v>
      </c>
      <c r="L279" s="56" t="s">
        <v>86</v>
      </c>
      <c r="M279" s="58" t="s">
        <v>665</v>
      </c>
      <c r="N279" s="57">
        <v>2019</v>
      </c>
      <c r="Z279" s="30" t="str">
        <f>IF(LEFT(M279,4)=LEFT(L279,4),L279,0)</f>
        <v>Manica</v>
      </c>
      <c r="AA279" s="72" t="s">
        <v>4300</v>
      </c>
      <c r="AB279" s="72" t="s">
        <v>4304</v>
      </c>
      <c r="AC279" s="72">
        <v>46.239278053237697</v>
      </c>
      <c r="AD279" s="72">
        <v>7.0782510168256403</v>
      </c>
      <c r="AE279" s="72"/>
      <c r="AF279" s="72"/>
      <c r="AG279" s="72"/>
    </row>
    <row r="280" spans="1:33" s="56" customFormat="1" ht="14.45" customHeight="1" x14ac:dyDescent="0.25">
      <c r="A280" s="29" t="s">
        <v>2803</v>
      </c>
      <c r="B280" s="39" t="s">
        <v>2270</v>
      </c>
      <c r="C280" s="39" t="s">
        <v>2348</v>
      </c>
      <c r="D280" s="30">
        <v>1365</v>
      </c>
      <c r="E280" s="56" t="s">
        <v>2349</v>
      </c>
      <c r="K280" s="57" t="s">
        <v>301</v>
      </c>
      <c r="L280" s="32" t="s">
        <v>403</v>
      </c>
      <c r="M280" s="55" t="s">
        <v>457</v>
      </c>
      <c r="N280" s="57">
        <v>2019</v>
      </c>
      <c r="Z280" s="30" t="str">
        <f>IF(LEFT(M280,4)=LEFT(L280,4),L280,0)</f>
        <v>Formica</v>
      </c>
      <c r="AA280" s="72" t="s">
        <v>4303</v>
      </c>
      <c r="AB280" s="72" t="s">
        <v>4304</v>
      </c>
      <c r="AC280" s="72">
        <v>46.5720000002636</v>
      </c>
      <c r="AD280" s="72">
        <v>6.2632833336866902</v>
      </c>
      <c r="AE280" s="72"/>
      <c r="AF280" s="72"/>
      <c r="AG280" s="72"/>
    </row>
    <row r="281" spans="1:33" s="56" customFormat="1" ht="14.45" customHeight="1" x14ac:dyDescent="0.25">
      <c r="A281" s="29" t="s">
        <v>2805</v>
      </c>
      <c r="B281" s="39" t="s">
        <v>2270</v>
      </c>
      <c r="C281" s="39" t="s">
        <v>2348</v>
      </c>
      <c r="D281" s="74"/>
      <c r="E281" s="57" t="s">
        <v>2351</v>
      </c>
      <c r="F281" s="57"/>
      <c r="G281" s="57"/>
      <c r="H281" s="57"/>
      <c r="I281" s="57"/>
      <c r="J281" s="57"/>
      <c r="K281" s="57" t="s">
        <v>301</v>
      </c>
      <c r="L281" s="32" t="s">
        <v>403</v>
      </c>
      <c r="M281" s="55" t="s">
        <v>457</v>
      </c>
      <c r="N281" s="57">
        <v>2019</v>
      </c>
      <c r="O281" s="57"/>
      <c r="P281" s="57"/>
      <c r="Q281" s="57"/>
      <c r="R281" s="57"/>
      <c r="S281" s="57"/>
      <c r="T281" s="57"/>
      <c r="Z281" s="30" t="str">
        <f>IF(LEFT(M281,4)=LEFT(L281,4),L281,0)</f>
        <v>Formica</v>
      </c>
      <c r="AA281" s="72" t="s">
        <v>4300</v>
      </c>
      <c r="AB281" s="72"/>
      <c r="AC281" s="72">
        <v>46.5768474810613</v>
      </c>
      <c r="AD281" s="72">
        <v>6.6509824807184303</v>
      </c>
      <c r="AE281" s="72"/>
      <c r="AF281" s="72"/>
      <c r="AG281" s="72"/>
    </row>
    <row r="282" spans="1:33" s="56" customFormat="1" ht="14.45" customHeight="1" x14ac:dyDescent="0.25">
      <c r="A282" s="24" t="s">
        <v>2804</v>
      </c>
      <c r="B282" s="39" t="s">
        <v>2270</v>
      </c>
      <c r="C282" s="39" t="s">
        <v>2348</v>
      </c>
      <c r="D282" s="30"/>
      <c r="E282" s="56" t="s">
        <v>2350</v>
      </c>
      <c r="K282" s="57" t="s">
        <v>301</v>
      </c>
      <c r="L282" s="32" t="s">
        <v>403</v>
      </c>
      <c r="M282" s="55" t="s">
        <v>457</v>
      </c>
      <c r="N282" s="57">
        <v>2019</v>
      </c>
      <c r="Z282" s="30" t="str">
        <f>IF(LEFT(M282,4)=LEFT(L282,4),L282,0)</f>
        <v>Formica</v>
      </c>
      <c r="AA282" s="72" t="s">
        <v>4300</v>
      </c>
      <c r="AB282" s="72" t="s">
        <v>4304</v>
      </c>
      <c r="AC282" s="72">
        <v>46.432317869684397</v>
      </c>
      <c r="AD282" s="72">
        <v>7.1182073844689198</v>
      </c>
      <c r="AE282" s="72"/>
      <c r="AF282" s="72"/>
      <c r="AG282" s="72"/>
    </row>
    <row r="283" spans="1:33" s="56" customFormat="1" ht="14.45" customHeight="1" x14ac:dyDescent="0.25">
      <c r="A283" s="29" t="s">
        <v>2779</v>
      </c>
      <c r="B283" s="39" t="s">
        <v>2270</v>
      </c>
      <c r="C283" s="39" t="s">
        <v>2317</v>
      </c>
      <c r="D283" s="30">
        <v>1343.0756111144999</v>
      </c>
      <c r="E283" s="56" t="s">
        <v>2318</v>
      </c>
      <c r="K283" s="57" t="s">
        <v>301</v>
      </c>
      <c r="L283" s="32" t="s">
        <v>403</v>
      </c>
      <c r="M283" s="55" t="s">
        <v>457</v>
      </c>
      <c r="N283" s="57">
        <v>2019</v>
      </c>
      <c r="Z283" s="30" t="str">
        <f>IF(LEFT(M283,4)=LEFT(L283,4),L283,0)</f>
        <v>Formica</v>
      </c>
      <c r="AA283" s="72" t="s">
        <v>4303</v>
      </c>
      <c r="AB283" s="72"/>
      <c r="AC283" s="72">
        <v>46.569379102292302</v>
      </c>
      <c r="AD283" s="72">
        <v>6.2526840155296197</v>
      </c>
      <c r="AE283" s="72"/>
      <c r="AF283" s="72"/>
      <c r="AG283" s="72"/>
    </row>
    <row r="284" spans="1:33" s="56" customFormat="1" ht="14.45" customHeight="1" x14ac:dyDescent="0.25">
      <c r="A284" s="24" t="s">
        <v>2780</v>
      </c>
      <c r="B284" s="39" t="s">
        <v>2270</v>
      </c>
      <c r="C284" s="39" t="s">
        <v>2317</v>
      </c>
      <c r="D284" s="30"/>
      <c r="E284" s="56" t="s">
        <v>2319</v>
      </c>
      <c r="K284" s="57" t="s">
        <v>301</v>
      </c>
      <c r="L284" s="32" t="s">
        <v>403</v>
      </c>
      <c r="M284" s="55" t="s">
        <v>457</v>
      </c>
      <c r="N284" s="57">
        <v>2019</v>
      </c>
      <c r="Z284" s="30" t="str">
        <f>IF(LEFT(M284,4)=LEFT(L284,4),L284,0)</f>
        <v>Formica</v>
      </c>
      <c r="AA284" s="72" t="s">
        <v>4300</v>
      </c>
      <c r="AB284" s="72" t="s">
        <v>4304</v>
      </c>
      <c r="AC284" s="72">
        <v>46.325593682997798</v>
      </c>
      <c r="AD284" s="72">
        <v>7.1861777915025904</v>
      </c>
      <c r="AE284" s="72"/>
      <c r="AF284" s="72"/>
      <c r="AG284" s="72"/>
    </row>
    <row r="285" spans="1:33" s="56" customFormat="1" ht="14.45" customHeight="1" x14ac:dyDescent="0.25">
      <c r="A285" s="29" t="s">
        <v>2781</v>
      </c>
      <c r="B285" s="39" t="s">
        <v>2270</v>
      </c>
      <c r="C285" s="39" t="s">
        <v>2317</v>
      </c>
      <c r="D285" s="30"/>
      <c r="E285" s="56" t="s">
        <v>2320</v>
      </c>
      <c r="F285" s="77"/>
      <c r="G285" s="77"/>
      <c r="H285" s="77"/>
      <c r="K285" s="56" t="s">
        <v>301</v>
      </c>
      <c r="L285" s="56" t="s">
        <v>91</v>
      </c>
      <c r="M285" s="55" t="s">
        <v>929</v>
      </c>
      <c r="N285" s="55">
        <v>2019</v>
      </c>
      <c r="O285" s="56" t="s">
        <v>4313</v>
      </c>
      <c r="Z285" s="30" t="str">
        <f>IF(LEFT(M285,4)=LEFT(L285,4),L285,0)</f>
        <v>Temnothorax</v>
      </c>
      <c r="AA285" s="72" t="s">
        <v>4300</v>
      </c>
      <c r="AB285" s="72" t="s">
        <v>4305</v>
      </c>
      <c r="AC285" s="72">
        <v>46.323751978359397</v>
      </c>
      <c r="AD285" s="72">
        <v>7.1889087256618698</v>
      </c>
      <c r="AE285" s="72"/>
      <c r="AF285" s="72"/>
      <c r="AG285" s="72"/>
    </row>
    <row r="286" spans="1:33" s="56" customFormat="1" ht="14.45" customHeight="1" x14ac:dyDescent="0.25">
      <c r="A286" s="24" t="s">
        <v>2813</v>
      </c>
      <c r="B286" s="39" t="s">
        <v>2270</v>
      </c>
      <c r="C286" s="39" t="s">
        <v>2361</v>
      </c>
      <c r="D286" s="30"/>
      <c r="E286" s="56" t="s">
        <v>2362</v>
      </c>
      <c r="K286" s="56" t="s">
        <v>301</v>
      </c>
      <c r="L286" s="56" t="s">
        <v>0</v>
      </c>
      <c r="M286" s="55" t="s">
        <v>705</v>
      </c>
      <c r="N286" s="57">
        <v>2019</v>
      </c>
      <c r="Z286" s="30" t="str">
        <f>IF(LEFT(M286,4)=LEFT(L286,4),L286,0)</f>
        <v>Myrmica</v>
      </c>
      <c r="AA286" s="72" t="s">
        <v>4300</v>
      </c>
      <c r="AB286" s="72"/>
      <c r="AC286" s="72">
        <v>46.576190198148801</v>
      </c>
      <c r="AD286" s="72">
        <v>6.6464817339928102</v>
      </c>
      <c r="AE286" s="72"/>
      <c r="AF286" s="72"/>
      <c r="AG286" s="72"/>
    </row>
    <row r="287" spans="1:33" s="56" customFormat="1" ht="14.45" customHeight="1" x14ac:dyDescent="0.25">
      <c r="A287" s="29" t="s">
        <v>2814</v>
      </c>
      <c r="B287" s="39" t="s">
        <v>2270</v>
      </c>
      <c r="C287" s="39" t="s">
        <v>2361</v>
      </c>
      <c r="D287" s="30"/>
      <c r="E287" s="57" t="s">
        <v>2363</v>
      </c>
      <c r="K287" s="57" t="s">
        <v>301</v>
      </c>
      <c r="L287" s="32" t="s">
        <v>403</v>
      </c>
      <c r="M287" s="55" t="s">
        <v>457</v>
      </c>
      <c r="N287" s="57">
        <v>2019</v>
      </c>
      <c r="Z287" s="30" t="str">
        <f>IF(LEFT(M287,4)=LEFT(L287,4),L287,0)</f>
        <v>Formica</v>
      </c>
      <c r="AA287" s="72" t="s">
        <v>4300</v>
      </c>
      <c r="AB287" s="72" t="s">
        <v>4307</v>
      </c>
      <c r="AC287" s="72">
        <v>46.720406306809998</v>
      </c>
      <c r="AD287" s="72">
        <v>6.8029361219981501</v>
      </c>
      <c r="AE287" s="72"/>
      <c r="AF287" s="72"/>
      <c r="AG287" s="72"/>
    </row>
    <row r="288" spans="1:33" s="56" customFormat="1" ht="14.45" customHeight="1" x14ac:dyDescent="0.25">
      <c r="A288" s="29" t="s">
        <v>2778</v>
      </c>
      <c r="B288" s="39" t="s">
        <v>2270</v>
      </c>
      <c r="C288" s="39" t="s">
        <v>2316</v>
      </c>
      <c r="D288" s="30">
        <v>1284.4000000000001</v>
      </c>
      <c r="E288" s="37" t="s">
        <v>4130</v>
      </c>
      <c r="K288" s="57" t="s">
        <v>301</v>
      </c>
      <c r="L288" s="32" t="s">
        <v>403</v>
      </c>
      <c r="M288" s="55" t="s">
        <v>457</v>
      </c>
      <c r="N288" s="57">
        <v>2019</v>
      </c>
      <c r="Z288" s="30" t="str">
        <f>IF(LEFT(M288,4)=LEFT(L288,4),L288,0)</f>
        <v>Formica</v>
      </c>
      <c r="AA288" s="72" t="s">
        <v>4303</v>
      </c>
      <c r="AB288" s="72"/>
      <c r="AC288" s="72">
        <v>46.4954666665557</v>
      </c>
      <c r="AD288" s="72">
        <v>6.1826166666366804</v>
      </c>
      <c r="AE288" s="72"/>
      <c r="AF288" s="72"/>
      <c r="AG288" s="72"/>
    </row>
    <row r="289" spans="1:33" s="56" customFormat="1" ht="14.45" customHeight="1" x14ac:dyDescent="0.25">
      <c r="A289" s="24" t="s">
        <v>2795</v>
      </c>
      <c r="B289" s="39" t="s">
        <v>2270</v>
      </c>
      <c r="C289" s="39" t="s">
        <v>4168</v>
      </c>
      <c r="D289" s="30"/>
      <c r="E289" s="56" t="s">
        <v>2338</v>
      </c>
      <c r="K289" s="57" t="s">
        <v>301</v>
      </c>
      <c r="L289" s="32" t="s">
        <v>403</v>
      </c>
      <c r="M289" s="58" t="s">
        <v>4004</v>
      </c>
      <c r="N289" s="57">
        <v>2019</v>
      </c>
      <c r="Z289" s="30" t="str">
        <f>IF(LEFT(M289,4)=LEFT(L289,4),L289,0)</f>
        <v>Formica</v>
      </c>
      <c r="AA289" s="72" t="s">
        <v>4300</v>
      </c>
      <c r="AB289" s="72" t="s">
        <v>4304</v>
      </c>
      <c r="AC289" s="72">
        <v>46.793432029127501</v>
      </c>
      <c r="AD289" s="72">
        <v>6.4870565258068398</v>
      </c>
      <c r="AE289" s="72"/>
      <c r="AF289" s="72"/>
      <c r="AG289" s="72"/>
    </row>
    <row r="290" spans="1:33" s="56" customFormat="1" ht="14.45" customHeight="1" x14ac:dyDescent="0.25">
      <c r="A290" s="29" t="s">
        <v>2796</v>
      </c>
      <c r="B290" s="39" t="s">
        <v>2270</v>
      </c>
      <c r="C290" s="39" t="s">
        <v>4168</v>
      </c>
      <c r="D290" s="30"/>
      <c r="E290" s="56" t="s">
        <v>2339</v>
      </c>
      <c r="K290" s="57" t="s">
        <v>301</v>
      </c>
      <c r="L290" s="32" t="s">
        <v>403</v>
      </c>
      <c r="M290" s="58" t="s">
        <v>4004</v>
      </c>
      <c r="N290" s="57">
        <v>2019</v>
      </c>
      <c r="Z290" s="30" t="str">
        <f>IF(LEFT(M290,4)=LEFT(L290,4),L290,0)</f>
        <v>Formica</v>
      </c>
      <c r="AA290" s="72" t="s">
        <v>4300</v>
      </c>
      <c r="AB290" s="72" t="s">
        <v>4304</v>
      </c>
      <c r="AC290" s="72">
        <v>46.7879006319898</v>
      </c>
      <c r="AD290" s="72">
        <v>6.7222289409287797</v>
      </c>
      <c r="AE290" s="72"/>
      <c r="AF290" s="72"/>
      <c r="AG290" s="72"/>
    </row>
    <row r="291" spans="1:33" s="56" customFormat="1" ht="14.45" customHeight="1" x14ac:dyDescent="0.25">
      <c r="A291" s="29" t="s">
        <v>2797</v>
      </c>
      <c r="B291" s="39" t="s">
        <v>2270</v>
      </c>
      <c r="C291" s="39" t="s">
        <v>4168</v>
      </c>
      <c r="D291" s="30"/>
      <c r="E291" s="56" t="s">
        <v>2340</v>
      </c>
      <c r="K291" s="57" t="s">
        <v>301</v>
      </c>
      <c r="L291" s="32" t="s">
        <v>403</v>
      </c>
      <c r="M291" s="58" t="s">
        <v>4004</v>
      </c>
      <c r="N291" s="56">
        <v>2019</v>
      </c>
      <c r="Z291" s="30" t="str">
        <f>IF(LEFT(M291,4)=LEFT(L291,4),L291,0)</f>
        <v>Formica</v>
      </c>
      <c r="AA291" s="72" t="s">
        <v>4300</v>
      </c>
      <c r="AB291" s="72" t="s">
        <v>4305</v>
      </c>
      <c r="AC291" s="72">
        <v>46.323680803681498</v>
      </c>
      <c r="AD291" s="72">
        <v>7.18896117739299</v>
      </c>
      <c r="AE291" s="72"/>
      <c r="AF291" s="72"/>
      <c r="AG291" s="72"/>
    </row>
    <row r="292" spans="1:33" s="56" customFormat="1" ht="14.45" customHeight="1" x14ac:dyDescent="0.25">
      <c r="A292" s="29" t="s">
        <v>2793</v>
      </c>
      <c r="B292" s="39" t="s">
        <v>2270</v>
      </c>
      <c r="C292" s="39" t="s">
        <v>4168</v>
      </c>
      <c r="D292" s="30"/>
      <c r="E292" s="56" t="s">
        <v>2336</v>
      </c>
      <c r="K292" s="57" t="s">
        <v>301</v>
      </c>
      <c r="L292" s="32" t="s">
        <v>403</v>
      </c>
      <c r="M292" s="58" t="s">
        <v>4004</v>
      </c>
      <c r="N292" s="57">
        <v>2019</v>
      </c>
      <c r="Z292" s="30" t="str">
        <f>IF(LEFT(M292,4)=LEFT(L292,4),L292,0)</f>
        <v>Formica</v>
      </c>
      <c r="AA292" s="72" t="s">
        <v>4300</v>
      </c>
      <c r="AB292" s="72"/>
      <c r="AC292" s="72">
        <v>46.505804737586899</v>
      </c>
      <c r="AD292" s="72">
        <v>7.1525565723290399</v>
      </c>
      <c r="AE292" s="72"/>
      <c r="AF292" s="72"/>
      <c r="AG292" s="72"/>
    </row>
    <row r="293" spans="1:33" s="56" customFormat="1" ht="14.45" customHeight="1" x14ac:dyDescent="0.25">
      <c r="A293" s="24" t="s">
        <v>2798</v>
      </c>
      <c r="B293" s="39" t="s">
        <v>2270</v>
      </c>
      <c r="C293" s="39" t="s">
        <v>4168</v>
      </c>
      <c r="D293" s="30"/>
      <c r="E293" s="56" t="s">
        <v>2341</v>
      </c>
      <c r="K293" s="57" t="s">
        <v>301</v>
      </c>
      <c r="L293" s="32" t="s">
        <v>403</v>
      </c>
      <c r="M293" s="58" t="s">
        <v>4004</v>
      </c>
      <c r="N293" s="57">
        <v>2019</v>
      </c>
      <c r="Z293" s="30" t="str">
        <f>IF(LEFT(M293,4)=LEFT(L293,4),L293,0)</f>
        <v>Formica</v>
      </c>
      <c r="AA293" s="72" t="s">
        <v>4300</v>
      </c>
      <c r="AB293" s="72" t="s">
        <v>4304</v>
      </c>
      <c r="AC293" s="72">
        <v>46.571970717121403</v>
      </c>
      <c r="AD293" s="72">
        <v>6.49612201014215</v>
      </c>
      <c r="AE293" s="72"/>
      <c r="AF293" s="72"/>
      <c r="AG293" s="72"/>
    </row>
    <row r="294" spans="1:33" s="56" customFormat="1" ht="14.45" customHeight="1" x14ac:dyDescent="0.25">
      <c r="A294" s="29" t="s">
        <v>2794</v>
      </c>
      <c r="B294" s="39" t="s">
        <v>2270</v>
      </c>
      <c r="C294" s="39" t="s">
        <v>4168</v>
      </c>
      <c r="D294" s="30"/>
      <c r="E294" s="56" t="s">
        <v>2337</v>
      </c>
      <c r="K294" s="57" t="s">
        <v>301</v>
      </c>
      <c r="L294" s="32" t="s">
        <v>403</v>
      </c>
      <c r="M294" s="58" t="s">
        <v>4004</v>
      </c>
      <c r="N294" s="56">
        <v>2019</v>
      </c>
      <c r="Z294" s="30" t="str">
        <f>IF(LEFT(M294,4)=LEFT(L294,4),L294,0)</f>
        <v>Formica</v>
      </c>
      <c r="AA294" s="72" t="s">
        <v>4300</v>
      </c>
      <c r="AB294" s="72"/>
      <c r="AC294" s="72">
        <v>46.572259458500497</v>
      </c>
      <c r="AD294" s="72">
        <v>6.4986526262812703</v>
      </c>
      <c r="AE294" s="72"/>
      <c r="AF294" s="72"/>
      <c r="AG294" s="72"/>
    </row>
    <row r="295" spans="1:33" s="56" customFormat="1" x14ac:dyDescent="0.25">
      <c r="A295" s="29" t="s">
        <v>2799</v>
      </c>
      <c r="B295" s="39" t="s">
        <v>2270</v>
      </c>
      <c r="C295" s="39" t="s">
        <v>4168</v>
      </c>
      <c r="D295" s="30"/>
      <c r="E295" s="37" t="s">
        <v>4309</v>
      </c>
      <c r="K295" s="57" t="s">
        <v>301</v>
      </c>
      <c r="L295" s="32" t="s">
        <v>403</v>
      </c>
      <c r="M295" s="58" t="s">
        <v>4004</v>
      </c>
      <c r="N295" s="57">
        <v>2019</v>
      </c>
      <c r="Z295" s="30" t="str">
        <f>IF(LEFT(M295,4)=LEFT(L295,4),L295,0)</f>
        <v>Formica</v>
      </c>
      <c r="AA295" s="72" t="s">
        <v>4300</v>
      </c>
      <c r="AB295" s="72"/>
      <c r="AC295" s="72">
        <v>46.572260558951598</v>
      </c>
      <c r="AD295" s="72">
        <v>6.4986369776290003</v>
      </c>
      <c r="AE295" s="72"/>
      <c r="AF295" s="72"/>
      <c r="AG295" s="72"/>
    </row>
    <row r="296" spans="1:33" s="56" customFormat="1" ht="14.45" customHeight="1" x14ac:dyDescent="0.25">
      <c r="A296" s="29" t="s">
        <v>2809</v>
      </c>
      <c r="B296" s="39" t="s">
        <v>2270</v>
      </c>
      <c r="C296" s="39" t="s">
        <v>2356</v>
      </c>
      <c r="D296" s="30">
        <v>1391.3031349182099</v>
      </c>
      <c r="E296" s="56" t="s">
        <v>2357</v>
      </c>
      <c r="K296" s="56" t="s">
        <v>301</v>
      </c>
      <c r="L296" s="56" t="s">
        <v>0</v>
      </c>
      <c r="M296" s="55" t="s">
        <v>727</v>
      </c>
      <c r="N296" s="57">
        <v>2019</v>
      </c>
      <c r="Z296" s="30" t="str">
        <f>IF(LEFT(M296,4)=LEFT(L296,4),L296,0)</f>
        <v>Myrmica</v>
      </c>
      <c r="AA296" s="72" t="s">
        <v>4303</v>
      </c>
      <c r="AB296" s="72" t="s">
        <v>4304</v>
      </c>
      <c r="AC296" s="72">
        <v>46.364611177664798</v>
      </c>
      <c r="AD296" s="72">
        <v>7.0401700215767997</v>
      </c>
      <c r="AE296" s="72"/>
      <c r="AF296" s="72"/>
      <c r="AG296" s="72"/>
    </row>
    <row r="297" spans="1:33" s="56" customFormat="1" ht="14.45" customHeight="1" x14ac:dyDescent="0.25">
      <c r="A297" s="24" t="s">
        <v>2810</v>
      </c>
      <c r="B297" s="39" t="s">
        <v>2270</v>
      </c>
      <c r="C297" s="39" t="s">
        <v>4169</v>
      </c>
      <c r="D297" s="30">
        <v>1344.5337791442901</v>
      </c>
      <c r="E297" s="56" t="s">
        <v>2358</v>
      </c>
      <c r="K297" s="56" t="s">
        <v>1523</v>
      </c>
      <c r="L297" s="32" t="s">
        <v>403</v>
      </c>
      <c r="M297" s="58" t="s">
        <v>487</v>
      </c>
      <c r="Z297" s="30">
        <f>IF(LEFT(M297,4)=LEFT(L297,4),L297,0)</f>
        <v>0</v>
      </c>
      <c r="AA297" s="72" t="s">
        <v>4303</v>
      </c>
      <c r="AB297" s="72" t="s">
        <v>4304</v>
      </c>
      <c r="AC297" s="72">
        <v>46.793391541498103</v>
      </c>
      <c r="AD297" s="72">
        <v>6.4864674492710703</v>
      </c>
      <c r="AE297" s="72"/>
      <c r="AF297" s="72"/>
      <c r="AG297" s="72"/>
    </row>
    <row r="298" spans="1:33" s="56" customFormat="1" ht="14.45" customHeight="1" x14ac:dyDescent="0.25">
      <c r="A298" s="29" t="s">
        <v>2811</v>
      </c>
      <c r="B298" s="39" t="s">
        <v>2270</v>
      </c>
      <c r="C298" s="39" t="s">
        <v>4169</v>
      </c>
      <c r="D298" s="30">
        <v>1711.9329185485799</v>
      </c>
      <c r="E298" s="56" t="s">
        <v>2359</v>
      </c>
      <c r="K298" s="56" t="s">
        <v>1523</v>
      </c>
      <c r="L298" s="32" t="s">
        <v>403</v>
      </c>
      <c r="M298" s="58" t="s">
        <v>487</v>
      </c>
      <c r="Z298" s="30">
        <f>IF(LEFT(M298,4)=LEFT(L298,4),L298,0)</f>
        <v>0</v>
      </c>
      <c r="AA298" s="72" t="s">
        <v>4300</v>
      </c>
      <c r="AB298" s="72"/>
      <c r="AC298" s="72">
        <v>46.290533258611198</v>
      </c>
      <c r="AD298" s="72">
        <v>7.1164364555992696</v>
      </c>
      <c r="AE298" s="72"/>
      <c r="AF298" s="72"/>
      <c r="AG298" s="72"/>
    </row>
    <row r="299" spans="1:33" s="56" customFormat="1" ht="14.45" customHeight="1" x14ac:dyDescent="0.25">
      <c r="A299" s="29" t="s">
        <v>2812</v>
      </c>
      <c r="B299" s="39" t="s">
        <v>2270</v>
      </c>
      <c r="C299" s="39" t="s">
        <v>4169</v>
      </c>
      <c r="D299" s="30"/>
      <c r="E299" s="56" t="s">
        <v>2360</v>
      </c>
      <c r="K299" s="57" t="s">
        <v>301</v>
      </c>
      <c r="L299" s="32" t="s">
        <v>403</v>
      </c>
      <c r="M299" s="58" t="s">
        <v>4004</v>
      </c>
      <c r="N299" s="57">
        <v>2019</v>
      </c>
      <c r="Z299" s="30" t="str">
        <f>IF(LEFT(M299,4)=LEFT(L299,4),L299,0)</f>
        <v>Formica</v>
      </c>
      <c r="AA299" s="72" t="s">
        <v>4300</v>
      </c>
      <c r="AB299" s="72" t="s">
        <v>4304</v>
      </c>
      <c r="AC299" s="72">
        <v>46.866950381460398</v>
      </c>
      <c r="AD299" s="72">
        <v>6.7198749398627298</v>
      </c>
      <c r="AE299" s="72"/>
      <c r="AF299" s="72"/>
      <c r="AG299" s="72"/>
    </row>
    <row r="300" spans="1:33" s="56" customFormat="1" ht="14.45" customHeight="1" x14ac:dyDescent="0.25">
      <c r="A300" s="24" t="s">
        <v>2783</v>
      </c>
      <c r="B300" s="39" t="s">
        <v>2270</v>
      </c>
      <c r="C300" s="39" t="s">
        <v>2322</v>
      </c>
      <c r="D300" s="74"/>
      <c r="E300" s="56" t="s">
        <v>2323</v>
      </c>
      <c r="K300" s="57" t="s">
        <v>301</v>
      </c>
      <c r="L300" s="32" t="s">
        <v>403</v>
      </c>
      <c r="M300" s="58" t="s">
        <v>4004</v>
      </c>
      <c r="N300" s="57">
        <v>2019</v>
      </c>
      <c r="Z300" s="30" t="str">
        <f>IF(LEFT(M300,4)=LEFT(L300,4),L300,0)</f>
        <v>Formica</v>
      </c>
      <c r="AA300" s="72" t="s">
        <v>4300</v>
      </c>
      <c r="AB300" s="72" t="s">
        <v>4304</v>
      </c>
      <c r="AC300" s="72">
        <v>46.433590454762196</v>
      </c>
      <c r="AD300" s="72">
        <v>7.11823243668558</v>
      </c>
      <c r="AE300" s="72"/>
      <c r="AF300" s="72"/>
      <c r="AG300" s="72"/>
    </row>
    <row r="301" spans="1:33" s="56" customFormat="1" ht="14.45" customHeight="1" x14ac:dyDescent="0.25">
      <c r="A301" s="29" t="s">
        <v>2782</v>
      </c>
      <c r="B301" s="39" t="s">
        <v>2270</v>
      </c>
      <c r="C301" s="39" t="s">
        <v>2322</v>
      </c>
      <c r="D301" s="30"/>
      <c r="E301" s="56" t="s">
        <v>2321</v>
      </c>
      <c r="K301" s="56" t="s">
        <v>301</v>
      </c>
      <c r="L301" s="56" t="s">
        <v>0</v>
      </c>
      <c r="M301" s="55" t="s">
        <v>744</v>
      </c>
      <c r="N301" s="57">
        <v>2019</v>
      </c>
      <c r="Z301" s="30" t="str">
        <f>IF(LEFT(M301,4)=LEFT(L301,4),L301,0)</f>
        <v>Myrmica</v>
      </c>
      <c r="AA301" s="72" t="s">
        <v>4300</v>
      </c>
      <c r="AB301" s="72"/>
      <c r="AC301" s="72">
        <v>46.789854110657203</v>
      </c>
      <c r="AD301" s="72">
        <v>6.7269651546524001</v>
      </c>
      <c r="AE301" s="72"/>
      <c r="AF301" s="72"/>
      <c r="AG301" s="72"/>
    </row>
    <row r="302" spans="1:33" s="56" customFormat="1" ht="14.45" customHeight="1" x14ac:dyDescent="0.25">
      <c r="A302" s="29" t="s">
        <v>2806</v>
      </c>
      <c r="B302" s="39" t="s">
        <v>2270</v>
      </c>
      <c r="C302" s="39" t="s">
        <v>2352</v>
      </c>
      <c r="D302" s="30">
        <v>1361.8</v>
      </c>
      <c r="E302" s="56" t="s">
        <v>2353</v>
      </c>
      <c r="K302" s="56" t="s">
        <v>301</v>
      </c>
      <c r="L302" s="56" t="s">
        <v>0</v>
      </c>
      <c r="M302" s="55" t="s">
        <v>744</v>
      </c>
      <c r="N302" s="57">
        <v>2019</v>
      </c>
      <c r="Z302" s="30" t="str">
        <f>IF(LEFT(M302,4)=LEFT(L302,4),L302,0)</f>
        <v>Myrmica</v>
      </c>
      <c r="AA302" s="72" t="s">
        <v>4303</v>
      </c>
      <c r="AB302" s="72" t="s">
        <v>4304</v>
      </c>
      <c r="AC302" s="72">
        <v>46.571949999870803</v>
      </c>
      <c r="AD302" s="72">
        <v>6.26339999968926</v>
      </c>
      <c r="AE302" s="72"/>
      <c r="AF302" s="72"/>
      <c r="AG302" s="72"/>
    </row>
    <row r="303" spans="1:33" s="56" customFormat="1" ht="14.45" customHeight="1" x14ac:dyDescent="0.25">
      <c r="A303" s="24" t="s">
        <v>2807</v>
      </c>
      <c r="B303" s="39" t="s">
        <v>2270</v>
      </c>
      <c r="C303" s="39" t="s">
        <v>2352</v>
      </c>
      <c r="D303" s="30"/>
      <c r="E303" s="56" t="s">
        <v>2354</v>
      </c>
      <c r="K303" s="57" t="s">
        <v>301</v>
      </c>
      <c r="L303" s="32" t="s">
        <v>403</v>
      </c>
      <c r="M303" s="55" t="s">
        <v>457</v>
      </c>
      <c r="N303" s="57">
        <v>2019</v>
      </c>
      <c r="Z303" s="30" t="str">
        <f>IF(LEFT(M303,4)=LEFT(L303,4),L303,0)</f>
        <v>Formica</v>
      </c>
      <c r="AA303" s="72" t="s">
        <v>4300</v>
      </c>
      <c r="AB303" s="72"/>
      <c r="AC303" s="72">
        <v>46.502447627684496</v>
      </c>
      <c r="AD303" s="72">
        <v>6.1794973485592504</v>
      </c>
      <c r="AE303" s="72"/>
      <c r="AF303" s="72"/>
      <c r="AG303" s="72"/>
    </row>
    <row r="304" spans="1:33" s="56" customFormat="1" x14ac:dyDescent="0.25">
      <c r="A304" s="29" t="s">
        <v>2740</v>
      </c>
      <c r="B304" s="39" t="s">
        <v>2270</v>
      </c>
      <c r="C304" s="39" t="s">
        <v>4170</v>
      </c>
      <c r="D304" s="74">
        <v>1352.6345710754399</v>
      </c>
      <c r="E304" s="57" t="s">
        <v>2271</v>
      </c>
      <c r="F304" s="57"/>
      <c r="G304" s="57"/>
      <c r="H304" s="57"/>
      <c r="I304" s="57"/>
      <c r="J304" s="57"/>
      <c r="K304" s="57" t="s">
        <v>1523</v>
      </c>
      <c r="L304" s="32" t="s">
        <v>403</v>
      </c>
      <c r="M304" s="58" t="s">
        <v>487</v>
      </c>
      <c r="N304" s="57"/>
      <c r="O304" s="57"/>
      <c r="P304" s="57"/>
      <c r="Q304" s="57"/>
      <c r="R304" s="57"/>
      <c r="S304" s="57"/>
      <c r="T304" s="57"/>
      <c r="Z304" s="30">
        <f>IF(LEFT(M304,4)=LEFT(L304,4),L304,0)</f>
        <v>0</v>
      </c>
      <c r="AA304" s="72" t="s">
        <v>4303</v>
      </c>
      <c r="AB304" s="72"/>
      <c r="AC304" s="72">
        <v>46.569416611625201</v>
      </c>
      <c r="AD304" s="72">
        <v>6.2520609054210201</v>
      </c>
      <c r="AE304" s="72"/>
      <c r="AF304" s="72"/>
      <c r="AG304" s="72"/>
    </row>
    <row r="305" spans="1:33" s="56" customFormat="1" ht="14.45" customHeight="1" x14ac:dyDescent="0.25">
      <c r="A305" s="29" t="s">
        <v>2743</v>
      </c>
      <c r="B305" s="39" t="s">
        <v>2270</v>
      </c>
      <c r="C305" s="39" t="s">
        <v>4170</v>
      </c>
      <c r="D305" s="30"/>
      <c r="E305" s="56" t="s">
        <v>2274</v>
      </c>
      <c r="K305" s="57" t="s">
        <v>1523</v>
      </c>
      <c r="L305" s="32" t="s">
        <v>403</v>
      </c>
      <c r="M305" s="58" t="s">
        <v>487</v>
      </c>
      <c r="Z305" s="30">
        <f>IF(LEFT(M305,4)=LEFT(L305,4),L305,0)</f>
        <v>0</v>
      </c>
      <c r="AA305" s="72" t="s">
        <v>4300</v>
      </c>
      <c r="AB305" s="72" t="s">
        <v>4302</v>
      </c>
      <c r="AC305" s="72">
        <v>46.361482856144697</v>
      </c>
      <c r="AD305" s="72">
        <v>7.0461330303479501</v>
      </c>
      <c r="AE305" s="72"/>
      <c r="AF305" s="72"/>
      <c r="AG305" s="72"/>
    </row>
    <row r="306" spans="1:33" s="56" customFormat="1" ht="14.45" customHeight="1" x14ac:dyDescent="0.25">
      <c r="A306" s="24" t="s">
        <v>2741</v>
      </c>
      <c r="B306" s="39" t="s">
        <v>2270</v>
      </c>
      <c r="C306" s="39" t="s">
        <v>4170</v>
      </c>
      <c r="D306" s="30">
        <v>1917.76193876248</v>
      </c>
      <c r="E306" s="56" t="s">
        <v>2272</v>
      </c>
      <c r="K306" s="57" t="s">
        <v>1523</v>
      </c>
      <c r="L306" s="32" t="s">
        <v>403</v>
      </c>
      <c r="M306" s="58" t="s">
        <v>487</v>
      </c>
      <c r="Z306" s="30">
        <f>IF(LEFT(M306,4)=LEFT(L306,4),L306,0)</f>
        <v>0</v>
      </c>
      <c r="AA306" s="72" t="s">
        <v>4303</v>
      </c>
      <c r="AB306" s="72"/>
      <c r="AC306" s="72">
        <v>46.505943560285999</v>
      </c>
      <c r="AD306" s="72">
        <v>7.1429557073400298</v>
      </c>
      <c r="AE306" s="72"/>
      <c r="AF306" s="72"/>
      <c r="AG306" s="72"/>
    </row>
    <row r="307" spans="1:33" s="56" customFormat="1" ht="14.45" customHeight="1" x14ac:dyDescent="0.25">
      <c r="A307" s="29" t="s">
        <v>2742</v>
      </c>
      <c r="B307" s="39" t="s">
        <v>2270</v>
      </c>
      <c r="C307" s="39" t="s">
        <v>4170</v>
      </c>
      <c r="D307" s="30"/>
      <c r="E307" s="56" t="s">
        <v>2273</v>
      </c>
      <c r="K307" s="57" t="s">
        <v>1523</v>
      </c>
      <c r="L307" s="32" t="s">
        <v>403</v>
      </c>
      <c r="M307" s="58" t="s">
        <v>487</v>
      </c>
      <c r="Z307" s="30">
        <f>IF(LEFT(M307,4)=LEFT(L307,4),L307,0)</f>
        <v>0</v>
      </c>
      <c r="AA307" s="72" t="s">
        <v>4300</v>
      </c>
      <c r="AB307" s="72"/>
      <c r="AC307" s="72">
        <v>46.723158632296297</v>
      </c>
      <c r="AD307" s="72">
        <v>6.8015285409996604</v>
      </c>
      <c r="AE307" s="72"/>
      <c r="AF307" s="72"/>
      <c r="AG307" s="72"/>
    </row>
    <row r="308" spans="1:33" s="56" customFormat="1" ht="14.45" customHeight="1" x14ac:dyDescent="0.25">
      <c r="A308" s="29" t="s">
        <v>2800</v>
      </c>
      <c r="B308" s="39" t="s">
        <v>2270</v>
      </c>
      <c r="C308" s="39" t="s">
        <v>2344</v>
      </c>
      <c r="D308" s="30"/>
      <c r="E308" s="56" t="s">
        <v>2343</v>
      </c>
      <c r="K308" s="56" t="s">
        <v>301</v>
      </c>
      <c r="L308" s="56" t="s">
        <v>0</v>
      </c>
      <c r="M308" s="55" t="s">
        <v>734</v>
      </c>
      <c r="N308" s="57">
        <v>2019</v>
      </c>
      <c r="Z308" s="30" t="str">
        <f>IF(LEFT(M308,4)=LEFT(L308,4),L308,0)</f>
        <v>Myrmica</v>
      </c>
      <c r="AA308" s="72" t="s">
        <v>4300</v>
      </c>
      <c r="AB308" s="72" t="s">
        <v>4301</v>
      </c>
      <c r="AC308" s="72">
        <v>46.720672648192902</v>
      </c>
      <c r="AD308" s="72">
        <v>6.8004489816238198</v>
      </c>
      <c r="AE308" s="72"/>
      <c r="AF308" s="72"/>
      <c r="AG308" s="72"/>
    </row>
    <row r="309" spans="1:33" s="56" customFormat="1" ht="14.45" customHeight="1" x14ac:dyDescent="0.25">
      <c r="A309" s="29" t="s">
        <v>2802</v>
      </c>
      <c r="B309" s="39" t="s">
        <v>2270</v>
      </c>
      <c r="C309" s="39" t="s">
        <v>2345</v>
      </c>
      <c r="D309" s="30">
        <v>1248.9103660583501</v>
      </c>
      <c r="E309" s="56" t="s">
        <v>2347</v>
      </c>
      <c r="K309" s="56" t="s">
        <v>301</v>
      </c>
      <c r="L309" s="56" t="s">
        <v>0</v>
      </c>
      <c r="M309" s="55" t="s">
        <v>734</v>
      </c>
      <c r="N309" s="57">
        <v>2019</v>
      </c>
      <c r="Z309" s="30" t="str">
        <f>IF(LEFT(M309,4)=LEFT(L309,4),L309,0)</f>
        <v>Myrmica</v>
      </c>
      <c r="AA309" s="72" t="s">
        <v>4303</v>
      </c>
      <c r="AB309" s="72" t="s">
        <v>4304</v>
      </c>
      <c r="AC309" s="72">
        <v>46.787360133701299</v>
      </c>
      <c r="AD309" s="72">
        <v>6.4835497921951504</v>
      </c>
      <c r="AE309" s="72"/>
      <c r="AF309" s="72"/>
      <c r="AG309" s="72"/>
    </row>
    <row r="310" spans="1:33" s="56" customFormat="1" ht="14.45" customHeight="1" x14ac:dyDescent="0.25">
      <c r="A310" s="24" t="s">
        <v>2801</v>
      </c>
      <c r="B310" s="39" t="s">
        <v>2270</v>
      </c>
      <c r="C310" s="39" t="s">
        <v>2345</v>
      </c>
      <c r="D310" s="30">
        <v>1329.4218406677201</v>
      </c>
      <c r="E310" s="56" t="s">
        <v>2346</v>
      </c>
      <c r="K310" s="56" t="s">
        <v>301</v>
      </c>
      <c r="L310" s="56" t="s">
        <v>7</v>
      </c>
      <c r="M310" s="31" t="s">
        <v>637</v>
      </c>
      <c r="N310" s="57">
        <v>2019</v>
      </c>
      <c r="Z310" s="30" t="str">
        <f>IF(LEFT(M310,4)=LEFT(L310,4),L310,0)</f>
        <v>Leptothorax</v>
      </c>
      <c r="AA310" s="72" t="s">
        <v>4303</v>
      </c>
      <c r="AB310" s="72" t="s">
        <v>4304</v>
      </c>
      <c r="AC310" s="72">
        <v>46.7933249476702</v>
      </c>
      <c r="AD310" s="72">
        <v>6.4865786768729201</v>
      </c>
      <c r="AE310" s="72"/>
      <c r="AF310" s="72"/>
      <c r="AG310" s="72"/>
    </row>
    <row r="311" spans="1:33" s="56" customFormat="1" ht="14.45" customHeight="1" x14ac:dyDescent="0.25">
      <c r="A311" s="24" t="s">
        <v>2786</v>
      </c>
      <c r="B311" s="39" t="s">
        <v>2270</v>
      </c>
      <c r="C311" s="39" t="s">
        <v>2326</v>
      </c>
      <c r="D311" s="30">
        <v>515.88200378418003</v>
      </c>
      <c r="E311" s="56" t="s">
        <v>2328</v>
      </c>
      <c r="K311" s="56" t="s">
        <v>301</v>
      </c>
      <c r="L311" s="56" t="s">
        <v>0</v>
      </c>
      <c r="M311" s="55" t="s">
        <v>734</v>
      </c>
      <c r="N311" s="57">
        <v>2019</v>
      </c>
      <c r="Z311" s="30" t="str">
        <f>IF(LEFT(M311,4)=LEFT(L311,4),L311,0)</f>
        <v>Myrmica</v>
      </c>
      <c r="AA311" s="72" t="s">
        <v>4303</v>
      </c>
      <c r="AB311" s="72"/>
      <c r="AC311" s="72">
        <v>46.8597363587511</v>
      </c>
      <c r="AD311" s="72">
        <v>6.7193777394209704</v>
      </c>
      <c r="AE311" s="72"/>
      <c r="AF311" s="72"/>
      <c r="AG311" s="72"/>
    </row>
    <row r="312" spans="1:33" s="56" customFormat="1" ht="14.45" customHeight="1" x14ac:dyDescent="0.25">
      <c r="A312" s="29" t="s">
        <v>2808</v>
      </c>
      <c r="B312" s="39" t="s">
        <v>2270</v>
      </c>
      <c r="C312" s="39" t="s">
        <v>2326</v>
      </c>
      <c r="D312" s="30">
        <v>770.69532775878895</v>
      </c>
      <c r="E312" s="56" t="s">
        <v>2355</v>
      </c>
      <c r="K312" s="56" t="s">
        <v>301</v>
      </c>
      <c r="L312" s="56" t="s">
        <v>0</v>
      </c>
      <c r="M312" s="55" t="s">
        <v>727</v>
      </c>
      <c r="N312" s="57">
        <v>2019</v>
      </c>
      <c r="Z312" s="30" t="str">
        <f>IF(LEFT(M312,4)=LEFT(L312,4),L312,0)</f>
        <v>Myrmica</v>
      </c>
      <c r="AA312" s="72" t="s">
        <v>4300</v>
      </c>
      <c r="AB312" s="72" t="s">
        <v>4301</v>
      </c>
      <c r="AC312" s="72">
        <v>46.720664785080999</v>
      </c>
      <c r="AD312" s="72">
        <v>6.8005579805054701</v>
      </c>
      <c r="AE312" s="72"/>
      <c r="AF312" s="72"/>
      <c r="AG312" s="72"/>
    </row>
    <row r="313" spans="1:33" s="56" customFormat="1" ht="14.45" customHeight="1" x14ac:dyDescent="0.25">
      <c r="A313" s="29" t="s">
        <v>2785</v>
      </c>
      <c r="B313" s="39" t="s">
        <v>2270</v>
      </c>
      <c r="C313" s="39" t="s">
        <v>2326</v>
      </c>
      <c r="D313" s="30"/>
      <c r="E313" s="56" t="s">
        <v>2327</v>
      </c>
      <c r="K313" s="56" t="s">
        <v>301</v>
      </c>
      <c r="L313" s="56" t="s">
        <v>0</v>
      </c>
      <c r="M313" s="55" t="s">
        <v>734</v>
      </c>
      <c r="N313" s="57">
        <v>2019</v>
      </c>
      <c r="Z313" s="30" t="str">
        <f>IF(LEFT(M313,4)=LEFT(L313,4),L313,0)</f>
        <v>Myrmica</v>
      </c>
      <c r="AA313" s="72" t="s">
        <v>4300</v>
      </c>
      <c r="AB313" s="72" t="s">
        <v>4305</v>
      </c>
      <c r="AC313" s="72">
        <v>46.323729342624603</v>
      </c>
      <c r="AD313" s="72">
        <v>7.1887749719059402</v>
      </c>
      <c r="AE313" s="72"/>
      <c r="AF313" s="72"/>
      <c r="AG313" s="72"/>
    </row>
    <row r="314" spans="1:33" s="56" customFormat="1" ht="14.45" customHeight="1" x14ac:dyDescent="0.25">
      <c r="A314" s="29" t="s">
        <v>2791</v>
      </c>
      <c r="B314" s="39" t="s">
        <v>2270</v>
      </c>
      <c r="C314" s="39" t="s">
        <v>2329</v>
      </c>
      <c r="D314" s="30">
        <v>1272.7571678161601</v>
      </c>
      <c r="E314" s="56" t="s">
        <v>2334</v>
      </c>
      <c r="K314" s="56" t="s">
        <v>301</v>
      </c>
      <c r="L314" s="56" t="s">
        <v>0</v>
      </c>
      <c r="M314" s="55" t="s">
        <v>744</v>
      </c>
      <c r="N314" s="57">
        <v>2019</v>
      </c>
      <c r="Z314" s="30" t="str">
        <f>IF(LEFT(M314,4)=LEFT(L314,4),L314,0)</f>
        <v>Myrmica</v>
      </c>
      <c r="AA314" s="72" t="s">
        <v>4303</v>
      </c>
      <c r="AB314" s="72"/>
      <c r="AC314" s="72">
        <v>46.4990787396058</v>
      </c>
      <c r="AD314" s="72">
        <v>6.1787222695557</v>
      </c>
      <c r="AE314" s="72"/>
      <c r="AF314" s="72"/>
      <c r="AG314" s="72"/>
    </row>
    <row r="315" spans="1:33" s="56" customFormat="1" ht="14.45" customHeight="1" x14ac:dyDescent="0.25">
      <c r="A315" s="24" t="s">
        <v>2789</v>
      </c>
      <c r="B315" s="39" t="s">
        <v>2270</v>
      </c>
      <c r="C315" s="39" t="s">
        <v>2329</v>
      </c>
      <c r="D315" s="30">
        <v>1280.3</v>
      </c>
      <c r="E315" s="56" t="s">
        <v>2332</v>
      </c>
      <c r="L315" s="56" t="s">
        <v>15</v>
      </c>
      <c r="M315" s="58"/>
      <c r="Z315" s="30">
        <f>IF(LEFT(M315,4)=LEFT(L315,4),L315,0)</f>
        <v>0</v>
      </c>
      <c r="AA315" s="72" t="s">
        <v>4303</v>
      </c>
      <c r="AB315" s="72"/>
      <c r="AC315" s="72">
        <v>46.495050000041097</v>
      </c>
      <c r="AD315" s="72">
        <v>6.1822000001601101</v>
      </c>
      <c r="AE315" s="72"/>
      <c r="AF315" s="72"/>
      <c r="AG315" s="72"/>
    </row>
    <row r="316" spans="1:33" s="56" customFormat="1" ht="14.45" customHeight="1" x14ac:dyDescent="0.25">
      <c r="A316" s="24" t="s">
        <v>2792</v>
      </c>
      <c r="B316" s="39" t="s">
        <v>2270</v>
      </c>
      <c r="C316" s="39" t="s">
        <v>2329</v>
      </c>
      <c r="D316" s="30">
        <v>798.72408676147495</v>
      </c>
      <c r="E316" s="56" t="s">
        <v>2335</v>
      </c>
      <c r="K316" s="56" t="s">
        <v>301</v>
      </c>
      <c r="L316" s="56" t="s">
        <v>86</v>
      </c>
      <c r="M316" s="58" t="s">
        <v>665</v>
      </c>
      <c r="N316" s="57">
        <v>2019</v>
      </c>
      <c r="Z316" s="30" t="str">
        <f>IF(LEFT(M316,4)=LEFT(L316,4),L316,0)</f>
        <v>Manica</v>
      </c>
      <c r="AA316" s="72" t="s">
        <v>4300</v>
      </c>
      <c r="AB316" s="72" t="s">
        <v>4301</v>
      </c>
      <c r="AC316" s="72">
        <v>46.642149360695598</v>
      </c>
      <c r="AD316" s="72">
        <v>6.4091689515984704</v>
      </c>
      <c r="AE316" s="72"/>
      <c r="AF316" s="72"/>
      <c r="AG316" s="72"/>
    </row>
    <row r="317" spans="1:33" s="56" customFormat="1" ht="14.45" customHeight="1" x14ac:dyDescent="0.25">
      <c r="A317" s="29" t="s">
        <v>2790</v>
      </c>
      <c r="B317" s="39" t="s">
        <v>2270</v>
      </c>
      <c r="C317" s="39" t="s">
        <v>2329</v>
      </c>
      <c r="D317" s="30">
        <v>1341.2301521301299</v>
      </c>
      <c r="E317" s="56" t="s">
        <v>2333</v>
      </c>
      <c r="K317" s="56" t="s">
        <v>301</v>
      </c>
      <c r="L317" s="56" t="s">
        <v>0</v>
      </c>
      <c r="M317" s="55" t="s">
        <v>744</v>
      </c>
      <c r="N317" s="57">
        <v>2019</v>
      </c>
      <c r="Z317" s="30" t="str">
        <f>IF(LEFT(M317,4)=LEFT(L317,4),L317,0)</f>
        <v>Myrmica</v>
      </c>
      <c r="AA317" s="72" t="s">
        <v>4303</v>
      </c>
      <c r="AB317" s="72"/>
      <c r="AC317" s="72">
        <v>46.569745391672001</v>
      </c>
      <c r="AD317" s="72">
        <v>6.2548954970792296</v>
      </c>
      <c r="AE317" s="72"/>
      <c r="AF317" s="72"/>
      <c r="AG317" s="72"/>
    </row>
    <row r="318" spans="1:33" s="56" customFormat="1" ht="14.45" customHeight="1" x14ac:dyDescent="0.25">
      <c r="A318" s="29" t="s">
        <v>2787</v>
      </c>
      <c r="B318" s="39" t="s">
        <v>2270</v>
      </c>
      <c r="C318" s="39" t="s">
        <v>2329</v>
      </c>
      <c r="D318" s="30">
        <v>1362.5</v>
      </c>
      <c r="E318" s="56" t="s">
        <v>2330</v>
      </c>
      <c r="K318" s="57" t="s">
        <v>301</v>
      </c>
      <c r="L318" s="32" t="s">
        <v>403</v>
      </c>
      <c r="M318" s="55" t="s">
        <v>457</v>
      </c>
      <c r="N318" s="57">
        <v>2019</v>
      </c>
      <c r="Z318" s="30" t="str">
        <f>IF(LEFT(M318,4)=LEFT(L318,4),L318,0)</f>
        <v>Formica</v>
      </c>
      <c r="AA318" s="72" t="s">
        <v>4303</v>
      </c>
      <c r="AB318" s="72" t="s">
        <v>4304</v>
      </c>
      <c r="AC318" s="72">
        <v>46.572499999802801</v>
      </c>
      <c r="AD318" s="72">
        <v>6.2628499998683704</v>
      </c>
      <c r="AE318" s="72"/>
      <c r="AF318" s="72"/>
      <c r="AG318" s="72"/>
    </row>
    <row r="319" spans="1:33" s="56" customFormat="1" ht="14.45" customHeight="1" x14ac:dyDescent="0.25">
      <c r="A319" s="29" t="s">
        <v>2788</v>
      </c>
      <c r="B319" s="39" t="s">
        <v>2270</v>
      </c>
      <c r="C319" s="39" t="s">
        <v>2329</v>
      </c>
      <c r="D319" s="30"/>
      <c r="E319" s="56" t="s">
        <v>2331</v>
      </c>
      <c r="L319" s="56" t="s">
        <v>15</v>
      </c>
      <c r="M319" s="58"/>
      <c r="Z319" s="30">
        <f>IF(LEFT(M319,4)=LEFT(L319,4),L319,0)</f>
        <v>0</v>
      </c>
      <c r="AA319" s="72" t="s">
        <v>4300</v>
      </c>
      <c r="AB319" s="72"/>
      <c r="AC319" s="72">
        <v>46.436611993552702</v>
      </c>
      <c r="AD319" s="72">
        <v>7.1212283343277596</v>
      </c>
      <c r="AE319" s="72"/>
      <c r="AF319" s="72"/>
      <c r="AG319" s="72"/>
    </row>
    <row r="320" spans="1:33" s="56" customFormat="1" ht="14.45" customHeight="1" x14ac:dyDescent="0.25">
      <c r="A320" s="29" t="s">
        <v>2773</v>
      </c>
      <c r="B320" s="39" t="s">
        <v>2270</v>
      </c>
      <c r="C320" s="39" t="s">
        <v>2310</v>
      </c>
      <c r="D320" s="30">
        <v>1338.6895027160599</v>
      </c>
      <c r="E320" s="56" t="s">
        <v>2308</v>
      </c>
      <c r="K320" s="56" t="s">
        <v>301</v>
      </c>
      <c r="L320" s="56" t="s">
        <v>0</v>
      </c>
      <c r="M320" s="55" t="s">
        <v>727</v>
      </c>
      <c r="N320" s="57">
        <v>2019</v>
      </c>
      <c r="Z320" s="30" t="str">
        <f>IF(LEFT(M320,4)=LEFT(L320,4),L320,0)</f>
        <v>Myrmica</v>
      </c>
      <c r="AA320" s="72" t="s">
        <v>4303</v>
      </c>
      <c r="AB320" s="72"/>
      <c r="AC320" s="72">
        <v>46.569602689942897</v>
      </c>
      <c r="AD320" s="72">
        <v>6.2535963023113599</v>
      </c>
      <c r="AE320" s="72"/>
      <c r="AF320" s="72"/>
      <c r="AG320" s="72"/>
    </row>
    <row r="321" spans="1:33" s="56" customFormat="1" ht="14.45" customHeight="1" x14ac:dyDescent="0.25">
      <c r="A321" s="24" t="s">
        <v>2774</v>
      </c>
      <c r="B321" s="39" t="s">
        <v>2270</v>
      </c>
      <c r="C321" s="39" t="s">
        <v>2310</v>
      </c>
      <c r="D321" s="30"/>
      <c r="E321" s="56" t="s">
        <v>2309</v>
      </c>
      <c r="K321" s="57" t="s">
        <v>301</v>
      </c>
      <c r="L321" s="32" t="s">
        <v>403</v>
      </c>
      <c r="M321" s="58" t="s">
        <v>4004</v>
      </c>
      <c r="N321" s="57">
        <v>2019</v>
      </c>
      <c r="Z321" s="30" t="str">
        <f>IF(LEFT(M321,4)=LEFT(L321,4),L321,0)</f>
        <v>Formica</v>
      </c>
      <c r="AA321" s="72" t="s">
        <v>4300</v>
      </c>
      <c r="AB321" s="72"/>
      <c r="AC321" s="72">
        <v>46.576835497012198</v>
      </c>
      <c r="AD321" s="72">
        <v>6.6509556586282903</v>
      </c>
      <c r="AE321" s="72"/>
      <c r="AF321" s="72"/>
      <c r="AG321" s="72"/>
    </row>
    <row r="322" spans="1:33" s="56" customFormat="1" ht="14.45" customHeight="1" x14ac:dyDescent="0.25">
      <c r="A322" s="29" t="s">
        <v>2784</v>
      </c>
      <c r="B322" s="39" t="s">
        <v>2270</v>
      </c>
      <c r="C322" s="39" t="s">
        <v>2324</v>
      </c>
      <c r="D322" s="30"/>
      <c r="E322" s="56" t="s">
        <v>2325</v>
      </c>
      <c r="K322" s="56" t="s">
        <v>301</v>
      </c>
      <c r="L322" s="56" t="s">
        <v>0</v>
      </c>
      <c r="M322" s="55" t="s">
        <v>722</v>
      </c>
      <c r="N322" s="57">
        <v>2019</v>
      </c>
      <c r="Z322" s="30" t="str">
        <f>IF(LEFT(M322,4)=LEFT(L322,4),L322,0)</f>
        <v>Myrmica</v>
      </c>
      <c r="AA322" s="72" t="s">
        <v>4300</v>
      </c>
      <c r="AB322" s="72" t="s">
        <v>4304</v>
      </c>
      <c r="AC322" s="72">
        <v>46.573666441833602</v>
      </c>
      <c r="AD322" s="72">
        <v>6.2579166122281098</v>
      </c>
      <c r="AE322" s="72"/>
      <c r="AF322" s="72"/>
      <c r="AG322" s="72"/>
    </row>
    <row r="323" spans="1:33" s="56" customFormat="1" ht="14.45" customHeight="1" x14ac:dyDescent="0.25">
      <c r="A323" s="29" t="s">
        <v>3831</v>
      </c>
      <c r="B323" s="39" t="s">
        <v>3368</v>
      </c>
      <c r="C323" s="39" t="s">
        <v>4171</v>
      </c>
      <c r="D323" s="30"/>
      <c r="E323" s="56" t="s">
        <v>3383</v>
      </c>
      <c r="L323" s="56" t="s">
        <v>8</v>
      </c>
      <c r="M323" s="58"/>
      <c r="Z323" s="30">
        <f>IF(LEFT(M323,4)=LEFT(L323,4),L323,0)</f>
        <v>0</v>
      </c>
      <c r="AA323" s="72" t="s">
        <v>4300</v>
      </c>
      <c r="AB323" s="72"/>
      <c r="AC323" s="72">
        <v>46.789811899410601</v>
      </c>
      <c r="AD323" s="72">
        <v>6.7270515519214698</v>
      </c>
      <c r="AE323" s="72"/>
      <c r="AF323" s="72"/>
      <c r="AG323" s="72"/>
    </row>
    <row r="324" spans="1:33" s="56" customFormat="1" ht="14.45" customHeight="1" x14ac:dyDescent="0.25">
      <c r="A324" s="29" t="s">
        <v>3832</v>
      </c>
      <c r="B324" s="39" t="s">
        <v>3368</v>
      </c>
      <c r="C324" s="39" t="s">
        <v>4171</v>
      </c>
      <c r="D324" s="30"/>
      <c r="E324" s="56" t="s">
        <v>3384</v>
      </c>
      <c r="L324" s="56" t="s">
        <v>8</v>
      </c>
      <c r="M324" s="58"/>
      <c r="Z324" s="30">
        <f>IF(LEFT(M324,4)=LEFT(L324,4),L324,0)</f>
        <v>0</v>
      </c>
      <c r="AA324" s="72" t="s">
        <v>4300</v>
      </c>
      <c r="AB324" s="72" t="s">
        <v>4305</v>
      </c>
      <c r="AC324" s="72">
        <v>46.324739960001999</v>
      </c>
      <c r="AD324" s="72">
        <v>7.1902311706259203</v>
      </c>
      <c r="AE324" s="72"/>
      <c r="AF324" s="72"/>
      <c r="AG324" s="72"/>
    </row>
    <row r="325" spans="1:33" s="56" customFormat="1" ht="14.45" customHeight="1" x14ac:dyDescent="0.25">
      <c r="A325" s="29" t="s">
        <v>3829</v>
      </c>
      <c r="B325" s="39" t="s">
        <v>3368</v>
      </c>
      <c r="C325" s="39" t="s">
        <v>4171</v>
      </c>
      <c r="D325" s="30"/>
      <c r="E325" s="56" t="s">
        <v>3381</v>
      </c>
      <c r="L325" s="56" t="s">
        <v>8</v>
      </c>
      <c r="M325" s="58"/>
      <c r="Z325" s="30">
        <f>IF(LEFT(M325,4)=LEFT(L325,4),L325,0)</f>
        <v>0</v>
      </c>
      <c r="AA325" s="72" t="s">
        <v>4300</v>
      </c>
      <c r="AB325" s="72"/>
      <c r="AC325" s="72">
        <v>46.717129978539198</v>
      </c>
      <c r="AD325" s="72">
        <v>6.4138467344044097</v>
      </c>
      <c r="AE325" s="72"/>
      <c r="AF325" s="72"/>
      <c r="AG325" s="72"/>
    </row>
    <row r="326" spans="1:33" s="56" customFormat="1" ht="14.45" customHeight="1" x14ac:dyDescent="0.25">
      <c r="A326" s="29" t="s">
        <v>3825</v>
      </c>
      <c r="B326" s="39" t="s">
        <v>3368</v>
      </c>
      <c r="C326" s="39" t="s">
        <v>4171</v>
      </c>
      <c r="D326" s="30"/>
      <c r="E326" s="56" t="s">
        <v>3377</v>
      </c>
      <c r="L326" s="56" t="s">
        <v>17</v>
      </c>
      <c r="M326" s="58"/>
      <c r="Z326" s="30">
        <f>IF(LEFT(M326,4)=LEFT(L326,4),L326,0)</f>
        <v>0</v>
      </c>
      <c r="AA326" s="72" t="s">
        <v>4300</v>
      </c>
      <c r="AB326" s="72"/>
      <c r="AC326" s="72">
        <v>46.505195516643802</v>
      </c>
      <c r="AD326" s="72">
        <v>7.1531661043274903</v>
      </c>
      <c r="AE326" s="72"/>
      <c r="AF326" s="72"/>
      <c r="AG326" s="72"/>
    </row>
    <row r="327" spans="1:33" s="56" customFormat="1" ht="14.45" customHeight="1" x14ac:dyDescent="0.25">
      <c r="A327" s="29" t="s">
        <v>3833</v>
      </c>
      <c r="B327" s="39" t="s">
        <v>3368</v>
      </c>
      <c r="C327" s="39" t="s">
        <v>4171</v>
      </c>
      <c r="D327" s="30"/>
      <c r="E327" s="56" t="s">
        <v>3385</v>
      </c>
      <c r="L327" s="56" t="s">
        <v>8</v>
      </c>
      <c r="M327" s="58"/>
      <c r="Z327" s="30">
        <f>IF(LEFT(M327,4)=LEFT(L327,4),L327,0)</f>
        <v>0</v>
      </c>
      <c r="AA327" s="72" t="s">
        <v>4303</v>
      </c>
      <c r="AB327" s="72"/>
      <c r="AC327" s="72">
        <v>46.4305916959391</v>
      </c>
      <c r="AD327" s="72">
        <v>7.1142556910425103</v>
      </c>
      <c r="AE327" s="72"/>
      <c r="AF327" s="72"/>
      <c r="AG327" s="72"/>
    </row>
    <row r="328" spans="1:33" s="56" customFormat="1" ht="14.45" customHeight="1" x14ac:dyDescent="0.25">
      <c r="A328" s="29" t="s">
        <v>3828</v>
      </c>
      <c r="B328" s="39" t="s">
        <v>3368</v>
      </c>
      <c r="C328" s="39" t="s">
        <v>4171</v>
      </c>
      <c r="D328" s="30">
        <v>1308.4994773864701</v>
      </c>
      <c r="E328" s="56" t="s">
        <v>3380</v>
      </c>
      <c r="L328" s="56" t="s">
        <v>8</v>
      </c>
      <c r="M328" s="58"/>
      <c r="Z328" s="30">
        <f>IF(LEFT(M328,4)=LEFT(L328,4),L328,0)</f>
        <v>0</v>
      </c>
      <c r="AA328" s="72" t="s">
        <v>4303</v>
      </c>
      <c r="AB328" s="72" t="s">
        <v>4304</v>
      </c>
      <c r="AC328" s="72">
        <v>46.8656404457519</v>
      </c>
      <c r="AD328" s="72">
        <v>6.6448239794202797</v>
      </c>
      <c r="AE328" s="72"/>
      <c r="AF328" s="72"/>
      <c r="AG328" s="72"/>
    </row>
    <row r="329" spans="1:33" s="56" customFormat="1" ht="14.45" customHeight="1" x14ac:dyDescent="0.25">
      <c r="A329" s="29" t="s">
        <v>3826</v>
      </c>
      <c r="B329" s="39" t="s">
        <v>3368</v>
      </c>
      <c r="C329" s="39" t="s">
        <v>4171</v>
      </c>
      <c r="D329" s="30">
        <v>1316.6238670349101</v>
      </c>
      <c r="E329" s="56" t="s">
        <v>3378</v>
      </c>
      <c r="L329" s="56" t="s">
        <v>17</v>
      </c>
      <c r="M329" s="58"/>
      <c r="Z329" s="30">
        <f>IF(LEFT(M329,4)=LEFT(L329,4),L329,0)</f>
        <v>0</v>
      </c>
      <c r="AA329" s="72" t="s">
        <v>4303</v>
      </c>
      <c r="AB329" s="72" t="s">
        <v>4304</v>
      </c>
      <c r="AC329" s="72">
        <v>46.791968629706403</v>
      </c>
      <c r="AD329" s="72">
        <v>6.4839612601211503</v>
      </c>
      <c r="AE329" s="72"/>
      <c r="AF329" s="72"/>
      <c r="AG329" s="72"/>
    </row>
    <row r="330" spans="1:33" s="56" customFormat="1" ht="14.45" customHeight="1" x14ac:dyDescent="0.25">
      <c r="A330" s="29" t="s">
        <v>3827</v>
      </c>
      <c r="B330" s="39" t="s">
        <v>3368</v>
      </c>
      <c r="C330" s="39" t="s">
        <v>4171</v>
      </c>
      <c r="D330" s="30"/>
      <c r="E330" s="56" t="s">
        <v>3379</v>
      </c>
      <c r="L330" s="56" t="s">
        <v>2</v>
      </c>
      <c r="M330" s="58"/>
      <c r="Z330" s="30">
        <f>IF(LEFT(M330,4)=LEFT(L330,4),L330,0)</f>
        <v>0</v>
      </c>
      <c r="AA330" s="72" t="s">
        <v>4300</v>
      </c>
      <c r="AB330" s="72" t="s">
        <v>4304</v>
      </c>
      <c r="AC330" s="72">
        <v>46.793108481489597</v>
      </c>
      <c r="AD330" s="72">
        <v>6.4901863739360204</v>
      </c>
      <c r="AE330" s="72"/>
      <c r="AF330" s="72"/>
      <c r="AG330" s="72"/>
    </row>
    <row r="331" spans="1:33" s="56" customFormat="1" x14ac:dyDescent="0.25">
      <c r="A331" s="29" t="s">
        <v>3834</v>
      </c>
      <c r="B331" s="39" t="s">
        <v>3368</v>
      </c>
      <c r="C331" s="39" t="s">
        <v>4171</v>
      </c>
      <c r="D331" s="30">
        <v>1402.1374855041499</v>
      </c>
      <c r="E331" s="56" t="s">
        <v>3386</v>
      </c>
      <c r="L331" s="56" t="s">
        <v>8</v>
      </c>
      <c r="M331" s="58"/>
      <c r="Z331" s="30">
        <f>IF(LEFT(M331,4)=LEFT(L331,4),L331,0)</f>
        <v>0</v>
      </c>
      <c r="AA331" s="72" t="s">
        <v>4303</v>
      </c>
      <c r="AB331" s="72" t="s">
        <v>4304</v>
      </c>
      <c r="AC331" s="72">
        <v>46.3647526641181</v>
      </c>
      <c r="AD331" s="72">
        <v>7.0403478853081003</v>
      </c>
      <c r="AE331" s="72"/>
      <c r="AF331" s="72"/>
      <c r="AG331" s="72"/>
    </row>
    <row r="332" spans="1:33" s="56" customFormat="1" ht="14.45" customHeight="1" x14ac:dyDescent="0.25">
      <c r="A332" s="29" t="s">
        <v>3830</v>
      </c>
      <c r="B332" s="39" t="s">
        <v>3368</v>
      </c>
      <c r="C332" s="39" t="s">
        <v>4171</v>
      </c>
      <c r="D332" s="30"/>
      <c r="E332" s="56" t="s">
        <v>3382</v>
      </c>
      <c r="L332" s="56" t="s">
        <v>8</v>
      </c>
      <c r="M332" s="58"/>
      <c r="Z332" s="30">
        <f>IF(LEFT(M332,4)=LEFT(L332,4),L332,0)</f>
        <v>0</v>
      </c>
      <c r="AA332" s="72" t="s">
        <v>4300</v>
      </c>
      <c r="AB332" s="72" t="s">
        <v>4304</v>
      </c>
      <c r="AC332" s="72">
        <v>46.794171627195396</v>
      </c>
      <c r="AD332" s="72">
        <v>6.4876167601338004</v>
      </c>
      <c r="AE332" s="72"/>
      <c r="AF332" s="72"/>
      <c r="AG332" s="72"/>
    </row>
    <row r="333" spans="1:33" s="56" customFormat="1" ht="14.45" customHeight="1" x14ac:dyDescent="0.25">
      <c r="A333" s="29" t="s">
        <v>3859</v>
      </c>
      <c r="B333" s="39" t="s">
        <v>3368</v>
      </c>
      <c r="C333" s="39" t="s">
        <v>3417</v>
      </c>
      <c r="D333" s="30"/>
      <c r="E333" s="56" t="s">
        <v>3418</v>
      </c>
      <c r="J333" s="37"/>
      <c r="K333" s="37"/>
      <c r="L333" s="37" t="s">
        <v>2</v>
      </c>
      <c r="M333" s="38"/>
      <c r="N333" s="37"/>
      <c r="O333" s="37"/>
      <c r="Z333" s="30">
        <f>IF(LEFT(M333,4)=LEFT(L333,4),L333,0)</f>
        <v>0</v>
      </c>
      <c r="AA333" s="72" t="s">
        <v>4300</v>
      </c>
      <c r="AB333" s="72"/>
      <c r="AC333" s="72">
        <v>46.718250726605902</v>
      </c>
      <c r="AD333" s="72">
        <v>6.4103522322536302</v>
      </c>
      <c r="AE333" s="72"/>
      <c r="AF333" s="72"/>
      <c r="AG333" s="72"/>
    </row>
    <row r="334" spans="1:33" s="56" customFormat="1" ht="14.45" customHeight="1" x14ac:dyDescent="0.25">
      <c r="A334" s="29" t="s">
        <v>3849</v>
      </c>
      <c r="B334" s="39" t="s">
        <v>3368</v>
      </c>
      <c r="C334" s="39" t="s">
        <v>3397</v>
      </c>
      <c r="D334" s="30"/>
      <c r="E334" s="56" t="s">
        <v>3403</v>
      </c>
      <c r="L334" s="56" t="s">
        <v>0</v>
      </c>
      <c r="M334" s="58"/>
      <c r="Z334" s="30">
        <f>IF(LEFT(M334,4)=LEFT(L334,4),L334,0)</f>
        <v>0</v>
      </c>
      <c r="AA334" s="72" t="s">
        <v>4300</v>
      </c>
      <c r="AB334" s="72" t="s">
        <v>4304</v>
      </c>
      <c r="AC334" s="72">
        <v>46.5062376495301</v>
      </c>
      <c r="AD334" s="72">
        <v>7.1506807024013002</v>
      </c>
      <c r="AE334" s="72"/>
      <c r="AF334" s="72"/>
      <c r="AG334" s="72"/>
    </row>
    <row r="335" spans="1:33" s="56" customFormat="1" ht="14.45" customHeight="1" x14ac:dyDescent="0.25">
      <c r="A335" s="29" t="s">
        <v>3848</v>
      </c>
      <c r="B335" s="39" t="s">
        <v>3368</v>
      </c>
      <c r="C335" s="39" t="s">
        <v>3397</v>
      </c>
      <c r="D335" s="30">
        <v>777.39503479003895</v>
      </c>
      <c r="E335" s="56" t="s">
        <v>3402</v>
      </c>
      <c r="L335" s="56" t="s">
        <v>8</v>
      </c>
      <c r="M335" s="58"/>
      <c r="Z335" s="30">
        <f>IF(LEFT(M335,4)=LEFT(L335,4),L335,0)</f>
        <v>0</v>
      </c>
      <c r="AA335" s="72" t="s">
        <v>4300</v>
      </c>
      <c r="AB335" s="72" t="s">
        <v>4307</v>
      </c>
      <c r="AC335" s="72">
        <v>46.722026299573301</v>
      </c>
      <c r="AD335" s="72">
        <v>6.8043491988895299</v>
      </c>
      <c r="AE335" s="72"/>
      <c r="AF335" s="72"/>
      <c r="AG335" s="72"/>
    </row>
    <row r="336" spans="1:33" s="56" customFormat="1" x14ac:dyDescent="0.25">
      <c r="A336" s="29" t="s">
        <v>3847</v>
      </c>
      <c r="B336" s="39" t="s">
        <v>3368</v>
      </c>
      <c r="C336" s="39" t="s">
        <v>3397</v>
      </c>
      <c r="D336" s="73"/>
      <c r="E336" s="56" t="s">
        <v>3401</v>
      </c>
      <c r="L336" s="56" t="s">
        <v>8</v>
      </c>
      <c r="M336" s="58"/>
      <c r="Z336" s="30">
        <f>IF(LEFT(M336,4)=LEFT(L336,4),L336,0)</f>
        <v>0</v>
      </c>
      <c r="AA336" s="72" t="s">
        <v>4300</v>
      </c>
      <c r="AB336" s="72"/>
      <c r="AC336" s="72">
        <v>46.436614994852299</v>
      </c>
      <c r="AD336" s="72">
        <v>7.1211968492753899</v>
      </c>
      <c r="AE336" s="72"/>
      <c r="AF336" s="72"/>
      <c r="AG336" s="72"/>
    </row>
    <row r="337" spans="1:33" s="56" customFormat="1" ht="14.45" customHeight="1" x14ac:dyDescent="0.25">
      <c r="A337" s="29" t="s">
        <v>3844</v>
      </c>
      <c r="B337" s="39" t="s">
        <v>3368</v>
      </c>
      <c r="C337" s="39" t="s">
        <v>3397</v>
      </c>
      <c r="D337" s="73"/>
      <c r="E337" s="56" t="s">
        <v>3398</v>
      </c>
      <c r="L337" s="56" t="s">
        <v>17</v>
      </c>
      <c r="M337" s="58"/>
      <c r="Z337" s="30">
        <f>IF(LEFT(M337,4)=LEFT(L337,4),L337,0)</f>
        <v>0</v>
      </c>
      <c r="AA337" s="72" t="s">
        <v>4300</v>
      </c>
      <c r="AB337" s="72" t="s">
        <v>4304</v>
      </c>
      <c r="AC337" s="72">
        <v>46.503697249736703</v>
      </c>
      <c r="AD337" s="72">
        <v>7.1967522442926004</v>
      </c>
      <c r="AE337" s="72"/>
      <c r="AF337" s="72"/>
      <c r="AG337" s="72"/>
    </row>
    <row r="338" spans="1:33" s="56" customFormat="1" x14ac:dyDescent="0.25">
      <c r="A338" s="29" t="s">
        <v>3846</v>
      </c>
      <c r="B338" s="39" t="s">
        <v>3368</v>
      </c>
      <c r="C338" s="39" t="s">
        <v>3397</v>
      </c>
      <c r="D338" s="73"/>
      <c r="E338" s="56" t="s">
        <v>3400</v>
      </c>
      <c r="L338" s="56" t="s">
        <v>2</v>
      </c>
      <c r="M338" s="58"/>
      <c r="Z338" s="30">
        <f>IF(LEFT(M338,4)=LEFT(L338,4),L338,0)</f>
        <v>0</v>
      </c>
      <c r="AA338" s="72" t="s">
        <v>4300</v>
      </c>
      <c r="AB338" s="72" t="s">
        <v>4304</v>
      </c>
      <c r="AC338" s="72">
        <v>46.363830961089199</v>
      </c>
      <c r="AD338" s="72">
        <v>7.1923978540906104</v>
      </c>
      <c r="AE338" s="72"/>
      <c r="AF338" s="72"/>
      <c r="AG338" s="72"/>
    </row>
    <row r="339" spans="1:33" s="56" customFormat="1" x14ac:dyDescent="0.25">
      <c r="A339" s="29" t="s">
        <v>3845</v>
      </c>
      <c r="B339" s="39" t="s">
        <v>3368</v>
      </c>
      <c r="C339" s="39" t="s">
        <v>3397</v>
      </c>
      <c r="D339" s="73"/>
      <c r="E339" s="56" t="s">
        <v>3399</v>
      </c>
      <c r="L339" s="56" t="s">
        <v>17</v>
      </c>
      <c r="M339" s="58"/>
      <c r="Z339" s="30">
        <f>IF(LEFT(M339,4)=LEFT(L339,4),L339,0)</f>
        <v>0</v>
      </c>
      <c r="AA339" s="72" t="s">
        <v>4300</v>
      </c>
      <c r="AB339" s="72" t="s">
        <v>4304</v>
      </c>
      <c r="AC339" s="72">
        <v>46.7878922441786</v>
      </c>
      <c r="AD339" s="72">
        <v>6.7221723389810704</v>
      </c>
      <c r="AE339" s="72"/>
      <c r="AF339" s="72"/>
      <c r="AG339" s="72"/>
    </row>
    <row r="340" spans="1:33" s="56" customFormat="1" x14ac:dyDescent="0.25">
      <c r="A340" s="29" t="s">
        <v>3860</v>
      </c>
      <c r="B340" s="39" t="s">
        <v>3368</v>
      </c>
      <c r="C340" s="39" t="s">
        <v>3420</v>
      </c>
      <c r="D340" s="73"/>
      <c r="E340" s="56" t="s">
        <v>3419</v>
      </c>
      <c r="L340" s="56" t="s">
        <v>0</v>
      </c>
      <c r="M340" s="58"/>
      <c r="Z340" s="30">
        <f>IF(LEFT(M340,4)=LEFT(L340,4),L340,0)</f>
        <v>0</v>
      </c>
      <c r="AA340" s="72" t="s">
        <v>4300</v>
      </c>
      <c r="AB340" s="72" t="s">
        <v>4305</v>
      </c>
      <c r="AC340" s="72">
        <v>46.324719057313402</v>
      </c>
      <c r="AD340" s="72">
        <v>7.1902928866825704</v>
      </c>
      <c r="AE340" s="72"/>
      <c r="AF340" s="72"/>
      <c r="AG340" s="72"/>
    </row>
    <row r="341" spans="1:33" s="56" customFormat="1" ht="14.45" customHeight="1" x14ac:dyDescent="0.25">
      <c r="A341" s="29" t="s">
        <v>3854</v>
      </c>
      <c r="B341" s="39" t="s">
        <v>3368</v>
      </c>
      <c r="C341" s="39" t="s">
        <v>3408</v>
      </c>
      <c r="D341" s="30">
        <v>1296.66038513184</v>
      </c>
      <c r="E341" s="56" t="s">
        <v>3410</v>
      </c>
      <c r="L341" s="56" t="s">
        <v>2</v>
      </c>
      <c r="M341" s="58"/>
      <c r="Z341" s="30">
        <f>IF(LEFT(M341,4)=LEFT(L341,4),L341,0)</f>
        <v>0</v>
      </c>
      <c r="AA341" s="72" t="s">
        <v>4303</v>
      </c>
      <c r="AB341" s="72" t="s">
        <v>4304</v>
      </c>
      <c r="AC341" s="72">
        <v>46.430526170810602</v>
      </c>
      <c r="AD341" s="72">
        <v>7.1160202939759296</v>
      </c>
      <c r="AE341" s="72"/>
      <c r="AF341" s="72"/>
      <c r="AG341" s="72"/>
    </row>
    <row r="342" spans="1:33" s="56" customFormat="1" x14ac:dyDescent="0.25">
      <c r="A342" s="29" t="s">
        <v>3853</v>
      </c>
      <c r="B342" s="39" t="s">
        <v>3368</v>
      </c>
      <c r="C342" s="39" t="s">
        <v>3408</v>
      </c>
      <c r="D342" s="30">
        <v>1341.6398582458501</v>
      </c>
      <c r="E342" s="56" t="s">
        <v>3409</v>
      </c>
      <c r="L342" s="56" t="s">
        <v>0</v>
      </c>
      <c r="M342" s="58"/>
      <c r="Z342" s="30">
        <f>IF(LEFT(M342,4)=LEFT(L342,4),L342,0)</f>
        <v>0</v>
      </c>
      <c r="AA342" s="72" t="s">
        <v>4303</v>
      </c>
      <c r="AB342" s="72" t="s">
        <v>4304</v>
      </c>
      <c r="AC342" s="72">
        <v>46.792846215082498</v>
      </c>
      <c r="AD342" s="72">
        <v>6.4856725929582302</v>
      </c>
      <c r="AE342" s="72"/>
      <c r="AF342" s="72"/>
      <c r="AG342" s="72"/>
    </row>
    <row r="343" spans="1:33" s="56" customFormat="1" x14ac:dyDescent="0.25">
      <c r="A343" s="29" t="s">
        <v>3819</v>
      </c>
      <c r="B343" s="39" t="s">
        <v>3368</v>
      </c>
      <c r="C343" s="39" t="s">
        <v>3369</v>
      </c>
      <c r="D343" s="30"/>
      <c r="E343" s="56" t="s">
        <v>3371</v>
      </c>
      <c r="L343" s="56" t="s">
        <v>0</v>
      </c>
      <c r="M343" s="58"/>
      <c r="Z343" s="30">
        <f>IF(LEFT(M343,4)=LEFT(L343,4),L343,0)</f>
        <v>0</v>
      </c>
      <c r="AA343" s="72" t="s">
        <v>4300</v>
      </c>
      <c r="AB343" s="72"/>
      <c r="AC343" s="72">
        <v>46.361114293598703</v>
      </c>
      <c r="AD343" s="72">
        <v>7.0378461787514697</v>
      </c>
      <c r="AE343" s="72"/>
      <c r="AF343" s="72"/>
      <c r="AG343" s="72"/>
    </row>
    <row r="344" spans="1:33" s="56" customFormat="1" ht="14.45" customHeight="1" x14ac:dyDescent="0.25">
      <c r="A344" s="29" t="s">
        <v>3822</v>
      </c>
      <c r="B344" s="39" t="s">
        <v>3368</v>
      </c>
      <c r="C344" s="39" t="s">
        <v>3369</v>
      </c>
      <c r="D344" s="30"/>
      <c r="E344" s="56" t="s">
        <v>3374</v>
      </c>
      <c r="L344" s="56" t="s">
        <v>17</v>
      </c>
      <c r="M344" s="58"/>
      <c r="Z344" s="30">
        <f>IF(LEFT(M344,4)=LEFT(L344,4),L344,0)</f>
        <v>0</v>
      </c>
      <c r="AA344" s="72" t="s">
        <v>4300</v>
      </c>
      <c r="AB344" s="72" t="s">
        <v>4301</v>
      </c>
      <c r="AC344" s="72">
        <v>46.643338873958598</v>
      </c>
      <c r="AD344" s="72">
        <v>6.5719860608099596</v>
      </c>
      <c r="AE344" s="72"/>
      <c r="AF344" s="72"/>
      <c r="AG344" s="72"/>
    </row>
    <row r="345" spans="1:33" s="56" customFormat="1" ht="14.45" customHeight="1" x14ac:dyDescent="0.25">
      <c r="A345" s="29" t="s">
        <v>3824</v>
      </c>
      <c r="B345" s="39" t="s">
        <v>3368</v>
      </c>
      <c r="C345" s="39" t="s">
        <v>3369</v>
      </c>
      <c r="D345" s="30"/>
      <c r="E345" s="56" t="s">
        <v>3376</v>
      </c>
      <c r="L345" s="56" t="s">
        <v>8</v>
      </c>
      <c r="M345" s="58"/>
      <c r="Z345" s="30">
        <f>IF(LEFT(M345,4)=LEFT(L345,4),L345,0)</f>
        <v>0</v>
      </c>
      <c r="AA345" s="72" t="s">
        <v>4300</v>
      </c>
      <c r="AB345" s="72" t="s">
        <v>4304</v>
      </c>
      <c r="AC345" s="72">
        <v>46.647510086945402</v>
      </c>
      <c r="AD345" s="72">
        <v>6.2549099312092302</v>
      </c>
      <c r="AE345" s="72"/>
      <c r="AF345" s="72"/>
      <c r="AG345" s="72"/>
    </row>
    <row r="346" spans="1:33" s="56" customFormat="1" x14ac:dyDescent="0.25">
      <c r="A346" s="29" t="s">
        <v>3818</v>
      </c>
      <c r="B346" s="39" t="s">
        <v>3368</v>
      </c>
      <c r="C346" s="39" t="s">
        <v>3369</v>
      </c>
      <c r="D346" s="30"/>
      <c r="E346" s="56" t="s">
        <v>3370</v>
      </c>
      <c r="L346" s="56" t="s">
        <v>0</v>
      </c>
      <c r="M346" s="58"/>
      <c r="Z346" s="30">
        <f>IF(LEFT(M346,4)=LEFT(L346,4),L346,0)</f>
        <v>0</v>
      </c>
      <c r="AA346" s="72" t="s">
        <v>4300</v>
      </c>
      <c r="AB346" s="72"/>
      <c r="AC346" s="72">
        <v>46.3619225951403</v>
      </c>
      <c r="AD346" s="72">
        <v>7.0372298994322602</v>
      </c>
      <c r="AE346" s="72"/>
      <c r="AF346" s="72"/>
      <c r="AG346" s="72"/>
    </row>
    <row r="347" spans="1:33" s="56" customFormat="1" ht="14.45" customHeight="1" x14ac:dyDescent="0.25">
      <c r="A347" s="29" t="s">
        <v>3820</v>
      </c>
      <c r="B347" s="39" t="s">
        <v>3368</v>
      </c>
      <c r="C347" s="39" t="s">
        <v>3369</v>
      </c>
      <c r="D347" s="30">
        <v>1112.7122678216499</v>
      </c>
      <c r="E347" s="56" t="s">
        <v>3372</v>
      </c>
      <c r="L347" s="56" t="s">
        <v>0</v>
      </c>
      <c r="M347" s="58"/>
      <c r="Z347" s="30">
        <f>IF(LEFT(M347,4)=LEFT(L347,4),L347,0)</f>
        <v>0</v>
      </c>
      <c r="AA347" s="72" t="s">
        <v>4300</v>
      </c>
      <c r="AB347" s="72"/>
      <c r="AC347" s="72">
        <v>46.569580796556501</v>
      </c>
      <c r="AD347" s="72">
        <v>6.3349779259196097</v>
      </c>
      <c r="AE347" s="72"/>
      <c r="AF347" s="72"/>
      <c r="AG347" s="72"/>
    </row>
    <row r="348" spans="1:33" s="56" customFormat="1" ht="14.45" customHeight="1" x14ac:dyDescent="0.25">
      <c r="A348" s="29" t="s">
        <v>3823</v>
      </c>
      <c r="B348" s="39" t="s">
        <v>3368</v>
      </c>
      <c r="C348" s="39" t="s">
        <v>3369</v>
      </c>
      <c r="D348" s="30"/>
      <c r="E348" s="56" t="s">
        <v>3375</v>
      </c>
      <c r="L348" s="56" t="s">
        <v>8</v>
      </c>
      <c r="M348" s="58"/>
      <c r="Z348" s="30">
        <f>IF(LEFT(M348,4)=LEFT(L348,4),L348,0)</f>
        <v>0</v>
      </c>
      <c r="AA348" s="72" t="s">
        <v>4300</v>
      </c>
      <c r="AB348" s="72"/>
      <c r="AC348" s="72">
        <v>46.7913448026952</v>
      </c>
      <c r="AD348" s="72">
        <v>6.4938573851586403</v>
      </c>
      <c r="AE348" s="72"/>
      <c r="AF348" s="72"/>
      <c r="AG348" s="72"/>
    </row>
    <row r="349" spans="1:33" s="56" customFormat="1" ht="14.45" customHeight="1" x14ac:dyDescent="0.25">
      <c r="A349" s="29" t="s">
        <v>3821</v>
      </c>
      <c r="B349" s="39" t="s">
        <v>3368</v>
      </c>
      <c r="C349" s="39" t="s">
        <v>3369</v>
      </c>
      <c r="D349" s="30"/>
      <c r="E349" s="56" t="s">
        <v>3373</v>
      </c>
      <c r="K349" s="56" t="s">
        <v>301</v>
      </c>
      <c r="L349" s="56" t="s">
        <v>0</v>
      </c>
      <c r="M349" s="58" t="s">
        <v>727</v>
      </c>
      <c r="Z349" s="30" t="str">
        <f>IF(LEFT(M349,4)=LEFT(L349,4),L349,0)</f>
        <v>Myrmica</v>
      </c>
      <c r="AA349" s="72" t="s">
        <v>4300</v>
      </c>
      <c r="AB349" s="72"/>
      <c r="AC349" s="72">
        <v>46.510369523628498</v>
      </c>
      <c r="AD349" s="72">
        <v>7.1514984408729898</v>
      </c>
      <c r="AE349" s="72"/>
      <c r="AF349" s="72"/>
      <c r="AG349" s="72"/>
    </row>
    <row r="350" spans="1:33" s="56" customFormat="1" ht="14.45" customHeight="1" x14ac:dyDescent="0.25">
      <c r="A350" s="29" t="s">
        <v>3856</v>
      </c>
      <c r="B350" s="39" t="s">
        <v>3368</v>
      </c>
      <c r="C350" s="39" t="s">
        <v>3411</v>
      </c>
      <c r="D350" s="30"/>
      <c r="E350" s="56" t="s">
        <v>3413</v>
      </c>
      <c r="L350" s="56" t="s">
        <v>17</v>
      </c>
      <c r="M350" s="58"/>
      <c r="Z350" s="30">
        <f>IF(LEFT(M350,4)=LEFT(L350,4),L350,0)</f>
        <v>0</v>
      </c>
      <c r="AA350" s="72" t="s">
        <v>4303</v>
      </c>
      <c r="AB350" s="72" t="s">
        <v>4304</v>
      </c>
      <c r="AC350" s="72">
        <v>46.793511749052797</v>
      </c>
      <c r="AD350" s="72">
        <v>6.4865086981122904</v>
      </c>
      <c r="AE350" s="72"/>
      <c r="AF350" s="72"/>
      <c r="AG350" s="72"/>
    </row>
    <row r="351" spans="1:33" s="56" customFormat="1" ht="14.45" customHeight="1" x14ac:dyDescent="0.25">
      <c r="A351" s="29" t="s">
        <v>3855</v>
      </c>
      <c r="B351" s="39" t="s">
        <v>3368</v>
      </c>
      <c r="C351" s="39" t="s">
        <v>3411</v>
      </c>
      <c r="D351" s="30"/>
      <c r="E351" s="56" t="s">
        <v>3412</v>
      </c>
      <c r="L351" s="56" t="s">
        <v>17</v>
      </c>
      <c r="M351" s="58"/>
      <c r="Z351" s="30">
        <f>IF(LEFT(M351,4)=LEFT(L351,4),L351,0)</f>
        <v>0</v>
      </c>
      <c r="AA351" s="72" t="s">
        <v>4300</v>
      </c>
      <c r="AB351" s="72" t="s">
        <v>4305</v>
      </c>
      <c r="AC351" s="72">
        <v>46.324606295561203</v>
      </c>
      <c r="AD351" s="72">
        <v>7.1902782225838502</v>
      </c>
      <c r="AE351" s="72"/>
      <c r="AF351" s="72"/>
      <c r="AG351" s="72"/>
    </row>
    <row r="352" spans="1:33" s="56" customFormat="1" x14ac:dyDescent="0.25">
      <c r="A352" s="29" t="s">
        <v>6</v>
      </c>
      <c r="B352" s="39" t="s">
        <v>3368</v>
      </c>
      <c r="C352" s="39" t="s">
        <v>3387</v>
      </c>
      <c r="D352" s="30"/>
      <c r="E352" s="56" t="s">
        <v>3395</v>
      </c>
      <c r="F352" s="55">
        <v>14</v>
      </c>
      <c r="G352" s="55"/>
      <c r="H352" s="55"/>
      <c r="K352" s="56" t="s">
        <v>301</v>
      </c>
      <c r="L352" s="56" t="s">
        <v>91</v>
      </c>
      <c r="M352" s="55" t="s">
        <v>912</v>
      </c>
      <c r="N352" s="55">
        <v>2019</v>
      </c>
      <c r="O352" s="56" t="s">
        <v>4313</v>
      </c>
      <c r="Z352" s="30" t="str">
        <f>IF(LEFT(M352,4)=LEFT(L352,4),L352,0)</f>
        <v>Temnothorax</v>
      </c>
      <c r="AA352" s="72" t="s">
        <v>4300</v>
      </c>
      <c r="AB352" s="72" t="s">
        <v>4304</v>
      </c>
      <c r="AC352" s="72">
        <v>46.4313788816591</v>
      </c>
      <c r="AD352" s="72">
        <v>7.1188188065973899</v>
      </c>
      <c r="AE352" s="72"/>
      <c r="AF352" s="72"/>
      <c r="AG352" s="72"/>
    </row>
    <row r="353" spans="1:33" s="56" customFormat="1" ht="14.45" customHeight="1" x14ac:dyDescent="0.25">
      <c r="A353" s="29" t="s">
        <v>3841</v>
      </c>
      <c r="B353" s="39" t="s">
        <v>3368</v>
      </c>
      <c r="C353" s="39" t="s">
        <v>3387</v>
      </c>
      <c r="D353" s="30"/>
      <c r="E353" s="56" t="s">
        <v>2176</v>
      </c>
      <c r="L353" s="56" t="s">
        <v>15</v>
      </c>
      <c r="M353" s="58"/>
      <c r="Z353" s="30">
        <f>IF(LEFT(Q353,4)=LEFT(L353,4),L353,0)</f>
        <v>0</v>
      </c>
      <c r="AA353" s="72" t="s">
        <v>4300</v>
      </c>
      <c r="AB353" s="72" t="s">
        <v>4304</v>
      </c>
      <c r="AC353" s="72">
        <v>46.431371910148897</v>
      </c>
      <c r="AD353" s="72">
        <v>7.1188011753632896</v>
      </c>
      <c r="AE353" s="72"/>
      <c r="AF353" s="72"/>
      <c r="AG353" s="72"/>
    </row>
    <row r="354" spans="1:33" s="56" customFormat="1" ht="14.45" customHeight="1" x14ac:dyDescent="0.25">
      <c r="A354" s="29" t="s">
        <v>3843</v>
      </c>
      <c r="B354" s="39" t="s">
        <v>3368</v>
      </c>
      <c r="C354" s="39" t="s">
        <v>3387</v>
      </c>
      <c r="D354" s="30"/>
      <c r="E354" s="56" t="s">
        <v>3396</v>
      </c>
      <c r="L354" s="56" t="s">
        <v>15</v>
      </c>
      <c r="M354" s="58"/>
      <c r="Z354" s="30">
        <f>IF(LEFT(M354,4)=LEFT(L354,4),L354,0)</f>
        <v>0</v>
      </c>
      <c r="AA354" s="72" t="s">
        <v>4300</v>
      </c>
      <c r="AB354" s="72"/>
      <c r="AC354" s="72">
        <v>46.502106748443502</v>
      </c>
      <c r="AD354" s="72">
        <v>6.4103878953704401</v>
      </c>
      <c r="AE354" s="72"/>
      <c r="AF354" s="72"/>
      <c r="AG354" s="72"/>
    </row>
    <row r="355" spans="1:33" s="56" customFormat="1" ht="14.45" customHeight="1" x14ac:dyDescent="0.25">
      <c r="A355" s="29" t="s">
        <v>3838</v>
      </c>
      <c r="B355" s="39" t="s">
        <v>3368</v>
      </c>
      <c r="C355" s="39" t="s">
        <v>3387</v>
      </c>
      <c r="D355" s="30">
        <v>1310.9152488708501</v>
      </c>
      <c r="E355" s="56" t="s">
        <v>3391</v>
      </c>
      <c r="H355" s="55"/>
      <c r="L355" s="56" t="s">
        <v>0</v>
      </c>
      <c r="M355" s="58"/>
      <c r="Z355" s="30">
        <f>IF(LEFT(M355,4)=LEFT(L355,4),L355,0)</f>
        <v>0</v>
      </c>
      <c r="AA355" s="72" t="s">
        <v>4303</v>
      </c>
      <c r="AB355" s="72" t="s">
        <v>4304</v>
      </c>
      <c r="AC355" s="72">
        <v>46.865045707755897</v>
      </c>
      <c r="AD355" s="72">
        <v>6.6453885005077504</v>
      </c>
      <c r="AE355" s="72"/>
      <c r="AF355" s="72"/>
      <c r="AG355" s="72"/>
    </row>
    <row r="356" spans="1:33" s="56" customFormat="1" ht="14.45" customHeight="1" x14ac:dyDescent="0.25">
      <c r="A356" s="29" t="s">
        <v>3840</v>
      </c>
      <c r="B356" s="39" t="s">
        <v>3368</v>
      </c>
      <c r="C356" s="39" t="s">
        <v>3387</v>
      </c>
      <c r="D356" s="30">
        <v>1337.9429588317901</v>
      </c>
      <c r="E356" s="56" t="s">
        <v>3393</v>
      </c>
      <c r="L356" s="56" t="s">
        <v>15</v>
      </c>
      <c r="M356" s="58"/>
      <c r="Z356" s="30">
        <f>IF(LEFT(M356,4)=LEFT(L356,4),L356,0)</f>
        <v>0</v>
      </c>
      <c r="AA356" s="72" t="s">
        <v>4303</v>
      </c>
      <c r="AB356" s="72" t="s">
        <v>4304</v>
      </c>
      <c r="AC356" s="72">
        <v>46.793221556714599</v>
      </c>
      <c r="AD356" s="72">
        <v>6.4863640163509402</v>
      </c>
      <c r="AE356" s="72"/>
      <c r="AF356" s="72"/>
      <c r="AG356" s="72"/>
    </row>
    <row r="357" spans="1:33" s="56" customFormat="1" ht="14.45" customHeight="1" x14ac:dyDescent="0.25">
      <c r="A357" s="29" t="s">
        <v>3835</v>
      </c>
      <c r="B357" s="39" t="s">
        <v>3368</v>
      </c>
      <c r="C357" s="39" t="s">
        <v>3387</v>
      </c>
      <c r="D357" s="30"/>
      <c r="E357" s="56" t="s">
        <v>3388</v>
      </c>
      <c r="L357" s="56" t="s">
        <v>8</v>
      </c>
      <c r="M357" s="58"/>
      <c r="Z357" s="30">
        <f>IF(LEFT(M357,4)=LEFT(L357,4),L357,0)</f>
        <v>0</v>
      </c>
      <c r="AA357" s="72" t="s">
        <v>4300</v>
      </c>
      <c r="AB357" s="72" t="s">
        <v>4304</v>
      </c>
      <c r="AC357" s="72">
        <v>46.787843452518999</v>
      </c>
      <c r="AD357" s="72">
        <v>6.7235727891528096</v>
      </c>
      <c r="AE357" s="72"/>
      <c r="AF357" s="72"/>
      <c r="AG357" s="72"/>
    </row>
    <row r="358" spans="1:33" s="56" customFormat="1" ht="14.45" customHeight="1" x14ac:dyDescent="0.25">
      <c r="A358" s="29" t="s">
        <v>3842</v>
      </c>
      <c r="B358" s="39" t="s">
        <v>3368</v>
      </c>
      <c r="C358" s="39" t="s">
        <v>3387</v>
      </c>
      <c r="D358" s="30"/>
      <c r="E358" s="56" t="s">
        <v>3394</v>
      </c>
      <c r="L358" s="56" t="s">
        <v>15</v>
      </c>
      <c r="M358" s="58"/>
      <c r="Z358" s="30">
        <f>IF(LEFT(M358,4)=LEFT(L358,4),L358,0)</f>
        <v>0</v>
      </c>
      <c r="AA358" s="72" t="s">
        <v>4300</v>
      </c>
      <c r="AB358" s="72" t="s">
        <v>4301</v>
      </c>
      <c r="AC358" s="72">
        <v>46.648440515531803</v>
      </c>
      <c r="AD358" s="72">
        <v>6.4181461081851401</v>
      </c>
      <c r="AE358" s="72"/>
      <c r="AF358" s="72"/>
      <c r="AG358" s="72"/>
    </row>
    <row r="359" spans="1:33" s="56" customFormat="1" ht="14.45" customHeight="1" x14ac:dyDescent="0.25">
      <c r="A359" s="29" t="s">
        <v>3839</v>
      </c>
      <c r="B359" s="39" t="s">
        <v>3368</v>
      </c>
      <c r="C359" s="39" t="s">
        <v>3387</v>
      </c>
      <c r="D359" s="30"/>
      <c r="E359" s="56" t="s">
        <v>3392</v>
      </c>
      <c r="L359" s="56" t="s">
        <v>2</v>
      </c>
      <c r="M359" s="58"/>
      <c r="Z359" s="30">
        <f>IF(LEFT(M359,4)=LEFT(L359,4),L359,0)</f>
        <v>0</v>
      </c>
      <c r="AA359" s="72" t="s">
        <v>4300</v>
      </c>
      <c r="AB359" s="72"/>
      <c r="AC359" s="72">
        <v>46.507952186960402</v>
      </c>
      <c r="AD359" s="72">
        <v>7.1520663986317201</v>
      </c>
      <c r="AE359" s="72"/>
      <c r="AF359" s="72"/>
      <c r="AG359" s="72"/>
    </row>
    <row r="360" spans="1:33" s="56" customFormat="1" x14ac:dyDescent="0.25">
      <c r="A360" s="29" t="s">
        <v>3836</v>
      </c>
      <c r="B360" s="39" t="s">
        <v>3368</v>
      </c>
      <c r="C360" s="39" t="s">
        <v>3387</v>
      </c>
      <c r="D360" s="30"/>
      <c r="E360" s="56" t="s">
        <v>3389</v>
      </c>
      <c r="L360" s="56" t="s">
        <v>0</v>
      </c>
      <c r="M360" s="58"/>
      <c r="Z360" s="30">
        <f>IF(LEFT(M360,4)=LEFT(L360,4),L360,0)</f>
        <v>0</v>
      </c>
      <c r="AA360" s="72" t="s">
        <v>4300</v>
      </c>
      <c r="AB360" s="72"/>
      <c r="AC360" s="72">
        <v>46.501808677561598</v>
      </c>
      <c r="AD360" s="72">
        <v>6.1773781294351799</v>
      </c>
      <c r="AE360" s="72"/>
      <c r="AF360" s="72"/>
      <c r="AG360" s="72"/>
    </row>
    <row r="361" spans="1:33" s="56" customFormat="1" x14ac:dyDescent="0.25">
      <c r="A361" s="29" t="s">
        <v>3837</v>
      </c>
      <c r="B361" s="39" t="s">
        <v>3368</v>
      </c>
      <c r="C361" s="39" t="s">
        <v>3387</v>
      </c>
      <c r="D361" s="30"/>
      <c r="E361" s="56" t="s">
        <v>3390</v>
      </c>
      <c r="L361" s="56" t="s">
        <v>0</v>
      </c>
      <c r="M361" s="58"/>
      <c r="Z361" s="30">
        <f>IF(LEFT(M361,4)=LEFT(L361,4),L361,0)</f>
        <v>0</v>
      </c>
      <c r="AA361" s="72" t="s">
        <v>4300</v>
      </c>
      <c r="AB361" s="72"/>
      <c r="AC361" s="72">
        <v>46.238765904493903</v>
      </c>
      <c r="AD361" s="72">
        <v>7.08519879474383</v>
      </c>
      <c r="AE361" s="72"/>
      <c r="AF361" s="72"/>
      <c r="AG361" s="72"/>
    </row>
    <row r="362" spans="1:33" s="56" customFormat="1" x14ac:dyDescent="0.25">
      <c r="A362" s="29" t="s">
        <v>3862</v>
      </c>
      <c r="B362" s="39" t="s">
        <v>3368</v>
      </c>
      <c r="C362" s="39" t="s">
        <v>4172</v>
      </c>
      <c r="D362" s="30"/>
      <c r="E362" s="56" t="s">
        <v>3422</v>
      </c>
      <c r="L362" s="32" t="s">
        <v>403</v>
      </c>
      <c r="M362" s="58"/>
      <c r="Z362" s="30">
        <f>IF(LEFT(M362,4)=LEFT(L362,4),L362,0)</f>
        <v>0</v>
      </c>
      <c r="AA362" s="72" t="s">
        <v>4303</v>
      </c>
      <c r="AB362" s="72"/>
      <c r="AC362" s="72">
        <v>46.723094357610201</v>
      </c>
      <c r="AD362" s="72">
        <v>6.8032464962169996</v>
      </c>
      <c r="AE362" s="72"/>
      <c r="AF362" s="72"/>
      <c r="AG362" s="72"/>
    </row>
    <row r="363" spans="1:33" s="56" customFormat="1" ht="14.45" customHeight="1" x14ac:dyDescent="0.25">
      <c r="A363" s="29" t="s">
        <v>3863</v>
      </c>
      <c r="B363" s="39" t="s">
        <v>3368</v>
      </c>
      <c r="C363" s="39" t="s">
        <v>4172</v>
      </c>
      <c r="D363" s="30"/>
      <c r="E363" s="56" t="s">
        <v>3423</v>
      </c>
      <c r="L363" s="32" t="s">
        <v>403</v>
      </c>
      <c r="M363" s="58"/>
      <c r="Z363" s="30">
        <f>IF(LEFT(M363,4)=LEFT(L363,4),L363,0)</f>
        <v>0</v>
      </c>
      <c r="AA363" s="72" t="s">
        <v>4300</v>
      </c>
      <c r="AB363" s="72"/>
      <c r="AC363" s="72">
        <v>46.862206413497297</v>
      </c>
      <c r="AD363" s="72">
        <v>6.7219575850342901</v>
      </c>
      <c r="AE363" s="72"/>
      <c r="AF363" s="72"/>
      <c r="AG363" s="72"/>
    </row>
    <row r="364" spans="1:33" s="56" customFormat="1" ht="14.45" customHeight="1" x14ac:dyDescent="0.25">
      <c r="A364" s="29" t="s">
        <v>3865</v>
      </c>
      <c r="B364" s="39" t="s">
        <v>3368</v>
      </c>
      <c r="C364" s="39" t="s">
        <v>4172</v>
      </c>
      <c r="D364" s="30">
        <v>1188.40879821777</v>
      </c>
      <c r="E364" s="56" t="s">
        <v>3425</v>
      </c>
      <c r="L364" s="32" t="s">
        <v>403</v>
      </c>
      <c r="M364" s="58"/>
      <c r="Z364" s="30">
        <f>IF(LEFT(M364,4)=LEFT(L364,4),L364,0)</f>
        <v>0</v>
      </c>
      <c r="AA364" s="72" t="s">
        <v>4300</v>
      </c>
      <c r="AB364" s="72" t="s">
        <v>4304</v>
      </c>
      <c r="AC364" s="72">
        <v>46.431348016312597</v>
      </c>
      <c r="AD364" s="72">
        <v>7.1204549908693497</v>
      </c>
      <c r="AE364" s="72"/>
      <c r="AF364" s="72"/>
      <c r="AG364" s="72"/>
    </row>
    <row r="365" spans="1:33" s="56" customFormat="1" x14ac:dyDescent="0.25">
      <c r="A365" s="29" t="s">
        <v>3861</v>
      </c>
      <c r="B365" s="39" t="s">
        <v>3368</v>
      </c>
      <c r="C365" s="39" t="s">
        <v>4172</v>
      </c>
      <c r="D365" s="30"/>
      <c r="E365" s="56" t="s">
        <v>3421</v>
      </c>
      <c r="K365" s="57" t="s">
        <v>301</v>
      </c>
      <c r="L365" s="56" t="s">
        <v>519</v>
      </c>
      <c r="M365" s="9" t="s">
        <v>518</v>
      </c>
      <c r="N365" s="57">
        <v>2019</v>
      </c>
      <c r="Z365" s="30" t="str">
        <f>IF(LEFT(M365,4)=LEFT(L365,4),L365,0)</f>
        <v>Formicoxenus</v>
      </c>
      <c r="AA365" s="72" t="s">
        <v>4300</v>
      </c>
      <c r="AB365" s="72"/>
      <c r="AC365" s="72">
        <v>46.572249559379003</v>
      </c>
      <c r="AD365" s="72">
        <v>6.4986272785189003</v>
      </c>
      <c r="AE365" s="72"/>
      <c r="AF365" s="72"/>
      <c r="AG365" s="72"/>
    </row>
    <row r="366" spans="1:33" s="56" customFormat="1" ht="14.45" customHeight="1" x14ac:dyDescent="0.25">
      <c r="A366" s="29" t="s">
        <v>3864</v>
      </c>
      <c r="B366" s="39" t="s">
        <v>3368</v>
      </c>
      <c r="C366" s="39" t="s">
        <v>4172</v>
      </c>
      <c r="D366" s="30"/>
      <c r="E366" s="56" t="s">
        <v>3424</v>
      </c>
      <c r="L366" s="32" t="s">
        <v>403</v>
      </c>
      <c r="M366" s="58"/>
      <c r="Z366" s="30">
        <f>IF(LEFT(M366,4)=LEFT(L366,4),L366,0)</f>
        <v>0</v>
      </c>
      <c r="AA366" s="72" t="s">
        <v>4300</v>
      </c>
      <c r="AB366" s="72"/>
      <c r="AC366" s="72">
        <v>46.4365805393291</v>
      </c>
      <c r="AD366" s="72">
        <v>7.1212452415197296</v>
      </c>
      <c r="AE366" s="72"/>
      <c r="AF366" s="72"/>
      <c r="AG366" s="72"/>
    </row>
    <row r="367" spans="1:33" s="56" customFormat="1" ht="14.45" customHeight="1" x14ac:dyDescent="0.25">
      <c r="A367" s="29" t="s">
        <v>3867</v>
      </c>
      <c r="B367" s="39" t="s">
        <v>3368</v>
      </c>
      <c r="C367" s="39" t="s">
        <v>3426</v>
      </c>
      <c r="D367" s="30">
        <v>813.703212738037</v>
      </c>
      <c r="E367" s="56" t="s">
        <v>3428</v>
      </c>
      <c r="K367" s="56" t="s">
        <v>301</v>
      </c>
      <c r="L367" s="56" t="s">
        <v>86</v>
      </c>
      <c r="M367" s="58" t="s">
        <v>665</v>
      </c>
      <c r="N367" s="57">
        <v>2019</v>
      </c>
      <c r="Z367" s="30" t="str">
        <f>IF(LEFT(M367,4)=LEFT(L367,4),L367,0)</f>
        <v>Manica</v>
      </c>
      <c r="AA367" s="72" t="s">
        <v>4303</v>
      </c>
      <c r="AB367" s="72" t="s">
        <v>4304</v>
      </c>
      <c r="AC367" s="72">
        <v>46.646724035899602</v>
      </c>
      <c r="AD367" s="72">
        <v>6.4119003618648396</v>
      </c>
      <c r="AE367" s="72"/>
      <c r="AF367" s="72"/>
      <c r="AG367" s="72"/>
    </row>
    <row r="368" spans="1:33" s="56" customFormat="1" ht="14.45" customHeight="1" x14ac:dyDescent="0.25">
      <c r="A368" s="29" t="s">
        <v>3866</v>
      </c>
      <c r="B368" s="39" t="s">
        <v>3368</v>
      </c>
      <c r="C368" s="39" t="s">
        <v>3426</v>
      </c>
      <c r="D368" s="30"/>
      <c r="E368" s="56" t="s">
        <v>3427</v>
      </c>
      <c r="K368" s="56" t="s">
        <v>301</v>
      </c>
      <c r="L368" s="56" t="s">
        <v>86</v>
      </c>
      <c r="M368" s="58" t="s">
        <v>665</v>
      </c>
      <c r="N368" s="57">
        <v>2019</v>
      </c>
      <c r="Z368" s="30" t="str">
        <f>IF(LEFT(M368,4)=LEFT(L368,4),L368,0)</f>
        <v>Manica</v>
      </c>
      <c r="AA368" s="72" t="s">
        <v>4300</v>
      </c>
      <c r="AB368" s="72"/>
      <c r="AC368" s="72">
        <v>46.510360293834196</v>
      </c>
      <c r="AD368" s="72">
        <v>7.1514863709324299</v>
      </c>
      <c r="AE368" s="72"/>
      <c r="AF368" s="72"/>
      <c r="AG368" s="72"/>
    </row>
    <row r="369" spans="1:33" s="56" customFormat="1" ht="14.45" customHeight="1" x14ac:dyDescent="0.25">
      <c r="A369" s="29" t="s">
        <v>3632</v>
      </c>
      <c r="B369" s="39" t="s">
        <v>3368</v>
      </c>
      <c r="C369" s="39" t="s">
        <v>3426</v>
      </c>
      <c r="D369" s="74">
        <v>1362.8435401916499</v>
      </c>
      <c r="E369" s="56" t="s">
        <v>3429</v>
      </c>
      <c r="K369" s="56" t="s">
        <v>301</v>
      </c>
      <c r="L369" s="56" t="s">
        <v>86</v>
      </c>
      <c r="M369" s="58" t="s">
        <v>665</v>
      </c>
      <c r="N369" s="57">
        <v>2019</v>
      </c>
      <c r="Z369" s="30" t="str">
        <f>IF(LEFT(M369,4)=LEFT(L369,4),L369,0)</f>
        <v>Manica</v>
      </c>
      <c r="AA369" s="72" t="s">
        <v>4300</v>
      </c>
      <c r="AB369" s="72" t="s">
        <v>4304</v>
      </c>
      <c r="AC369" s="72">
        <v>46.364397481234597</v>
      </c>
      <c r="AD369" s="72">
        <v>7.0403453709236299</v>
      </c>
      <c r="AE369" s="72"/>
      <c r="AF369" s="72"/>
      <c r="AG369" s="72"/>
    </row>
    <row r="370" spans="1:33" s="56" customFormat="1" ht="14.45" customHeight="1" x14ac:dyDescent="0.25">
      <c r="A370" s="29" t="s">
        <v>3852</v>
      </c>
      <c r="B370" s="39" t="s">
        <v>3368</v>
      </c>
      <c r="C370" s="39" t="s">
        <v>3404</v>
      </c>
      <c r="D370" s="30">
        <v>1515.1154837179899</v>
      </c>
      <c r="E370" s="56" t="s">
        <v>3407</v>
      </c>
      <c r="K370" s="56" t="s">
        <v>301</v>
      </c>
      <c r="L370" s="56" t="s">
        <v>0</v>
      </c>
      <c r="M370" s="58" t="s">
        <v>727</v>
      </c>
      <c r="Z370" s="30" t="str">
        <f>IF(LEFT(M370,4)=LEFT(L370,4),L370,0)</f>
        <v>Myrmica</v>
      </c>
      <c r="AA370" s="72" t="s">
        <v>4300</v>
      </c>
      <c r="AB370" s="72" t="s">
        <v>4304</v>
      </c>
      <c r="AC370" s="72">
        <v>46.426460007600703</v>
      </c>
      <c r="AD370" s="72">
        <v>6.10642653281948</v>
      </c>
      <c r="AE370" s="72"/>
      <c r="AF370" s="72"/>
      <c r="AG370" s="72"/>
    </row>
    <row r="371" spans="1:33" s="56" customFormat="1" ht="14.45" customHeight="1" x14ac:dyDescent="0.25">
      <c r="A371" s="29" t="s">
        <v>3851</v>
      </c>
      <c r="B371" s="39" t="s">
        <v>3368</v>
      </c>
      <c r="C371" s="39" t="s">
        <v>3404</v>
      </c>
      <c r="D371" s="30"/>
      <c r="E371" s="56" t="s">
        <v>3406</v>
      </c>
      <c r="K371" s="56" t="s">
        <v>301</v>
      </c>
      <c r="L371" s="56" t="s">
        <v>0</v>
      </c>
      <c r="M371" s="58" t="s">
        <v>727</v>
      </c>
      <c r="Z371" s="30" t="str">
        <f>IF(LEFT(M371,4)=LEFT(L371,4),L371,0)</f>
        <v>Myrmica</v>
      </c>
      <c r="AA371" s="72" t="s">
        <v>4300</v>
      </c>
      <c r="AB371" s="72" t="s">
        <v>4304</v>
      </c>
      <c r="AC371" s="72">
        <v>46.864508924165001</v>
      </c>
      <c r="AD371" s="72">
        <v>6.57158068804429</v>
      </c>
      <c r="AE371" s="72"/>
      <c r="AF371" s="72"/>
      <c r="AG371" s="72"/>
    </row>
    <row r="372" spans="1:33" s="56" customFormat="1" x14ac:dyDescent="0.25">
      <c r="A372" s="29" t="s">
        <v>3850</v>
      </c>
      <c r="B372" s="39" t="s">
        <v>3368</v>
      </c>
      <c r="C372" s="39" t="s">
        <v>3404</v>
      </c>
      <c r="D372" s="30"/>
      <c r="E372" s="56" t="s">
        <v>3405</v>
      </c>
      <c r="K372" s="56" t="s">
        <v>301</v>
      </c>
      <c r="L372" s="56" t="s">
        <v>0</v>
      </c>
      <c r="M372" s="58" t="s">
        <v>727</v>
      </c>
      <c r="Z372" s="30" t="str">
        <f>IF(LEFT(M372,4)=LEFT(L372,4),L372,0)</f>
        <v>Myrmica</v>
      </c>
      <c r="AA372" s="72" t="s">
        <v>4300</v>
      </c>
      <c r="AB372" s="72"/>
      <c r="AC372" s="72">
        <v>46.720380475050099</v>
      </c>
      <c r="AD372" s="72">
        <v>6.4078421929244298</v>
      </c>
      <c r="AE372" s="72"/>
      <c r="AF372" s="72"/>
      <c r="AG372" s="72"/>
    </row>
    <row r="373" spans="1:33" s="56" customFormat="1" ht="14.45" customHeight="1" x14ac:dyDescent="0.25">
      <c r="A373" s="29" t="s">
        <v>3857</v>
      </c>
      <c r="B373" s="39" t="s">
        <v>3368</v>
      </c>
      <c r="C373" s="39" t="s">
        <v>3414</v>
      </c>
      <c r="D373" s="30"/>
      <c r="E373" s="56" t="s">
        <v>3415</v>
      </c>
      <c r="L373" s="56" t="s">
        <v>2</v>
      </c>
      <c r="M373" s="58"/>
      <c r="Z373" s="30">
        <f>IF(LEFT(M373,4)=LEFT(L373,4),L373,0)</f>
        <v>0</v>
      </c>
      <c r="AA373" s="72" t="s">
        <v>4300</v>
      </c>
      <c r="AB373" s="72"/>
      <c r="AC373" s="72">
        <v>46.787446749085703</v>
      </c>
      <c r="AD373" s="72">
        <v>6.7215164134150998</v>
      </c>
      <c r="AE373" s="72"/>
      <c r="AF373" s="72"/>
      <c r="AG373" s="72"/>
    </row>
    <row r="374" spans="1:33" s="56" customFormat="1" ht="14.45" customHeight="1" x14ac:dyDescent="0.25">
      <c r="A374" s="29" t="s">
        <v>3858</v>
      </c>
      <c r="B374" s="39" t="s">
        <v>3368</v>
      </c>
      <c r="C374" s="39" t="s">
        <v>3414</v>
      </c>
      <c r="D374" s="30"/>
      <c r="E374" s="56" t="s">
        <v>3416</v>
      </c>
      <c r="K374" s="56" t="s">
        <v>301</v>
      </c>
      <c r="L374" s="56" t="s">
        <v>0</v>
      </c>
      <c r="M374" s="58" t="s">
        <v>727</v>
      </c>
      <c r="O374" s="32"/>
      <c r="Z374" s="30" t="str">
        <f>IF(LEFT(M374,4)=LEFT(L374,4),L374,0)</f>
        <v>Myrmica</v>
      </c>
      <c r="AA374" s="72" t="s">
        <v>4300</v>
      </c>
      <c r="AB374" s="72" t="s">
        <v>4304</v>
      </c>
      <c r="AC374" s="72">
        <v>46.794155346761102</v>
      </c>
      <c r="AD374" s="72">
        <v>6.48757742919571</v>
      </c>
      <c r="AE374" s="72"/>
      <c r="AF374" s="72"/>
      <c r="AG374" s="72"/>
    </row>
    <row r="375" spans="1:33" s="56" customFormat="1" ht="14.45" customHeight="1" x14ac:dyDescent="0.25">
      <c r="A375" s="29" t="s">
        <v>3903</v>
      </c>
      <c r="B375" s="39" t="s">
        <v>3466</v>
      </c>
      <c r="C375" s="39" t="s">
        <v>3481</v>
      </c>
      <c r="D375" s="30"/>
      <c r="E375" s="56" t="s">
        <v>3482</v>
      </c>
      <c r="L375" s="56" t="s">
        <v>2</v>
      </c>
      <c r="M375" s="58"/>
      <c r="Z375" s="30">
        <f>IF(LEFT(M375,4)=LEFT(L375,4),L375,0)</f>
        <v>0</v>
      </c>
      <c r="AA375" s="72" t="s">
        <v>4303</v>
      </c>
      <c r="AB375" s="72" t="s">
        <v>4304</v>
      </c>
      <c r="AC375" s="72">
        <v>46.646777189509699</v>
      </c>
      <c r="AD375" s="72">
        <v>6.4119033559496703</v>
      </c>
      <c r="AE375" s="72"/>
      <c r="AF375" s="72"/>
      <c r="AG375" s="72"/>
    </row>
    <row r="376" spans="1:33" s="56" customFormat="1" x14ac:dyDescent="0.25">
      <c r="A376" s="29" t="s">
        <v>3908</v>
      </c>
      <c r="B376" s="39" t="s">
        <v>3466</v>
      </c>
      <c r="C376" s="39" t="s">
        <v>4173</v>
      </c>
      <c r="D376" s="30">
        <v>1377.7142677307099</v>
      </c>
      <c r="E376" s="56" t="s">
        <v>3488</v>
      </c>
      <c r="L376" s="32" t="s">
        <v>403</v>
      </c>
      <c r="M376" s="58"/>
      <c r="Z376" s="30">
        <f>IF(LEFT(M376,4)=LEFT(L376,4),L376,0)</f>
        <v>0</v>
      </c>
      <c r="AA376" s="72" t="s">
        <v>4303</v>
      </c>
      <c r="AB376" s="72"/>
      <c r="AC376" s="72">
        <v>46.363649647489801</v>
      </c>
      <c r="AD376" s="72">
        <v>7.0394702160041804</v>
      </c>
      <c r="AE376" s="72"/>
      <c r="AF376" s="72"/>
      <c r="AG376" s="72"/>
    </row>
    <row r="377" spans="1:33" s="56" customFormat="1" ht="14.45" customHeight="1" x14ac:dyDescent="0.25">
      <c r="A377" s="29" t="s">
        <v>3902</v>
      </c>
      <c r="B377" s="39" t="s">
        <v>3466</v>
      </c>
      <c r="C377" s="39" t="s">
        <v>4175</v>
      </c>
      <c r="D377" s="30"/>
      <c r="E377" s="56" t="s">
        <v>3480</v>
      </c>
      <c r="L377" s="56" t="s">
        <v>2</v>
      </c>
      <c r="M377" s="58"/>
      <c r="Z377" s="30">
        <f>IF(LEFT(M377,4)=LEFT(L377,4),L377,0)</f>
        <v>0</v>
      </c>
      <c r="AA377" s="72" t="s">
        <v>4300</v>
      </c>
      <c r="AB377" s="72"/>
      <c r="AC377" s="72">
        <v>46.363988092856303</v>
      </c>
      <c r="AD377" s="72">
        <v>6.89145096095206</v>
      </c>
      <c r="AE377" s="72"/>
      <c r="AF377" s="72"/>
      <c r="AG377" s="72"/>
    </row>
    <row r="378" spans="1:33" s="56" customFormat="1" x14ac:dyDescent="0.25">
      <c r="A378" s="29" t="s">
        <v>3909</v>
      </c>
      <c r="B378" s="39" t="s">
        <v>3466</v>
      </c>
      <c r="C378" s="39" t="s">
        <v>3489</v>
      </c>
      <c r="D378" s="30"/>
      <c r="E378" s="56" t="s">
        <v>3490</v>
      </c>
      <c r="F378" s="55">
        <v>6</v>
      </c>
      <c r="G378" s="55"/>
      <c r="H378" s="55"/>
      <c r="K378" s="56" t="s">
        <v>4006</v>
      </c>
      <c r="L378" s="56" t="s">
        <v>91</v>
      </c>
      <c r="M378" s="76" t="s">
        <v>916</v>
      </c>
      <c r="N378" s="55">
        <v>2019</v>
      </c>
      <c r="Z378" s="30" t="str">
        <f>IF(LEFT(M378,4)=LEFT(L378,4),L378,0)</f>
        <v>Temnothorax</v>
      </c>
      <c r="AA378" s="72" t="s">
        <v>4300</v>
      </c>
      <c r="AB378" s="72"/>
      <c r="AC378" s="72">
        <v>46.357643057953602</v>
      </c>
      <c r="AD378" s="72">
        <v>7.0385268178691902</v>
      </c>
      <c r="AE378" s="72"/>
      <c r="AF378" s="72"/>
      <c r="AG378" s="72"/>
    </row>
    <row r="379" spans="1:33" s="56" customFormat="1" x14ac:dyDescent="0.25">
      <c r="A379" s="29" t="s">
        <v>3911</v>
      </c>
      <c r="B379" s="39" t="s">
        <v>3466</v>
      </c>
      <c r="C379" s="39" t="s">
        <v>3493</v>
      </c>
      <c r="D379" s="30"/>
      <c r="E379" s="56" t="s">
        <v>3494</v>
      </c>
      <c r="L379" s="56" t="s">
        <v>16</v>
      </c>
      <c r="M379" s="58"/>
      <c r="Z379" s="30">
        <f>IF(LEFT(M379,4)=LEFT(L379,4),L379,0)</f>
        <v>0</v>
      </c>
      <c r="AA379" s="72" t="s">
        <v>4300</v>
      </c>
      <c r="AB379" s="72"/>
      <c r="AC379" s="72">
        <v>46.644777017674897</v>
      </c>
      <c r="AD379" s="72">
        <v>6.5671285802842396</v>
      </c>
      <c r="AE379" s="72"/>
      <c r="AF379" s="72"/>
      <c r="AG379" s="72"/>
    </row>
    <row r="380" spans="1:33" s="56" customFormat="1" ht="14.45" customHeight="1" x14ac:dyDescent="0.25">
      <c r="A380" s="29" t="s">
        <v>3900</v>
      </c>
      <c r="B380" s="39" t="s">
        <v>3466</v>
      </c>
      <c r="C380" s="39" t="s">
        <v>3477</v>
      </c>
      <c r="D380" s="30">
        <v>1916.0344810485799</v>
      </c>
      <c r="E380" s="56" t="s">
        <v>3478</v>
      </c>
      <c r="L380" s="56" t="s">
        <v>2</v>
      </c>
      <c r="M380" s="58"/>
      <c r="Z380" s="30">
        <f>IF(LEFT(M380,4)=LEFT(L380,4),L380,0)</f>
        <v>0</v>
      </c>
      <c r="AA380" s="72" t="s">
        <v>4303</v>
      </c>
      <c r="AB380" s="72" t="s">
        <v>4304</v>
      </c>
      <c r="AC380" s="72">
        <v>46.289297849748301</v>
      </c>
      <c r="AD380" s="72">
        <v>7.15536394142518</v>
      </c>
      <c r="AE380" s="72"/>
      <c r="AF380" s="72"/>
      <c r="AG380" s="72"/>
    </row>
    <row r="381" spans="1:33" s="56" customFormat="1" ht="14.45" customHeight="1" x14ac:dyDescent="0.25">
      <c r="A381" s="29" t="s">
        <v>3901</v>
      </c>
      <c r="B381" s="39" t="s">
        <v>3466</v>
      </c>
      <c r="C381" s="39" t="s">
        <v>3477</v>
      </c>
      <c r="D381" s="30"/>
      <c r="E381" s="56" t="s">
        <v>3479</v>
      </c>
      <c r="L381" s="56" t="s">
        <v>2</v>
      </c>
      <c r="M381" s="58"/>
      <c r="Z381" s="30">
        <f>IF(LEFT(M381,4)=LEFT(L381,4),L381,0)</f>
        <v>0</v>
      </c>
      <c r="AA381" s="72" t="s">
        <v>4300</v>
      </c>
      <c r="AB381" s="72" t="s">
        <v>4304</v>
      </c>
      <c r="AC381" s="72">
        <v>46.326305535335301</v>
      </c>
      <c r="AD381" s="72">
        <v>7.0957003923676796</v>
      </c>
      <c r="AE381" s="72"/>
      <c r="AF381" s="72"/>
      <c r="AG381" s="72"/>
    </row>
    <row r="382" spans="1:33" s="56" customFormat="1" ht="14.45" customHeight="1" x14ac:dyDescent="0.25">
      <c r="A382" s="29" t="s">
        <v>3910</v>
      </c>
      <c r="B382" s="39" t="s">
        <v>3466</v>
      </c>
      <c r="C382" s="39" t="s">
        <v>3491</v>
      </c>
      <c r="D382" s="30"/>
      <c r="E382" s="56" t="s">
        <v>3492</v>
      </c>
      <c r="K382" s="56" t="s">
        <v>301</v>
      </c>
      <c r="L382" s="56" t="s">
        <v>3</v>
      </c>
      <c r="M382" s="55" t="s">
        <v>550</v>
      </c>
      <c r="N382" s="56" t="s">
        <v>4005</v>
      </c>
      <c r="Z382" s="30" t="str">
        <f>IF(LEFT(M382,4)=LEFT(L382,4),L382,0)</f>
        <v>Lasius</v>
      </c>
      <c r="AA382" s="72" t="s">
        <v>4300</v>
      </c>
      <c r="AB382" s="72"/>
      <c r="AC382" s="72">
        <v>46.714272740523498</v>
      </c>
      <c r="AD382" s="72">
        <v>6.4924131852359297</v>
      </c>
      <c r="AE382" s="72"/>
      <c r="AF382" s="72"/>
      <c r="AG382" s="72"/>
    </row>
    <row r="383" spans="1:33" s="56" customFormat="1" ht="14.45" customHeight="1" x14ac:dyDescent="0.25">
      <c r="A383" s="29" t="s">
        <v>3899</v>
      </c>
      <c r="B383" s="39" t="s">
        <v>3466</v>
      </c>
      <c r="C383" s="39" t="s">
        <v>4174</v>
      </c>
      <c r="D383" s="30">
        <v>1343.7494392394999</v>
      </c>
      <c r="E383" s="56" t="s">
        <v>3476</v>
      </c>
      <c r="L383" s="32" t="s">
        <v>403</v>
      </c>
      <c r="M383" s="58"/>
      <c r="Z383" s="30">
        <f>IF(LEFT(M383,4)=LEFT(L383,4),L383,0)</f>
        <v>0</v>
      </c>
      <c r="AA383" s="72" t="s">
        <v>4303</v>
      </c>
      <c r="AB383" s="72"/>
      <c r="AC383" s="72">
        <v>46.569409361358602</v>
      </c>
      <c r="AD383" s="72">
        <v>6.2536660394251999</v>
      </c>
      <c r="AE383" s="72"/>
      <c r="AF383" s="72"/>
      <c r="AG383" s="72"/>
    </row>
    <row r="384" spans="1:33" s="56" customFormat="1" ht="14.45" customHeight="1" x14ac:dyDescent="0.25">
      <c r="A384" s="29" t="s">
        <v>3897</v>
      </c>
      <c r="B384" s="39" t="s">
        <v>3466</v>
      </c>
      <c r="C384" s="39" t="s">
        <v>3472</v>
      </c>
      <c r="D384" s="30"/>
      <c r="E384" s="56" t="s">
        <v>3473</v>
      </c>
      <c r="K384" s="56" t="s">
        <v>301</v>
      </c>
      <c r="L384" s="56" t="s">
        <v>0</v>
      </c>
      <c r="M384" s="58" t="s">
        <v>727</v>
      </c>
      <c r="Z384" s="30" t="str">
        <f>IF(LEFT(M384,4)=LEFT(L384,4),L384,0)</f>
        <v>Myrmica</v>
      </c>
      <c r="AA384" s="72" t="s">
        <v>4300</v>
      </c>
      <c r="AB384" s="72" t="s">
        <v>4304</v>
      </c>
      <c r="AC384" s="72">
        <v>46.494526582192996</v>
      </c>
      <c r="AD384" s="72">
        <v>6.1803902501579797</v>
      </c>
      <c r="AE384" s="72"/>
      <c r="AF384" s="72"/>
      <c r="AG384" s="72"/>
    </row>
    <row r="385" spans="1:33" s="56" customFormat="1" x14ac:dyDescent="0.25">
      <c r="A385" s="29" t="s">
        <v>3907</v>
      </c>
      <c r="B385" s="39" t="s">
        <v>3466</v>
      </c>
      <c r="C385" s="39" t="s">
        <v>3483</v>
      </c>
      <c r="D385" s="30"/>
      <c r="E385" s="56" t="s">
        <v>3487</v>
      </c>
      <c r="L385" s="56" t="s">
        <v>15</v>
      </c>
      <c r="M385" s="58"/>
      <c r="Z385" s="30">
        <f>IF(LEFT(M385,4)=LEFT(L385,4),L385,0)</f>
        <v>0</v>
      </c>
      <c r="AA385" s="72" t="s">
        <v>4300</v>
      </c>
      <c r="AB385" s="72"/>
      <c r="AC385" s="72">
        <v>46.505813968154797</v>
      </c>
      <c r="AD385" s="72">
        <v>7.1525538901200303</v>
      </c>
      <c r="AE385" s="72"/>
      <c r="AF385" s="72"/>
      <c r="AG385" s="72"/>
    </row>
    <row r="386" spans="1:33" s="56" customFormat="1" ht="14.45" customHeight="1" x14ac:dyDescent="0.25">
      <c r="A386" s="29" t="s">
        <v>3906</v>
      </c>
      <c r="B386" s="39" t="s">
        <v>3466</v>
      </c>
      <c r="C386" s="39" t="s">
        <v>3483</v>
      </c>
      <c r="D386" s="30"/>
      <c r="E386" s="56" t="s">
        <v>3486</v>
      </c>
      <c r="H386" s="55"/>
      <c r="L386" s="56" t="s">
        <v>0</v>
      </c>
      <c r="M386" s="58"/>
      <c r="Z386" s="30">
        <f>IF(LEFT(M386,4)=LEFT(L386,4),L386,0)</f>
        <v>0</v>
      </c>
      <c r="AA386" s="72" t="s">
        <v>4300</v>
      </c>
      <c r="AB386" s="72"/>
      <c r="AC386" s="72">
        <v>46.363312618385599</v>
      </c>
      <c r="AD386" s="72">
        <v>7.0385445775623703</v>
      </c>
      <c r="AE386" s="72"/>
      <c r="AF386" s="72"/>
      <c r="AG386" s="72"/>
    </row>
    <row r="387" spans="1:33" s="56" customFormat="1" ht="14.45" customHeight="1" x14ac:dyDescent="0.25">
      <c r="A387" s="29" t="s">
        <v>3904</v>
      </c>
      <c r="B387" s="39" t="s">
        <v>3466</v>
      </c>
      <c r="C387" s="39" t="s">
        <v>3483</v>
      </c>
      <c r="D387" s="30"/>
      <c r="E387" s="56" t="s">
        <v>3484</v>
      </c>
      <c r="L387" s="56" t="s">
        <v>15</v>
      </c>
      <c r="M387" s="58"/>
      <c r="Z387" s="30">
        <f>IF(LEFT(M387,4)=LEFT(L387,4),L387,0)</f>
        <v>0</v>
      </c>
      <c r="AA387" s="72" t="s">
        <v>4300</v>
      </c>
      <c r="AB387" s="72"/>
      <c r="AC387" s="72">
        <v>46.715113475294601</v>
      </c>
      <c r="AD387" s="72">
        <v>6.4852388450165499</v>
      </c>
      <c r="AE387" s="72"/>
      <c r="AF387" s="72"/>
      <c r="AG387" s="72"/>
    </row>
    <row r="388" spans="1:33" s="56" customFormat="1" ht="14.45" customHeight="1" x14ac:dyDescent="0.25">
      <c r="A388" s="29" t="s">
        <v>3905</v>
      </c>
      <c r="B388" s="39" t="s">
        <v>3466</v>
      </c>
      <c r="C388" s="39" t="s">
        <v>3483</v>
      </c>
      <c r="D388" s="30"/>
      <c r="E388" s="56" t="s">
        <v>3485</v>
      </c>
      <c r="L388" s="56" t="s">
        <v>15</v>
      </c>
      <c r="M388" s="58"/>
      <c r="Z388" s="30">
        <f>IF(LEFT(M388,4)=LEFT(L388,4),L388,0)</f>
        <v>0</v>
      </c>
      <c r="AA388" s="72" t="s">
        <v>4300</v>
      </c>
      <c r="AB388" s="72"/>
      <c r="AC388" s="72">
        <v>46.498681041071798</v>
      </c>
      <c r="AD388" s="72">
        <v>6.1831059867847298</v>
      </c>
      <c r="AE388" s="72"/>
      <c r="AF388" s="72"/>
      <c r="AG388" s="72"/>
    </row>
    <row r="389" spans="1:33" s="56" customFormat="1" ht="14.45" customHeight="1" x14ac:dyDescent="0.25">
      <c r="A389" s="29" t="s">
        <v>3894</v>
      </c>
      <c r="B389" s="39" t="s">
        <v>3466</v>
      </c>
      <c r="C389" s="39" t="s">
        <v>3467</v>
      </c>
      <c r="D389" s="30"/>
      <c r="E389" s="56" t="s">
        <v>3469</v>
      </c>
      <c r="K389" s="56" t="s">
        <v>301</v>
      </c>
      <c r="L389" s="56" t="s">
        <v>0</v>
      </c>
      <c r="M389" s="58" t="s">
        <v>727</v>
      </c>
      <c r="Z389" s="30" t="str">
        <f>IF(LEFT(M389,4)=LEFT(L389,4),L389,0)</f>
        <v>Myrmica</v>
      </c>
      <c r="AA389" s="72" t="s">
        <v>4300</v>
      </c>
      <c r="AB389" s="72" t="s">
        <v>4305</v>
      </c>
      <c r="AC389" s="72">
        <v>46.506399529098502</v>
      </c>
      <c r="AD389" s="72">
        <v>7.1483897606253004</v>
      </c>
      <c r="AE389" s="72"/>
      <c r="AF389" s="72"/>
      <c r="AG389" s="72"/>
    </row>
    <row r="390" spans="1:33" s="56" customFormat="1" x14ac:dyDescent="0.25">
      <c r="A390" s="29" t="s">
        <v>3895</v>
      </c>
      <c r="B390" s="39" t="s">
        <v>3466</v>
      </c>
      <c r="C390" s="39" t="s">
        <v>3467</v>
      </c>
      <c r="D390" s="30"/>
      <c r="E390" s="56" t="s">
        <v>3470</v>
      </c>
      <c r="K390" s="56" t="s">
        <v>301</v>
      </c>
      <c r="L390" s="56" t="s">
        <v>0</v>
      </c>
      <c r="M390" s="58" t="s">
        <v>727</v>
      </c>
      <c r="Z390" s="30" t="str">
        <f>IF(LEFT(M390,4)=LEFT(L390,4),L390,0)</f>
        <v>Myrmica</v>
      </c>
      <c r="AA390" s="72" t="s">
        <v>4300</v>
      </c>
      <c r="AB390" s="72"/>
      <c r="AC390" s="72">
        <v>46.510358447875198</v>
      </c>
      <c r="AD390" s="72">
        <v>7.1514964292162304</v>
      </c>
      <c r="AE390" s="72"/>
      <c r="AF390" s="72"/>
      <c r="AG390" s="72"/>
    </row>
    <row r="391" spans="1:33" s="56" customFormat="1" ht="14.45" customHeight="1" x14ac:dyDescent="0.25">
      <c r="A391" s="29" t="s">
        <v>3893</v>
      </c>
      <c r="B391" s="39" t="s">
        <v>3466</v>
      </c>
      <c r="C391" s="39" t="s">
        <v>3467</v>
      </c>
      <c r="D391" s="30"/>
      <c r="E391" s="56" t="s">
        <v>3468</v>
      </c>
      <c r="K391" s="56" t="s">
        <v>301</v>
      </c>
      <c r="L391" s="56" t="s">
        <v>0</v>
      </c>
      <c r="M391" s="58" t="s">
        <v>727</v>
      </c>
      <c r="Z391" s="30" t="str">
        <f>IF(LEFT(M391,4)=LEFT(L391,4),L391,0)</f>
        <v>Myrmica</v>
      </c>
      <c r="AA391" s="72" t="s">
        <v>4300</v>
      </c>
      <c r="AB391" s="72" t="s">
        <v>4305</v>
      </c>
      <c r="AC391" s="72">
        <v>46.239010882667898</v>
      </c>
      <c r="AD391" s="72">
        <v>7.0833842418873703</v>
      </c>
      <c r="AE391" s="72"/>
      <c r="AF391" s="72"/>
      <c r="AG391" s="72"/>
    </row>
    <row r="392" spans="1:33" s="56" customFormat="1" ht="14.45" customHeight="1" x14ac:dyDescent="0.25">
      <c r="A392" s="29" t="s">
        <v>3896</v>
      </c>
      <c r="B392" s="39" t="s">
        <v>3466</v>
      </c>
      <c r="C392" s="39" t="s">
        <v>3467</v>
      </c>
      <c r="D392" s="30"/>
      <c r="E392" s="56" t="s">
        <v>3471</v>
      </c>
      <c r="K392" s="56" t="s">
        <v>301</v>
      </c>
      <c r="L392" s="56" t="s">
        <v>0</v>
      </c>
      <c r="M392" s="58" t="s">
        <v>727</v>
      </c>
      <c r="Z392" s="30" t="str">
        <f>IF(LEFT(M392,4)=LEFT(L392,4),L392,0)</f>
        <v>Myrmica</v>
      </c>
      <c r="AA392" s="72" t="s">
        <v>4300</v>
      </c>
      <c r="AB392" s="72"/>
      <c r="AC392" s="72">
        <v>46.422817296263702</v>
      </c>
      <c r="AD392" s="72">
        <v>6.1855266997107696</v>
      </c>
      <c r="AE392" s="72"/>
      <c r="AF392" s="72"/>
      <c r="AG392" s="72"/>
    </row>
    <row r="393" spans="1:33" s="56" customFormat="1" ht="14.45" customHeight="1" x14ac:dyDescent="0.25">
      <c r="A393" s="29" t="s">
        <v>3898</v>
      </c>
      <c r="B393" s="39" t="s">
        <v>3466</v>
      </c>
      <c r="C393" s="39" t="s">
        <v>3474</v>
      </c>
      <c r="D393" s="30">
        <v>615.335536956787</v>
      </c>
      <c r="E393" s="56" t="s">
        <v>3475</v>
      </c>
      <c r="L393" s="56" t="s">
        <v>2</v>
      </c>
      <c r="M393" s="58"/>
      <c r="Z393" s="30">
        <f>IF(LEFT(M393,4)=LEFT(L393,4),L393,0)</f>
        <v>0</v>
      </c>
      <c r="AA393" s="72" t="s">
        <v>4300</v>
      </c>
      <c r="AB393" s="72" t="s">
        <v>4301</v>
      </c>
      <c r="AC393" s="72">
        <v>46.575429159979201</v>
      </c>
      <c r="AD393" s="72">
        <v>6.81046765303575</v>
      </c>
      <c r="AE393" s="72"/>
      <c r="AF393" s="72"/>
      <c r="AG393" s="72"/>
    </row>
    <row r="394" spans="1:33" s="56" customFormat="1" x14ac:dyDescent="0.25">
      <c r="A394" s="29" t="s">
        <v>3006</v>
      </c>
      <c r="B394" s="39" t="s">
        <v>1449</v>
      </c>
      <c r="C394" s="39" t="s">
        <v>4176</v>
      </c>
      <c r="D394" s="30">
        <v>538.6</v>
      </c>
      <c r="E394" s="56" t="s">
        <v>2619</v>
      </c>
      <c r="L394" s="56" t="s">
        <v>17</v>
      </c>
      <c r="M394" s="58"/>
      <c r="Z394" s="30">
        <f>IF(LEFT(M394,4)=LEFT(L394,4),L394,0)</f>
        <v>0</v>
      </c>
      <c r="AA394" s="72" t="s">
        <v>4300</v>
      </c>
      <c r="AB394" s="72" t="s">
        <v>4302</v>
      </c>
      <c r="AC394" s="72">
        <v>46.867233049779799</v>
      </c>
      <c r="AD394" s="72">
        <v>6.9607372669263299</v>
      </c>
      <c r="AE394" s="72"/>
      <c r="AF394" s="72"/>
      <c r="AG394" s="72"/>
    </row>
    <row r="395" spans="1:33" s="56" customFormat="1" ht="14.45" customHeight="1" x14ac:dyDescent="0.25">
      <c r="A395" s="29" t="s">
        <v>3012</v>
      </c>
      <c r="B395" s="39" t="s">
        <v>1449</v>
      </c>
      <c r="C395" s="39" t="s">
        <v>4176</v>
      </c>
      <c r="D395" s="30">
        <v>810.665370941162</v>
      </c>
      <c r="E395" s="56" t="s">
        <v>2625</v>
      </c>
      <c r="L395" s="56" t="s">
        <v>17</v>
      </c>
      <c r="M395" s="58"/>
      <c r="Z395" s="30">
        <f>IF(LEFT(M395,4)=LEFT(L395,4),L395,0)</f>
        <v>0</v>
      </c>
      <c r="AA395" s="72" t="s">
        <v>4300</v>
      </c>
      <c r="AB395" s="72" t="s">
        <v>4301</v>
      </c>
      <c r="AC395" s="72">
        <v>46.646033660779402</v>
      </c>
      <c r="AD395" s="72">
        <v>6.7237290367234204</v>
      </c>
      <c r="AE395" s="72"/>
      <c r="AF395" s="72"/>
      <c r="AG395" s="72"/>
    </row>
    <row r="396" spans="1:33" s="56" customFormat="1" ht="14.45" customHeight="1" x14ac:dyDescent="0.25">
      <c r="A396" s="24" t="s">
        <v>3008</v>
      </c>
      <c r="B396" s="39" t="s">
        <v>1449</v>
      </c>
      <c r="C396" s="39" t="s">
        <v>4176</v>
      </c>
      <c r="D396" s="30"/>
      <c r="E396" s="56" t="s">
        <v>2621</v>
      </c>
      <c r="L396" s="56" t="s">
        <v>17</v>
      </c>
      <c r="M396" s="58"/>
      <c r="Z396" s="30">
        <f>IF(LEFT(M396,4)=LEFT(L396,4),L396,0)</f>
        <v>0</v>
      </c>
      <c r="AA396" s="72" t="s">
        <v>4300</v>
      </c>
      <c r="AB396" s="72" t="s">
        <v>4304</v>
      </c>
      <c r="AC396" s="72">
        <v>46.501490654652798</v>
      </c>
      <c r="AD396" s="72">
        <v>6.2591527030422096</v>
      </c>
      <c r="AE396" s="72"/>
      <c r="AF396" s="72"/>
      <c r="AG396" s="72"/>
    </row>
    <row r="397" spans="1:33" s="56" customFormat="1" ht="14.45" customHeight="1" x14ac:dyDescent="0.25">
      <c r="A397" s="24" t="s">
        <v>3005</v>
      </c>
      <c r="B397" s="39" t="s">
        <v>1449</v>
      </c>
      <c r="C397" s="39" t="s">
        <v>4176</v>
      </c>
      <c r="D397" s="30">
        <v>1105.6032371521001</v>
      </c>
      <c r="E397" s="56" t="s">
        <v>2618</v>
      </c>
      <c r="L397" s="56" t="s">
        <v>17</v>
      </c>
      <c r="M397" s="58"/>
      <c r="Z397" s="30">
        <f>IF(LEFT(M397,4)=LEFT(L397,4),L397,0)</f>
        <v>0</v>
      </c>
      <c r="AA397" s="72" t="s">
        <v>4303</v>
      </c>
      <c r="AB397" s="72" t="s">
        <v>4304</v>
      </c>
      <c r="AC397" s="72">
        <v>46.644691382361202</v>
      </c>
      <c r="AD397" s="72">
        <v>6.2588256039893597</v>
      </c>
      <c r="AE397" s="72"/>
      <c r="AF397" s="72"/>
      <c r="AG397" s="72"/>
    </row>
    <row r="398" spans="1:33" s="56" customFormat="1" ht="14.45" customHeight="1" x14ac:dyDescent="0.25">
      <c r="A398" s="29" t="s">
        <v>1869</v>
      </c>
      <c r="B398" s="39" t="s">
        <v>1449</v>
      </c>
      <c r="C398" s="39" t="s">
        <v>4176</v>
      </c>
      <c r="D398" s="30">
        <v>1279.5520401000999</v>
      </c>
      <c r="E398" s="56" t="s">
        <v>1450</v>
      </c>
      <c r="F398" s="56" t="s">
        <v>1034</v>
      </c>
      <c r="K398" s="56" t="s">
        <v>4006</v>
      </c>
      <c r="L398" s="56" t="s">
        <v>3</v>
      </c>
      <c r="M398" s="55" t="s">
        <v>573</v>
      </c>
      <c r="N398" s="57"/>
      <c r="O398" s="57"/>
      <c r="Z398" s="30" t="str">
        <f>IF(LEFT(M398,4)=LEFT(L398,4),L398,0)</f>
        <v>Lasius</v>
      </c>
      <c r="AA398" s="72" t="s">
        <v>4303</v>
      </c>
      <c r="AB398" s="72"/>
      <c r="AC398" s="72">
        <v>46.5760741897206</v>
      </c>
      <c r="AD398" s="72">
        <v>6.3333458361687196</v>
      </c>
      <c r="AE398" s="72"/>
      <c r="AF398" s="72"/>
      <c r="AG398" s="72"/>
    </row>
    <row r="399" spans="1:33" s="56" customFormat="1" ht="14.45" customHeight="1" x14ac:dyDescent="0.25">
      <c r="A399" s="29" t="s">
        <v>3010</v>
      </c>
      <c r="B399" s="39" t="s">
        <v>1449</v>
      </c>
      <c r="C399" s="39" t="s">
        <v>4176</v>
      </c>
      <c r="D399" s="30"/>
      <c r="E399" s="56" t="s">
        <v>2623</v>
      </c>
      <c r="L399" s="56" t="s">
        <v>17</v>
      </c>
      <c r="M399" s="58"/>
      <c r="Z399" s="30">
        <f>IF(LEFT(M399,4)=LEFT(L399,4),L399,0)</f>
        <v>0</v>
      </c>
      <c r="AA399" s="72" t="s">
        <v>4300</v>
      </c>
      <c r="AB399" s="72" t="s">
        <v>4304</v>
      </c>
      <c r="AC399" s="72">
        <v>46.644702710124498</v>
      </c>
      <c r="AD399" s="72">
        <v>6.5695383026688097</v>
      </c>
      <c r="AE399" s="72"/>
      <c r="AF399" s="72"/>
      <c r="AG399" s="72"/>
    </row>
    <row r="400" spans="1:33" s="56" customFormat="1" ht="14.45" customHeight="1" x14ac:dyDescent="0.25">
      <c r="A400" s="29" t="s">
        <v>3007</v>
      </c>
      <c r="B400" s="39" t="s">
        <v>1449</v>
      </c>
      <c r="C400" s="39" t="s">
        <v>4176</v>
      </c>
      <c r="D400" s="30">
        <v>514.621913909912</v>
      </c>
      <c r="E400" s="56" t="s">
        <v>2620</v>
      </c>
      <c r="L400" s="56" t="s">
        <v>17</v>
      </c>
      <c r="M400" s="58"/>
      <c r="Z400" s="30">
        <f>IF(LEFT(M400,4)=LEFT(L400,4),L400,0)</f>
        <v>0</v>
      </c>
      <c r="AA400" s="72" t="s">
        <v>4300</v>
      </c>
      <c r="AB400" s="72" t="s">
        <v>4301</v>
      </c>
      <c r="AC400" s="72">
        <v>46.503018149982601</v>
      </c>
      <c r="AD400" s="72">
        <v>6.4201936687549601</v>
      </c>
      <c r="AE400" s="72"/>
      <c r="AF400" s="72"/>
      <c r="AG400" s="72"/>
    </row>
    <row r="401" spans="1:33" s="56" customFormat="1" ht="14.45" customHeight="1" x14ac:dyDescent="0.25">
      <c r="A401" s="29" t="s">
        <v>3004</v>
      </c>
      <c r="B401" s="39" t="s">
        <v>1449</v>
      </c>
      <c r="C401" s="39" t="s">
        <v>4176</v>
      </c>
      <c r="D401" s="30"/>
      <c r="E401" s="56" t="s">
        <v>2617</v>
      </c>
      <c r="L401" s="56" t="s">
        <v>17</v>
      </c>
      <c r="M401" s="58"/>
      <c r="Z401" s="30">
        <f>IF(LEFT(M401,4)=LEFT(L401,4),L401,0)</f>
        <v>0</v>
      </c>
      <c r="AA401" s="72" t="s">
        <v>4300</v>
      </c>
      <c r="AB401" s="72" t="s">
        <v>4307</v>
      </c>
      <c r="AC401" s="72">
        <v>46.720421374150597</v>
      </c>
      <c r="AD401" s="72">
        <v>6.6454964232076703</v>
      </c>
      <c r="AE401" s="72"/>
      <c r="AF401" s="72"/>
      <c r="AG401" s="72"/>
    </row>
    <row r="402" spans="1:33" s="56" customFormat="1" ht="14.45" customHeight="1" x14ac:dyDescent="0.25">
      <c r="A402" s="24" t="s">
        <v>3011</v>
      </c>
      <c r="B402" s="39" t="s">
        <v>1449</v>
      </c>
      <c r="C402" s="39" t="s">
        <v>4176</v>
      </c>
      <c r="D402" s="30">
        <v>1303.11485671997</v>
      </c>
      <c r="E402" s="56" t="s">
        <v>2624</v>
      </c>
      <c r="L402" s="56" t="s">
        <v>17</v>
      </c>
      <c r="M402" s="58"/>
      <c r="Z402" s="30">
        <f>IF(LEFT(M402,4)=LEFT(L402,4),L402,0)</f>
        <v>0</v>
      </c>
      <c r="AA402" s="72" t="s">
        <v>4303</v>
      </c>
      <c r="AB402" s="72" t="s">
        <v>4304</v>
      </c>
      <c r="AC402" s="72">
        <v>46.641320181362502</v>
      </c>
      <c r="AD402" s="72">
        <v>6.3393181937070304</v>
      </c>
      <c r="AE402" s="72"/>
      <c r="AF402" s="72"/>
      <c r="AG402" s="72"/>
    </row>
    <row r="403" spans="1:33" s="56" customFormat="1" ht="14.45" customHeight="1" x14ac:dyDescent="0.25">
      <c r="A403" s="29" t="s">
        <v>3009</v>
      </c>
      <c r="B403" s="39" t="s">
        <v>1449</v>
      </c>
      <c r="C403" s="39" t="s">
        <v>4176</v>
      </c>
      <c r="D403" s="73"/>
      <c r="E403" s="56" t="s">
        <v>2622</v>
      </c>
      <c r="L403" s="56" t="s">
        <v>17</v>
      </c>
      <c r="M403" s="58"/>
      <c r="Z403" s="30">
        <f>IF(LEFT(M403,4)=LEFT(L403,4),L403,0)</f>
        <v>0</v>
      </c>
      <c r="AA403" s="72" t="s">
        <v>4300</v>
      </c>
      <c r="AB403" s="72"/>
      <c r="AC403" s="72">
        <v>46.937062667970601</v>
      </c>
      <c r="AD403" s="72">
        <v>7.0421789015888097</v>
      </c>
      <c r="AE403" s="72"/>
      <c r="AF403" s="72"/>
      <c r="AG403" s="72"/>
    </row>
    <row r="404" spans="1:33" s="56" customFormat="1" ht="14.45" customHeight="1" x14ac:dyDescent="0.25">
      <c r="A404" s="24" t="s">
        <v>1870</v>
      </c>
      <c r="B404" s="39" t="s">
        <v>1449</v>
      </c>
      <c r="C404" s="39" t="s">
        <v>1460</v>
      </c>
      <c r="D404" s="73"/>
      <c r="E404" s="56" t="s">
        <v>1461</v>
      </c>
      <c r="K404" s="56" t="s">
        <v>301</v>
      </c>
      <c r="L404" s="56" t="s">
        <v>0</v>
      </c>
      <c r="M404" s="55" t="s">
        <v>734</v>
      </c>
      <c r="N404" s="57">
        <v>2019</v>
      </c>
      <c r="AA404" s="72" t="s">
        <v>4300</v>
      </c>
      <c r="AB404" s="72"/>
      <c r="AC404" s="72">
        <v>46.500979705248099</v>
      </c>
      <c r="AD404" s="72">
        <v>6.1864976400830196</v>
      </c>
      <c r="AE404" s="72"/>
      <c r="AF404" s="72"/>
      <c r="AG404" s="72"/>
    </row>
    <row r="405" spans="1:33" s="56" customFormat="1" ht="14.45" customHeight="1" x14ac:dyDescent="0.25">
      <c r="A405" s="29" t="s">
        <v>2994</v>
      </c>
      <c r="B405" s="39" t="s">
        <v>1449</v>
      </c>
      <c r="C405" s="39" t="s">
        <v>2605</v>
      </c>
      <c r="D405" s="73"/>
      <c r="E405" s="56" t="s">
        <v>2606</v>
      </c>
      <c r="K405" s="57" t="s">
        <v>301</v>
      </c>
      <c r="L405" s="32" t="s">
        <v>403</v>
      </c>
      <c r="M405" s="9" t="s">
        <v>443</v>
      </c>
      <c r="N405" s="57">
        <v>2019</v>
      </c>
      <c r="Z405" s="30" t="str">
        <f>IF(LEFT(M405,4)=LEFT(L405,4),L405,0)</f>
        <v>Formica</v>
      </c>
      <c r="AA405" s="72" t="s">
        <v>4300</v>
      </c>
      <c r="AB405" s="72" t="s">
        <v>4302</v>
      </c>
      <c r="AC405" s="72">
        <v>46.6472375477124</v>
      </c>
      <c r="AD405" s="72">
        <v>6.7294555199785799</v>
      </c>
      <c r="AE405" s="72"/>
      <c r="AF405" s="72"/>
      <c r="AG405" s="72"/>
    </row>
    <row r="406" spans="1:33" s="56" customFormat="1" ht="14.45" customHeight="1" x14ac:dyDescent="0.25">
      <c r="A406" s="29" t="s">
        <v>2995</v>
      </c>
      <c r="B406" s="39" t="s">
        <v>1449</v>
      </c>
      <c r="C406" s="39" t="s">
        <v>2605</v>
      </c>
      <c r="D406" s="73"/>
      <c r="E406" s="56" t="s">
        <v>2626</v>
      </c>
      <c r="L406" s="56" t="s">
        <v>17</v>
      </c>
      <c r="M406" s="58"/>
      <c r="Z406" s="30">
        <f>IF(LEFT(M406,4)=LEFT(L406,4),L406,0)</f>
        <v>0</v>
      </c>
      <c r="AA406" s="72" t="s">
        <v>4300</v>
      </c>
      <c r="AB406" s="72" t="s">
        <v>4307</v>
      </c>
      <c r="AC406" s="72">
        <v>46.500780073706402</v>
      </c>
      <c r="AD406" s="72">
        <v>6.4151424284376297</v>
      </c>
      <c r="AE406" s="72"/>
      <c r="AF406" s="72"/>
      <c r="AG406" s="72"/>
    </row>
    <row r="407" spans="1:33" s="56" customFormat="1" ht="14.45" customHeight="1" x14ac:dyDescent="0.25">
      <c r="A407" s="29" t="s">
        <v>2997</v>
      </c>
      <c r="B407" s="39" t="s">
        <v>1449</v>
      </c>
      <c r="C407" s="39" t="s">
        <v>2605</v>
      </c>
      <c r="D407" s="73"/>
      <c r="E407" s="56" t="s">
        <v>2608</v>
      </c>
      <c r="L407" s="56" t="s">
        <v>17</v>
      </c>
      <c r="M407" s="58"/>
      <c r="Z407" s="30">
        <f>IF(LEFT(M407,4)=LEFT(L407,4),L407,0)</f>
        <v>0</v>
      </c>
      <c r="AA407" s="72" t="s">
        <v>4300</v>
      </c>
      <c r="AB407" s="72" t="s">
        <v>4304</v>
      </c>
      <c r="AC407" s="72">
        <v>46.289605455217597</v>
      </c>
      <c r="AD407" s="72">
        <v>7.1523235554231999</v>
      </c>
      <c r="AE407" s="72"/>
      <c r="AF407" s="72"/>
      <c r="AG407" s="72"/>
    </row>
    <row r="408" spans="1:33" s="56" customFormat="1" ht="14.45" customHeight="1" x14ac:dyDescent="0.25">
      <c r="A408" s="24" t="s">
        <v>2996</v>
      </c>
      <c r="B408" s="39" t="s">
        <v>1449</v>
      </c>
      <c r="C408" s="39" t="s">
        <v>2605</v>
      </c>
      <c r="D408" s="73"/>
      <c r="E408" s="56" t="s">
        <v>2607</v>
      </c>
      <c r="K408" s="57" t="s">
        <v>301</v>
      </c>
      <c r="L408" s="32" t="s">
        <v>403</v>
      </c>
      <c r="M408" s="55" t="s">
        <v>457</v>
      </c>
      <c r="N408" s="57">
        <v>2019</v>
      </c>
      <c r="Z408" s="30" t="str">
        <f>IF(LEFT(M408,4)=LEFT(L408,4),L408,0)</f>
        <v>Formica</v>
      </c>
      <c r="AA408" s="72" t="s">
        <v>4300</v>
      </c>
      <c r="AB408" s="72" t="s">
        <v>4301</v>
      </c>
      <c r="AC408" s="72">
        <v>46.938847977985901</v>
      </c>
      <c r="AD408" s="72">
        <v>7.0415453189206101</v>
      </c>
      <c r="AE408" s="72"/>
      <c r="AF408" s="72"/>
      <c r="AG408" s="72"/>
    </row>
    <row r="409" spans="1:33" s="56" customFormat="1" ht="14.45" customHeight="1" x14ac:dyDescent="0.25">
      <c r="A409" s="29" t="s">
        <v>2992</v>
      </c>
      <c r="B409" s="39" t="s">
        <v>1449</v>
      </c>
      <c r="C409" s="39" t="s">
        <v>2601</v>
      </c>
      <c r="D409" s="73"/>
      <c r="E409" s="56" t="s">
        <v>2602</v>
      </c>
      <c r="K409" s="57" t="s">
        <v>301</v>
      </c>
      <c r="L409" s="32" t="s">
        <v>403</v>
      </c>
      <c r="M409" s="58" t="s">
        <v>4004</v>
      </c>
      <c r="N409" s="57">
        <v>2019</v>
      </c>
      <c r="Z409" s="30" t="str">
        <f>IF(LEFT(M409,4)=LEFT(L409,4),L409,0)</f>
        <v>Formica</v>
      </c>
      <c r="AA409" s="72" t="s">
        <v>4300</v>
      </c>
      <c r="AB409" s="72" t="s">
        <v>4304</v>
      </c>
      <c r="AC409" s="72">
        <v>46.500200061493302</v>
      </c>
      <c r="AD409" s="72">
        <v>6.7351572501560799</v>
      </c>
      <c r="AE409" s="72"/>
      <c r="AF409" s="72"/>
      <c r="AG409" s="72"/>
    </row>
    <row r="410" spans="1:33" s="56" customFormat="1" ht="14.45" customHeight="1" x14ac:dyDescent="0.25">
      <c r="A410" s="24" t="s">
        <v>2993</v>
      </c>
      <c r="B410" s="39" t="s">
        <v>1449</v>
      </c>
      <c r="C410" s="39" t="s">
        <v>2603</v>
      </c>
      <c r="D410" s="30">
        <v>592.5</v>
      </c>
      <c r="E410" s="56" t="s">
        <v>2604</v>
      </c>
      <c r="K410" s="57" t="s">
        <v>301</v>
      </c>
      <c r="L410" s="32" t="s">
        <v>403</v>
      </c>
      <c r="M410" s="58" t="s">
        <v>3118</v>
      </c>
      <c r="N410" s="57">
        <v>2019</v>
      </c>
      <c r="AA410" s="72" t="s">
        <v>4300</v>
      </c>
      <c r="AB410" s="72" t="s">
        <v>4302</v>
      </c>
      <c r="AC410" s="72">
        <v>46.933614483484398</v>
      </c>
      <c r="AD410" s="72">
        <v>7.0403115834891699</v>
      </c>
      <c r="AE410" s="72"/>
      <c r="AF410" s="72"/>
      <c r="AG410" s="72"/>
    </row>
    <row r="411" spans="1:33" s="56" customFormat="1" ht="14.45" customHeight="1" x14ac:dyDescent="0.25">
      <c r="A411" s="29" t="s">
        <v>3003</v>
      </c>
      <c r="B411" s="39" t="s">
        <v>1449</v>
      </c>
      <c r="C411" s="39" t="s">
        <v>4177</v>
      </c>
      <c r="D411" s="30"/>
      <c r="E411" s="56" t="s">
        <v>2616</v>
      </c>
      <c r="K411" s="57" t="s">
        <v>301</v>
      </c>
      <c r="L411" s="32" t="s">
        <v>403</v>
      </c>
      <c r="M411" s="58" t="s">
        <v>4004</v>
      </c>
      <c r="N411" s="56">
        <v>2019</v>
      </c>
      <c r="Z411" s="30" t="str">
        <f>IF(LEFT(M411,4)=LEFT(L411,4),L411,0)</f>
        <v>Formica</v>
      </c>
      <c r="AA411" s="72" t="s">
        <v>4300</v>
      </c>
      <c r="AB411" s="72" t="s">
        <v>4302</v>
      </c>
      <c r="AC411" s="72">
        <v>46.5039044753224</v>
      </c>
      <c r="AD411" s="72">
        <v>6.4111223049461197</v>
      </c>
      <c r="AE411" s="72"/>
      <c r="AF411" s="72"/>
      <c r="AG411" s="72"/>
    </row>
    <row r="412" spans="1:33" s="56" customFormat="1" ht="14.45" customHeight="1" x14ac:dyDescent="0.25">
      <c r="A412" s="29" t="s">
        <v>2998</v>
      </c>
      <c r="B412" s="39" t="s">
        <v>1449</v>
      </c>
      <c r="C412" s="39" t="s">
        <v>2609</v>
      </c>
      <c r="D412" s="30"/>
      <c r="E412" s="56" t="s">
        <v>2610</v>
      </c>
      <c r="K412" s="57" t="s">
        <v>301</v>
      </c>
      <c r="L412" s="32" t="s">
        <v>403</v>
      </c>
      <c r="M412" s="58" t="s">
        <v>4004</v>
      </c>
      <c r="N412" s="57">
        <v>2019</v>
      </c>
      <c r="Z412" s="30" t="str">
        <f>IF(LEFT(M412,4)=LEFT(L412,4),L412,0)</f>
        <v>Formica</v>
      </c>
      <c r="AA412" s="72" t="s">
        <v>4300</v>
      </c>
      <c r="AB412" s="72" t="s">
        <v>4304</v>
      </c>
      <c r="AC412" s="72">
        <v>46.647501101303497</v>
      </c>
      <c r="AD412" s="72">
        <v>6.2549190841436602</v>
      </c>
      <c r="AE412" s="72"/>
      <c r="AF412" s="72"/>
      <c r="AG412" s="72"/>
    </row>
    <row r="413" spans="1:33" s="56" customFormat="1" ht="14.45" customHeight="1" x14ac:dyDescent="0.25">
      <c r="A413" s="29" t="s">
        <v>1871</v>
      </c>
      <c r="B413" s="39" t="s">
        <v>1449</v>
      </c>
      <c r="C413" s="39" t="s">
        <v>1464</v>
      </c>
      <c r="D413" s="30"/>
      <c r="E413" s="56" t="s">
        <v>1465</v>
      </c>
      <c r="K413" s="56" t="s">
        <v>301</v>
      </c>
      <c r="L413" s="56" t="s">
        <v>0</v>
      </c>
      <c r="M413" s="55" t="s">
        <v>727</v>
      </c>
      <c r="N413" s="57">
        <v>2019</v>
      </c>
      <c r="Q413" s="32"/>
      <c r="Z413" s="30" t="str">
        <f>IF(LEFT(M413,4)=LEFT(L413,4),L413,0)</f>
        <v>Myrmica</v>
      </c>
      <c r="AA413" s="72" t="s">
        <v>4303</v>
      </c>
      <c r="AB413" s="72" t="s">
        <v>4304</v>
      </c>
      <c r="AC413" s="72">
        <v>46.718347150033303</v>
      </c>
      <c r="AD413" s="72">
        <v>6.6497498724161197</v>
      </c>
      <c r="AE413" s="72"/>
      <c r="AF413" s="72"/>
      <c r="AG413" s="72"/>
    </row>
    <row r="414" spans="1:33" s="56" customFormat="1" ht="14.45" customHeight="1" x14ac:dyDescent="0.25">
      <c r="A414" s="24" t="s">
        <v>1872</v>
      </c>
      <c r="B414" s="39" t="s">
        <v>1449</v>
      </c>
      <c r="C414" s="39" t="s">
        <v>1462</v>
      </c>
      <c r="D414" s="30"/>
      <c r="E414" s="56" t="s">
        <v>1463</v>
      </c>
      <c r="K414" s="56" t="s">
        <v>301</v>
      </c>
      <c r="L414" s="56" t="s">
        <v>0</v>
      </c>
      <c r="M414" s="55" t="s">
        <v>734</v>
      </c>
      <c r="N414" s="57">
        <v>2019</v>
      </c>
      <c r="Z414" s="30" t="str">
        <f>IF(LEFT(M414,4)=LEFT(L414,4),L414,0)</f>
        <v>Myrmica</v>
      </c>
      <c r="AA414" s="72" t="s">
        <v>4300</v>
      </c>
      <c r="AB414" s="72"/>
      <c r="AC414" s="72">
        <v>46.426849214410097</v>
      </c>
      <c r="AD414" s="72">
        <v>6.18658694261305</v>
      </c>
      <c r="AE414" s="72"/>
      <c r="AF414" s="72"/>
      <c r="AG414" s="72"/>
    </row>
    <row r="415" spans="1:33" s="56" customFormat="1" ht="14.45" customHeight="1" x14ac:dyDescent="0.25">
      <c r="A415" s="29" t="s">
        <v>3000</v>
      </c>
      <c r="B415" s="39" t="s">
        <v>1449</v>
      </c>
      <c r="C415" s="39" t="s">
        <v>2612</v>
      </c>
      <c r="D415" s="74"/>
      <c r="E415" s="56" t="s">
        <v>2613</v>
      </c>
      <c r="K415" s="57" t="s">
        <v>301</v>
      </c>
      <c r="L415" s="32" t="s">
        <v>403</v>
      </c>
      <c r="M415" s="58" t="s">
        <v>4004</v>
      </c>
      <c r="N415" s="56">
        <v>2019</v>
      </c>
      <c r="Z415" s="30" t="str">
        <f>IF(LEFT(M415,4)=LEFT(L415,4),L415,0)</f>
        <v>Formica</v>
      </c>
      <c r="AA415" s="72" t="s">
        <v>4300</v>
      </c>
      <c r="AB415" s="72"/>
      <c r="AC415" s="72">
        <v>46.427849141517299</v>
      </c>
      <c r="AD415" s="72">
        <v>6.17933261370582</v>
      </c>
      <c r="AE415" s="72"/>
      <c r="AF415" s="72"/>
      <c r="AG415" s="72"/>
    </row>
    <row r="416" spans="1:33" s="56" customFormat="1" ht="14.45" customHeight="1" x14ac:dyDescent="0.25">
      <c r="A416" s="24" t="s">
        <v>3002</v>
      </c>
      <c r="B416" s="39" t="s">
        <v>1449</v>
      </c>
      <c r="C416" s="39" t="s">
        <v>4178</v>
      </c>
      <c r="D416" s="30"/>
      <c r="E416" s="56" t="s">
        <v>2615</v>
      </c>
      <c r="K416" s="57" t="s">
        <v>301</v>
      </c>
      <c r="L416" s="32" t="s">
        <v>403</v>
      </c>
      <c r="M416" s="58" t="s">
        <v>4004</v>
      </c>
      <c r="N416" s="57">
        <v>2019</v>
      </c>
      <c r="Z416" s="30" t="str">
        <f>IF(LEFT(M416,4)=LEFT(L416,4),L416,0)</f>
        <v>Formica</v>
      </c>
      <c r="AA416" s="72" t="s">
        <v>4303</v>
      </c>
      <c r="AB416" s="72"/>
      <c r="AC416" s="72">
        <v>46.646085006915101</v>
      </c>
      <c r="AD416" s="72">
        <v>6.2606679956365099</v>
      </c>
      <c r="AE416" s="72"/>
      <c r="AF416" s="72"/>
      <c r="AG416" s="72"/>
    </row>
    <row r="417" spans="1:33" s="56" customFormat="1" ht="14.45" customHeight="1" x14ac:dyDescent="0.25">
      <c r="A417" s="29" t="s">
        <v>3001</v>
      </c>
      <c r="B417" s="39" t="s">
        <v>1449</v>
      </c>
      <c r="C417" s="39" t="s">
        <v>4178</v>
      </c>
      <c r="D417" s="30"/>
      <c r="E417" s="56" t="s">
        <v>2614</v>
      </c>
      <c r="K417" s="57" t="s">
        <v>301</v>
      </c>
      <c r="L417" s="32" t="s">
        <v>403</v>
      </c>
      <c r="M417" s="58" t="s">
        <v>4004</v>
      </c>
      <c r="N417" s="57">
        <v>2019</v>
      </c>
      <c r="Z417" s="30" t="str">
        <f>IF(LEFT(M417,4)=LEFT(L417,4),L417,0)</f>
        <v>Formica</v>
      </c>
      <c r="AA417" s="72" t="s">
        <v>4300</v>
      </c>
      <c r="AB417" s="72"/>
      <c r="AC417" s="72">
        <v>46.426919470237003</v>
      </c>
      <c r="AD417" s="72">
        <v>6.1867097441090397</v>
      </c>
      <c r="AE417" s="72"/>
      <c r="AF417" s="72"/>
      <c r="AG417" s="72"/>
    </row>
    <row r="418" spans="1:33" s="56" customFormat="1" ht="14.45" customHeight="1" x14ac:dyDescent="0.25">
      <c r="A418" s="24" t="s">
        <v>2999</v>
      </c>
      <c r="B418" s="39" t="s">
        <v>1449</v>
      </c>
      <c r="C418" s="39" t="s">
        <v>4179</v>
      </c>
      <c r="D418" s="30"/>
      <c r="E418" s="56" t="s">
        <v>2611</v>
      </c>
      <c r="L418" s="56" t="s">
        <v>17</v>
      </c>
      <c r="M418" s="58"/>
      <c r="Z418" s="30">
        <f>IF(LEFT(M418,4)=LEFT(L418,4),L418,0)</f>
        <v>0</v>
      </c>
      <c r="AA418" s="72" t="s">
        <v>4300</v>
      </c>
      <c r="AB418" s="72" t="s">
        <v>4304</v>
      </c>
      <c r="AC418" s="72">
        <v>46.644436079059901</v>
      </c>
      <c r="AD418" s="72">
        <v>6.5704387451635196</v>
      </c>
      <c r="AE418" s="72"/>
      <c r="AF418" s="72"/>
      <c r="AG418" s="72"/>
    </row>
    <row r="419" spans="1:33" s="56" customFormat="1" ht="14.45" customHeight="1" x14ac:dyDescent="0.25">
      <c r="A419" s="29" t="s">
        <v>3634</v>
      </c>
      <c r="B419" s="39" t="s">
        <v>3565</v>
      </c>
      <c r="C419" s="39" t="s">
        <v>4180</v>
      </c>
      <c r="D419" s="30"/>
      <c r="E419" s="56" t="s">
        <v>3610</v>
      </c>
      <c r="L419" s="56" t="s">
        <v>15</v>
      </c>
      <c r="M419" s="58"/>
      <c r="Z419" s="30">
        <f>IF(LEFT(M419,4)=LEFT(L419,4),L419,0)</f>
        <v>0</v>
      </c>
      <c r="AA419" s="72" t="s">
        <v>4300</v>
      </c>
      <c r="AB419" s="72" t="s">
        <v>4304</v>
      </c>
      <c r="AC419" s="72">
        <v>46.570071608696097</v>
      </c>
      <c r="AD419" s="72">
        <v>6.1772994782828503</v>
      </c>
      <c r="AE419" s="72"/>
      <c r="AF419" s="72"/>
      <c r="AG419" s="72"/>
    </row>
    <row r="420" spans="1:33" s="56" customFormat="1" ht="14.45" customHeight="1" x14ac:dyDescent="0.25">
      <c r="A420" s="29" t="s">
        <v>3988</v>
      </c>
      <c r="B420" s="39" t="s">
        <v>3565</v>
      </c>
      <c r="C420" s="39" t="s">
        <v>4180</v>
      </c>
      <c r="D420" s="30"/>
      <c r="E420" s="56" t="s">
        <v>3609</v>
      </c>
      <c r="L420" s="56" t="s">
        <v>15</v>
      </c>
      <c r="M420" s="58"/>
      <c r="Z420" s="30">
        <f>IF(LEFT(M420,4)=LEFT(L420,4),L420,0)</f>
        <v>0</v>
      </c>
      <c r="AA420" s="72" t="s">
        <v>4300</v>
      </c>
      <c r="AB420" s="72" t="s">
        <v>4307</v>
      </c>
      <c r="AC420" s="72">
        <v>46.575547027218001</v>
      </c>
      <c r="AD420" s="72">
        <v>6.4951087158915302</v>
      </c>
      <c r="AE420" s="72"/>
      <c r="AF420" s="72"/>
      <c r="AG420" s="72"/>
    </row>
    <row r="421" spans="1:33" s="56" customFormat="1" ht="14.45" customHeight="1" x14ac:dyDescent="0.25">
      <c r="A421" s="29" t="s">
        <v>3987</v>
      </c>
      <c r="B421" s="39" t="s">
        <v>3565</v>
      </c>
      <c r="C421" s="39" t="s">
        <v>4180</v>
      </c>
      <c r="D421" s="30">
        <v>1301.76390457153</v>
      </c>
      <c r="E421" s="56" t="s">
        <v>3608</v>
      </c>
      <c r="L421" s="56" t="s">
        <v>2</v>
      </c>
      <c r="M421" s="58"/>
      <c r="Z421" s="30">
        <f>IF(LEFT(M421,4)=LEFT(L421,4),L421,0)</f>
        <v>0</v>
      </c>
      <c r="AA421" s="72" t="s">
        <v>4303</v>
      </c>
      <c r="AB421" s="72" t="s">
        <v>4304</v>
      </c>
      <c r="AC421" s="72">
        <v>46.641334555960903</v>
      </c>
      <c r="AD421" s="72">
        <v>6.33883095378512</v>
      </c>
      <c r="AE421" s="72"/>
      <c r="AF421" s="72"/>
      <c r="AG421" s="72"/>
    </row>
    <row r="422" spans="1:33" s="56" customFormat="1" ht="14.45" customHeight="1" x14ac:dyDescent="0.25">
      <c r="A422" s="29" t="s">
        <v>3986</v>
      </c>
      <c r="B422" s="39" t="s">
        <v>3565</v>
      </c>
      <c r="C422" s="39" t="s">
        <v>4180</v>
      </c>
      <c r="D422" s="30"/>
      <c r="E422" s="56" t="s">
        <v>3607</v>
      </c>
      <c r="L422" s="56" t="s">
        <v>2</v>
      </c>
      <c r="M422" s="58"/>
      <c r="Z422" s="30">
        <f>IF(LEFT(M422,4)=LEFT(L422,4),L422,0)</f>
        <v>0</v>
      </c>
      <c r="AA422" s="72" t="s">
        <v>4300</v>
      </c>
      <c r="AB422" s="72" t="s">
        <v>4304</v>
      </c>
      <c r="AC422" s="72">
        <v>46.8673502345708</v>
      </c>
      <c r="AD422" s="72">
        <v>6.6499115188616198</v>
      </c>
      <c r="AE422" s="72"/>
      <c r="AF422" s="72"/>
      <c r="AG422" s="72"/>
    </row>
    <row r="423" spans="1:33" s="56" customFormat="1" ht="14.45" customHeight="1" x14ac:dyDescent="0.25">
      <c r="A423" s="29" t="s">
        <v>3996</v>
      </c>
      <c r="B423" s="39" t="s">
        <v>3565</v>
      </c>
      <c r="C423" s="39" t="s">
        <v>3621</v>
      </c>
      <c r="D423" s="30"/>
      <c r="E423" s="56" t="s">
        <v>3622</v>
      </c>
      <c r="L423" s="56" t="s">
        <v>3</v>
      </c>
      <c r="M423" s="58"/>
      <c r="Z423" s="30">
        <f>IF(LEFT(M423,4)=LEFT(L423,4),L423,0)</f>
        <v>0</v>
      </c>
      <c r="AA423" s="72" t="s">
        <v>4300</v>
      </c>
      <c r="AB423" s="72" t="s">
        <v>4304</v>
      </c>
      <c r="AC423" s="72">
        <v>46.645810642472902</v>
      </c>
      <c r="AD423" s="72">
        <v>6.7321143526582201</v>
      </c>
      <c r="AE423" s="72"/>
      <c r="AF423" s="72"/>
      <c r="AG423" s="72"/>
    </row>
    <row r="424" spans="1:33" s="56" customFormat="1" ht="14.45" customHeight="1" x14ac:dyDescent="0.25">
      <c r="A424" s="29" t="s">
        <v>3997</v>
      </c>
      <c r="B424" s="39" t="s">
        <v>3565</v>
      </c>
      <c r="C424" s="39" t="s">
        <v>3621</v>
      </c>
      <c r="D424" s="30">
        <v>1447.9478416442901</v>
      </c>
      <c r="E424" s="56" t="s">
        <v>3623</v>
      </c>
      <c r="L424" s="56" t="s">
        <v>3</v>
      </c>
      <c r="M424" s="58"/>
      <c r="Z424" s="30">
        <f>IF(LEFT(M424,4)=LEFT(L424,4),L424,0)</f>
        <v>0</v>
      </c>
      <c r="AA424" s="72" t="s">
        <v>4303</v>
      </c>
      <c r="AB424" s="72"/>
      <c r="AC424" s="72">
        <v>46.4223970657848</v>
      </c>
      <c r="AD424" s="72">
        <v>6.10868191324038</v>
      </c>
      <c r="AE424" s="72"/>
      <c r="AF424" s="72"/>
      <c r="AG424" s="72"/>
    </row>
    <row r="425" spans="1:33" s="56" customFormat="1" ht="14.45" customHeight="1" x14ac:dyDescent="0.25">
      <c r="A425" s="29" t="s">
        <v>3998</v>
      </c>
      <c r="B425" s="39" t="s">
        <v>3565</v>
      </c>
      <c r="C425" s="39" t="s">
        <v>3621</v>
      </c>
      <c r="D425" s="30"/>
      <c r="E425" s="56" t="s">
        <v>3624</v>
      </c>
      <c r="L425" s="56" t="s">
        <v>8</v>
      </c>
      <c r="M425" s="58"/>
      <c r="Z425" s="30">
        <f>IF(LEFT(M425,4)=LEFT(L425,4),L425,0)</f>
        <v>0</v>
      </c>
      <c r="AA425" s="72" t="s">
        <v>4300</v>
      </c>
      <c r="AB425" s="72" t="s">
        <v>4304</v>
      </c>
      <c r="AC425" s="72">
        <v>46.424909482787299</v>
      </c>
      <c r="AD425" s="72">
        <v>6.10131010894849</v>
      </c>
      <c r="AE425" s="72"/>
      <c r="AF425" s="72"/>
      <c r="AG425" s="72"/>
    </row>
    <row r="426" spans="1:33" s="56" customFormat="1" ht="14.45" customHeight="1" x14ac:dyDescent="0.25">
      <c r="A426" s="29" t="s">
        <v>3982</v>
      </c>
      <c r="B426" s="39" t="s">
        <v>3565</v>
      </c>
      <c r="C426" s="39" t="s">
        <v>3600</v>
      </c>
      <c r="D426" s="30"/>
      <c r="E426" s="56" t="s">
        <v>3602</v>
      </c>
      <c r="L426" s="56" t="s">
        <v>2</v>
      </c>
      <c r="M426" s="58"/>
      <c r="Z426" s="30">
        <f>IF(LEFT(M426,4)=LEFT(L426,4),L426,0)</f>
        <v>0</v>
      </c>
      <c r="AA426" s="72" t="s">
        <v>4303</v>
      </c>
      <c r="AB426" s="72"/>
      <c r="AC426" s="72">
        <v>46.423245073178201</v>
      </c>
      <c r="AD426" s="72">
        <v>6.1025928034612402</v>
      </c>
      <c r="AE426" s="72"/>
      <c r="AF426" s="72"/>
      <c r="AG426" s="72"/>
    </row>
    <row r="427" spans="1:33" s="56" customFormat="1" ht="14.45" customHeight="1" x14ac:dyDescent="0.25">
      <c r="A427" s="29" t="s">
        <v>3981</v>
      </c>
      <c r="B427" s="39" t="s">
        <v>3565</v>
      </c>
      <c r="C427" s="39" t="s">
        <v>3600</v>
      </c>
      <c r="D427" s="30"/>
      <c r="E427" s="56" t="s">
        <v>3601</v>
      </c>
      <c r="L427" s="56" t="s">
        <v>8</v>
      </c>
      <c r="M427" s="58"/>
      <c r="Z427" s="30">
        <f>IF(LEFT(M427,4)=LEFT(L427,4),L427,0)</f>
        <v>0</v>
      </c>
      <c r="AA427" s="72" t="s">
        <v>4300</v>
      </c>
      <c r="AB427" s="72" t="s">
        <v>4304</v>
      </c>
      <c r="AC427" s="72">
        <v>46.364936110830598</v>
      </c>
      <c r="AD427" s="72">
        <v>7.1958110739795202</v>
      </c>
      <c r="AE427" s="72"/>
      <c r="AF427" s="72"/>
      <c r="AG427" s="72"/>
    </row>
    <row r="428" spans="1:33" s="56" customFormat="1" ht="14.45" customHeight="1" x14ac:dyDescent="0.25">
      <c r="A428" s="29" t="s">
        <v>3983</v>
      </c>
      <c r="B428" s="39" t="s">
        <v>3565</v>
      </c>
      <c r="C428" s="39" t="s">
        <v>3600</v>
      </c>
      <c r="D428" s="30">
        <v>1298.64586257935</v>
      </c>
      <c r="E428" s="56" t="s">
        <v>3603</v>
      </c>
      <c r="L428" s="56" t="s">
        <v>15</v>
      </c>
      <c r="M428" s="58"/>
      <c r="Z428" s="30">
        <f>IF(LEFT(M428,4)=LEFT(L428,4),L428,0)</f>
        <v>0</v>
      </c>
      <c r="AA428" s="72" t="s">
        <v>4303</v>
      </c>
      <c r="AB428" s="72" t="s">
        <v>4304</v>
      </c>
      <c r="AC428" s="72">
        <v>46.641353373622501</v>
      </c>
      <c r="AD428" s="72">
        <v>6.3392528143206501</v>
      </c>
      <c r="AE428" s="72"/>
      <c r="AF428" s="72"/>
      <c r="AG428" s="72"/>
    </row>
    <row r="429" spans="1:33" s="56" customFormat="1" ht="14.45" customHeight="1" x14ac:dyDescent="0.25">
      <c r="A429" s="29" t="s">
        <v>3991</v>
      </c>
      <c r="B429" s="39" t="s">
        <v>3565</v>
      </c>
      <c r="C429" s="39" t="s">
        <v>3613</v>
      </c>
      <c r="D429" s="30"/>
      <c r="E429" s="56" t="s">
        <v>3614</v>
      </c>
      <c r="L429" s="56" t="s">
        <v>3</v>
      </c>
      <c r="M429" s="58"/>
      <c r="Z429" s="30">
        <f>IF(LEFT(M429,4)=LEFT(L429,4),L429,0)</f>
        <v>0</v>
      </c>
      <c r="AA429" s="72" t="s">
        <v>4300</v>
      </c>
      <c r="AB429" s="72"/>
      <c r="AC429" s="72">
        <v>46.649604472858996</v>
      </c>
      <c r="AD429" s="72">
        <v>6.7207978716805803</v>
      </c>
      <c r="AE429" s="72"/>
      <c r="AF429" s="72"/>
      <c r="AG429" s="72"/>
    </row>
    <row r="430" spans="1:33" s="56" customFormat="1" ht="14.45" customHeight="1" x14ac:dyDescent="0.25">
      <c r="A430" s="29" t="s">
        <v>3992</v>
      </c>
      <c r="B430" s="39" t="s">
        <v>3565</v>
      </c>
      <c r="C430" s="39" t="s">
        <v>3615</v>
      </c>
      <c r="D430" s="30">
        <v>1517.1640281677201</v>
      </c>
      <c r="E430" s="56" t="s">
        <v>3616</v>
      </c>
      <c r="H430" s="55"/>
      <c r="L430" s="56" t="s">
        <v>0</v>
      </c>
      <c r="M430" s="58"/>
      <c r="Z430" s="30">
        <f>IF(LEFT(M430,4)=LEFT(L430,4),L430,0)</f>
        <v>0</v>
      </c>
      <c r="AA430" s="72" t="s">
        <v>4303</v>
      </c>
      <c r="AB430" s="72"/>
      <c r="AC430" s="72">
        <v>46.423789677396599</v>
      </c>
      <c r="AD430" s="72">
        <v>6.1018173857928302</v>
      </c>
      <c r="AE430" s="72"/>
      <c r="AF430" s="72"/>
      <c r="AG430" s="72"/>
    </row>
    <row r="431" spans="1:33" s="56" customFormat="1" ht="14.45" customHeight="1" x14ac:dyDescent="0.25">
      <c r="A431" s="29" t="s">
        <v>3993</v>
      </c>
      <c r="B431" s="39" t="s">
        <v>3565</v>
      </c>
      <c r="C431" s="39" t="s">
        <v>3615</v>
      </c>
      <c r="D431" s="30"/>
      <c r="E431" s="56" t="s">
        <v>3617</v>
      </c>
      <c r="L431" s="56" t="s">
        <v>0</v>
      </c>
      <c r="M431" s="58"/>
      <c r="Z431" s="30">
        <f>IF(LEFT(M431,4)=LEFT(L431,4),L431,0)</f>
        <v>0</v>
      </c>
      <c r="AA431" s="72" t="s">
        <v>4303</v>
      </c>
      <c r="AB431" s="72"/>
      <c r="AC431" s="72">
        <v>46.643951718933899</v>
      </c>
      <c r="AD431" s="72">
        <v>6.3334789449342299</v>
      </c>
      <c r="AE431" s="72"/>
      <c r="AF431" s="72"/>
      <c r="AG431" s="72"/>
    </row>
    <row r="432" spans="1:33" s="56" customFormat="1" ht="14.45" customHeight="1" x14ac:dyDescent="0.25">
      <c r="A432" s="29" t="s">
        <v>3964</v>
      </c>
      <c r="B432" s="39" t="s">
        <v>3565</v>
      </c>
      <c r="C432" s="39" t="s">
        <v>3575</v>
      </c>
      <c r="D432" s="30"/>
      <c r="E432" s="56" t="s">
        <v>3579</v>
      </c>
      <c r="L432" s="56" t="s">
        <v>8</v>
      </c>
      <c r="M432" s="58"/>
      <c r="Z432" s="30">
        <f>IF(LEFT(M432,4)=LEFT(L432,4),L432,0)</f>
        <v>0</v>
      </c>
      <c r="AA432" s="72" t="s">
        <v>4300</v>
      </c>
      <c r="AB432" s="72" t="s">
        <v>4304</v>
      </c>
      <c r="AC432" s="72">
        <v>46.289213914027002</v>
      </c>
      <c r="AD432" s="72">
        <v>7.1518273467556002</v>
      </c>
      <c r="AE432" s="72"/>
      <c r="AF432" s="72"/>
      <c r="AG432" s="72"/>
    </row>
    <row r="433" spans="1:33" s="56" customFormat="1" ht="14.45" customHeight="1" x14ac:dyDescent="0.25">
      <c r="A433" s="29" t="s">
        <v>3961</v>
      </c>
      <c r="B433" s="39" t="s">
        <v>3565</v>
      </c>
      <c r="C433" s="39" t="s">
        <v>3575</v>
      </c>
      <c r="D433" s="30">
        <v>1478.82346343994</v>
      </c>
      <c r="E433" s="56" t="s">
        <v>3576</v>
      </c>
      <c r="L433" s="56" t="s">
        <v>3</v>
      </c>
      <c r="M433" s="58"/>
      <c r="Z433" s="30">
        <f>IF(LEFT(M433,4)=LEFT(L433,4),L433,0)</f>
        <v>0</v>
      </c>
      <c r="AA433" s="72" t="s">
        <v>4303</v>
      </c>
      <c r="AB433" s="72" t="s">
        <v>4304</v>
      </c>
      <c r="AC433" s="72">
        <v>46.218339339640302</v>
      </c>
      <c r="AD433" s="72">
        <v>7.0376584676880203</v>
      </c>
      <c r="AE433" s="72"/>
      <c r="AF433" s="72"/>
      <c r="AG433" s="72"/>
    </row>
    <row r="434" spans="1:33" s="56" customFormat="1" ht="14.45" customHeight="1" x14ac:dyDescent="0.25">
      <c r="A434" s="29" t="s">
        <v>3965</v>
      </c>
      <c r="B434" s="39" t="s">
        <v>3565</v>
      </c>
      <c r="C434" s="39" t="s">
        <v>3575</v>
      </c>
      <c r="D434" s="30">
        <v>811.08077621459995</v>
      </c>
      <c r="E434" s="56" t="s">
        <v>3580</v>
      </c>
      <c r="L434" s="56" t="s">
        <v>8</v>
      </c>
      <c r="M434" s="58"/>
      <c r="Z434" s="30">
        <f>IF(LEFT(M434,4)=LEFT(L434,4),L434,0)</f>
        <v>0</v>
      </c>
      <c r="AA434" s="72" t="s">
        <v>4300</v>
      </c>
      <c r="AB434" s="72" t="s">
        <v>4304</v>
      </c>
      <c r="AC434" s="72">
        <v>46.716019534577903</v>
      </c>
      <c r="AD434" s="72">
        <v>6.4179577961487597</v>
      </c>
      <c r="AE434" s="72"/>
      <c r="AF434" s="72"/>
      <c r="AG434" s="72"/>
    </row>
    <row r="435" spans="1:33" s="56" customFormat="1" ht="14.45" customHeight="1" x14ac:dyDescent="0.25">
      <c r="A435" s="29" t="s">
        <v>3963</v>
      </c>
      <c r="B435" s="39" t="s">
        <v>3565</v>
      </c>
      <c r="C435" s="39" t="s">
        <v>3575</v>
      </c>
      <c r="D435" s="30"/>
      <c r="E435" s="56" t="s">
        <v>3578</v>
      </c>
      <c r="L435" s="56" t="s">
        <v>8</v>
      </c>
      <c r="M435" s="58"/>
      <c r="Z435" s="30">
        <f>IF(LEFT(M435,4)=LEFT(L435,4),L435,0)</f>
        <v>0</v>
      </c>
      <c r="AA435" s="72" t="s">
        <v>4300</v>
      </c>
      <c r="AB435" s="72" t="s">
        <v>4304</v>
      </c>
      <c r="AC435" s="72">
        <v>46.365385269755699</v>
      </c>
      <c r="AD435" s="72">
        <v>7.1968202970652504</v>
      </c>
      <c r="AE435" s="72"/>
      <c r="AF435" s="72"/>
      <c r="AG435" s="72"/>
    </row>
    <row r="436" spans="1:33" s="56" customFormat="1" ht="14.45" customHeight="1" x14ac:dyDescent="0.25">
      <c r="A436" s="29" t="s">
        <v>3962</v>
      </c>
      <c r="B436" s="39" t="s">
        <v>3565</v>
      </c>
      <c r="C436" s="39" t="s">
        <v>3575</v>
      </c>
      <c r="D436" s="30">
        <v>529.79999999999995</v>
      </c>
      <c r="E436" s="56" t="s">
        <v>3577</v>
      </c>
      <c r="L436" s="56" t="s">
        <v>8</v>
      </c>
      <c r="M436" s="58"/>
      <c r="Z436" s="30">
        <f>IF(LEFT(M436,4)=LEFT(L436,4),L436,0)</f>
        <v>0</v>
      </c>
      <c r="AA436" s="72" t="s">
        <v>4300</v>
      </c>
      <c r="AB436" s="72" t="s">
        <v>4307</v>
      </c>
      <c r="AC436" s="72">
        <v>46.869019366884501</v>
      </c>
      <c r="AD436" s="72">
        <v>6.9570665503510796</v>
      </c>
      <c r="AE436" s="72"/>
      <c r="AF436" s="72"/>
      <c r="AG436" s="72"/>
    </row>
    <row r="437" spans="1:33" s="56" customFormat="1" ht="14.45" customHeight="1" x14ac:dyDescent="0.25">
      <c r="A437" s="29" t="s">
        <v>3960</v>
      </c>
      <c r="B437" s="39" t="s">
        <v>3565</v>
      </c>
      <c r="C437" s="39" t="s">
        <v>3573</v>
      </c>
      <c r="D437" s="30"/>
      <c r="E437" s="56" t="s">
        <v>3574</v>
      </c>
      <c r="L437" s="56" t="s">
        <v>8</v>
      </c>
      <c r="M437" s="58"/>
      <c r="Z437" s="30">
        <f>IF(LEFT(M437,4)=LEFT(L437,4),L437,0)</f>
        <v>0</v>
      </c>
      <c r="AA437" s="72" t="s">
        <v>4300</v>
      </c>
      <c r="AB437" s="72"/>
      <c r="AC437" s="72">
        <v>46.217295072795203</v>
      </c>
      <c r="AD437" s="72">
        <v>7.0409086208949798</v>
      </c>
      <c r="AE437" s="72"/>
      <c r="AF437" s="72"/>
      <c r="AG437" s="72"/>
    </row>
    <row r="438" spans="1:33" s="56" customFormat="1" ht="14.45" customHeight="1" x14ac:dyDescent="0.25">
      <c r="A438" s="29" t="s">
        <v>3999</v>
      </c>
      <c r="B438" s="39" t="s">
        <v>3565</v>
      </c>
      <c r="C438" s="39" t="s">
        <v>3625</v>
      </c>
      <c r="D438" s="30"/>
      <c r="E438" s="56" t="s">
        <v>3626</v>
      </c>
      <c r="L438" s="56" t="s">
        <v>3</v>
      </c>
      <c r="M438" s="58"/>
      <c r="Z438" s="30">
        <f>IF(LEFT(M438,4)=LEFT(L438,4),L438,0)</f>
        <v>0</v>
      </c>
      <c r="AA438" s="72" t="s">
        <v>4300</v>
      </c>
      <c r="AB438" s="72" t="s">
        <v>4302</v>
      </c>
      <c r="AC438" s="72">
        <v>46.503871250153999</v>
      </c>
      <c r="AD438" s="72">
        <v>6.4111250726555102</v>
      </c>
      <c r="AE438" s="72"/>
      <c r="AF438" s="72"/>
      <c r="AG438" s="72"/>
    </row>
    <row r="439" spans="1:33" s="56" customFormat="1" ht="14.45" customHeight="1" x14ac:dyDescent="0.25">
      <c r="A439" s="29" t="s">
        <v>3959</v>
      </c>
      <c r="B439" s="39" t="s">
        <v>3565</v>
      </c>
      <c r="C439" s="39" t="s">
        <v>3569</v>
      </c>
      <c r="D439" s="30"/>
      <c r="E439" s="56" t="s">
        <v>3572</v>
      </c>
      <c r="K439" s="56" t="s">
        <v>301</v>
      </c>
      <c r="L439" s="56" t="s">
        <v>801</v>
      </c>
      <c r="M439" s="55" t="s">
        <v>800</v>
      </c>
      <c r="N439" s="56" t="s">
        <v>4005</v>
      </c>
      <c r="Z439" s="30" t="str">
        <f>IF(LEFT(M439,4)=LEFT(L439,4),L439,0)</f>
        <v>Solenopsis</v>
      </c>
      <c r="AA439" s="72"/>
      <c r="AB439" s="72"/>
      <c r="AC439" s="72"/>
      <c r="AD439" s="72"/>
      <c r="AE439" s="72"/>
      <c r="AF439" s="72"/>
      <c r="AG439" s="72"/>
    </row>
    <row r="440" spans="1:33" s="56" customFormat="1" ht="14.45" customHeight="1" x14ac:dyDescent="0.25">
      <c r="A440" s="29" t="s">
        <v>3957</v>
      </c>
      <c r="B440" s="39" t="s">
        <v>3565</v>
      </c>
      <c r="C440" s="39" t="s">
        <v>3569</v>
      </c>
      <c r="D440" s="30"/>
      <c r="E440" s="56" t="s">
        <v>3570</v>
      </c>
      <c r="L440" s="56" t="s">
        <v>8</v>
      </c>
      <c r="M440" s="58"/>
      <c r="Z440" s="30">
        <f>IF(LEFT(M440,4)=LEFT(L440,4),L440,0)</f>
        <v>0</v>
      </c>
      <c r="AA440" s="72" t="s">
        <v>4300</v>
      </c>
      <c r="AB440" s="72" t="s">
        <v>4304</v>
      </c>
      <c r="AC440" s="72">
        <v>46.864510737287702</v>
      </c>
      <c r="AD440" s="72">
        <v>6.5715790001098799</v>
      </c>
      <c r="AE440" s="72"/>
      <c r="AF440" s="72"/>
      <c r="AG440" s="72"/>
    </row>
    <row r="441" spans="1:33" s="56" customFormat="1" ht="14.45" customHeight="1" x14ac:dyDescent="0.25">
      <c r="A441" s="29" t="s">
        <v>3958</v>
      </c>
      <c r="B441" s="39" t="s">
        <v>3565</v>
      </c>
      <c r="C441" s="39" t="s">
        <v>3569</v>
      </c>
      <c r="D441" s="30">
        <v>972.07489938009496</v>
      </c>
      <c r="E441" s="56" t="s">
        <v>3571</v>
      </c>
      <c r="K441" s="56" t="s">
        <v>301</v>
      </c>
      <c r="L441" s="56" t="s">
        <v>801</v>
      </c>
      <c r="M441" s="55" t="s">
        <v>800</v>
      </c>
      <c r="N441" s="56" t="s">
        <v>4005</v>
      </c>
      <c r="Z441" s="30" t="str">
        <f>IF(LEFT(M441,4)=LEFT(L441,4),L441,0)</f>
        <v>Solenopsis</v>
      </c>
      <c r="AA441" s="72" t="s">
        <v>4300</v>
      </c>
      <c r="AB441" s="72"/>
      <c r="AC441" s="72">
        <v>46.5691609996164</v>
      </c>
      <c r="AD441" s="72">
        <v>6.3390104470603603</v>
      </c>
      <c r="AE441" s="72"/>
      <c r="AF441" s="72"/>
      <c r="AG441" s="72"/>
    </row>
    <row r="442" spans="1:33" s="56" customFormat="1" ht="14.45" customHeight="1" x14ac:dyDescent="0.25">
      <c r="A442" s="29" t="s">
        <v>3976</v>
      </c>
      <c r="B442" s="39" t="s">
        <v>3565</v>
      </c>
      <c r="C442" s="39" t="s">
        <v>3590</v>
      </c>
      <c r="D442" s="30"/>
      <c r="E442" s="56" t="s">
        <v>3594</v>
      </c>
      <c r="H442" s="55"/>
      <c r="L442" s="56" t="s">
        <v>0</v>
      </c>
      <c r="M442" s="58"/>
      <c r="Z442" s="30">
        <f>IF(LEFT(M442,4)=LEFT(L442,4),L442,0)</f>
        <v>0</v>
      </c>
      <c r="AA442" s="72" t="s">
        <v>4300</v>
      </c>
      <c r="AB442" s="72" t="s">
        <v>4307</v>
      </c>
      <c r="AC442" s="72">
        <v>46.791874948731099</v>
      </c>
      <c r="AD442" s="72">
        <v>6.7271646462224899</v>
      </c>
      <c r="AE442" s="72"/>
      <c r="AF442" s="72"/>
      <c r="AG442" s="72"/>
    </row>
    <row r="443" spans="1:33" s="56" customFormat="1" ht="14.45" customHeight="1" x14ac:dyDescent="0.25">
      <c r="A443" s="29" t="s">
        <v>3973</v>
      </c>
      <c r="B443" s="39" t="s">
        <v>3565</v>
      </c>
      <c r="C443" s="39" t="s">
        <v>3590</v>
      </c>
      <c r="D443" s="30"/>
      <c r="E443" s="56" t="s">
        <v>3591</v>
      </c>
      <c r="H443" s="55"/>
      <c r="L443" s="56" t="s">
        <v>0</v>
      </c>
      <c r="M443" s="58"/>
      <c r="Z443" s="30">
        <f>IF(LEFT(M443,4)=LEFT(L443,4),L443,0)</f>
        <v>0</v>
      </c>
      <c r="AA443" s="72" t="s">
        <v>4300</v>
      </c>
      <c r="AB443" s="72" t="s">
        <v>4304</v>
      </c>
      <c r="AC443" s="72">
        <v>46.219351345916799</v>
      </c>
      <c r="AD443" s="72">
        <v>7.0468453710120702</v>
      </c>
      <c r="AE443" s="72"/>
      <c r="AF443" s="72"/>
      <c r="AG443" s="72"/>
    </row>
    <row r="444" spans="1:33" s="56" customFormat="1" ht="14.45" customHeight="1" x14ac:dyDescent="0.25">
      <c r="A444" s="29" t="s">
        <v>3975</v>
      </c>
      <c r="B444" s="39" t="s">
        <v>3565</v>
      </c>
      <c r="C444" s="39" t="s">
        <v>3590</v>
      </c>
      <c r="D444" s="30"/>
      <c r="E444" s="56" t="s">
        <v>3593</v>
      </c>
      <c r="L444" s="56" t="s">
        <v>0</v>
      </c>
      <c r="M444" s="58"/>
      <c r="Z444" s="30">
        <f>IF(LEFT(M444,4)=LEFT(L444,4),L444,0)</f>
        <v>0</v>
      </c>
      <c r="AA444" s="72" t="s">
        <v>4300</v>
      </c>
      <c r="AB444" s="72" t="s">
        <v>4304</v>
      </c>
      <c r="AC444" s="72">
        <v>46.5751201387218</v>
      </c>
      <c r="AD444" s="72">
        <v>6.4992376127875504</v>
      </c>
      <c r="AE444" s="72"/>
      <c r="AF444" s="72"/>
      <c r="AG444" s="72"/>
    </row>
    <row r="445" spans="1:33" s="56" customFormat="1" ht="14.45" customHeight="1" x14ac:dyDescent="0.25">
      <c r="A445" s="29" t="s">
        <v>3974</v>
      </c>
      <c r="B445" s="39" t="s">
        <v>3565</v>
      </c>
      <c r="C445" s="39" t="s">
        <v>3590</v>
      </c>
      <c r="D445" s="30"/>
      <c r="E445" s="56" t="s">
        <v>3592</v>
      </c>
      <c r="L445" s="56" t="s">
        <v>0</v>
      </c>
      <c r="M445" s="58"/>
      <c r="Z445" s="30">
        <f>IF(LEFT(M445,4)=LEFT(L445,4),L445,0)</f>
        <v>0</v>
      </c>
      <c r="AA445" s="72" t="s">
        <v>4300</v>
      </c>
      <c r="AB445" s="72"/>
      <c r="AC445" s="72">
        <v>46.861841302968401</v>
      </c>
      <c r="AD445" s="72">
        <v>6.6447594444502602</v>
      </c>
      <c r="AE445" s="72"/>
      <c r="AF445" s="72"/>
      <c r="AG445" s="72"/>
    </row>
    <row r="446" spans="1:33" s="56" customFormat="1" ht="14.45" customHeight="1" x14ac:dyDescent="0.25">
      <c r="A446" s="29" t="s">
        <v>3985</v>
      </c>
      <c r="B446" s="39" t="s">
        <v>3565</v>
      </c>
      <c r="C446" s="39" t="s">
        <v>3604</v>
      </c>
      <c r="D446" s="30"/>
      <c r="E446" s="56" t="s">
        <v>3606</v>
      </c>
      <c r="L446" s="56" t="s">
        <v>3</v>
      </c>
      <c r="M446" s="58"/>
      <c r="Z446" s="30">
        <f>IF(LEFT(M446,4)=LEFT(L446,4),L446,0)</f>
        <v>0</v>
      </c>
      <c r="AA446" s="72" t="s">
        <v>4300</v>
      </c>
      <c r="AB446" s="72" t="s">
        <v>4302</v>
      </c>
      <c r="AC446" s="72">
        <v>46.641989736198397</v>
      </c>
      <c r="AD446" s="72">
        <v>6.2559930613883301</v>
      </c>
      <c r="AE446" s="72"/>
      <c r="AF446" s="72"/>
      <c r="AG446" s="72"/>
    </row>
    <row r="447" spans="1:33" s="56" customFormat="1" ht="14.45" customHeight="1" x14ac:dyDescent="0.25">
      <c r="A447" s="29" t="s">
        <v>3984</v>
      </c>
      <c r="B447" s="39" t="s">
        <v>3565</v>
      </c>
      <c r="C447" s="39" t="s">
        <v>3604</v>
      </c>
      <c r="D447" s="30"/>
      <c r="E447" s="56" t="s">
        <v>3605</v>
      </c>
      <c r="L447" s="56" t="s">
        <v>15</v>
      </c>
      <c r="M447" s="58"/>
      <c r="Z447" s="30">
        <f>IF(LEFT(M447,4)=LEFT(L447,4),L447,0)</f>
        <v>0</v>
      </c>
      <c r="AA447" s="72" t="s">
        <v>4300</v>
      </c>
      <c r="AB447" s="72"/>
      <c r="AC447" s="72">
        <v>46.575213466430696</v>
      </c>
      <c r="AD447" s="72">
        <v>6.4871469133924196</v>
      </c>
      <c r="AE447" s="72"/>
      <c r="AF447" s="72"/>
      <c r="AG447" s="72"/>
    </row>
    <row r="448" spans="1:33" s="56" customFormat="1" ht="14.45" customHeight="1" x14ac:dyDescent="0.25">
      <c r="A448" s="29" t="s">
        <v>3990</v>
      </c>
      <c r="B448" s="39" t="s">
        <v>3565</v>
      </c>
      <c r="C448" s="39" t="s">
        <v>4181</v>
      </c>
      <c r="D448" s="30"/>
      <c r="E448" s="56" t="s">
        <v>3612</v>
      </c>
      <c r="L448" s="56" t="s">
        <v>3</v>
      </c>
      <c r="M448" s="58"/>
      <c r="Z448" s="30">
        <f>IF(LEFT(M448,4)=LEFT(L448,4),L448,0)</f>
        <v>0</v>
      </c>
      <c r="AA448" s="72" t="s">
        <v>4303</v>
      </c>
      <c r="AB448" s="72"/>
      <c r="AC448" s="72">
        <v>46.4239686847014</v>
      </c>
      <c r="AD448" s="72">
        <v>6.1017305043317798</v>
      </c>
      <c r="AE448" s="72"/>
      <c r="AF448" s="72"/>
      <c r="AG448" s="72"/>
    </row>
    <row r="449" spans="1:33" s="56" customFormat="1" ht="14.45" customHeight="1" x14ac:dyDescent="0.25">
      <c r="A449" s="29" t="s">
        <v>3989</v>
      </c>
      <c r="B449" s="39" t="s">
        <v>3565</v>
      </c>
      <c r="C449" s="39" t="s">
        <v>4181</v>
      </c>
      <c r="D449" s="30"/>
      <c r="E449" s="56" t="s">
        <v>3611</v>
      </c>
      <c r="L449" s="56" t="s">
        <v>3</v>
      </c>
      <c r="M449" s="58"/>
      <c r="Z449" s="30">
        <f>IF(LEFT(M449,4)=LEFT(L449,4),L449,0)</f>
        <v>0</v>
      </c>
      <c r="AA449" s="72" t="s">
        <v>4300</v>
      </c>
      <c r="AB449" s="72" t="s">
        <v>4307</v>
      </c>
      <c r="AC449" s="72">
        <v>46.786494648179001</v>
      </c>
      <c r="AD449" s="72">
        <v>6.5649994200670303</v>
      </c>
      <c r="AE449" s="72"/>
      <c r="AF449" s="72"/>
      <c r="AG449" s="72"/>
    </row>
    <row r="450" spans="1:33" s="56" customFormat="1" ht="14.45" customHeight="1" x14ac:dyDescent="0.25">
      <c r="A450" s="29" t="s">
        <v>3995</v>
      </c>
      <c r="B450" s="39" t="s">
        <v>3565</v>
      </c>
      <c r="C450" s="39" t="s">
        <v>3618</v>
      </c>
      <c r="D450" s="30">
        <v>1821.05834960938</v>
      </c>
      <c r="E450" s="56" t="s">
        <v>3620</v>
      </c>
      <c r="L450" s="56" t="s">
        <v>0</v>
      </c>
      <c r="M450" s="58"/>
      <c r="Z450" s="30">
        <f>IF(LEFT(M450,4)=LEFT(L450,4),L450,0)</f>
        <v>0</v>
      </c>
      <c r="AA450" s="72" t="s">
        <v>4303</v>
      </c>
      <c r="AB450" s="72"/>
      <c r="AC450" s="72">
        <v>46.363367051608698</v>
      </c>
      <c r="AD450" s="72">
        <v>7.1984824633101896</v>
      </c>
      <c r="AE450" s="72"/>
      <c r="AF450" s="72"/>
      <c r="AG450" s="72"/>
    </row>
    <row r="451" spans="1:33" s="56" customFormat="1" x14ac:dyDescent="0.25">
      <c r="A451" s="29" t="s">
        <v>3994</v>
      </c>
      <c r="B451" s="39" t="s">
        <v>3565</v>
      </c>
      <c r="C451" s="39" t="s">
        <v>3618</v>
      </c>
      <c r="D451" s="30"/>
      <c r="E451" s="56" t="s">
        <v>3619</v>
      </c>
      <c r="L451" s="56" t="s">
        <v>3</v>
      </c>
      <c r="M451" s="58"/>
      <c r="Z451" s="30">
        <f>IF(LEFT(M451,4)=LEFT(L451,4),L451,0)</f>
        <v>0</v>
      </c>
      <c r="AA451" s="72" t="s">
        <v>4306</v>
      </c>
      <c r="AB451" s="72"/>
      <c r="AC451" s="72">
        <v>46.2131005016956</v>
      </c>
      <c r="AD451" s="72">
        <v>7.04501362979095</v>
      </c>
      <c r="AE451" s="72"/>
      <c r="AF451" s="72"/>
      <c r="AG451" s="72"/>
    </row>
    <row r="452" spans="1:33" s="56" customFormat="1" x14ac:dyDescent="0.25">
      <c r="A452" s="29" t="s">
        <v>3956</v>
      </c>
      <c r="B452" s="39" t="s">
        <v>3565</v>
      </c>
      <c r="C452" s="39" t="s">
        <v>3566</v>
      </c>
      <c r="D452" s="30"/>
      <c r="E452" s="56" t="s">
        <v>3568</v>
      </c>
      <c r="F452" s="55">
        <v>9</v>
      </c>
      <c r="G452" s="55"/>
      <c r="H452" s="55"/>
      <c r="K452" s="56" t="s">
        <v>4006</v>
      </c>
      <c r="L452" s="56" t="s">
        <v>91</v>
      </c>
      <c r="M452" s="76" t="s">
        <v>916</v>
      </c>
      <c r="N452" s="55">
        <v>2019</v>
      </c>
      <c r="Z452" s="30" t="str">
        <f>IF(LEFT(M452,4)=LEFT(L452,4),L452,0)</f>
        <v>Temnothorax</v>
      </c>
      <c r="AA452" s="72" t="s">
        <v>4300</v>
      </c>
      <c r="AB452" s="72" t="s">
        <v>4304</v>
      </c>
      <c r="AC452" s="72">
        <v>46.425738026691</v>
      </c>
      <c r="AD452" s="72">
        <v>6.1021557443294201</v>
      </c>
      <c r="AE452" s="72"/>
      <c r="AF452" s="72"/>
      <c r="AG452" s="72"/>
    </row>
    <row r="453" spans="1:33" s="56" customFormat="1" ht="14.45" customHeight="1" x14ac:dyDescent="0.25">
      <c r="A453" s="29" t="s">
        <v>3955</v>
      </c>
      <c r="B453" s="39" t="s">
        <v>3565</v>
      </c>
      <c r="C453" s="39" t="s">
        <v>3566</v>
      </c>
      <c r="D453" s="30"/>
      <c r="E453" s="56" t="s">
        <v>3567</v>
      </c>
      <c r="F453" s="75">
        <v>9</v>
      </c>
      <c r="G453" s="75"/>
      <c r="H453" s="75"/>
      <c r="K453" s="56" t="s">
        <v>4006</v>
      </c>
      <c r="L453" s="56" t="s">
        <v>91</v>
      </c>
      <c r="M453" s="75" t="s">
        <v>916</v>
      </c>
      <c r="N453" s="55">
        <v>2019</v>
      </c>
      <c r="Z453" s="30" t="str">
        <f>IF(LEFT(M453,4)=LEFT(L453,4),L453,0)</f>
        <v>Temnothorax</v>
      </c>
      <c r="AA453" s="72" t="s">
        <v>4300</v>
      </c>
      <c r="AB453" s="72"/>
      <c r="AC453" s="72">
        <v>46.717127203358501</v>
      </c>
      <c r="AD453" s="72">
        <v>6.4138333575915398</v>
      </c>
      <c r="AE453" s="72"/>
      <c r="AF453" s="72"/>
      <c r="AG453" s="72"/>
    </row>
    <row r="454" spans="1:33" s="56" customFormat="1" ht="14.45" customHeight="1" x14ac:dyDescent="0.25">
      <c r="A454" s="29" t="s">
        <v>3966</v>
      </c>
      <c r="B454" s="39" t="s">
        <v>3565</v>
      </c>
      <c r="C454" s="39" t="s">
        <v>3581</v>
      </c>
      <c r="D454" s="30"/>
      <c r="E454" s="56" t="s">
        <v>3582</v>
      </c>
      <c r="L454" s="56" t="s">
        <v>8</v>
      </c>
      <c r="M454" s="58"/>
      <c r="Z454" s="30">
        <f>IF(LEFT(M454,4)=LEFT(L454,4),L454,0)</f>
        <v>0</v>
      </c>
      <c r="AA454" s="72" t="s">
        <v>4300</v>
      </c>
      <c r="AB454" s="72"/>
      <c r="AC454" s="72">
        <v>46.862537223285301</v>
      </c>
      <c r="AD454" s="72">
        <v>6.565706774183</v>
      </c>
      <c r="AE454" s="72"/>
      <c r="AF454" s="72"/>
      <c r="AG454" s="72"/>
    </row>
    <row r="455" spans="1:33" s="56" customFormat="1" ht="14.45" customHeight="1" x14ac:dyDescent="0.25">
      <c r="A455" s="29" t="s">
        <v>3968</v>
      </c>
      <c r="B455" s="39" t="s">
        <v>3565</v>
      </c>
      <c r="C455" s="39" t="s">
        <v>3581</v>
      </c>
      <c r="D455" s="30"/>
      <c r="E455" s="56" t="s">
        <v>3584</v>
      </c>
      <c r="K455" s="56" t="s">
        <v>301</v>
      </c>
      <c r="L455" s="56" t="s">
        <v>801</v>
      </c>
      <c r="M455" s="55" t="s">
        <v>800</v>
      </c>
      <c r="N455" s="56" t="s">
        <v>4005</v>
      </c>
      <c r="Z455" s="30" t="str">
        <f>IF(LEFT(M455,4)=LEFT(L455,4),L455,0)</f>
        <v>Solenopsis</v>
      </c>
      <c r="AA455" s="72" t="s">
        <v>4303</v>
      </c>
      <c r="AB455" s="72" t="s">
        <v>4304</v>
      </c>
      <c r="AC455" s="72">
        <v>46.859617267269101</v>
      </c>
      <c r="AD455" s="72">
        <v>6.5655414284751803</v>
      </c>
      <c r="AE455" s="72"/>
      <c r="AF455" s="72"/>
      <c r="AG455" s="72"/>
    </row>
    <row r="456" spans="1:33" s="56" customFormat="1" ht="14.45" customHeight="1" x14ac:dyDescent="0.25">
      <c r="A456" s="29" t="s">
        <v>3970</v>
      </c>
      <c r="B456" s="39" t="s">
        <v>3565</v>
      </c>
      <c r="C456" s="39" t="s">
        <v>3581</v>
      </c>
      <c r="D456" s="30"/>
      <c r="E456" s="56" t="s">
        <v>3586</v>
      </c>
      <c r="K456" s="56" t="s">
        <v>301</v>
      </c>
      <c r="L456" s="56" t="s">
        <v>801</v>
      </c>
      <c r="M456" s="55" t="s">
        <v>800</v>
      </c>
      <c r="N456" s="56" t="s">
        <v>4005</v>
      </c>
      <c r="Z456" s="30" t="str">
        <f>IF(LEFT(M456,4)=LEFT(L456,4),L456,0)</f>
        <v>Solenopsis</v>
      </c>
      <c r="AA456" s="72" t="s">
        <v>4300</v>
      </c>
      <c r="AB456" s="72" t="s">
        <v>4304</v>
      </c>
      <c r="AC456" s="72">
        <v>46.642274512506901</v>
      </c>
      <c r="AD456" s="72">
        <v>6.5655407125491498</v>
      </c>
      <c r="AE456" s="72"/>
      <c r="AF456" s="72"/>
      <c r="AG456" s="72"/>
    </row>
    <row r="457" spans="1:33" s="56" customFormat="1" ht="14.45" customHeight="1" x14ac:dyDescent="0.25">
      <c r="A457" s="29" t="s">
        <v>3969</v>
      </c>
      <c r="B457" s="39" t="s">
        <v>3565</v>
      </c>
      <c r="C457" s="39" t="s">
        <v>3581</v>
      </c>
      <c r="D457" s="30">
        <v>2023.6467628478999</v>
      </c>
      <c r="E457" s="56" t="s">
        <v>3585</v>
      </c>
      <c r="K457" s="56" t="s">
        <v>301</v>
      </c>
      <c r="L457" s="56" t="s">
        <v>801</v>
      </c>
      <c r="M457" s="55" t="s">
        <v>800</v>
      </c>
      <c r="N457" s="56" t="s">
        <v>4005</v>
      </c>
      <c r="Z457" s="30" t="str">
        <f>IF(LEFT(M457,4)=LEFT(L457,4),L457,0)</f>
        <v>Solenopsis</v>
      </c>
      <c r="AA457" s="72" t="s">
        <v>4303</v>
      </c>
      <c r="AB457" s="72" t="s">
        <v>4304</v>
      </c>
      <c r="AC457" s="72">
        <v>46.322899348872603</v>
      </c>
      <c r="AD457" s="72">
        <v>7.0924357978441801</v>
      </c>
      <c r="AE457" s="72"/>
      <c r="AF457" s="72"/>
      <c r="AG457" s="72"/>
    </row>
    <row r="458" spans="1:33" s="56" customFormat="1" ht="14.45" customHeight="1" x14ac:dyDescent="0.25">
      <c r="A458" s="29" t="s">
        <v>3967</v>
      </c>
      <c r="B458" s="39" t="s">
        <v>3565</v>
      </c>
      <c r="C458" s="39" t="s">
        <v>3581</v>
      </c>
      <c r="D458" s="30"/>
      <c r="E458" s="56" t="s">
        <v>3583</v>
      </c>
      <c r="L458" s="56" t="s">
        <v>3</v>
      </c>
      <c r="M458" s="58"/>
      <c r="Z458" s="30">
        <f>IF(LEFT(M458,4)=LEFT(L458,4),L458,0)</f>
        <v>0</v>
      </c>
      <c r="AA458" s="72" t="s">
        <v>4300</v>
      </c>
      <c r="AB458" s="72" t="s">
        <v>4304</v>
      </c>
      <c r="AC458" s="72">
        <v>46.498806346358201</v>
      </c>
      <c r="AD458" s="72">
        <v>6.4107159547222796</v>
      </c>
      <c r="AE458" s="72"/>
      <c r="AF458" s="72"/>
      <c r="AG458" s="72"/>
    </row>
    <row r="459" spans="1:33" s="56" customFormat="1" ht="14.45" customHeight="1" x14ac:dyDescent="0.25">
      <c r="A459" s="29" t="s">
        <v>3979</v>
      </c>
      <c r="B459" s="39" t="s">
        <v>3565</v>
      </c>
      <c r="C459" s="39" t="s">
        <v>3595</v>
      </c>
      <c r="D459" s="30"/>
      <c r="E459" s="56" t="s">
        <v>3598</v>
      </c>
      <c r="L459" s="56" t="s">
        <v>2</v>
      </c>
      <c r="M459" s="58"/>
      <c r="Z459" s="30">
        <f>IF(LEFT(M459,4)=LEFT(L459,4),L459,0)</f>
        <v>0</v>
      </c>
      <c r="AA459" s="72" t="s">
        <v>4300</v>
      </c>
      <c r="AB459" s="72"/>
      <c r="AC459" s="72">
        <v>46.293892492114999</v>
      </c>
      <c r="AD459" s="72">
        <v>7.1540043457342399</v>
      </c>
      <c r="AE459" s="72"/>
      <c r="AF459" s="72"/>
      <c r="AG459" s="72"/>
    </row>
    <row r="460" spans="1:33" s="56" customFormat="1" ht="14.45" customHeight="1" x14ac:dyDescent="0.25">
      <c r="A460" s="29" t="s">
        <v>3977</v>
      </c>
      <c r="B460" s="39" t="s">
        <v>3565</v>
      </c>
      <c r="C460" s="39" t="s">
        <v>3595</v>
      </c>
      <c r="D460" s="30"/>
      <c r="E460" s="56" t="s">
        <v>3596</v>
      </c>
      <c r="L460" s="56" t="s">
        <v>8</v>
      </c>
      <c r="M460" s="58"/>
      <c r="Z460" s="30">
        <f>IF(LEFT(M460,4)=LEFT(L460,4),L460,0)</f>
        <v>0</v>
      </c>
      <c r="AA460" s="72" t="s">
        <v>4306</v>
      </c>
      <c r="AB460" s="72"/>
      <c r="AC460" s="72">
        <v>46.430524736242099</v>
      </c>
      <c r="AD460" s="72">
        <v>6.1781442009754297</v>
      </c>
      <c r="AE460" s="72"/>
      <c r="AF460" s="72"/>
      <c r="AG460" s="72"/>
    </row>
    <row r="461" spans="1:33" s="56" customFormat="1" ht="14.45" customHeight="1" x14ac:dyDescent="0.25">
      <c r="A461" s="29" t="s">
        <v>3980</v>
      </c>
      <c r="B461" s="39" t="s">
        <v>3565</v>
      </c>
      <c r="C461" s="39" t="s">
        <v>3595</v>
      </c>
      <c r="D461" s="30"/>
      <c r="E461" s="56" t="s">
        <v>3599</v>
      </c>
      <c r="K461" s="56" t="s">
        <v>301</v>
      </c>
      <c r="L461" s="56" t="s">
        <v>801</v>
      </c>
      <c r="M461" s="55" t="s">
        <v>800</v>
      </c>
      <c r="N461" s="56" t="s">
        <v>4005</v>
      </c>
      <c r="Z461" s="30" t="str">
        <f>IF(LEFT(M461,4)=LEFT(L461,4),L461,0)</f>
        <v>Solenopsis</v>
      </c>
      <c r="AA461" s="72" t="s">
        <v>4300</v>
      </c>
      <c r="AB461" s="72"/>
      <c r="AC461" s="72">
        <v>46.576823487229703</v>
      </c>
      <c r="AD461" s="72">
        <v>6.4952786403123897</v>
      </c>
      <c r="AE461" s="72"/>
      <c r="AF461" s="72"/>
      <c r="AG461" s="72"/>
    </row>
    <row r="462" spans="1:33" s="56" customFormat="1" ht="14.45" customHeight="1" x14ac:dyDescent="0.25">
      <c r="A462" s="29" t="s">
        <v>3978</v>
      </c>
      <c r="B462" s="39" t="s">
        <v>3565</v>
      </c>
      <c r="C462" s="39" t="s">
        <v>3595</v>
      </c>
      <c r="D462" s="30">
        <v>1413.3693504333501</v>
      </c>
      <c r="E462" s="56" t="s">
        <v>3597</v>
      </c>
      <c r="L462" s="56" t="s">
        <v>3</v>
      </c>
      <c r="M462" s="58"/>
      <c r="Z462" s="30">
        <f>IF(LEFT(M462,4)=LEFT(L462,4),L462,0)</f>
        <v>0</v>
      </c>
      <c r="AA462" s="72" t="s">
        <v>4303</v>
      </c>
      <c r="AB462" s="72" t="s">
        <v>4304</v>
      </c>
      <c r="AC462" s="72">
        <v>46.861358047645098</v>
      </c>
      <c r="AD462" s="72">
        <v>6.5655848197983504</v>
      </c>
      <c r="AE462" s="72"/>
      <c r="AF462" s="72"/>
      <c r="AG462" s="72"/>
    </row>
    <row r="463" spans="1:33" s="56" customFormat="1" ht="14.45" customHeight="1" x14ac:dyDescent="0.25">
      <c r="A463" s="29" t="s">
        <v>3971</v>
      </c>
      <c r="B463" s="39" t="s">
        <v>3565</v>
      </c>
      <c r="C463" s="39" t="s">
        <v>3587</v>
      </c>
      <c r="D463" s="30"/>
      <c r="E463" s="56" t="s">
        <v>3588</v>
      </c>
      <c r="K463" s="56" t="s">
        <v>301</v>
      </c>
      <c r="L463" s="56" t="s">
        <v>801</v>
      </c>
      <c r="M463" s="55" t="s">
        <v>800</v>
      </c>
      <c r="N463" s="56" t="s">
        <v>4005</v>
      </c>
      <c r="Z463" s="30" t="str">
        <f>IF(LEFT(M463,4)=LEFT(L463,4),L463,0)</f>
        <v>Solenopsis</v>
      </c>
      <c r="AA463" s="72" t="s">
        <v>4300</v>
      </c>
      <c r="AB463" s="72" t="s">
        <v>4304</v>
      </c>
      <c r="AC463" s="72">
        <v>46.218817776585801</v>
      </c>
      <c r="AD463" s="72">
        <v>7.0412989460724704</v>
      </c>
      <c r="AE463" s="72"/>
      <c r="AF463" s="72"/>
      <c r="AG463" s="72"/>
    </row>
    <row r="464" spans="1:33" s="56" customFormat="1" ht="14.45" customHeight="1" x14ac:dyDescent="0.25">
      <c r="A464" s="29" t="s">
        <v>3972</v>
      </c>
      <c r="B464" s="39" t="s">
        <v>3565</v>
      </c>
      <c r="C464" s="39" t="s">
        <v>3587</v>
      </c>
      <c r="D464" s="30">
        <v>1923.5427818298299</v>
      </c>
      <c r="E464" s="56" t="s">
        <v>3589</v>
      </c>
      <c r="L464" s="56" t="s">
        <v>0</v>
      </c>
      <c r="M464" s="58"/>
      <c r="Z464" s="30">
        <f>IF(LEFT(M464,4)=LEFT(L464,4),L464,0)</f>
        <v>0</v>
      </c>
      <c r="AA464" s="72" t="s">
        <v>4303</v>
      </c>
      <c r="AB464" s="72" t="s">
        <v>4304</v>
      </c>
      <c r="AC464" s="72">
        <v>46.2897978305433</v>
      </c>
      <c r="AD464" s="72">
        <v>7.1538717948224901</v>
      </c>
      <c r="AE464" s="72"/>
      <c r="AF464" s="72"/>
      <c r="AG464" s="72"/>
    </row>
    <row r="465" spans="1:33" s="56" customFormat="1" ht="14.45" customHeight="1" x14ac:dyDescent="0.25">
      <c r="A465" s="24" t="s">
        <v>1346</v>
      </c>
      <c r="B465" s="39" t="s">
        <v>300</v>
      </c>
      <c r="C465" s="39" t="s">
        <v>4182</v>
      </c>
      <c r="D465" s="74"/>
      <c r="E465" s="57" t="s">
        <v>186</v>
      </c>
      <c r="F465" s="57">
        <v>10</v>
      </c>
      <c r="G465" s="57"/>
      <c r="H465" s="57"/>
      <c r="I465" s="57"/>
      <c r="J465" s="57"/>
      <c r="K465" s="57"/>
      <c r="L465" s="56" t="s">
        <v>3</v>
      </c>
      <c r="M465" s="29"/>
      <c r="N465" s="57"/>
      <c r="O465" s="57"/>
      <c r="P465" s="57"/>
      <c r="Z465" s="30">
        <f>IF(LEFT(M465,4)=LEFT(L465,4),L465,0)</f>
        <v>0</v>
      </c>
      <c r="AA465" s="72" t="s">
        <v>4300</v>
      </c>
      <c r="AB465" s="72" t="s">
        <v>4301</v>
      </c>
      <c r="AC465" s="72">
        <v>46.933503818621602</v>
      </c>
      <c r="AD465" s="72">
        <v>7.0347497183064496</v>
      </c>
      <c r="AE465" s="72"/>
      <c r="AF465" s="72"/>
      <c r="AG465" s="72"/>
    </row>
    <row r="466" spans="1:33" s="56" customFormat="1" ht="14.45" customHeight="1" x14ac:dyDescent="0.25">
      <c r="A466" s="29" t="s">
        <v>1345</v>
      </c>
      <c r="B466" s="39" t="s">
        <v>300</v>
      </c>
      <c r="C466" s="39" t="s">
        <v>4182</v>
      </c>
      <c r="D466" s="74"/>
      <c r="E466" s="57" t="s">
        <v>185</v>
      </c>
      <c r="F466" s="57">
        <v>10</v>
      </c>
      <c r="G466" s="57"/>
      <c r="H466" s="57"/>
      <c r="I466" s="57"/>
      <c r="J466" s="57"/>
      <c r="K466" s="57"/>
      <c r="L466" s="56" t="s">
        <v>3</v>
      </c>
      <c r="M466" s="29"/>
      <c r="N466" s="57"/>
      <c r="O466" s="57"/>
      <c r="Z466" s="30">
        <f>IF(LEFT(M466,4)=LEFT(L466,4),L466,0)</f>
        <v>0</v>
      </c>
      <c r="AA466" s="72" t="s">
        <v>4300</v>
      </c>
      <c r="AB466" s="72" t="s">
        <v>4304</v>
      </c>
      <c r="AC466" s="72">
        <v>46.499786653531501</v>
      </c>
      <c r="AD466" s="72">
        <v>6.2543193958094401</v>
      </c>
      <c r="AE466" s="72"/>
      <c r="AF466" s="72"/>
      <c r="AG466" s="72"/>
    </row>
    <row r="467" spans="1:33" s="56" customFormat="1" ht="14.45" customHeight="1" x14ac:dyDescent="0.25">
      <c r="A467" s="24" t="s">
        <v>1322</v>
      </c>
      <c r="B467" s="39" t="s">
        <v>300</v>
      </c>
      <c r="C467" s="39" t="s">
        <v>140</v>
      </c>
      <c r="D467" s="30">
        <v>647.64815902709995</v>
      </c>
      <c r="E467" s="56" t="s">
        <v>147</v>
      </c>
      <c r="F467" s="56">
        <v>10</v>
      </c>
      <c r="L467" s="56" t="s">
        <v>3</v>
      </c>
      <c r="M467" s="58"/>
      <c r="Z467" s="30">
        <f>IF(LEFT(M467,4)=LEFT(L467,4),L467,0)</f>
        <v>0</v>
      </c>
      <c r="AA467" s="72" t="s">
        <v>4303</v>
      </c>
      <c r="AB467" s="72"/>
      <c r="AC467" s="72">
        <v>46.429271777026301</v>
      </c>
      <c r="AD467" s="72">
        <v>6.1855709552132403</v>
      </c>
      <c r="AE467" s="72"/>
      <c r="AF467" s="72"/>
      <c r="AG467" s="72"/>
    </row>
    <row r="468" spans="1:33" s="56" customFormat="1" ht="14.45" customHeight="1" x14ac:dyDescent="0.25">
      <c r="A468" s="29" t="s">
        <v>1331</v>
      </c>
      <c r="B468" s="39" t="s">
        <v>300</v>
      </c>
      <c r="C468" s="39" t="s">
        <v>162</v>
      </c>
      <c r="D468" s="30"/>
      <c r="E468" s="56" t="s">
        <v>165</v>
      </c>
      <c r="F468" s="56">
        <v>10</v>
      </c>
      <c r="L468" s="56" t="s">
        <v>3</v>
      </c>
      <c r="M468" s="58"/>
      <c r="Z468" s="30">
        <f>IF(LEFT(M468,4)=LEFT(L468,4),L468,0)</f>
        <v>0</v>
      </c>
      <c r="AA468" s="72" t="s">
        <v>4300</v>
      </c>
      <c r="AB468" s="72" t="s">
        <v>4304</v>
      </c>
      <c r="AC468" s="72">
        <v>46.863942616995701</v>
      </c>
      <c r="AD468" s="72">
        <v>6.57184299161566</v>
      </c>
      <c r="AE468" s="72"/>
      <c r="AF468" s="72"/>
      <c r="AG468" s="72"/>
    </row>
    <row r="469" spans="1:33" s="56" customFormat="1" ht="14.45" customHeight="1" x14ac:dyDescent="0.25">
      <c r="A469" s="24" t="s">
        <v>1330</v>
      </c>
      <c r="B469" s="39" t="s">
        <v>300</v>
      </c>
      <c r="C469" s="39" t="s">
        <v>162</v>
      </c>
      <c r="D469" s="30"/>
      <c r="E469" s="56" t="s">
        <v>164</v>
      </c>
      <c r="F469" s="56">
        <v>10</v>
      </c>
      <c r="L469" s="56" t="s">
        <v>3</v>
      </c>
      <c r="M469" s="58"/>
      <c r="Z469" s="30">
        <f>IF(LEFT(M469,4)=LEFT(L469,4),L469,0)</f>
        <v>0</v>
      </c>
      <c r="AA469" s="72" t="s">
        <v>4300</v>
      </c>
      <c r="AB469" s="72" t="s">
        <v>4304</v>
      </c>
      <c r="AC469" s="72">
        <v>46.496056383192403</v>
      </c>
      <c r="AD469" s="72">
        <v>6.1843304151996499</v>
      </c>
      <c r="AE469" s="72"/>
      <c r="AF469" s="72"/>
      <c r="AG469" s="72"/>
    </row>
    <row r="470" spans="1:33" s="56" customFormat="1" ht="14.45" customHeight="1" x14ac:dyDescent="0.25">
      <c r="A470" s="29" t="s">
        <v>1333</v>
      </c>
      <c r="B470" s="39" t="s">
        <v>300</v>
      </c>
      <c r="C470" s="39" t="s">
        <v>162</v>
      </c>
      <c r="D470" s="30"/>
      <c r="E470" s="56" t="s">
        <v>167</v>
      </c>
      <c r="F470" s="56">
        <v>10</v>
      </c>
      <c r="K470" s="56" t="s">
        <v>4006</v>
      </c>
      <c r="L470" s="56" t="s">
        <v>3</v>
      </c>
      <c r="M470" s="55" t="s">
        <v>573</v>
      </c>
      <c r="Z470" s="30" t="str">
        <f>IF(LEFT(M470,4)=LEFT(L470,4),L470,0)</f>
        <v>Lasius</v>
      </c>
      <c r="AA470" s="72" t="s">
        <v>4300</v>
      </c>
      <c r="AB470" s="72"/>
      <c r="AC470" s="72">
        <v>46.428072505112603</v>
      </c>
      <c r="AD470" s="72">
        <v>6.1883510038623601</v>
      </c>
      <c r="AE470" s="72"/>
      <c r="AF470" s="72"/>
      <c r="AG470" s="72"/>
    </row>
    <row r="471" spans="1:33" s="56" customFormat="1" x14ac:dyDescent="0.25">
      <c r="A471" s="24" t="s">
        <v>1332</v>
      </c>
      <c r="B471" s="39" t="s">
        <v>300</v>
      </c>
      <c r="C471" s="39" t="s">
        <v>162</v>
      </c>
      <c r="D471" s="30"/>
      <c r="E471" s="56" t="s">
        <v>166</v>
      </c>
      <c r="F471" s="56">
        <v>10</v>
      </c>
      <c r="K471" s="56" t="s">
        <v>4006</v>
      </c>
      <c r="L471" s="56" t="s">
        <v>3</v>
      </c>
      <c r="M471" s="55" t="s">
        <v>573</v>
      </c>
      <c r="Z471" s="30" t="str">
        <f>IF(LEFT(M471,4)=LEFT(L471,4),L471,0)</f>
        <v>Lasius</v>
      </c>
      <c r="AA471" s="72" t="s">
        <v>4300</v>
      </c>
      <c r="AB471" s="72" t="s">
        <v>4304</v>
      </c>
      <c r="AC471" s="72">
        <v>46.216747356367698</v>
      </c>
      <c r="AD471" s="72">
        <v>7.0444544500861497</v>
      </c>
      <c r="AE471" s="72"/>
      <c r="AF471" s="72"/>
      <c r="AG471" s="72"/>
    </row>
    <row r="472" spans="1:33" s="56" customFormat="1" ht="14.45" customHeight="1" x14ac:dyDescent="0.25">
      <c r="A472" s="29" t="s">
        <v>1329</v>
      </c>
      <c r="B472" s="39" t="s">
        <v>300</v>
      </c>
      <c r="C472" s="39" t="s">
        <v>162</v>
      </c>
      <c r="D472" s="30"/>
      <c r="E472" s="56" t="s">
        <v>163</v>
      </c>
      <c r="F472" s="56">
        <v>10</v>
      </c>
      <c r="L472" s="56" t="s">
        <v>3</v>
      </c>
      <c r="M472" s="58"/>
      <c r="Z472" s="30">
        <f>IF(LEFT(M472,4)=LEFT(L472,4),L472,0)</f>
        <v>0</v>
      </c>
      <c r="AA472" s="72" t="s">
        <v>4300</v>
      </c>
      <c r="AB472" s="72" t="s">
        <v>4304</v>
      </c>
      <c r="AC472" s="72">
        <v>46.864508285395502</v>
      </c>
      <c r="AD472" s="72">
        <v>6.5715744303800099</v>
      </c>
      <c r="AE472" s="72"/>
      <c r="AF472" s="72"/>
      <c r="AG472" s="72"/>
    </row>
    <row r="473" spans="1:33" s="56" customFormat="1" ht="14.45" customHeight="1" x14ac:dyDescent="0.25">
      <c r="A473" s="24" t="s">
        <v>1336</v>
      </c>
      <c r="B473" s="39" t="s">
        <v>300</v>
      </c>
      <c r="C473" s="39" t="s">
        <v>171</v>
      </c>
      <c r="D473" s="30"/>
      <c r="E473" s="56" t="s">
        <v>172</v>
      </c>
      <c r="F473" s="56">
        <v>10</v>
      </c>
      <c r="L473" s="56" t="s">
        <v>3</v>
      </c>
      <c r="M473" s="58"/>
      <c r="Z473" s="30">
        <f>IF(LEFT(M473,4)=LEFT(L473,4),L473,0)</f>
        <v>0</v>
      </c>
      <c r="AA473" s="72" t="s">
        <v>4300</v>
      </c>
      <c r="AB473" s="72" t="s">
        <v>4304</v>
      </c>
      <c r="AC473" s="72">
        <v>46.499407511053903</v>
      </c>
      <c r="AD473" s="72">
        <v>6.2542000375559299</v>
      </c>
      <c r="AE473" s="72"/>
      <c r="AF473" s="72"/>
      <c r="AG473" s="72"/>
    </row>
    <row r="474" spans="1:33" s="56" customFormat="1" ht="14.45" customHeight="1" x14ac:dyDescent="0.25">
      <c r="A474" s="29" t="s">
        <v>1321</v>
      </c>
      <c r="B474" s="39" t="s">
        <v>300</v>
      </c>
      <c r="C474" s="39" t="s">
        <v>139</v>
      </c>
      <c r="D474" s="30">
        <v>654.826146780513</v>
      </c>
      <c r="E474" s="56" t="s">
        <v>146</v>
      </c>
      <c r="F474" s="56">
        <v>10</v>
      </c>
      <c r="L474" s="56" t="s">
        <v>3</v>
      </c>
      <c r="M474" s="58"/>
      <c r="Z474" s="30">
        <f>IF(LEFT(M474,4)=LEFT(L474,4),L474,0)</f>
        <v>0</v>
      </c>
      <c r="AA474" s="72" t="s">
        <v>4300</v>
      </c>
      <c r="AB474" s="72"/>
      <c r="AC474" s="72">
        <v>46.713281915471498</v>
      </c>
      <c r="AD474" s="72">
        <v>6.4934997856069803</v>
      </c>
      <c r="AE474" s="72"/>
      <c r="AF474" s="72"/>
      <c r="AG474" s="72"/>
    </row>
    <row r="475" spans="1:33" s="56" customFormat="1" ht="14.45" customHeight="1" x14ac:dyDescent="0.25">
      <c r="A475" s="24" t="s">
        <v>1320</v>
      </c>
      <c r="B475" s="39" t="s">
        <v>300</v>
      </c>
      <c r="C475" s="39" t="s">
        <v>139</v>
      </c>
      <c r="D475" s="30"/>
      <c r="E475" s="56" t="s">
        <v>145</v>
      </c>
      <c r="F475" s="56">
        <v>10</v>
      </c>
      <c r="K475" s="56" t="s">
        <v>4006</v>
      </c>
      <c r="L475" s="56" t="s">
        <v>3</v>
      </c>
      <c r="M475" s="55" t="s">
        <v>573</v>
      </c>
      <c r="Z475" s="30" t="str">
        <f>IF(LEFT(M475,4)=LEFT(L475,4),L475,0)</f>
        <v>Lasius</v>
      </c>
      <c r="AA475" s="72" t="s">
        <v>4300</v>
      </c>
      <c r="AB475" s="72" t="s">
        <v>4304</v>
      </c>
      <c r="AC475" s="72">
        <v>46.646900850757198</v>
      </c>
      <c r="AD475" s="72">
        <v>6.2593838359715601</v>
      </c>
      <c r="AE475" s="72"/>
      <c r="AF475" s="72"/>
      <c r="AG475" s="72"/>
    </row>
    <row r="476" spans="1:33" s="56" customFormat="1" ht="14.45" customHeight="1" x14ac:dyDescent="0.25">
      <c r="A476" s="29" t="s">
        <v>1317</v>
      </c>
      <c r="B476" s="39" t="s">
        <v>300</v>
      </c>
      <c r="C476" s="39" t="s">
        <v>137</v>
      </c>
      <c r="D476" s="30"/>
      <c r="E476" s="56" t="s">
        <v>143</v>
      </c>
      <c r="F476" s="26">
        <v>3</v>
      </c>
      <c r="G476" s="26"/>
      <c r="H476" s="26"/>
      <c r="I476" s="26"/>
      <c r="J476" s="26"/>
      <c r="K476" s="26" t="s">
        <v>4001</v>
      </c>
      <c r="L476" s="56" t="s">
        <v>0</v>
      </c>
      <c r="M476" s="31" t="s">
        <v>734</v>
      </c>
      <c r="N476" s="57">
        <v>2019</v>
      </c>
      <c r="O476" s="57"/>
      <c r="P476" s="30"/>
      <c r="Z476" s="30" t="str">
        <f>IF(LEFT(M476,4)=LEFT(L476,4),L476,0)</f>
        <v>Myrmica</v>
      </c>
      <c r="AA476" s="72" t="s">
        <v>4300</v>
      </c>
      <c r="AB476" s="72"/>
      <c r="AC476" s="72">
        <v>46.5019511422432</v>
      </c>
      <c r="AD476" s="72">
        <v>6.2653493618221097</v>
      </c>
      <c r="AE476" s="72"/>
      <c r="AF476" s="72"/>
      <c r="AG476" s="72"/>
    </row>
    <row r="477" spans="1:33" s="56" customFormat="1" ht="14.45" customHeight="1" x14ac:dyDescent="0.25">
      <c r="A477" s="24" t="s">
        <v>1334</v>
      </c>
      <c r="B477" s="39" t="s">
        <v>300</v>
      </c>
      <c r="C477" s="39" t="s">
        <v>168</v>
      </c>
      <c r="D477" s="30">
        <v>1290.51169586182</v>
      </c>
      <c r="E477" s="43" t="s">
        <v>169</v>
      </c>
      <c r="F477" s="56">
        <v>10</v>
      </c>
      <c r="L477" s="56" t="s">
        <v>3</v>
      </c>
      <c r="M477" s="58"/>
      <c r="Z477" s="30">
        <f>IF(LEFT(M477,4)=LEFT(L477,4),L477,0)</f>
        <v>0</v>
      </c>
      <c r="AA477" s="72" t="s">
        <v>4303</v>
      </c>
      <c r="AB477" s="72" t="s">
        <v>4304</v>
      </c>
      <c r="AC477" s="72">
        <v>46.5060519380811</v>
      </c>
      <c r="AD477" s="72">
        <v>7.1956495479082898</v>
      </c>
      <c r="AE477" s="72"/>
      <c r="AF477" s="72"/>
      <c r="AG477" s="72"/>
    </row>
    <row r="478" spans="1:33" s="56" customFormat="1" ht="14.45" customHeight="1" x14ac:dyDescent="0.25">
      <c r="A478" s="24" t="s">
        <v>1338</v>
      </c>
      <c r="B478" s="39" t="s">
        <v>300</v>
      </c>
      <c r="C478" s="39" t="s">
        <v>168</v>
      </c>
      <c r="D478" s="30"/>
      <c r="E478" s="56" t="s">
        <v>175</v>
      </c>
      <c r="F478" s="56">
        <v>10</v>
      </c>
      <c r="L478" s="56" t="s">
        <v>3</v>
      </c>
      <c r="M478" s="58"/>
      <c r="Z478" s="30">
        <f>IF(LEFT(M478,4)=LEFT(L478,4),L478,0)</f>
        <v>0</v>
      </c>
      <c r="AA478" s="72" t="s">
        <v>4300</v>
      </c>
      <c r="AB478" s="72" t="s">
        <v>4302</v>
      </c>
      <c r="AC478" s="72">
        <v>46.503923455117203</v>
      </c>
      <c r="AD478" s="72">
        <v>6.4111781711736402</v>
      </c>
      <c r="AE478" s="72"/>
      <c r="AF478" s="72"/>
      <c r="AG478" s="72"/>
    </row>
    <row r="479" spans="1:33" s="56" customFormat="1" ht="14.45" customHeight="1" x14ac:dyDescent="0.25">
      <c r="A479" s="29" t="s">
        <v>1335</v>
      </c>
      <c r="B479" s="39" t="s">
        <v>300</v>
      </c>
      <c r="C479" s="39" t="s">
        <v>168</v>
      </c>
      <c r="D479" s="74"/>
      <c r="E479" s="44" t="s">
        <v>170</v>
      </c>
      <c r="F479" s="57">
        <v>10</v>
      </c>
      <c r="G479" s="57"/>
      <c r="H479" s="57"/>
      <c r="I479" s="57"/>
      <c r="J479" s="57"/>
      <c r="K479" s="56" t="s">
        <v>4006</v>
      </c>
      <c r="L479" s="56" t="s">
        <v>3</v>
      </c>
      <c r="M479" s="55" t="s">
        <v>573</v>
      </c>
      <c r="N479" s="57"/>
      <c r="O479" s="57"/>
      <c r="P479" s="57"/>
      <c r="Q479" s="57"/>
      <c r="R479" s="57"/>
      <c r="S479" s="57"/>
      <c r="T479" s="57"/>
      <c r="Z479" s="30" t="str">
        <f>IF(LEFT(M479,4)=LEFT(L479,4),L479,0)</f>
        <v>Lasius</v>
      </c>
      <c r="AA479" s="72" t="s">
        <v>4300</v>
      </c>
      <c r="AB479" s="72" t="s">
        <v>4304</v>
      </c>
      <c r="AC479" s="72">
        <v>46.646922074026797</v>
      </c>
      <c r="AD479" s="72">
        <v>6.2560649634419701</v>
      </c>
      <c r="AE479" s="72"/>
      <c r="AF479" s="72"/>
      <c r="AG479" s="72"/>
    </row>
    <row r="480" spans="1:33" s="56" customFormat="1" ht="14.45" customHeight="1" x14ac:dyDescent="0.25">
      <c r="A480" s="29" t="s">
        <v>1323</v>
      </c>
      <c r="B480" s="39" t="s">
        <v>300</v>
      </c>
      <c r="C480" s="39" t="s">
        <v>153</v>
      </c>
      <c r="D480" s="30"/>
      <c r="E480" s="56" t="s">
        <v>151</v>
      </c>
      <c r="F480" s="56" t="s">
        <v>152</v>
      </c>
      <c r="L480" s="56" t="s">
        <v>3</v>
      </c>
      <c r="M480" s="58"/>
      <c r="Z480" s="30">
        <f>IF(LEFT(M480,4)=LEFT(L480,4),L480,0)</f>
        <v>0</v>
      </c>
      <c r="AA480" s="72" t="s">
        <v>4306</v>
      </c>
      <c r="AB480" s="72"/>
      <c r="AC480" s="72">
        <v>46.358341586001004</v>
      </c>
      <c r="AD480" s="72">
        <v>6.8862950228866797</v>
      </c>
      <c r="AE480" s="72"/>
      <c r="AF480" s="72"/>
      <c r="AG480" s="72"/>
    </row>
    <row r="481" spans="1:33" s="56" customFormat="1" ht="14.45" customHeight="1" x14ac:dyDescent="0.25">
      <c r="A481" s="29" t="s">
        <v>1339</v>
      </c>
      <c r="B481" s="39" t="s">
        <v>300</v>
      </c>
      <c r="C481" s="39" t="s">
        <v>176</v>
      </c>
      <c r="D481" s="30"/>
      <c r="E481" s="56" t="s">
        <v>177</v>
      </c>
      <c r="F481" s="56">
        <v>10</v>
      </c>
      <c r="L481" s="56" t="s">
        <v>3</v>
      </c>
      <c r="M481" s="58"/>
      <c r="Z481" s="30">
        <f>IF(LEFT(M481,4)=LEFT(L481,4),L481,0)</f>
        <v>0</v>
      </c>
      <c r="AA481" s="72" t="s">
        <v>4300</v>
      </c>
      <c r="AB481" s="72" t="s">
        <v>4304</v>
      </c>
      <c r="AC481" s="72">
        <v>46.865943860159398</v>
      </c>
      <c r="AD481" s="72">
        <v>6.5627291626467299</v>
      </c>
      <c r="AE481" s="72"/>
      <c r="AF481" s="72"/>
      <c r="AG481" s="72"/>
    </row>
    <row r="482" spans="1:33" s="56" customFormat="1" ht="14.45" customHeight="1" x14ac:dyDescent="0.25">
      <c r="A482" s="29" t="s">
        <v>1341</v>
      </c>
      <c r="B482" s="39" t="s">
        <v>300</v>
      </c>
      <c r="C482" s="39" t="s">
        <v>180</v>
      </c>
      <c r="D482" s="30">
        <v>606.843593597412</v>
      </c>
      <c r="E482" s="56" t="s">
        <v>178</v>
      </c>
      <c r="F482" s="56">
        <v>10</v>
      </c>
      <c r="L482" s="56" t="s">
        <v>3</v>
      </c>
      <c r="M482" s="58"/>
      <c r="Z482" s="30">
        <f>IF(LEFT(M482,4)=LEFT(L482,4),L482,0)</f>
        <v>0</v>
      </c>
      <c r="AA482" s="72" t="s">
        <v>4300</v>
      </c>
      <c r="AB482" s="72"/>
      <c r="AC482" s="72">
        <v>46.422719810987601</v>
      </c>
      <c r="AD482" s="72">
        <v>6.1827542166729801</v>
      </c>
      <c r="AE482" s="72"/>
      <c r="AF482" s="72"/>
      <c r="AG482" s="72"/>
    </row>
    <row r="483" spans="1:33" s="56" customFormat="1" ht="14.45" customHeight="1" x14ac:dyDescent="0.25">
      <c r="A483" s="24" t="s">
        <v>1340</v>
      </c>
      <c r="B483" s="39" t="s">
        <v>300</v>
      </c>
      <c r="C483" s="39" t="s">
        <v>180</v>
      </c>
      <c r="D483" s="30"/>
      <c r="E483" s="56" t="s">
        <v>179</v>
      </c>
      <c r="F483" s="56">
        <v>10</v>
      </c>
      <c r="K483" s="56" t="s">
        <v>4006</v>
      </c>
      <c r="L483" s="56" t="s">
        <v>3</v>
      </c>
      <c r="M483" s="55" t="s">
        <v>573</v>
      </c>
      <c r="Z483" s="30" t="str">
        <f>IF(LEFT(M483,4)=LEFT(L483,4),L483,0)</f>
        <v>Lasius</v>
      </c>
      <c r="AA483" s="72" t="s">
        <v>4300</v>
      </c>
      <c r="AB483" s="72" t="s">
        <v>4302</v>
      </c>
      <c r="AC483" s="72">
        <v>46.5037791278817</v>
      </c>
      <c r="AD483" s="72">
        <v>6.4120704093548699</v>
      </c>
      <c r="AE483" s="72"/>
      <c r="AF483" s="72"/>
      <c r="AG483" s="72"/>
    </row>
    <row r="484" spans="1:33" s="56" customFormat="1" ht="14.45" customHeight="1" x14ac:dyDescent="0.25">
      <c r="A484" s="24" t="s">
        <v>1318</v>
      </c>
      <c r="B484" s="39" t="s">
        <v>300</v>
      </c>
      <c r="C484" s="39" t="s">
        <v>138</v>
      </c>
      <c r="D484" s="30"/>
      <c r="E484" s="56" t="s">
        <v>144</v>
      </c>
      <c r="F484" s="56">
        <v>10</v>
      </c>
      <c r="L484" s="56" t="s">
        <v>3</v>
      </c>
      <c r="M484" s="58"/>
      <c r="Z484" s="30">
        <f>IF(LEFT(M484,4)=LEFT(L484,4),L484,0)</f>
        <v>0</v>
      </c>
      <c r="AA484" s="72" t="s">
        <v>4300</v>
      </c>
      <c r="AB484" s="72"/>
      <c r="AC484" s="72">
        <v>46.568406005272898</v>
      </c>
      <c r="AD484" s="72">
        <v>6.3422556900759899</v>
      </c>
      <c r="AE484" s="72"/>
      <c r="AF484" s="72"/>
      <c r="AG484" s="72"/>
    </row>
    <row r="485" spans="1:33" s="56" customFormat="1" ht="14.45" customHeight="1" x14ac:dyDescent="0.25">
      <c r="A485" s="29" t="s">
        <v>1319</v>
      </c>
      <c r="B485" s="39" t="s">
        <v>300</v>
      </c>
      <c r="C485" s="39" t="s">
        <v>138</v>
      </c>
      <c r="D485" s="30"/>
      <c r="E485" s="56" t="s">
        <v>148</v>
      </c>
      <c r="F485" s="56" t="s">
        <v>149</v>
      </c>
      <c r="K485" s="56" t="s">
        <v>301</v>
      </c>
      <c r="L485" s="56" t="s">
        <v>150</v>
      </c>
      <c r="M485" s="58" t="s">
        <v>380</v>
      </c>
      <c r="N485" s="57">
        <v>2019</v>
      </c>
      <c r="Z485" s="30" t="str">
        <f>IF(LEFT(M485,4)=LEFT(L485,4),L485,0)</f>
        <v>Colobopsis</v>
      </c>
      <c r="AA485" s="72" t="s">
        <v>4300</v>
      </c>
      <c r="AB485" s="72" t="s">
        <v>4304</v>
      </c>
      <c r="AC485" s="72">
        <v>46.864510798707798</v>
      </c>
      <c r="AD485" s="72">
        <v>6.5715777388752201</v>
      </c>
      <c r="AE485" s="72"/>
      <c r="AF485" s="72"/>
      <c r="AG485" s="72"/>
    </row>
    <row r="486" spans="1:33" s="56" customFormat="1" ht="14.45" customHeight="1" x14ac:dyDescent="0.25">
      <c r="A486" s="24" t="s">
        <v>1326</v>
      </c>
      <c r="B486" s="39" t="s">
        <v>300</v>
      </c>
      <c r="C486" s="39" t="s">
        <v>154</v>
      </c>
      <c r="D486" s="30">
        <v>1306.7961082458501</v>
      </c>
      <c r="E486" s="56" t="s">
        <v>157</v>
      </c>
      <c r="F486" s="55">
        <v>2</v>
      </c>
      <c r="G486" s="55"/>
      <c r="H486" s="55"/>
      <c r="K486" s="56" t="s">
        <v>301</v>
      </c>
      <c r="L486" s="56" t="s">
        <v>91</v>
      </c>
      <c r="M486" s="76" t="s">
        <v>916</v>
      </c>
      <c r="N486" s="55">
        <v>2019</v>
      </c>
      <c r="O486" s="56" t="s">
        <v>4313</v>
      </c>
      <c r="Z486" s="30" t="str">
        <f>IF(LEFT(M486,4)=LEFT(L486,4),L486,0)</f>
        <v>Temnothorax</v>
      </c>
      <c r="AA486" s="72" t="s">
        <v>4300</v>
      </c>
      <c r="AB486" s="72" t="s">
        <v>4304</v>
      </c>
      <c r="AC486" s="72">
        <v>46.866568028830201</v>
      </c>
      <c r="AD486" s="72">
        <v>6.6480190775784198</v>
      </c>
      <c r="AE486" s="72"/>
      <c r="AF486" s="72"/>
      <c r="AG486" s="72"/>
    </row>
    <row r="487" spans="1:33" s="56" customFormat="1" ht="14.45" customHeight="1" x14ac:dyDescent="0.25">
      <c r="A487" s="24" t="s">
        <v>1324</v>
      </c>
      <c r="B487" s="39" t="s">
        <v>300</v>
      </c>
      <c r="C487" s="39" t="s">
        <v>154</v>
      </c>
      <c r="D487" s="30"/>
      <c r="E487" s="56" t="s">
        <v>155</v>
      </c>
      <c r="F487" s="56" t="s">
        <v>149</v>
      </c>
      <c r="K487" s="56" t="s">
        <v>4006</v>
      </c>
      <c r="L487" s="56" t="s">
        <v>91</v>
      </c>
      <c r="M487" s="54" t="s">
        <v>916</v>
      </c>
      <c r="N487" s="56" t="s">
        <v>4005</v>
      </c>
      <c r="Z487" s="30" t="str">
        <f>IF(LEFT(M487,4)=LEFT(L487,4),L487,0)</f>
        <v>Temnothorax</v>
      </c>
      <c r="AA487" s="72" t="s">
        <v>4300</v>
      </c>
      <c r="AB487" s="72" t="s">
        <v>4304</v>
      </c>
      <c r="AC487" s="72">
        <v>46.500387046915002</v>
      </c>
      <c r="AD487" s="72">
        <v>6.1781331712726404</v>
      </c>
      <c r="AE487" s="72"/>
      <c r="AF487" s="72"/>
      <c r="AG487" s="72"/>
    </row>
    <row r="488" spans="1:33" s="56" customFormat="1" ht="14.45" customHeight="1" x14ac:dyDescent="0.25">
      <c r="A488" s="29" t="s">
        <v>1327</v>
      </c>
      <c r="B488" s="39" t="s">
        <v>300</v>
      </c>
      <c r="C488" s="39" t="s">
        <v>154</v>
      </c>
      <c r="D488" s="30"/>
      <c r="E488" s="56" t="s">
        <v>158</v>
      </c>
      <c r="F488" s="55">
        <v>3</v>
      </c>
      <c r="G488" s="55">
        <v>1</v>
      </c>
      <c r="H488" s="55"/>
      <c r="J488" s="56">
        <v>1</v>
      </c>
      <c r="K488" s="56" t="s">
        <v>301</v>
      </c>
      <c r="L488" s="56" t="s">
        <v>91</v>
      </c>
      <c r="M488" s="55" t="s">
        <v>916</v>
      </c>
      <c r="N488" s="55">
        <v>2019</v>
      </c>
      <c r="O488" s="56" t="s">
        <v>4313</v>
      </c>
      <c r="Z488" s="30" t="str">
        <f>IF(LEFT(M488,4)=LEFT(L488,4),L488,0)</f>
        <v>Temnothorax</v>
      </c>
      <c r="AA488" s="72" t="s">
        <v>4300</v>
      </c>
      <c r="AB488" s="72"/>
      <c r="AC488" s="72">
        <v>46.502763096459503</v>
      </c>
      <c r="AD488" s="72">
        <v>6.2658329330244102</v>
      </c>
      <c r="AE488" s="72"/>
      <c r="AF488" s="72"/>
      <c r="AG488" s="72"/>
    </row>
    <row r="489" spans="1:33" s="56" customFormat="1" ht="14.45" customHeight="1" x14ac:dyDescent="0.25">
      <c r="A489" s="24" t="s">
        <v>1328</v>
      </c>
      <c r="B489" s="39" t="s">
        <v>300</v>
      </c>
      <c r="C489" s="39" t="s">
        <v>154</v>
      </c>
      <c r="D489" s="30"/>
      <c r="E489" s="56" t="s">
        <v>159</v>
      </c>
      <c r="F489" s="55">
        <v>22</v>
      </c>
      <c r="G489" s="55">
        <v>1</v>
      </c>
      <c r="H489" s="55"/>
      <c r="J489" s="56">
        <v>10</v>
      </c>
      <c r="K489" s="56" t="s">
        <v>4006</v>
      </c>
      <c r="L489" s="56" t="s">
        <v>91</v>
      </c>
      <c r="M489" s="55" t="s">
        <v>916</v>
      </c>
      <c r="N489" s="55">
        <v>2019</v>
      </c>
      <c r="Z489" s="30" t="str">
        <f>IF(LEFT(M489,4)=LEFT(L489,4),L489,0)</f>
        <v>Temnothorax</v>
      </c>
      <c r="AA489" s="72" t="s">
        <v>4300</v>
      </c>
      <c r="AB489" s="72" t="s">
        <v>4304</v>
      </c>
      <c r="AC489" s="72">
        <v>46.6452894274192</v>
      </c>
      <c r="AD489" s="72">
        <v>6.2578743707484898</v>
      </c>
      <c r="AE489" s="72"/>
      <c r="AF489" s="72"/>
      <c r="AG489" s="72"/>
    </row>
    <row r="490" spans="1:33" s="56" customFormat="1" ht="14.45" customHeight="1" x14ac:dyDescent="0.25">
      <c r="A490" s="29" t="s">
        <v>1325</v>
      </c>
      <c r="B490" s="39" t="s">
        <v>300</v>
      </c>
      <c r="C490" s="39" t="s">
        <v>154</v>
      </c>
      <c r="D490" s="30"/>
      <c r="E490" s="56" t="s">
        <v>156</v>
      </c>
      <c r="F490" s="56" t="s">
        <v>149</v>
      </c>
      <c r="K490" s="56" t="s">
        <v>301</v>
      </c>
      <c r="L490" s="56" t="s">
        <v>3</v>
      </c>
      <c r="M490" s="58" t="s">
        <v>550</v>
      </c>
      <c r="N490" s="56" t="s">
        <v>4005</v>
      </c>
      <c r="Z490" s="30" t="str">
        <f>IF(LEFT(M490,4)=LEFT(L490,4),L490,0)</f>
        <v>Lasius</v>
      </c>
      <c r="AA490" s="72" t="s">
        <v>4300</v>
      </c>
      <c r="AB490" s="72" t="s">
        <v>4304</v>
      </c>
      <c r="AC490" s="72">
        <v>46.718619949725699</v>
      </c>
      <c r="AD490" s="72">
        <v>6.6449325713651</v>
      </c>
      <c r="AE490" s="72"/>
      <c r="AF490" s="72"/>
      <c r="AG490" s="72"/>
    </row>
    <row r="491" spans="1:33" s="56" customFormat="1" ht="14.45" customHeight="1" x14ac:dyDescent="0.25">
      <c r="A491" s="29" t="s">
        <v>1337</v>
      </c>
      <c r="B491" s="39" t="s">
        <v>300</v>
      </c>
      <c r="C491" s="39" t="s">
        <v>173</v>
      </c>
      <c r="D491" s="30">
        <v>1143.4842411335601</v>
      </c>
      <c r="E491" s="56" t="s">
        <v>174</v>
      </c>
      <c r="F491" s="56">
        <v>10</v>
      </c>
      <c r="L491" s="56" t="s">
        <v>2</v>
      </c>
      <c r="M491" s="58"/>
      <c r="Z491" s="30">
        <f>IF(LEFT(M491,4)=LEFT(L491,4),L491,0)</f>
        <v>0</v>
      </c>
      <c r="AA491" s="72" t="s">
        <v>4300</v>
      </c>
      <c r="AB491" s="72"/>
      <c r="AC491" s="72">
        <v>46.573698386809802</v>
      </c>
      <c r="AD491" s="72">
        <v>6.3398471828317504</v>
      </c>
      <c r="AE491" s="72"/>
      <c r="AF491" s="72"/>
      <c r="AG491" s="72"/>
    </row>
    <row r="492" spans="1:33" s="56" customFormat="1" ht="14.45" customHeight="1" x14ac:dyDescent="0.25">
      <c r="A492" s="29" t="s">
        <v>1315</v>
      </c>
      <c r="B492" s="39" t="s">
        <v>300</v>
      </c>
      <c r="C492" s="39">
        <v>281301</v>
      </c>
      <c r="D492" s="30"/>
      <c r="E492" s="56" t="s">
        <v>141</v>
      </c>
      <c r="F492" s="56">
        <v>10</v>
      </c>
      <c r="L492" s="56" t="s">
        <v>15</v>
      </c>
      <c r="M492" s="58"/>
      <c r="Z492" s="30">
        <f>IF(LEFT(M492,4)=LEFT(L492,4),L492,0)</f>
        <v>0</v>
      </c>
      <c r="AA492" s="72" t="s">
        <v>4300</v>
      </c>
      <c r="AB492" s="72" t="s">
        <v>4304</v>
      </c>
      <c r="AC492" s="72">
        <v>46.217145142537802</v>
      </c>
      <c r="AD492" s="72">
        <v>7.0436960707637102</v>
      </c>
      <c r="AE492" s="72"/>
      <c r="AF492" s="72"/>
      <c r="AG492" s="72"/>
    </row>
    <row r="493" spans="1:33" s="56" customFormat="1" ht="14.45" customHeight="1" x14ac:dyDescent="0.25">
      <c r="A493" s="24" t="s">
        <v>1316</v>
      </c>
      <c r="B493" s="39" t="s">
        <v>300</v>
      </c>
      <c r="C493" s="39">
        <v>281301</v>
      </c>
      <c r="D493" s="30"/>
      <c r="E493" s="37" t="s">
        <v>142</v>
      </c>
      <c r="F493" s="56">
        <v>10</v>
      </c>
      <c r="L493" s="56" t="s">
        <v>15</v>
      </c>
      <c r="M493" s="58"/>
      <c r="Z493" s="30">
        <f>IF(LEFT(Q493,4)=LEFT(L493,4),L493,0)</f>
        <v>0</v>
      </c>
      <c r="AA493" s="72" t="s">
        <v>4300</v>
      </c>
      <c r="AB493" s="72" t="s">
        <v>4304</v>
      </c>
      <c r="AC493" s="72">
        <v>46.505722842635997</v>
      </c>
      <c r="AD493" s="72">
        <v>6.7331432928661101</v>
      </c>
      <c r="AE493" s="72"/>
      <c r="AF493" s="72"/>
      <c r="AG493" s="72"/>
    </row>
    <row r="494" spans="1:33" s="56" customFormat="1" ht="14.45" customHeight="1" x14ac:dyDescent="0.25">
      <c r="A494" s="24" t="s">
        <v>1342</v>
      </c>
      <c r="B494" s="39" t="s">
        <v>300</v>
      </c>
      <c r="C494" s="39" t="s">
        <v>181</v>
      </c>
      <c r="D494" s="30"/>
      <c r="E494" s="56" t="s">
        <v>182</v>
      </c>
      <c r="F494" s="56">
        <v>10</v>
      </c>
      <c r="K494" s="56" t="s">
        <v>4006</v>
      </c>
      <c r="L494" s="56" t="s">
        <v>3</v>
      </c>
      <c r="M494" s="55" t="s">
        <v>573</v>
      </c>
      <c r="Z494" s="30" t="str">
        <f>IF(LEFT(M494,4)=LEFT(L494,4),L494,0)</f>
        <v>Lasius</v>
      </c>
      <c r="AA494" s="72" t="s">
        <v>4300</v>
      </c>
      <c r="AB494" s="72"/>
      <c r="AC494" s="72">
        <v>46.937064540591798</v>
      </c>
      <c r="AD494" s="72">
        <v>7.0421767007163503</v>
      </c>
      <c r="AE494" s="72"/>
      <c r="AF494" s="72"/>
      <c r="AG494" s="72"/>
    </row>
    <row r="495" spans="1:33" s="56" customFormat="1" ht="14.45" customHeight="1" x14ac:dyDescent="0.25">
      <c r="A495" s="29" t="s">
        <v>1343</v>
      </c>
      <c r="B495" s="39" t="s">
        <v>300</v>
      </c>
      <c r="C495" s="39" t="s">
        <v>181</v>
      </c>
      <c r="D495" s="30"/>
      <c r="E495" s="56" t="s">
        <v>183</v>
      </c>
      <c r="F495" s="56">
        <v>10</v>
      </c>
      <c r="K495" s="56" t="s">
        <v>4006</v>
      </c>
      <c r="L495" s="56" t="s">
        <v>3</v>
      </c>
      <c r="M495" s="55" t="s">
        <v>573</v>
      </c>
      <c r="Z495" s="30" t="str">
        <f>IF(LEFT(M495,4)=LEFT(L495,4),L495,0)</f>
        <v>Lasius</v>
      </c>
      <c r="AA495" s="72" t="s">
        <v>4300</v>
      </c>
      <c r="AB495" s="72"/>
      <c r="AC495" s="72">
        <v>46.217286865623301</v>
      </c>
      <c r="AD495" s="72">
        <v>7.0408081991276799</v>
      </c>
      <c r="AE495" s="72"/>
      <c r="AF495" s="72"/>
      <c r="AG495" s="72"/>
    </row>
    <row r="496" spans="1:33" s="56" customFormat="1" ht="14.45" customHeight="1" x14ac:dyDescent="0.25">
      <c r="A496" s="24" t="s">
        <v>1344</v>
      </c>
      <c r="B496" s="39" t="s">
        <v>300</v>
      </c>
      <c r="C496" s="39" t="s">
        <v>181</v>
      </c>
      <c r="D496" s="74"/>
      <c r="E496" s="57" t="s">
        <v>184</v>
      </c>
      <c r="F496" s="57">
        <v>10</v>
      </c>
      <c r="G496" s="57"/>
      <c r="H496" s="57"/>
      <c r="I496" s="57"/>
      <c r="J496" s="57"/>
      <c r="K496" s="57"/>
      <c r="L496" s="56" t="s">
        <v>3</v>
      </c>
      <c r="M496" s="29"/>
      <c r="N496" s="57"/>
      <c r="O496" s="57"/>
      <c r="Z496" s="30">
        <f>IF(LEFT(M496,4)=LEFT(L496,4),L496,0)</f>
        <v>0</v>
      </c>
      <c r="AA496" s="72" t="s">
        <v>4300</v>
      </c>
      <c r="AB496" s="72" t="s">
        <v>4304</v>
      </c>
      <c r="AC496" s="72">
        <v>46.646838816970202</v>
      </c>
      <c r="AD496" s="72">
        <v>6.2593826519920199</v>
      </c>
      <c r="AE496" s="72"/>
      <c r="AF496" s="72"/>
      <c r="AG496" s="72"/>
    </row>
    <row r="497" spans="1:33" s="56" customFormat="1" ht="14.45" customHeight="1" x14ac:dyDescent="0.25">
      <c r="A497" s="24" t="s">
        <v>1982</v>
      </c>
      <c r="B497" s="39" t="s">
        <v>1502</v>
      </c>
      <c r="C497" s="39" t="s">
        <v>4183</v>
      </c>
      <c r="D497" s="30">
        <v>529.46993637084995</v>
      </c>
      <c r="E497" s="56" t="s">
        <v>1625</v>
      </c>
      <c r="L497" s="56" t="s">
        <v>3</v>
      </c>
      <c r="M497" s="58"/>
      <c r="Z497" s="30">
        <f>IF(LEFT(M497,4)=LEFT(L497,4),L497,0)</f>
        <v>0</v>
      </c>
      <c r="AA497" s="72" t="s">
        <v>4303</v>
      </c>
      <c r="AB497" s="72" t="s">
        <v>4301</v>
      </c>
      <c r="AC497" s="72">
        <v>46.793349925285398</v>
      </c>
      <c r="AD497" s="72">
        <v>6.5650669859528197</v>
      </c>
      <c r="AE497" s="72"/>
      <c r="AF497" s="72"/>
      <c r="AG497" s="72"/>
    </row>
    <row r="498" spans="1:33" s="56" customFormat="1" ht="14.45" customHeight="1" x14ac:dyDescent="0.25">
      <c r="A498" s="24" t="s">
        <v>1904</v>
      </c>
      <c r="B498" s="39" t="s">
        <v>1502</v>
      </c>
      <c r="C498" s="39" t="s">
        <v>1510</v>
      </c>
      <c r="D498" s="73"/>
      <c r="E498" s="56" t="s">
        <v>1511</v>
      </c>
      <c r="M498" s="58"/>
      <c r="Z498" s="30">
        <f>IF(LEFT(M498,4)=LEFT(L498,4),L498,0)</f>
        <v>0</v>
      </c>
      <c r="AA498" s="72" t="s">
        <v>4300</v>
      </c>
      <c r="AB498" s="72" t="s">
        <v>4304</v>
      </c>
      <c r="AC498" s="72">
        <v>46.217485091729301</v>
      </c>
      <c r="AD498" s="72">
        <v>7.0421410681422802</v>
      </c>
      <c r="AE498" s="72"/>
      <c r="AF498" s="72"/>
      <c r="AG498" s="72"/>
    </row>
    <row r="499" spans="1:33" s="56" customFormat="1" ht="14.45" customHeight="1" x14ac:dyDescent="0.25">
      <c r="A499" s="29" t="s">
        <v>1905</v>
      </c>
      <c r="B499" s="39" t="s">
        <v>1502</v>
      </c>
      <c r="C499" s="39" t="s">
        <v>1510</v>
      </c>
      <c r="D499" s="73"/>
      <c r="E499" s="56" t="s">
        <v>1512</v>
      </c>
      <c r="M499" s="58"/>
      <c r="Z499" s="30">
        <f>IF(LEFT(M499,4)=LEFT(L499,4),L499,0)</f>
        <v>0</v>
      </c>
      <c r="AA499" s="72" t="s">
        <v>4300</v>
      </c>
      <c r="AB499" s="72" t="s">
        <v>4304</v>
      </c>
      <c r="AC499" s="72">
        <v>46.289191672549897</v>
      </c>
      <c r="AD499" s="72">
        <v>7.15187830872686</v>
      </c>
      <c r="AE499" s="72"/>
      <c r="AF499" s="72"/>
      <c r="AG499" s="72"/>
    </row>
    <row r="500" spans="1:33" s="56" customFormat="1" ht="14.45" customHeight="1" x14ac:dyDescent="0.25">
      <c r="A500" s="24" t="s">
        <v>1978</v>
      </c>
      <c r="B500" s="39" t="s">
        <v>1502</v>
      </c>
      <c r="C500" s="39" t="s">
        <v>4184</v>
      </c>
      <c r="D500" s="73"/>
      <c r="E500" s="56" t="s">
        <v>1619</v>
      </c>
      <c r="L500" s="56" t="s">
        <v>4</v>
      </c>
      <c r="M500" s="58"/>
      <c r="Z500" s="30">
        <f>IF(LEFT(M500,4)=LEFT(L500,4),L500,0)</f>
        <v>0</v>
      </c>
      <c r="AA500" s="72" t="s">
        <v>4306</v>
      </c>
      <c r="AB500" s="72"/>
      <c r="AC500" s="72">
        <v>46.3599457150898</v>
      </c>
      <c r="AD500" s="72">
        <v>6.8877387179561902</v>
      </c>
      <c r="AE500" s="72"/>
      <c r="AF500" s="72"/>
      <c r="AG500" s="72"/>
    </row>
    <row r="501" spans="1:33" s="56" customFormat="1" ht="14.45" customHeight="1" x14ac:dyDescent="0.25">
      <c r="A501" s="24" t="s">
        <v>1984</v>
      </c>
      <c r="B501" s="39" t="s">
        <v>1502</v>
      </c>
      <c r="C501" s="39" t="s">
        <v>1627</v>
      </c>
      <c r="D501" s="73"/>
      <c r="E501" s="56" t="s">
        <v>1628</v>
      </c>
      <c r="F501" s="55">
        <v>9</v>
      </c>
      <c r="G501" s="55"/>
      <c r="H501" s="55"/>
      <c r="K501" s="56" t="s">
        <v>4006</v>
      </c>
      <c r="L501" s="56" t="s">
        <v>91</v>
      </c>
      <c r="M501" s="55" t="s">
        <v>916</v>
      </c>
      <c r="N501" s="55">
        <v>2019</v>
      </c>
      <c r="Z501" s="30" t="str">
        <f>IF(LEFT(M501,4)=LEFT(L501,4),L501,0)</f>
        <v>Temnothorax</v>
      </c>
      <c r="AA501" s="72" t="s">
        <v>4303</v>
      </c>
      <c r="AB501" s="72" t="s">
        <v>4304</v>
      </c>
      <c r="AC501" s="72">
        <v>46.860508912863203</v>
      </c>
      <c r="AD501" s="72">
        <v>6.5698641252156502</v>
      </c>
      <c r="AE501" s="72"/>
      <c r="AF501" s="72"/>
      <c r="AG501" s="72"/>
    </row>
    <row r="502" spans="1:33" s="56" customFormat="1" ht="14.45" customHeight="1" x14ac:dyDescent="0.25">
      <c r="A502" s="29" t="s">
        <v>1979</v>
      </c>
      <c r="B502" s="39" t="s">
        <v>1502</v>
      </c>
      <c r="C502" s="39" t="s">
        <v>1620</v>
      </c>
      <c r="D502" s="73"/>
      <c r="E502" s="56" t="s">
        <v>1621</v>
      </c>
      <c r="L502" s="56" t="s">
        <v>4</v>
      </c>
      <c r="M502" s="58"/>
      <c r="Z502" s="30">
        <f>IF(LEFT(M502,4)=LEFT(L502,4),L502,0)</f>
        <v>0</v>
      </c>
      <c r="AA502" s="72" t="s">
        <v>4300</v>
      </c>
      <c r="AB502" s="72" t="s">
        <v>4304</v>
      </c>
      <c r="AC502" s="72">
        <v>46.864118550427897</v>
      </c>
      <c r="AD502" s="72">
        <v>6.6470933367286902</v>
      </c>
      <c r="AE502" s="72"/>
      <c r="AF502" s="72"/>
      <c r="AG502" s="72"/>
    </row>
    <row r="503" spans="1:33" s="56" customFormat="1" ht="14.45" customHeight="1" x14ac:dyDescent="0.25">
      <c r="A503" s="24" t="s">
        <v>1900</v>
      </c>
      <c r="B503" s="39" t="s">
        <v>1502</v>
      </c>
      <c r="C503" s="39" t="s">
        <v>1503</v>
      </c>
      <c r="D503" s="73"/>
      <c r="E503" s="56" t="s">
        <v>1504</v>
      </c>
      <c r="M503" s="58"/>
      <c r="Z503" s="30">
        <f>IF(LEFT(M503,4)=LEFT(L503,4),L503,0)</f>
        <v>0</v>
      </c>
      <c r="AA503" s="72" t="s">
        <v>4300</v>
      </c>
      <c r="AB503" s="72" t="s">
        <v>4301</v>
      </c>
      <c r="AC503" s="72">
        <v>46.647517961328901</v>
      </c>
      <c r="AD503" s="72">
        <v>6.72379978534026</v>
      </c>
      <c r="AE503" s="72"/>
      <c r="AF503" s="72"/>
      <c r="AG503" s="72"/>
    </row>
    <row r="504" spans="1:33" s="56" customFormat="1" ht="14.45" customHeight="1" x14ac:dyDescent="0.25">
      <c r="A504" s="29" t="s">
        <v>1983</v>
      </c>
      <c r="B504" s="39" t="s">
        <v>1502</v>
      </c>
      <c r="C504" s="39" t="s">
        <v>1503</v>
      </c>
      <c r="D504" s="73"/>
      <c r="E504" s="56" t="s">
        <v>1626</v>
      </c>
      <c r="F504" s="55">
        <v>6</v>
      </c>
      <c r="G504" s="55"/>
      <c r="H504" s="55"/>
      <c r="K504" s="56" t="s">
        <v>4006</v>
      </c>
      <c r="L504" s="56" t="s">
        <v>91</v>
      </c>
      <c r="M504" s="55" t="s">
        <v>916</v>
      </c>
      <c r="N504" s="55">
        <v>2019</v>
      </c>
      <c r="Z504" s="30" t="str">
        <f>IF(LEFT(M504,4)=LEFT(L504,4),L504,0)</f>
        <v>Temnothorax</v>
      </c>
      <c r="AA504" s="72" t="s">
        <v>4300</v>
      </c>
      <c r="AB504" s="72" t="s">
        <v>4301</v>
      </c>
      <c r="AC504" s="72">
        <v>46.714723648681399</v>
      </c>
      <c r="AD504" s="72">
        <v>6.6413487560138398</v>
      </c>
      <c r="AE504" s="72"/>
      <c r="AF504" s="72"/>
      <c r="AG504" s="72"/>
    </row>
    <row r="505" spans="1:33" s="56" customFormat="1" ht="14.45" customHeight="1" x14ac:dyDescent="0.25">
      <c r="A505" s="29" t="s">
        <v>1901</v>
      </c>
      <c r="B505" s="39" t="s">
        <v>1502</v>
      </c>
      <c r="C505" s="39" t="s">
        <v>1505</v>
      </c>
      <c r="D505" s="73"/>
      <c r="E505" s="56" t="s">
        <v>1506</v>
      </c>
      <c r="M505" s="58"/>
      <c r="Z505" s="30">
        <f>IF(LEFT(M505,4)=LEFT(L505,4),L505,0)</f>
        <v>0</v>
      </c>
      <c r="AA505" s="72" t="s">
        <v>4300</v>
      </c>
      <c r="AB505" s="72" t="s">
        <v>4304</v>
      </c>
      <c r="AC505" s="72">
        <v>46.218788030446802</v>
      </c>
      <c r="AD505" s="72">
        <v>7.0413509468493096</v>
      </c>
      <c r="AE505" s="72"/>
      <c r="AF505" s="72"/>
      <c r="AG505" s="72"/>
    </row>
    <row r="506" spans="1:33" s="56" customFormat="1" ht="14.45" customHeight="1" x14ac:dyDescent="0.25">
      <c r="A506" s="24" t="s">
        <v>1980</v>
      </c>
      <c r="B506" s="39" t="s">
        <v>1502</v>
      </c>
      <c r="C506" s="39" t="s">
        <v>1622</v>
      </c>
      <c r="D506" s="73"/>
      <c r="E506" s="56" t="s">
        <v>1623</v>
      </c>
      <c r="L506" s="56" t="s">
        <v>16</v>
      </c>
      <c r="M506" s="58"/>
      <c r="Z506" s="30">
        <f>IF(LEFT(M506,4)=LEFT(L506,4),L506,0)</f>
        <v>0</v>
      </c>
      <c r="AA506" s="72" t="s">
        <v>4300</v>
      </c>
      <c r="AB506" s="72" t="s">
        <v>4301</v>
      </c>
      <c r="AC506" s="72">
        <v>46.501727007514702</v>
      </c>
      <c r="AD506" s="72">
        <v>6.4205661246447896</v>
      </c>
      <c r="AE506" s="72"/>
      <c r="AF506" s="72"/>
      <c r="AG506" s="72"/>
    </row>
    <row r="507" spans="1:33" s="56" customFormat="1" ht="14.45" customHeight="1" x14ac:dyDescent="0.25">
      <c r="A507" s="29" t="s">
        <v>1907</v>
      </c>
      <c r="B507" s="39" t="s">
        <v>1502</v>
      </c>
      <c r="C507" s="39" t="s">
        <v>1515</v>
      </c>
      <c r="D507" s="73"/>
      <c r="E507" s="56" t="s">
        <v>1516</v>
      </c>
      <c r="M507" s="58"/>
      <c r="Z507" s="30">
        <f>IF(LEFT(M507,4)=LEFT(L507,4),L507,0)</f>
        <v>0</v>
      </c>
      <c r="AA507" s="72" t="s">
        <v>4300</v>
      </c>
      <c r="AB507" s="72" t="s">
        <v>4302</v>
      </c>
      <c r="AC507" s="72">
        <v>46.646619949839902</v>
      </c>
      <c r="AD507" s="72">
        <v>6.7326573393316798</v>
      </c>
      <c r="AE507" s="72"/>
      <c r="AF507" s="72"/>
      <c r="AG507" s="72"/>
    </row>
    <row r="508" spans="1:33" s="56" customFormat="1" ht="14.45" customHeight="1" x14ac:dyDescent="0.25">
      <c r="A508" s="29" t="s">
        <v>1903</v>
      </c>
      <c r="B508" s="39" t="s">
        <v>1502</v>
      </c>
      <c r="C508" s="39" t="s">
        <v>1507</v>
      </c>
      <c r="D508" s="73"/>
      <c r="E508" s="56" t="s">
        <v>1509</v>
      </c>
      <c r="M508" s="58"/>
      <c r="Z508" s="30">
        <f>IF(LEFT(M508,4)=LEFT(L508,4),L508,0)</f>
        <v>0</v>
      </c>
      <c r="AA508" s="72" t="s">
        <v>4300</v>
      </c>
      <c r="AB508" s="72" t="s">
        <v>4301</v>
      </c>
      <c r="AC508" s="72">
        <v>46.502819028174798</v>
      </c>
      <c r="AD508" s="72">
        <v>6.8828138525024398</v>
      </c>
      <c r="AE508" s="72"/>
      <c r="AF508" s="72"/>
      <c r="AG508" s="72"/>
    </row>
    <row r="509" spans="1:33" s="56" customFormat="1" ht="14.45" customHeight="1" x14ac:dyDescent="0.25">
      <c r="A509" s="24" t="s">
        <v>1902</v>
      </c>
      <c r="B509" s="39" t="s">
        <v>1502</v>
      </c>
      <c r="C509" s="39" t="s">
        <v>1507</v>
      </c>
      <c r="D509" s="73"/>
      <c r="E509" s="56" t="s">
        <v>1508</v>
      </c>
      <c r="M509" s="58"/>
      <c r="Z509" s="30">
        <f>IF(LEFT(M509,4)=LEFT(L509,4),L509,0)</f>
        <v>0</v>
      </c>
      <c r="AA509" s="72" t="s">
        <v>4300</v>
      </c>
      <c r="AB509" s="72" t="s">
        <v>4304</v>
      </c>
      <c r="AC509" s="72">
        <v>46.216797322753699</v>
      </c>
      <c r="AD509" s="72">
        <v>7.0445112631379798</v>
      </c>
      <c r="AE509" s="72"/>
      <c r="AF509" s="72"/>
      <c r="AG509" s="72"/>
    </row>
    <row r="510" spans="1:33" s="56" customFormat="1" ht="14.45" customHeight="1" x14ac:dyDescent="0.25">
      <c r="A510" s="24" t="s">
        <v>1988</v>
      </c>
      <c r="B510" s="39" t="s">
        <v>1502</v>
      </c>
      <c r="C510" s="39" t="s">
        <v>1629</v>
      </c>
      <c r="D510" s="30">
        <v>507.25997543335001</v>
      </c>
      <c r="E510" s="56" t="s">
        <v>1633</v>
      </c>
      <c r="F510" s="55">
        <v>7</v>
      </c>
      <c r="G510" s="55"/>
      <c r="H510" s="55"/>
      <c r="K510" s="56" t="s">
        <v>301</v>
      </c>
      <c r="L510" s="56" t="s">
        <v>91</v>
      </c>
      <c r="M510" s="76" t="s">
        <v>916</v>
      </c>
      <c r="N510" s="55">
        <v>2019</v>
      </c>
      <c r="O510" s="56" t="s">
        <v>4313</v>
      </c>
      <c r="Z510" s="30" t="str">
        <f>IF(LEFT(M510,4)=LEFT(L510,4),L510,0)</f>
        <v>Temnothorax</v>
      </c>
      <c r="AA510" s="72" t="s">
        <v>4300</v>
      </c>
      <c r="AB510" s="72" t="s">
        <v>4301</v>
      </c>
      <c r="AC510" s="72">
        <v>46.499022454928699</v>
      </c>
      <c r="AD510" s="72">
        <v>6.4204001150819803</v>
      </c>
      <c r="AE510" s="72"/>
      <c r="AF510" s="72"/>
      <c r="AG510" s="72"/>
    </row>
    <row r="511" spans="1:33" s="56" customFormat="1" ht="14.45" customHeight="1" x14ac:dyDescent="0.25">
      <c r="A511" s="24" t="s">
        <v>1986</v>
      </c>
      <c r="B511" s="39" t="s">
        <v>1502</v>
      </c>
      <c r="C511" s="39" t="s">
        <v>1629</v>
      </c>
      <c r="D511" s="30">
        <v>595.050868988037</v>
      </c>
      <c r="E511" s="56" t="s">
        <v>1631</v>
      </c>
      <c r="F511" s="75">
        <v>9</v>
      </c>
      <c r="G511" s="75"/>
      <c r="H511" s="75"/>
      <c r="K511" s="56" t="s">
        <v>4006</v>
      </c>
      <c r="L511" s="56" t="s">
        <v>91</v>
      </c>
      <c r="M511" s="75" t="s">
        <v>916</v>
      </c>
      <c r="N511" s="55">
        <v>2019</v>
      </c>
      <c r="Z511" s="30" t="str">
        <f>IF(LEFT(M511,4)=LEFT(L511,4),L511,0)</f>
        <v>Temnothorax</v>
      </c>
      <c r="AA511" s="72" t="s">
        <v>4303</v>
      </c>
      <c r="AB511" s="72" t="s">
        <v>4301</v>
      </c>
      <c r="AC511" s="72">
        <v>46.645963713770698</v>
      </c>
      <c r="AD511" s="72">
        <v>6.5663400289661604</v>
      </c>
      <c r="AE511" s="72"/>
      <c r="AF511" s="72"/>
      <c r="AG511" s="72"/>
    </row>
    <row r="512" spans="1:33" s="56" customFormat="1" ht="14.45" customHeight="1" x14ac:dyDescent="0.25">
      <c r="A512" s="29" t="s">
        <v>1987</v>
      </c>
      <c r="B512" s="39" t="s">
        <v>1502</v>
      </c>
      <c r="C512" s="39" t="s">
        <v>1629</v>
      </c>
      <c r="D512" s="30"/>
      <c r="E512" s="56" t="s">
        <v>1632</v>
      </c>
      <c r="F512" s="55">
        <v>9</v>
      </c>
      <c r="G512" s="55"/>
      <c r="H512" s="55"/>
      <c r="K512" s="56" t="s">
        <v>4006</v>
      </c>
      <c r="L512" s="56" t="s">
        <v>91</v>
      </c>
      <c r="M512" s="76" t="s">
        <v>916</v>
      </c>
      <c r="N512" s="55">
        <v>2019</v>
      </c>
      <c r="Z512" s="30">
        <f>IF(LEFT(Q512,4)=LEFT(L512,4),L512,0)</f>
        <v>0</v>
      </c>
      <c r="AA512" s="72" t="s">
        <v>4300</v>
      </c>
      <c r="AB512" s="72"/>
      <c r="AC512" s="72">
        <v>46.714768213670197</v>
      </c>
      <c r="AD512" s="72">
        <v>6.6413318856527797</v>
      </c>
      <c r="AE512" s="72"/>
      <c r="AF512" s="72"/>
      <c r="AG512" s="72"/>
    </row>
    <row r="513" spans="1:33" s="56" customFormat="1" ht="14.45" customHeight="1" x14ac:dyDescent="0.25">
      <c r="A513" s="29" t="s">
        <v>1985</v>
      </c>
      <c r="B513" s="39" t="s">
        <v>1502</v>
      </c>
      <c r="C513" s="39" t="s">
        <v>1629</v>
      </c>
      <c r="D513" s="30"/>
      <c r="E513" s="56" t="s">
        <v>1630</v>
      </c>
      <c r="F513" s="55">
        <v>10</v>
      </c>
      <c r="G513" s="55"/>
      <c r="H513" s="55"/>
      <c r="K513" s="56" t="s">
        <v>4006</v>
      </c>
      <c r="L513" s="56" t="s">
        <v>91</v>
      </c>
      <c r="M513" s="76" t="s">
        <v>916</v>
      </c>
      <c r="N513" s="55">
        <v>2019</v>
      </c>
      <c r="Z513" s="30" t="str">
        <f>IF(LEFT(M513,4)=LEFT(L513,4),L513,0)</f>
        <v>Temnothorax</v>
      </c>
      <c r="AA513" s="72" t="s">
        <v>4300</v>
      </c>
      <c r="AB513" s="72"/>
      <c r="AC513" s="72">
        <v>46.497312502366803</v>
      </c>
      <c r="AD513" s="72">
        <v>6.2616100705530702</v>
      </c>
      <c r="AE513" s="72"/>
      <c r="AF513" s="72"/>
      <c r="AG513" s="72"/>
    </row>
    <row r="514" spans="1:33" s="56" customFormat="1" ht="14.45" customHeight="1" x14ac:dyDescent="0.25">
      <c r="A514" s="24" t="s">
        <v>1906</v>
      </c>
      <c r="B514" s="39" t="s">
        <v>1502</v>
      </c>
      <c r="C514" s="39" t="s">
        <v>1513</v>
      </c>
      <c r="D514" s="30"/>
      <c r="E514" s="56" t="s">
        <v>1514</v>
      </c>
      <c r="M514" s="58"/>
      <c r="Z514" s="30">
        <f>IF(LEFT(M514,4)=LEFT(L514,4),L514,0)</f>
        <v>0</v>
      </c>
      <c r="AA514" s="72" t="s">
        <v>4303</v>
      </c>
      <c r="AB514" s="72"/>
      <c r="AC514" s="72">
        <v>46.359000689244603</v>
      </c>
      <c r="AD514" s="72">
        <v>7.1936495360647701</v>
      </c>
      <c r="AE514" s="72"/>
      <c r="AF514" s="72"/>
      <c r="AG514" s="72"/>
    </row>
    <row r="515" spans="1:33" s="56" customFormat="1" ht="14.45" customHeight="1" x14ac:dyDescent="0.25">
      <c r="A515" s="29" t="s">
        <v>1981</v>
      </c>
      <c r="B515" s="39" t="s">
        <v>1502</v>
      </c>
      <c r="C515" s="39" t="s">
        <v>4185</v>
      </c>
      <c r="D515" s="30">
        <v>1519.6998309148501</v>
      </c>
      <c r="E515" s="56" t="s">
        <v>1624</v>
      </c>
      <c r="L515" s="56" t="s">
        <v>8</v>
      </c>
      <c r="M515" s="58"/>
      <c r="Z515" s="30">
        <f>IF(LEFT(M515,4)=LEFT(L515,4),L515,0)</f>
        <v>0</v>
      </c>
      <c r="AA515" s="72" t="s">
        <v>4300</v>
      </c>
      <c r="AB515" s="72" t="s">
        <v>4304</v>
      </c>
      <c r="AC515" s="72">
        <v>46.426340417949902</v>
      </c>
      <c r="AD515" s="72">
        <v>6.10638605742772</v>
      </c>
      <c r="AE515" s="72"/>
      <c r="AF515" s="72"/>
      <c r="AG515" s="72"/>
    </row>
    <row r="516" spans="1:33" s="56" customFormat="1" ht="14.45" customHeight="1" x14ac:dyDescent="0.25">
      <c r="A516" s="24" t="s">
        <v>1908</v>
      </c>
      <c r="B516" s="39" t="s">
        <v>1502</v>
      </c>
      <c r="C516" s="39" t="s">
        <v>1517</v>
      </c>
      <c r="D516" s="30"/>
      <c r="E516" s="56" t="s">
        <v>1518</v>
      </c>
      <c r="L516" s="56" t="s">
        <v>0</v>
      </c>
      <c r="M516" s="58"/>
      <c r="Z516" s="30">
        <f>IF(LEFT(M516,4)=LEFT(L516,4),L516,0)</f>
        <v>0</v>
      </c>
      <c r="AA516" s="72" t="s">
        <v>4300</v>
      </c>
      <c r="AB516" s="72" t="s">
        <v>4304</v>
      </c>
      <c r="AC516" s="72">
        <v>46.503288751255504</v>
      </c>
      <c r="AD516" s="72">
        <v>6.8886654676139996</v>
      </c>
      <c r="AE516" s="72"/>
      <c r="AF516" s="72"/>
      <c r="AG516" s="72"/>
    </row>
    <row r="517" spans="1:33" s="56" customFormat="1" ht="14.45" customHeight="1" x14ac:dyDescent="0.25">
      <c r="A517" s="29" t="s">
        <v>2893</v>
      </c>
      <c r="B517" s="39" t="s">
        <v>2447</v>
      </c>
      <c r="C517" s="39" t="s">
        <v>4187</v>
      </c>
      <c r="D517" s="30"/>
      <c r="E517" s="56" t="s">
        <v>2481</v>
      </c>
      <c r="K517" s="56" t="s">
        <v>301</v>
      </c>
      <c r="L517" s="56" t="s">
        <v>3</v>
      </c>
      <c r="M517" s="55" t="s">
        <v>605</v>
      </c>
      <c r="N517" s="56" t="s">
        <v>4005</v>
      </c>
      <c r="Z517" s="30" t="str">
        <f>IF(LEFT(M517,4)=LEFT(L517,4),L517,0)</f>
        <v>Lasius</v>
      </c>
      <c r="AA517" s="72" t="s">
        <v>4300</v>
      </c>
      <c r="AB517" s="72" t="s">
        <v>4302</v>
      </c>
      <c r="AC517" s="72">
        <v>46.567649760300597</v>
      </c>
      <c r="AD517" s="72">
        <v>6.1810680474436603</v>
      </c>
      <c r="AE517" s="72"/>
      <c r="AF517" s="72"/>
      <c r="AG517" s="72"/>
    </row>
    <row r="518" spans="1:33" s="56" customFormat="1" ht="14.45" customHeight="1" x14ac:dyDescent="0.25">
      <c r="A518" s="29"/>
      <c r="B518" s="37" t="s">
        <v>2447</v>
      </c>
      <c r="C518" s="37" t="s">
        <v>4187</v>
      </c>
      <c r="D518" s="30"/>
      <c r="E518" s="37" t="s">
        <v>4136</v>
      </c>
      <c r="Z518" s="30">
        <f>IF(LEFT(M518,4)=LEFT(L518,4),L518,0)</f>
        <v>0</v>
      </c>
      <c r="AA518" s="72" t="s">
        <v>4300</v>
      </c>
      <c r="AB518" s="72" t="s">
        <v>4301</v>
      </c>
      <c r="AC518" s="72">
        <v>46.720373439491297</v>
      </c>
      <c r="AD518" s="72">
        <v>6.8059108967316897</v>
      </c>
      <c r="AE518" s="72"/>
      <c r="AF518" s="72"/>
      <c r="AG518" s="72"/>
    </row>
    <row r="519" spans="1:33" s="56" customFormat="1" ht="14.45" customHeight="1" x14ac:dyDescent="0.25">
      <c r="A519" s="29" t="s">
        <v>2892</v>
      </c>
      <c r="B519" s="39" t="s">
        <v>2447</v>
      </c>
      <c r="C519" s="39" t="s">
        <v>4187</v>
      </c>
      <c r="D519" s="30">
        <v>1917.4644126892099</v>
      </c>
      <c r="E519" s="56" t="s">
        <v>2480</v>
      </c>
      <c r="L519" s="56" t="s">
        <v>8</v>
      </c>
      <c r="M519" s="58"/>
      <c r="Z519" s="30">
        <f>IF(LEFT(M519,4)=LEFT(L519,4),L519,0)</f>
        <v>0</v>
      </c>
      <c r="AA519" s="72" t="s">
        <v>4300</v>
      </c>
      <c r="AB519" s="72" t="s">
        <v>4304</v>
      </c>
      <c r="AC519" s="72">
        <v>46.289558150109599</v>
      </c>
      <c r="AD519" s="72">
        <v>7.15541833980551</v>
      </c>
      <c r="AE519" s="72"/>
      <c r="AF519" s="72"/>
      <c r="AG519" s="72"/>
    </row>
    <row r="520" spans="1:33" s="56" customFormat="1" ht="14.45" customHeight="1" x14ac:dyDescent="0.25">
      <c r="A520" s="29" t="s">
        <v>2895</v>
      </c>
      <c r="B520" s="39" t="s">
        <v>2447</v>
      </c>
      <c r="C520" s="39" t="s">
        <v>4187</v>
      </c>
      <c r="D520" s="30"/>
      <c r="E520" s="56" t="s">
        <v>2658</v>
      </c>
      <c r="L520" s="56" t="s">
        <v>8</v>
      </c>
      <c r="M520" s="58"/>
      <c r="Z520" s="30">
        <f>IF(LEFT(M520,4)=LEFT(L520,4),L520,0)</f>
        <v>0</v>
      </c>
      <c r="AA520" s="72" t="s">
        <v>4300</v>
      </c>
      <c r="AB520" s="72" t="s">
        <v>4304</v>
      </c>
      <c r="AC520" s="72">
        <v>46.644702192703299</v>
      </c>
      <c r="AD520" s="72">
        <v>6.5695370710785603</v>
      </c>
      <c r="AE520" s="72"/>
      <c r="AF520" s="72"/>
      <c r="AG520" s="72"/>
    </row>
    <row r="521" spans="1:33" s="56" customFormat="1" ht="14.45" customHeight="1" x14ac:dyDescent="0.25">
      <c r="A521" s="24" t="s">
        <v>2894</v>
      </c>
      <c r="B521" s="39" t="s">
        <v>2447</v>
      </c>
      <c r="C521" s="39" t="s">
        <v>4187</v>
      </c>
      <c r="D521" s="74"/>
      <c r="E521" s="57" t="s">
        <v>2482</v>
      </c>
      <c r="F521" s="57"/>
      <c r="G521" s="57"/>
      <c r="H521" s="57"/>
      <c r="I521" s="57"/>
      <c r="J521" s="57"/>
      <c r="K521" s="57" t="s">
        <v>301</v>
      </c>
      <c r="L521" s="32" t="s">
        <v>403</v>
      </c>
      <c r="M521" s="55" t="s">
        <v>495</v>
      </c>
      <c r="N521" s="57">
        <v>2019</v>
      </c>
      <c r="O521" s="57"/>
      <c r="P521" s="57"/>
      <c r="Q521" s="57"/>
      <c r="R521" s="57"/>
      <c r="S521" s="57"/>
      <c r="T521" s="57"/>
      <c r="Z521" s="30" t="str">
        <f>IF(LEFT(M521,4)=LEFT(L521,4),L521,0)</f>
        <v>Formica</v>
      </c>
      <c r="AA521" s="72" t="s">
        <v>4300</v>
      </c>
      <c r="AB521" s="72" t="s">
        <v>4304</v>
      </c>
      <c r="AC521" s="72">
        <v>46.292173340018202</v>
      </c>
      <c r="AD521" s="72">
        <v>7.1541032011040304</v>
      </c>
      <c r="AE521" s="72"/>
      <c r="AF521" s="72"/>
      <c r="AG521" s="72"/>
    </row>
    <row r="522" spans="1:33" s="56" customFormat="1" ht="14.45" customHeight="1" x14ac:dyDescent="0.25">
      <c r="A522" s="29" t="s">
        <v>2872</v>
      </c>
      <c r="B522" s="39" t="s">
        <v>2447</v>
      </c>
      <c r="C522" s="39" t="s">
        <v>2450</v>
      </c>
      <c r="D522" s="30"/>
      <c r="E522" s="56" t="s">
        <v>2452</v>
      </c>
      <c r="K522" s="56" t="s">
        <v>301</v>
      </c>
      <c r="L522" s="56" t="s">
        <v>3</v>
      </c>
      <c r="M522" s="55" t="s">
        <v>605</v>
      </c>
      <c r="N522" s="56" t="s">
        <v>4005</v>
      </c>
      <c r="Z522" s="30" t="str">
        <f>IF(LEFT(M522,4)=LEFT(L522,4),L522,0)</f>
        <v>Lasius</v>
      </c>
      <c r="AA522" s="72" t="s">
        <v>4300</v>
      </c>
      <c r="AB522" s="72" t="s">
        <v>4304</v>
      </c>
      <c r="AC522" s="72">
        <v>46.426931594596297</v>
      </c>
      <c r="AD522" s="72">
        <v>6.1087082230984402</v>
      </c>
      <c r="AE522" s="72"/>
      <c r="AF522" s="72"/>
      <c r="AG522" s="72"/>
    </row>
    <row r="523" spans="1:33" s="56" customFormat="1" ht="14.45" customHeight="1" x14ac:dyDescent="0.25">
      <c r="A523" s="29" t="s">
        <v>2871</v>
      </c>
      <c r="B523" s="39" t="s">
        <v>2447</v>
      </c>
      <c r="C523" s="39" t="s">
        <v>2450</v>
      </c>
      <c r="D523" s="30"/>
      <c r="E523" s="56" t="s">
        <v>2451</v>
      </c>
      <c r="K523" s="56" t="s">
        <v>301</v>
      </c>
      <c r="L523" s="56" t="s">
        <v>3</v>
      </c>
      <c r="M523" s="55" t="s">
        <v>605</v>
      </c>
      <c r="N523" s="56" t="s">
        <v>4005</v>
      </c>
      <c r="Z523" s="30" t="str">
        <f>IF(LEFT(M523,4)=LEFT(L523,4),L523,0)</f>
        <v>Lasius</v>
      </c>
      <c r="AA523" s="72" t="s">
        <v>4300</v>
      </c>
      <c r="AB523" s="72" t="s">
        <v>4304</v>
      </c>
      <c r="AC523" s="72">
        <v>46.640333799840398</v>
      </c>
      <c r="AD523" s="72">
        <v>6.3347369438615102</v>
      </c>
      <c r="AE523" s="72"/>
      <c r="AF523" s="72"/>
      <c r="AG523" s="72"/>
    </row>
    <row r="524" spans="1:33" s="56" customFormat="1" ht="14.45" customHeight="1" x14ac:dyDescent="0.25">
      <c r="A524" s="24" t="s">
        <v>2885</v>
      </c>
      <c r="B524" s="39" t="s">
        <v>2447</v>
      </c>
      <c r="C524" s="39" t="s">
        <v>2469</v>
      </c>
      <c r="D524" s="30">
        <v>1380.9134088900601</v>
      </c>
      <c r="E524" s="56" t="s">
        <v>2470</v>
      </c>
      <c r="K524" s="56" t="s">
        <v>301</v>
      </c>
      <c r="L524" s="56" t="s">
        <v>3</v>
      </c>
      <c r="M524" s="55" t="s">
        <v>605</v>
      </c>
      <c r="N524" s="56" t="s">
        <v>4005</v>
      </c>
      <c r="Z524" s="30" t="str">
        <f>IF(LEFT(M524,4)=LEFT(L524,4),L524,0)</f>
        <v>Lasius</v>
      </c>
      <c r="AA524" s="72" t="s">
        <v>4303</v>
      </c>
      <c r="AB524" s="72" t="s">
        <v>4304</v>
      </c>
      <c r="AC524" s="72">
        <v>46.285998942085897</v>
      </c>
      <c r="AD524" s="72">
        <v>7.1223109964846003</v>
      </c>
      <c r="AE524" s="72"/>
      <c r="AF524" s="72"/>
      <c r="AG524" s="72"/>
    </row>
    <row r="525" spans="1:33" s="56" customFormat="1" ht="14.45" customHeight="1" x14ac:dyDescent="0.25">
      <c r="A525" s="29" t="s">
        <v>2881</v>
      </c>
      <c r="B525" s="39" t="s">
        <v>2447</v>
      </c>
      <c r="C525" s="39" t="s">
        <v>2465</v>
      </c>
      <c r="D525" s="30"/>
      <c r="E525" s="56" t="s">
        <v>2466</v>
      </c>
      <c r="K525" s="56" t="s">
        <v>301</v>
      </c>
      <c r="L525" s="56" t="s">
        <v>3</v>
      </c>
      <c r="M525" s="55" t="s">
        <v>605</v>
      </c>
      <c r="N525" s="56" t="s">
        <v>4005</v>
      </c>
      <c r="Z525" s="30" t="str">
        <f>IF(LEFT(M525,4)=LEFT(L525,4),L525,0)</f>
        <v>Lasius</v>
      </c>
      <c r="AA525" s="72" t="s">
        <v>4300</v>
      </c>
      <c r="AB525" s="72" t="s">
        <v>4304</v>
      </c>
      <c r="AC525" s="72">
        <v>46.320821079630697</v>
      </c>
      <c r="AD525" s="72">
        <v>7.0856217368509604</v>
      </c>
      <c r="AE525" s="72"/>
      <c r="AF525" s="72"/>
      <c r="AG525" s="72"/>
    </row>
    <row r="526" spans="1:33" s="56" customFormat="1" ht="14.45" customHeight="1" x14ac:dyDescent="0.25">
      <c r="A526" s="29" t="s">
        <v>2884</v>
      </c>
      <c r="B526" s="39" t="s">
        <v>2447</v>
      </c>
      <c r="C526" s="39" t="s">
        <v>2465</v>
      </c>
      <c r="D526" s="30"/>
      <c r="E526" s="56" t="s">
        <v>2468</v>
      </c>
      <c r="L526" s="56" t="s">
        <v>15</v>
      </c>
      <c r="M526" s="58"/>
      <c r="Z526" s="30">
        <f>IF(LEFT(M526,4)=LEFT(L526,4),L526,0)</f>
        <v>0</v>
      </c>
      <c r="AA526" s="72" t="s">
        <v>4300</v>
      </c>
      <c r="AB526" s="72" t="s">
        <v>4307</v>
      </c>
      <c r="AC526" s="72">
        <v>46.863772393296401</v>
      </c>
      <c r="AD526" s="72">
        <v>6.9546379621670003</v>
      </c>
      <c r="AE526" s="72"/>
      <c r="AF526" s="72"/>
      <c r="AG526" s="72"/>
    </row>
    <row r="527" spans="1:33" s="56" customFormat="1" ht="14.45" customHeight="1" x14ac:dyDescent="0.25">
      <c r="A527" s="29" t="s">
        <v>2883</v>
      </c>
      <c r="B527" s="39" t="s">
        <v>2447</v>
      </c>
      <c r="C527" s="39" t="s">
        <v>2465</v>
      </c>
      <c r="D527" s="30">
        <v>495.073818206787</v>
      </c>
      <c r="E527" s="56" t="s">
        <v>1735</v>
      </c>
      <c r="K527" s="56" t="s">
        <v>301</v>
      </c>
      <c r="L527" s="56" t="s">
        <v>3</v>
      </c>
      <c r="M527" s="55" t="s">
        <v>614</v>
      </c>
      <c r="N527" s="56" t="s">
        <v>4005</v>
      </c>
      <c r="Z527" s="30" t="str">
        <f>IF(LEFT(M527,4)=LEFT(L527,4),L527,0)</f>
        <v>Lasius</v>
      </c>
      <c r="AA527" s="72" t="s">
        <v>4303</v>
      </c>
      <c r="AB527" s="72" t="s">
        <v>4301</v>
      </c>
      <c r="AC527" s="72">
        <v>46.576939159987703</v>
      </c>
      <c r="AD527" s="72">
        <v>6.4938470437530897</v>
      </c>
      <c r="AE527" s="72"/>
      <c r="AF527" s="72"/>
      <c r="AG527" s="72"/>
    </row>
    <row r="528" spans="1:33" s="56" customFormat="1" ht="14.45" customHeight="1" x14ac:dyDescent="0.25">
      <c r="A528" s="24" t="s">
        <v>2882</v>
      </c>
      <c r="B528" s="39" t="s">
        <v>2447</v>
      </c>
      <c r="C528" s="39" t="s">
        <v>2465</v>
      </c>
      <c r="D528" s="30"/>
      <c r="E528" s="56" t="s">
        <v>2467</v>
      </c>
      <c r="K528" s="56" t="s">
        <v>301</v>
      </c>
      <c r="L528" s="56" t="s">
        <v>801</v>
      </c>
      <c r="M528" s="55" t="s">
        <v>800</v>
      </c>
      <c r="N528" s="56" t="s">
        <v>4005</v>
      </c>
      <c r="Z528" s="30" t="str">
        <f>IF(LEFT(M528,4)=LEFT(L528,4),L528,0)</f>
        <v>Solenopsis</v>
      </c>
      <c r="AA528" s="72" t="s">
        <v>4300</v>
      </c>
      <c r="AB528" s="72" t="s">
        <v>4301</v>
      </c>
      <c r="AC528" s="72">
        <v>46.497336277601903</v>
      </c>
      <c r="AD528" s="72">
        <v>6.4131160806849303</v>
      </c>
      <c r="AE528" s="72"/>
      <c r="AF528" s="72"/>
      <c r="AG528" s="72"/>
    </row>
    <row r="529" spans="1:33" s="56" customFormat="1" ht="14.45" customHeight="1" x14ac:dyDescent="0.25">
      <c r="A529" s="29" t="s">
        <v>2904</v>
      </c>
      <c r="B529" s="39" t="s">
        <v>2447</v>
      </c>
      <c r="C529" s="39" t="s">
        <v>2493</v>
      </c>
      <c r="D529" s="30"/>
      <c r="E529" s="56" t="s">
        <v>2494</v>
      </c>
      <c r="L529" s="56" t="s">
        <v>8</v>
      </c>
      <c r="M529" s="58"/>
      <c r="Z529" s="30">
        <f>IF(LEFT(M529,4)=LEFT(L529,4),L529,0)</f>
        <v>0</v>
      </c>
      <c r="AA529" s="72" t="s">
        <v>4300</v>
      </c>
      <c r="AB529" s="72"/>
      <c r="AC529" s="72">
        <v>46.423691691047097</v>
      </c>
      <c r="AD529" s="72">
        <v>6.1829218252369804</v>
      </c>
      <c r="AE529" s="72"/>
      <c r="AF529" s="72"/>
      <c r="AG529" s="72"/>
    </row>
    <row r="530" spans="1:33" s="56" customFormat="1" ht="14.45" customHeight="1" x14ac:dyDescent="0.25">
      <c r="A530" s="24" t="s">
        <v>2870</v>
      </c>
      <c r="B530" s="39" t="s">
        <v>2447</v>
      </c>
      <c r="C530" s="39" t="s">
        <v>2448</v>
      </c>
      <c r="D530" s="30">
        <v>1515.1894187927201</v>
      </c>
      <c r="E530" s="56" t="s">
        <v>2449</v>
      </c>
      <c r="K530" s="56" t="s">
        <v>301</v>
      </c>
      <c r="L530" s="56" t="s">
        <v>3</v>
      </c>
      <c r="M530" s="55" t="s">
        <v>605</v>
      </c>
      <c r="N530" s="56" t="s">
        <v>4005</v>
      </c>
      <c r="Z530" s="30" t="str">
        <f>IF(LEFT(M530,4)=LEFT(L530,4),L530,0)</f>
        <v>Lasius</v>
      </c>
      <c r="AA530" s="72" t="s">
        <v>4303</v>
      </c>
      <c r="AB530" s="72"/>
      <c r="AC530" s="72">
        <v>46.4239532920394</v>
      </c>
      <c r="AD530" s="72">
        <v>6.1015405322087704</v>
      </c>
      <c r="AE530" s="72"/>
      <c r="AF530" s="72"/>
      <c r="AG530" s="72"/>
    </row>
    <row r="531" spans="1:33" s="56" customFormat="1" ht="14.45" customHeight="1" x14ac:dyDescent="0.25">
      <c r="A531" s="29" t="s">
        <v>2889</v>
      </c>
      <c r="B531" s="39" t="s">
        <v>2447</v>
      </c>
      <c r="C531" s="39" t="s">
        <v>2475</v>
      </c>
      <c r="D531" s="30">
        <v>633.694911956787</v>
      </c>
      <c r="E531" s="56" t="s">
        <v>2477</v>
      </c>
      <c r="K531" s="56" t="s">
        <v>301</v>
      </c>
      <c r="L531" s="56" t="s">
        <v>3</v>
      </c>
      <c r="M531" s="55" t="s">
        <v>605</v>
      </c>
      <c r="N531" s="56" t="s">
        <v>4005</v>
      </c>
      <c r="Z531" s="30" t="str">
        <f>IF(LEFT(M531,4)=LEFT(L531,4),L531,0)</f>
        <v>Lasius</v>
      </c>
      <c r="AA531" s="72" t="s">
        <v>4300</v>
      </c>
      <c r="AB531" s="72"/>
      <c r="AC531" s="72">
        <v>46.425074497201599</v>
      </c>
      <c r="AD531" s="72">
        <v>6.17809287303671</v>
      </c>
      <c r="AE531" s="72"/>
      <c r="AF531" s="72"/>
      <c r="AG531" s="72"/>
    </row>
    <row r="532" spans="1:33" s="56" customFormat="1" ht="14.45" customHeight="1" x14ac:dyDescent="0.25">
      <c r="A532" s="24" t="s">
        <v>2891</v>
      </c>
      <c r="B532" s="39" t="s">
        <v>2447</v>
      </c>
      <c r="C532" s="39" t="s">
        <v>2475</v>
      </c>
      <c r="D532" s="30"/>
      <c r="E532" s="56" t="s">
        <v>2479</v>
      </c>
      <c r="K532" s="56" t="s">
        <v>301</v>
      </c>
      <c r="L532" s="56" t="s">
        <v>3</v>
      </c>
      <c r="M532" s="55" t="s">
        <v>605</v>
      </c>
      <c r="N532" s="56" t="s">
        <v>4005</v>
      </c>
      <c r="Z532" s="30" t="str">
        <f>IF(LEFT(M532,4)=LEFT(L532,4),L532,0)</f>
        <v>Lasius</v>
      </c>
      <c r="AA532" s="72" t="s">
        <v>4300</v>
      </c>
      <c r="AB532" s="72" t="s">
        <v>4304</v>
      </c>
      <c r="AC532" s="72">
        <v>46.503174822828299</v>
      </c>
      <c r="AD532" s="72">
        <v>6.7303749492651397</v>
      </c>
      <c r="AE532" s="72"/>
      <c r="AF532" s="72"/>
      <c r="AG532" s="72"/>
    </row>
    <row r="533" spans="1:33" s="56" customFormat="1" ht="14.45" customHeight="1" x14ac:dyDescent="0.25">
      <c r="A533" s="24" t="s">
        <v>2888</v>
      </c>
      <c r="B533" s="39" t="s">
        <v>2447</v>
      </c>
      <c r="C533" s="39" t="s">
        <v>2475</v>
      </c>
      <c r="D533" s="30"/>
      <c r="E533" s="56" t="s">
        <v>2476</v>
      </c>
      <c r="K533" s="56" t="s">
        <v>301</v>
      </c>
      <c r="L533" s="56" t="s">
        <v>3</v>
      </c>
      <c r="M533" s="55" t="s">
        <v>605</v>
      </c>
      <c r="N533" s="56" t="s">
        <v>4005</v>
      </c>
      <c r="Z533" s="30" t="str">
        <f>IF(LEFT(M533,4)=LEFT(L533,4),L533,0)</f>
        <v>Lasius</v>
      </c>
      <c r="AA533" s="72" t="s">
        <v>4300</v>
      </c>
      <c r="AB533" s="72" t="s">
        <v>4301</v>
      </c>
      <c r="AC533" s="72">
        <v>46.504586763126902</v>
      </c>
      <c r="AD533" s="72">
        <v>6.4186401196076401</v>
      </c>
      <c r="AE533" s="72"/>
      <c r="AF533" s="72"/>
      <c r="AG533" s="72"/>
    </row>
    <row r="534" spans="1:33" s="56" customFormat="1" ht="14.45" customHeight="1" x14ac:dyDescent="0.25">
      <c r="A534" s="29" t="s">
        <v>2890</v>
      </c>
      <c r="B534" s="39" t="s">
        <v>2447</v>
      </c>
      <c r="C534" s="39" t="s">
        <v>2475</v>
      </c>
      <c r="D534" s="30">
        <v>650.30589585006203</v>
      </c>
      <c r="E534" s="56" t="s">
        <v>2478</v>
      </c>
      <c r="K534" s="56" t="s">
        <v>301</v>
      </c>
      <c r="L534" s="56" t="s">
        <v>3</v>
      </c>
      <c r="M534" s="55" t="s">
        <v>605</v>
      </c>
      <c r="N534" s="56" t="s">
        <v>4005</v>
      </c>
      <c r="Z534" s="30" t="str">
        <f>IF(LEFT(M534,4)=LEFT(L534,4),L534,0)</f>
        <v>Lasius</v>
      </c>
      <c r="AA534" s="72" t="s">
        <v>4300</v>
      </c>
      <c r="AB534" s="72"/>
      <c r="AC534" s="72">
        <v>46.713835046927997</v>
      </c>
      <c r="AD534" s="72">
        <v>6.4935127042790803</v>
      </c>
      <c r="AE534" s="72"/>
      <c r="AF534" s="72"/>
      <c r="AG534" s="72"/>
    </row>
    <row r="535" spans="1:33" s="56" customFormat="1" ht="14.45" customHeight="1" x14ac:dyDescent="0.25">
      <c r="A535" s="29" t="s">
        <v>2874</v>
      </c>
      <c r="B535" s="39" t="s">
        <v>2447</v>
      </c>
      <c r="C535" s="39" t="s">
        <v>2453</v>
      </c>
      <c r="D535" s="30"/>
      <c r="E535" s="56" t="s">
        <v>2455</v>
      </c>
      <c r="L535" s="56" t="s">
        <v>8</v>
      </c>
      <c r="M535" s="58"/>
      <c r="AA535" s="72" t="s">
        <v>4300</v>
      </c>
      <c r="AB535" s="72" t="s">
        <v>4304</v>
      </c>
      <c r="AC535" s="72">
        <v>46.240679046312003</v>
      </c>
      <c r="AD535" s="72">
        <v>7.0772694564607601</v>
      </c>
      <c r="AE535" s="72"/>
      <c r="AF535" s="72"/>
      <c r="AG535" s="72"/>
    </row>
    <row r="536" spans="1:33" s="56" customFormat="1" ht="14.45" customHeight="1" x14ac:dyDescent="0.25">
      <c r="A536" s="24" t="s">
        <v>2873</v>
      </c>
      <c r="B536" s="39" t="s">
        <v>2447</v>
      </c>
      <c r="C536" s="39" t="s">
        <v>2453</v>
      </c>
      <c r="D536" s="30"/>
      <c r="E536" s="56" t="s">
        <v>2454</v>
      </c>
      <c r="L536" s="56" t="s">
        <v>8</v>
      </c>
      <c r="M536" s="58"/>
      <c r="Z536" s="30">
        <f>IF(LEFT(M536,4)=LEFT(L536,4),L536,0)</f>
        <v>0</v>
      </c>
      <c r="AA536" s="72" t="s">
        <v>4300</v>
      </c>
      <c r="AB536" s="72" t="s">
        <v>4301</v>
      </c>
      <c r="AC536" s="72">
        <v>46.6415860790528</v>
      </c>
      <c r="AD536" s="72">
        <v>6.4093986472233597</v>
      </c>
      <c r="AE536" s="72"/>
      <c r="AF536" s="72"/>
      <c r="AG536" s="72"/>
    </row>
    <row r="537" spans="1:33" s="56" customFormat="1" ht="14.45" customHeight="1" x14ac:dyDescent="0.25">
      <c r="A537" s="29" t="s">
        <v>2880</v>
      </c>
      <c r="B537" s="39" t="s">
        <v>2447</v>
      </c>
      <c r="C537" s="39" t="s">
        <v>2463</v>
      </c>
      <c r="D537" s="30"/>
      <c r="E537" s="56" t="s">
        <v>2464</v>
      </c>
      <c r="L537" s="56" t="s">
        <v>0</v>
      </c>
      <c r="M537" s="58"/>
      <c r="Z537" s="30">
        <f>IF(LEFT(M537,4)=LEFT(L537,4),L537,0)</f>
        <v>0</v>
      </c>
      <c r="AA537" s="72" t="s">
        <v>4300</v>
      </c>
      <c r="AB537" s="72"/>
      <c r="AC537" s="72">
        <v>46.425694502241498</v>
      </c>
      <c r="AD537" s="72">
        <v>6.1021003425308997</v>
      </c>
      <c r="AE537" s="72"/>
      <c r="AF537" s="72"/>
      <c r="AG537" s="72"/>
    </row>
    <row r="538" spans="1:33" s="56" customFormat="1" ht="14.45" customHeight="1" x14ac:dyDescent="0.25">
      <c r="A538" s="29" t="s">
        <v>2878</v>
      </c>
      <c r="B538" s="39" t="s">
        <v>2447</v>
      </c>
      <c r="C538" s="39" t="s">
        <v>2460</v>
      </c>
      <c r="D538" s="30"/>
      <c r="E538" s="56" t="s">
        <v>2461</v>
      </c>
      <c r="L538" s="56" t="s">
        <v>8</v>
      </c>
      <c r="M538" s="58"/>
      <c r="Z538" s="30">
        <f>IF(LEFT(M538,4)=LEFT(L538,4),L538,0)</f>
        <v>0</v>
      </c>
      <c r="AA538" s="72" t="s">
        <v>4300</v>
      </c>
      <c r="AB538" s="72"/>
      <c r="AC538" s="72">
        <v>46.422727923620997</v>
      </c>
      <c r="AD538" s="72">
        <v>6.1805439280860703</v>
      </c>
      <c r="AE538" s="72"/>
      <c r="AF538" s="72"/>
      <c r="AG538" s="72"/>
    </row>
    <row r="539" spans="1:33" s="56" customFormat="1" ht="14.45" customHeight="1" x14ac:dyDescent="0.25">
      <c r="A539" s="24" t="s">
        <v>2879</v>
      </c>
      <c r="B539" s="39" t="s">
        <v>2447</v>
      </c>
      <c r="C539" s="39" t="s">
        <v>2460</v>
      </c>
      <c r="D539" s="30">
        <v>1147.0151023864701</v>
      </c>
      <c r="E539" s="56" t="s">
        <v>2462</v>
      </c>
      <c r="K539" s="56" t="s">
        <v>301</v>
      </c>
      <c r="L539" s="56" t="s">
        <v>3</v>
      </c>
      <c r="M539" s="55" t="s">
        <v>614</v>
      </c>
      <c r="N539" s="56" t="s">
        <v>4005</v>
      </c>
      <c r="Z539" s="30" t="str">
        <f>IF(LEFT(M539,4)=LEFT(L539,4),L539,0)</f>
        <v>Lasius</v>
      </c>
      <c r="AA539" s="72" t="s">
        <v>4303</v>
      </c>
      <c r="AB539" s="72" t="s">
        <v>4304</v>
      </c>
      <c r="AC539" s="72">
        <v>46.644865893667401</v>
      </c>
      <c r="AD539" s="72">
        <v>6.2587028087816297</v>
      </c>
      <c r="AE539" s="72"/>
      <c r="AF539" s="72"/>
      <c r="AG539" s="72"/>
    </row>
    <row r="540" spans="1:33" s="56" customFormat="1" ht="14.45" customHeight="1" x14ac:dyDescent="0.25">
      <c r="A540" s="29" t="s">
        <v>2887</v>
      </c>
      <c r="B540" s="39" t="s">
        <v>2447</v>
      </c>
      <c r="C540" s="39" t="s">
        <v>2473</v>
      </c>
      <c r="D540" s="30">
        <v>645.6</v>
      </c>
      <c r="E540" s="37" t="s">
        <v>2474</v>
      </c>
      <c r="L540" s="56" t="s">
        <v>8</v>
      </c>
      <c r="M540" s="58"/>
      <c r="Z540" s="30">
        <f>IF(LEFT(M540,4)=LEFT(L540,4),L540,0)</f>
        <v>0</v>
      </c>
      <c r="AA540" s="72" t="s">
        <v>4300</v>
      </c>
      <c r="AB540" s="72" t="s">
        <v>4302</v>
      </c>
      <c r="AC540" s="72">
        <v>46.933565566440002</v>
      </c>
      <c r="AD540" s="72">
        <v>7.0355200003063896</v>
      </c>
      <c r="AE540" s="72"/>
      <c r="AF540" s="72"/>
      <c r="AG540" s="72"/>
    </row>
    <row r="541" spans="1:33" s="56" customFormat="1" ht="14.45" customHeight="1" x14ac:dyDescent="0.25">
      <c r="A541" s="29" t="s">
        <v>2899</v>
      </c>
      <c r="B541" s="39" t="s">
        <v>2447</v>
      </c>
      <c r="C541" s="39" t="s">
        <v>2483</v>
      </c>
      <c r="D541" s="30">
        <v>1464.1598777771001</v>
      </c>
      <c r="E541" s="56" t="s">
        <v>2487</v>
      </c>
      <c r="K541" s="56" t="s">
        <v>301</v>
      </c>
      <c r="L541" s="56" t="s">
        <v>3</v>
      </c>
      <c r="M541" s="55" t="s">
        <v>605</v>
      </c>
      <c r="N541" s="56" t="s">
        <v>4005</v>
      </c>
      <c r="Z541" s="30" t="str">
        <f>IF(LEFT(M541,4)=LEFT(L541,4),L541,0)</f>
        <v>Lasius</v>
      </c>
      <c r="AA541" s="72" t="s">
        <v>4303</v>
      </c>
      <c r="AB541" s="72"/>
      <c r="AC541" s="72">
        <v>46.4232537801958</v>
      </c>
      <c r="AD541" s="72">
        <v>6.1027999971865796</v>
      </c>
      <c r="AE541" s="72"/>
      <c r="AF541" s="72"/>
      <c r="AG541" s="72"/>
    </row>
    <row r="542" spans="1:33" s="56" customFormat="1" ht="14.45" customHeight="1" x14ac:dyDescent="0.25">
      <c r="A542" s="24" t="s">
        <v>2897</v>
      </c>
      <c r="B542" s="39" t="s">
        <v>2447</v>
      </c>
      <c r="C542" s="39" t="s">
        <v>2483</v>
      </c>
      <c r="D542" s="30"/>
      <c r="E542" s="56" t="s">
        <v>2485</v>
      </c>
      <c r="L542" s="56" t="s">
        <v>15</v>
      </c>
      <c r="M542" s="58"/>
      <c r="Z542" s="30">
        <f>IF(LEFT(M542,4)=LEFT(L542,4),L542,0)</f>
        <v>0</v>
      </c>
      <c r="AA542" s="72" t="s">
        <v>4300</v>
      </c>
      <c r="AB542" s="72" t="s">
        <v>4302</v>
      </c>
      <c r="AC542" s="72">
        <v>46.324047071715199</v>
      </c>
      <c r="AD542" s="72">
        <v>7.0961207752852999</v>
      </c>
      <c r="AE542" s="72"/>
      <c r="AF542" s="72"/>
      <c r="AG542" s="72"/>
    </row>
    <row r="543" spans="1:33" s="56" customFormat="1" ht="14.45" customHeight="1" x14ac:dyDescent="0.25">
      <c r="A543" s="29" t="s">
        <v>2898</v>
      </c>
      <c r="B543" s="39" t="s">
        <v>2447</v>
      </c>
      <c r="C543" s="39" t="s">
        <v>2483</v>
      </c>
      <c r="D543" s="30"/>
      <c r="E543" s="56" t="s">
        <v>2486</v>
      </c>
      <c r="L543" s="56" t="s">
        <v>0</v>
      </c>
      <c r="M543" s="58"/>
      <c r="Z543" s="30">
        <f>IF(LEFT(M543,4)=LEFT(L543,4),L543,0)</f>
        <v>0</v>
      </c>
      <c r="AA543" s="72" t="s">
        <v>4300</v>
      </c>
      <c r="AB543" s="72" t="s">
        <v>4304</v>
      </c>
      <c r="AC543" s="72">
        <v>46.7877275071057</v>
      </c>
      <c r="AD543" s="72">
        <v>6.4929935561982903</v>
      </c>
      <c r="AE543" s="72"/>
      <c r="AF543" s="72"/>
      <c r="AG543" s="72"/>
    </row>
    <row r="544" spans="1:33" s="56" customFormat="1" ht="14.45" customHeight="1" x14ac:dyDescent="0.25">
      <c r="A544" s="29" t="s">
        <v>2896</v>
      </c>
      <c r="B544" s="39" t="s">
        <v>2447</v>
      </c>
      <c r="C544" s="39" t="s">
        <v>2483</v>
      </c>
      <c r="D544" s="30"/>
      <c r="E544" s="56" t="s">
        <v>2484</v>
      </c>
      <c r="L544" s="56" t="s">
        <v>15</v>
      </c>
      <c r="M544" s="58"/>
      <c r="Z544" s="30">
        <f>IF(LEFT(M544,4)=LEFT(L544,4),L544,0)</f>
        <v>0</v>
      </c>
      <c r="AA544" s="72" t="s">
        <v>4300</v>
      </c>
      <c r="AB544" s="72" t="s">
        <v>4304</v>
      </c>
      <c r="AC544" s="72">
        <v>46.642301104646101</v>
      </c>
      <c r="AD544" s="72">
        <v>6.2576670198180002</v>
      </c>
      <c r="AE544" s="72"/>
      <c r="AF544" s="72"/>
      <c r="AG544" s="72"/>
    </row>
    <row r="545" spans="1:33" s="56" customFormat="1" ht="14.45" customHeight="1" x14ac:dyDescent="0.25">
      <c r="A545" s="29" t="s">
        <v>2902</v>
      </c>
      <c r="B545" s="39" t="s">
        <v>2447</v>
      </c>
      <c r="C545" s="39" t="s">
        <v>2488</v>
      </c>
      <c r="D545" s="30">
        <v>815.16483516804897</v>
      </c>
      <c r="E545" s="56" t="s">
        <v>2491</v>
      </c>
      <c r="F545" s="55">
        <v>8</v>
      </c>
      <c r="G545" s="55"/>
      <c r="H545" s="55"/>
      <c r="K545" s="56" t="s">
        <v>4006</v>
      </c>
      <c r="L545" s="56" t="s">
        <v>91</v>
      </c>
      <c r="M545" s="76" t="s">
        <v>916</v>
      </c>
      <c r="N545" s="55">
        <v>2019</v>
      </c>
      <c r="Z545" s="30" t="str">
        <f>IF(LEFT(M545,4)=LEFT(L545,4),L545,0)</f>
        <v>Temnothorax</v>
      </c>
      <c r="AA545" s="72" t="s">
        <v>4300</v>
      </c>
      <c r="AB545" s="72" t="s">
        <v>4307</v>
      </c>
      <c r="AC545" s="72">
        <v>46.720221845786902</v>
      </c>
      <c r="AD545" s="72">
        <v>6.8014305509718396</v>
      </c>
      <c r="AE545" s="72"/>
      <c r="AF545" s="72"/>
      <c r="AG545" s="72"/>
    </row>
    <row r="546" spans="1:33" s="56" customFormat="1" ht="14.45" customHeight="1" x14ac:dyDescent="0.25">
      <c r="A546" s="24" t="s">
        <v>2900</v>
      </c>
      <c r="B546" s="39" t="s">
        <v>2447</v>
      </c>
      <c r="C546" s="39" t="s">
        <v>2488</v>
      </c>
      <c r="D546" s="30"/>
      <c r="E546" s="56" t="s">
        <v>2489</v>
      </c>
      <c r="F546" s="55">
        <v>9</v>
      </c>
      <c r="G546" s="55"/>
      <c r="H546" s="55">
        <v>1</v>
      </c>
      <c r="K546" s="56" t="s">
        <v>4006</v>
      </c>
      <c r="L546" s="56" t="s">
        <v>91</v>
      </c>
      <c r="M546" s="55" t="s">
        <v>869</v>
      </c>
      <c r="N546" s="55">
        <v>2019</v>
      </c>
      <c r="Z546" s="30" t="str">
        <f>IF(LEFT(M546,4)=LEFT(L546,4),L546,0)</f>
        <v>Temnothorax</v>
      </c>
      <c r="AA546" s="72" t="s">
        <v>4300</v>
      </c>
      <c r="AB546" s="72"/>
      <c r="AC546" s="72">
        <v>46.718352870249603</v>
      </c>
      <c r="AD546" s="72">
        <v>6.6422102807955001</v>
      </c>
      <c r="AE546" s="72"/>
      <c r="AF546" s="72"/>
      <c r="AG546" s="72"/>
    </row>
    <row r="547" spans="1:33" s="56" customFormat="1" ht="14.45" customHeight="1" x14ac:dyDescent="0.25">
      <c r="A547" s="29" t="s">
        <v>2901</v>
      </c>
      <c r="B547" s="39" t="s">
        <v>2447</v>
      </c>
      <c r="C547" s="39" t="s">
        <v>2488</v>
      </c>
      <c r="D547" s="30"/>
      <c r="E547" s="56" t="s">
        <v>2490</v>
      </c>
      <c r="L547" s="56" t="s">
        <v>8</v>
      </c>
      <c r="M547" s="58"/>
      <c r="Z547" s="30">
        <f>IF(LEFT(M547,4)=LEFT(L547,4),L547,0)</f>
        <v>0</v>
      </c>
      <c r="AA547" s="72" t="s">
        <v>4300</v>
      </c>
      <c r="AB547" s="72"/>
      <c r="AC547" s="72">
        <v>46.641297039034299</v>
      </c>
      <c r="AD547" s="72">
        <v>6.2623461204524498</v>
      </c>
      <c r="AE547" s="72"/>
      <c r="AF547" s="72"/>
      <c r="AG547" s="72"/>
    </row>
    <row r="548" spans="1:33" s="56" customFormat="1" ht="14.45" customHeight="1" x14ac:dyDescent="0.25">
      <c r="A548" s="24" t="s">
        <v>2876</v>
      </c>
      <c r="B548" s="39" t="s">
        <v>2447</v>
      </c>
      <c r="C548" s="39" t="s">
        <v>2456</v>
      </c>
      <c r="D548" s="30"/>
      <c r="E548" s="56" t="s">
        <v>2458</v>
      </c>
      <c r="K548" s="56" t="s">
        <v>301</v>
      </c>
      <c r="L548" s="56" t="s">
        <v>0</v>
      </c>
      <c r="M548" s="58" t="s">
        <v>727</v>
      </c>
      <c r="Z548" s="30" t="str">
        <f>IF(LEFT(M548,4)=LEFT(L548,4),L548,0)</f>
        <v>Myrmica</v>
      </c>
      <c r="AA548" s="72" t="s">
        <v>4300</v>
      </c>
      <c r="AB548" s="72" t="s">
        <v>4301</v>
      </c>
      <c r="AC548" s="72">
        <v>46.497358179724998</v>
      </c>
      <c r="AD548" s="72">
        <v>6.41310475742078</v>
      </c>
      <c r="AE548" s="72"/>
      <c r="AF548" s="72"/>
      <c r="AG548" s="72"/>
    </row>
    <row r="549" spans="1:33" s="56" customFormat="1" ht="14.45" customHeight="1" x14ac:dyDescent="0.25">
      <c r="A549" s="29" t="s">
        <v>2877</v>
      </c>
      <c r="B549" s="39" t="s">
        <v>2447</v>
      </c>
      <c r="C549" s="39" t="s">
        <v>2456</v>
      </c>
      <c r="D549" s="30"/>
      <c r="E549" s="56" t="s">
        <v>2459</v>
      </c>
      <c r="K549" s="56" t="s">
        <v>301</v>
      </c>
      <c r="L549" s="56" t="s">
        <v>3</v>
      </c>
      <c r="M549" s="55" t="s">
        <v>614</v>
      </c>
      <c r="N549" s="56" t="s">
        <v>4005</v>
      </c>
      <c r="Z549" s="30" t="str">
        <f>IF(LEFT(M549,4)=LEFT(L549,4),L549,0)</f>
        <v>Lasius</v>
      </c>
      <c r="AA549" s="72" t="s">
        <v>4300</v>
      </c>
      <c r="AB549" s="72"/>
      <c r="AC549" s="72">
        <v>46.5006683994798</v>
      </c>
      <c r="AD549" s="72">
        <v>6.7274074150297096</v>
      </c>
      <c r="AE549" s="72"/>
      <c r="AF549" s="72"/>
      <c r="AG549" s="72"/>
    </row>
    <row r="550" spans="1:33" s="56" customFormat="1" ht="14.45" customHeight="1" x14ac:dyDescent="0.25">
      <c r="A550" s="29" t="s">
        <v>2875</v>
      </c>
      <c r="B550" s="39" t="s">
        <v>2447</v>
      </c>
      <c r="C550" s="39" t="s">
        <v>2456</v>
      </c>
      <c r="D550" s="30"/>
      <c r="E550" s="56" t="s">
        <v>2457</v>
      </c>
      <c r="K550" s="56" t="s">
        <v>301</v>
      </c>
      <c r="L550" s="56" t="s">
        <v>0</v>
      </c>
      <c r="M550" s="58" t="s">
        <v>727</v>
      </c>
      <c r="Z550" s="30" t="str">
        <f>IF(LEFT(M550,4)=LEFT(L550,4),L550,0)</f>
        <v>Myrmica</v>
      </c>
      <c r="AA550" s="72" t="s">
        <v>4300</v>
      </c>
      <c r="AB550" s="72" t="s">
        <v>4304</v>
      </c>
      <c r="AC550" s="72">
        <v>46.505241443944399</v>
      </c>
      <c r="AD550" s="72">
        <v>6.7231515870823904</v>
      </c>
      <c r="AE550" s="72"/>
      <c r="AF550" s="72"/>
      <c r="AG550" s="72"/>
    </row>
    <row r="551" spans="1:33" s="56" customFormat="1" ht="14.45" customHeight="1" x14ac:dyDescent="0.25">
      <c r="A551" s="24" t="s">
        <v>2903</v>
      </c>
      <c r="B551" s="39" t="s">
        <v>2447</v>
      </c>
      <c r="C551" s="39" t="s">
        <v>4188</v>
      </c>
      <c r="D551" s="30">
        <v>1423.12072372437</v>
      </c>
      <c r="E551" s="56" t="s">
        <v>2492</v>
      </c>
      <c r="K551" s="56" t="s">
        <v>301</v>
      </c>
      <c r="L551" s="56" t="s">
        <v>3</v>
      </c>
      <c r="M551" s="55" t="s">
        <v>578</v>
      </c>
      <c r="N551" s="57">
        <v>2019</v>
      </c>
      <c r="Z551" s="30" t="str">
        <f>IF(LEFT(M551,4)=LEFT(L551,4),L551,0)</f>
        <v>Lasius</v>
      </c>
      <c r="AA551" s="72" t="s">
        <v>4300</v>
      </c>
      <c r="AB551" s="72" t="s">
        <v>4304</v>
      </c>
      <c r="AC551" s="72">
        <v>46.436342415137098</v>
      </c>
      <c r="AD551" s="72">
        <v>6.9613501245625899</v>
      </c>
      <c r="AE551" s="72"/>
      <c r="AF551" s="72"/>
      <c r="AG551" s="72"/>
    </row>
    <row r="552" spans="1:33" s="56" customFormat="1" ht="14.45" customHeight="1" x14ac:dyDescent="0.25">
      <c r="A552" s="29" t="s">
        <v>2886</v>
      </c>
      <c r="B552" s="39" t="s">
        <v>2447</v>
      </c>
      <c r="C552" s="39" t="s">
        <v>2471</v>
      </c>
      <c r="D552" s="30"/>
      <c r="E552" s="56" t="s">
        <v>2472</v>
      </c>
      <c r="K552" s="56" t="s">
        <v>301</v>
      </c>
      <c r="L552" s="56" t="s">
        <v>3</v>
      </c>
      <c r="M552" s="55" t="s">
        <v>541</v>
      </c>
      <c r="N552" s="56" t="s">
        <v>4005</v>
      </c>
      <c r="Z552" s="30" t="str">
        <f>IF(LEFT(M552,4)=LEFT(L552,4),L552,0)</f>
        <v>Lasius</v>
      </c>
      <c r="AA552" s="72" t="s">
        <v>4300</v>
      </c>
      <c r="AB552" s="72"/>
      <c r="AC552" s="72">
        <v>46.860853150028397</v>
      </c>
      <c r="AD552" s="72">
        <v>6.96476934699424</v>
      </c>
      <c r="AE552" s="72"/>
      <c r="AF552" s="72"/>
      <c r="AG552" s="72"/>
    </row>
    <row r="553" spans="1:33" s="56" customFormat="1" ht="14.45" customHeight="1" x14ac:dyDescent="0.25">
      <c r="A553" s="29" t="s">
        <v>2907</v>
      </c>
      <c r="B553" s="39" t="s">
        <v>2447</v>
      </c>
      <c r="C553" s="39" t="s">
        <v>2495</v>
      </c>
      <c r="D553" s="30"/>
      <c r="E553" s="56" t="s">
        <v>2498</v>
      </c>
      <c r="L553" s="56" t="s">
        <v>95</v>
      </c>
      <c r="M553" s="58"/>
      <c r="Z553" s="30">
        <f>IF(LEFT(M553,4)=LEFT(L553,4),L553,0)</f>
        <v>0</v>
      </c>
      <c r="AA553" s="56" t="s">
        <v>4134</v>
      </c>
      <c r="AB553" s="72"/>
      <c r="AC553" s="72"/>
      <c r="AD553" s="72"/>
      <c r="AE553" s="72"/>
      <c r="AF553" s="72"/>
      <c r="AG553" s="72"/>
    </row>
    <row r="554" spans="1:33" s="56" customFormat="1" ht="14.45" customHeight="1" x14ac:dyDescent="0.25">
      <c r="A554" s="24" t="s">
        <v>2906</v>
      </c>
      <c r="B554" s="39" t="s">
        <v>2447</v>
      </c>
      <c r="C554" s="39" t="s">
        <v>2495</v>
      </c>
      <c r="D554" s="30"/>
      <c r="E554" s="56" t="s">
        <v>2497</v>
      </c>
      <c r="L554" s="56" t="s">
        <v>15</v>
      </c>
      <c r="M554" s="58"/>
      <c r="Z554" s="30">
        <f>IF(LEFT(M554,4)=LEFT(L554,4),L554,0)</f>
        <v>0</v>
      </c>
      <c r="AA554" s="72" t="s">
        <v>4300</v>
      </c>
      <c r="AB554" s="72" t="s">
        <v>4304</v>
      </c>
      <c r="AC554" s="72">
        <v>46.292192800251698</v>
      </c>
      <c r="AD554" s="72">
        <v>7.1540924722679797</v>
      </c>
      <c r="AE554" s="72"/>
      <c r="AF554" s="72"/>
      <c r="AG554" s="72"/>
    </row>
    <row r="555" spans="1:33" s="56" customFormat="1" ht="14.45" customHeight="1" x14ac:dyDescent="0.25">
      <c r="A555" s="29" t="s">
        <v>2911</v>
      </c>
      <c r="B555" s="39" t="s">
        <v>2447</v>
      </c>
      <c r="C555" s="39" t="s">
        <v>2495</v>
      </c>
      <c r="D555" s="30"/>
      <c r="E555" s="56" t="s">
        <v>2502</v>
      </c>
      <c r="L555" s="56" t="s">
        <v>95</v>
      </c>
      <c r="M555" s="58"/>
      <c r="Z555" s="30">
        <f>IF(LEFT(M555,4)=LEFT(L555,4),L555,0)</f>
        <v>0</v>
      </c>
      <c r="AA555" s="72" t="s">
        <v>4300</v>
      </c>
      <c r="AB555" s="72"/>
      <c r="AC555" s="72">
        <v>46.789698253629702</v>
      </c>
      <c r="AD555" s="72">
        <v>6.4945268429460601</v>
      </c>
      <c r="AE555" s="72"/>
      <c r="AF555" s="72"/>
      <c r="AG555" s="72"/>
    </row>
    <row r="556" spans="1:33" s="56" customFormat="1" ht="14.45" customHeight="1" x14ac:dyDescent="0.25">
      <c r="A556" s="29" t="s">
        <v>2908</v>
      </c>
      <c r="B556" s="39" t="s">
        <v>2447</v>
      </c>
      <c r="C556" s="39" t="s">
        <v>2495</v>
      </c>
      <c r="D556" s="30"/>
      <c r="E556" s="56" t="s">
        <v>2499</v>
      </c>
      <c r="L556" s="56" t="s">
        <v>15</v>
      </c>
      <c r="M556" s="58"/>
      <c r="Z556" s="30">
        <f>IF(LEFT(M556,4)=LEFT(L556,4),L556,0)</f>
        <v>0</v>
      </c>
      <c r="AA556" s="72" t="s">
        <v>4300</v>
      </c>
      <c r="AB556" s="72" t="s">
        <v>4301</v>
      </c>
      <c r="AC556" s="72">
        <v>46.720357809570501</v>
      </c>
      <c r="AD556" s="72">
        <v>6.8059149200452103</v>
      </c>
      <c r="AE556" s="72"/>
      <c r="AF556" s="72"/>
      <c r="AG556" s="72"/>
    </row>
    <row r="557" spans="1:33" s="56" customFormat="1" ht="14.45" customHeight="1" x14ac:dyDescent="0.25">
      <c r="A557" s="24" t="s">
        <v>2912</v>
      </c>
      <c r="B557" s="39" t="s">
        <v>2447</v>
      </c>
      <c r="C557" s="39" t="s">
        <v>2495</v>
      </c>
      <c r="D557" s="30"/>
      <c r="E557" s="56" t="s">
        <v>2503</v>
      </c>
      <c r="K557" s="56" t="s">
        <v>301</v>
      </c>
      <c r="L557" s="56" t="s">
        <v>801</v>
      </c>
      <c r="M557" s="55" t="s">
        <v>800</v>
      </c>
      <c r="N557" s="56" t="s">
        <v>4005</v>
      </c>
      <c r="Z557" s="30" t="str">
        <f>IF(LEFT(M557,4)=LEFT(L557,4),L557,0)</f>
        <v>Solenopsis</v>
      </c>
      <c r="AA557" s="72" t="s">
        <v>4300</v>
      </c>
      <c r="AB557" s="72"/>
      <c r="AC557" s="72">
        <v>46.430573606278699</v>
      </c>
      <c r="AD557" s="72">
        <v>6.1781446564212601</v>
      </c>
      <c r="AE557" s="72"/>
      <c r="AF557" s="72"/>
      <c r="AG557" s="72"/>
    </row>
    <row r="558" spans="1:33" s="56" customFormat="1" ht="14.45" customHeight="1" x14ac:dyDescent="0.25">
      <c r="A558" s="24" t="s">
        <v>2909</v>
      </c>
      <c r="B558" s="39" t="s">
        <v>2447</v>
      </c>
      <c r="C558" s="39" t="s">
        <v>2495</v>
      </c>
      <c r="D558" s="30"/>
      <c r="E558" s="56" t="s">
        <v>2500</v>
      </c>
      <c r="L558" s="56" t="s">
        <v>15</v>
      </c>
      <c r="M558" s="58"/>
      <c r="AA558" s="72" t="s">
        <v>4300</v>
      </c>
      <c r="AB558" s="72" t="s">
        <v>4304</v>
      </c>
      <c r="AC558" s="72">
        <v>46.240672971217698</v>
      </c>
      <c r="AD558" s="72">
        <v>7.0772598956911796</v>
      </c>
      <c r="AE558" s="72"/>
      <c r="AF558" s="72"/>
      <c r="AG558" s="72"/>
    </row>
    <row r="559" spans="1:33" s="56" customFormat="1" ht="14.45" customHeight="1" x14ac:dyDescent="0.25">
      <c r="A559" s="29" t="s">
        <v>2910</v>
      </c>
      <c r="B559" s="39" t="s">
        <v>2447</v>
      </c>
      <c r="C559" s="39" t="s">
        <v>2495</v>
      </c>
      <c r="D559" s="30"/>
      <c r="E559" s="56" t="s">
        <v>2501</v>
      </c>
      <c r="L559" s="56" t="s">
        <v>15</v>
      </c>
      <c r="M559" s="58"/>
      <c r="Z559" s="30">
        <f>IF(LEFT(M559,4)=LEFT(L559,4),L559,0)</f>
        <v>0</v>
      </c>
      <c r="AA559" s="72" t="s">
        <v>4300</v>
      </c>
      <c r="AB559" s="72" t="s">
        <v>4301</v>
      </c>
      <c r="AC559" s="72">
        <v>46.504628650954999</v>
      </c>
      <c r="AD559" s="72">
        <v>6.4186607062990202</v>
      </c>
      <c r="AE559" s="72"/>
      <c r="AF559" s="72"/>
      <c r="AG559" s="72"/>
    </row>
    <row r="560" spans="1:33" s="56" customFormat="1" ht="14.45" customHeight="1" x14ac:dyDescent="0.25">
      <c r="A560" s="29" t="s">
        <v>2905</v>
      </c>
      <c r="B560" s="39" t="s">
        <v>2447</v>
      </c>
      <c r="C560" s="39" t="s">
        <v>2495</v>
      </c>
      <c r="D560" s="30"/>
      <c r="E560" s="56" t="s">
        <v>2496</v>
      </c>
      <c r="K560" s="56" t="s">
        <v>301</v>
      </c>
      <c r="L560" s="56" t="s">
        <v>801</v>
      </c>
      <c r="M560" s="55" t="s">
        <v>800</v>
      </c>
      <c r="N560" s="56" t="s">
        <v>4005</v>
      </c>
      <c r="Z560" s="30" t="str">
        <f>IF(LEFT(M560,4)=LEFT(L560,4),L560,0)</f>
        <v>Solenopsis</v>
      </c>
      <c r="AA560" s="72" t="s">
        <v>4300</v>
      </c>
      <c r="AB560" s="72" t="s">
        <v>4304</v>
      </c>
      <c r="AC560" s="72">
        <v>46.644704416566</v>
      </c>
      <c r="AD560" s="72">
        <v>6.5695414368908498</v>
      </c>
      <c r="AE560" s="72"/>
      <c r="AF560" s="72"/>
      <c r="AG560" s="72"/>
    </row>
    <row r="561" spans="1:35" s="56" customFormat="1" ht="14.45" customHeight="1" x14ac:dyDescent="0.25">
      <c r="A561" s="29"/>
      <c r="B561" s="39" t="s">
        <v>4131</v>
      </c>
      <c r="C561" s="39" t="s">
        <v>4186</v>
      </c>
      <c r="D561" s="30">
        <v>846.864833831787</v>
      </c>
      <c r="E561" s="56" t="s">
        <v>4022</v>
      </c>
      <c r="L561" s="56" t="s">
        <v>3</v>
      </c>
      <c r="Z561" s="30">
        <f>IF(LEFT(M561,4)=LEFT(L561,4),L561,0)</f>
        <v>0</v>
      </c>
      <c r="AA561" s="72" t="s">
        <v>4300</v>
      </c>
      <c r="AB561" s="72"/>
      <c r="AC561" s="72">
        <v>46.507996539780301</v>
      </c>
      <c r="AD561" s="72">
        <v>6.8845092781030699</v>
      </c>
      <c r="AE561" s="72"/>
      <c r="AF561" s="72"/>
      <c r="AG561" s="72"/>
    </row>
    <row r="562" spans="1:35" s="56" customFormat="1" ht="14.45" customHeight="1" x14ac:dyDescent="0.25">
      <c r="A562" s="29"/>
      <c r="B562" s="39" t="s">
        <v>4131</v>
      </c>
      <c r="C562" s="39" t="s">
        <v>4186</v>
      </c>
      <c r="D562" s="30"/>
      <c r="E562" s="56" t="s">
        <v>4021</v>
      </c>
      <c r="L562" s="56" t="s">
        <v>3</v>
      </c>
      <c r="Z562" s="30">
        <f>IF(LEFT(M562,4)=LEFT(L562,4),L562,0)</f>
        <v>0</v>
      </c>
      <c r="AA562" s="72" t="s">
        <v>4300</v>
      </c>
      <c r="AB562" s="72"/>
      <c r="AC562" s="72">
        <v>46.325597184817397</v>
      </c>
      <c r="AD562" s="72">
        <v>7.0867399722930697</v>
      </c>
      <c r="AE562" s="72"/>
      <c r="AF562" s="72"/>
      <c r="AG562" s="72"/>
    </row>
    <row r="563" spans="1:35" s="56" customFormat="1" ht="14.45" customHeight="1" x14ac:dyDescent="0.25">
      <c r="A563" s="29"/>
      <c r="B563" s="39" t="s">
        <v>4131</v>
      </c>
      <c r="C563" s="39" t="s">
        <v>4030</v>
      </c>
      <c r="D563" s="30"/>
      <c r="E563" s="56" t="s">
        <v>4033</v>
      </c>
      <c r="L563" s="56" t="s">
        <v>3</v>
      </c>
      <c r="Z563" s="30">
        <f>IF(LEFT(M563,4)=LEFT(L563,4),L563,0)</f>
        <v>0</v>
      </c>
      <c r="AA563" s="72" t="s">
        <v>4300</v>
      </c>
      <c r="AB563" s="72" t="s">
        <v>4304</v>
      </c>
      <c r="AC563" s="72">
        <v>46.644700517097299</v>
      </c>
      <c r="AD563" s="72">
        <v>6.5695529155635599</v>
      </c>
      <c r="AE563" s="72"/>
      <c r="AF563" s="72"/>
      <c r="AG563" s="72"/>
    </row>
    <row r="564" spans="1:35" s="56" customFormat="1" ht="14.45" customHeight="1" x14ac:dyDescent="0.25">
      <c r="A564" s="29"/>
      <c r="B564" s="39" t="s">
        <v>4131</v>
      </c>
      <c r="C564" s="39" t="s">
        <v>4030</v>
      </c>
      <c r="D564" s="30">
        <v>743.724452972412</v>
      </c>
      <c r="E564" s="56" t="s">
        <v>4031</v>
      </c>
      <c r="L564" s="56" t="s">
        <v>8</v>
      </c>
      <c r="Z564" s="30">
        <f>IF(LEFT(M564,4)=LEFT(L564,4),L564,0)</f>
        <v>0</v>
      </c>
      <c r="AA564" s="72" t="s">
        <v>4300</v>
      </c>
      <c r="AB564" s="72" t="s">
        <v>4301</v>
      </c>
      <c r="AC564" s="72">
        <v>46.642528684003103</v>
      </c>
      <c r="AD564" s="72">
        <v>6.4200971088450602</v>
      </c>
      <c r="AE564" s="72"/>
      <c r="AF564" s="72"/>
      <c r="AG564" s="72"/>
      <c r="AI564" s="56" t="s">
        <v>4135</v>
      </c>
    </row>
    <row r="565" spans="1:35" s="56" customFormat="1" ht="14.45" customHeight="1" x14ac:dyDescent="0.25">
      <c r="A565" s="29"/>
      <c r="B565" s="39" t="s">
        <v>4131</v>
      </c>
      <c r="C565" s="39" t="s">
        <v>4030</v>
      </c>
      <c r="D565" s="30"/>
      <c r="E565" s="56" t="s">
        <v>4034</v>
      </c>
      <c r="L565" s="56" t="s">
        <v>3</v>
      </c>
      <c r="Z565" s="30">
        <f>IF(LEFT(M565,4)=LEFT(L565,4),L565,0)</f>
        <v>0</v>
      </c>
      <c r="AA565" s="72" t="s">
        <v>4300</v>
      </c>
      <c r="AB565" s="72" t="s">
        <v>4302</v>
      </c>
      <c r="AC565" s="72">
        <v>46.357528921395797</v>
      </c>
      <c r="AD565" s="72">
        <v>7.0449261437637203</v>
      </c>
      <c r="AE565" s="72"/>
      <c r="AF565" s="72"/>
      <c r="AG565" s="72"/>
    </row>
    <row r="566" spans="1:35" s="56" customFormat="1" ht="14.45" customHeight="1" x14ac:dyDescent="0.25">
      <c r="A566" s="29"/>
      <c r="B566" s="39" t="s">
        <v>4131</v>
      </c>
      <c r="C566" s="39" t="s">
        <v>4030</v>
      </c>
      <c r="D566" s="30">
        <v>1343.4178123474101</v>
      </c>
      <c r="E566" s="56" t="s">
        <v>4032</v>
      </c>
      <c r="L566" s="56" t="s">
        <v>8</v>
      </c>
      <c r="Z566" s="30">
        <f>IF(LEFT(M566,4)=LEFT(L566,4),L566,0)</f>
        <v>0</v>
      </c>
      <c r="AA566" s="72" t="s">
        <v>4303</v>
      </c>
      <c r="AB566" s="72" t="s">
        <v>4304</v>
      </c>
      <c r="AC566" s="72">
        <v>46.793165858937797</v>
      </c>
      <c r="AD566" s="72">
        <v>6.4861919359734497</v>
      </c>
      <c r="AE566" s="72"/>
      <c r="AF566" s="72"/>
      <c r="AG566" s="72"/>
    </row>
    <row r="567" spans="1:35" s="56" customFormat="1" ht="14.45" customHeight="1" x14ac:dyDescent="0.25">
      <c r="A567" s="29"/>
      <c r="B567" s="39" t="s">
        <v>4131</v>
      </c>
      <c r="C567" s="39" t="s">
        <v>4011</v>
      </c>
      <c r="D567" s="30"/>
      <c r="E567" s="56" t="s">
        <v>4012</v>
      </c>
      <c r="L567" s="56" t="s">
        <v>3</v>
      </c>
      <c r="Z567" s="30">
        <f>IF(LEFT(M567,4)=LEFT(L567,4),L567,0)</f>
        <v>0</v>
      </c>
      <c r="AA567" s="72" t="s">
        <v>4300</v>
      </c>
      <c r="AB567" s="72" t="s">
        <v>4301</v>
      </c>
      <c r="AC567" s="72">
        <v>46.505636740977501</v>
      </c>
      <c r="AD567" s="72">
        <v>6.8847933227554003</v>
      </c>
      <c r="AE567" s="72"/>
      <c r="AF567" s="72"/>
      <c r="AG567" s="72"/>
    </row>
    <row r="568" spans="1:35" s="56" customFormat="1" ht="14.45" customHeight="1" x14ac:dyDescent="0.25">
      <c r="A568" s="29"/>
      <c r="B568" s="39" t="s">
        <v>4131</v>
      </c>
      <c r="C568" s="39" t="s">
        <v>4023</v>
      </c>
      <c r="D568" s="30"/>
      <c r="E568" s="56" t="s">
        <v>4024</v>
      </c>
      <c r="L568" s="56" t="s">
        <v>3</v>
      </c>
      <c r="Z568" s="30">
        <f>IF(LEFT(M568,4)=LEFT(L568,4),L568,0)</f>
        <v>0</v>
      </c>
      <c r="AA568" s="72" t="s">
        <v>4300</v>
      </c>
      <c r="AB568" s="72" t="s">
        <v>4305</v>
      </c>
      <c r="AC568" s="72">
        <v>46.324709935066302</v>
      </c>
      <c r="AD568" s="72">
        <v>7.1902743643197198</v>
      </c>
      <c r="AE568" s="72"/>
      <c r="AF568" s="72"/>
      <c r="AG568" s="72"/>
    </row>
    <row r="569" spans="1:35" s="56" customFormat="1" ht="14.45" customHeight="1" x14ac:dyDescent="0.25">
      <c r="A569" s="29"/>
      <c r="B569" s="39" t="s">
        <v>4131</v>
      </c>
      <c r="C569" s="39" t="s">
        <v>4009</v>
      </c>
      <c r="D569" s="30"/>
      <c r="E569" s="56" t="s">
        <v>4010</v>
      </c>
      <c r="L569" s="56" t="s">
        <v>8</v>
      </c>
      <c r="Z569" s="30">
        <f>IF(LEFT(M569,4)=LEFT(L569,4),L569,0)</f>
        <v>0</v>
      </c>
      <c r="AA569" s="72" t="s">
        <v>4300</v>
      </c>
      <c r="AB569" s="72"/>
      <c r="AC569" s="72">
        <v>46.788738461145698</v>
      </c>
      <c r="AD569" s="72">
        <v>6.7206721353885799</v>
      </c>
      <c r="AE569" s="72"/>
      <c r="AF569" s="72"/>
      <c r="AG569" s="72"/>
    </row>
    <row r="570" spans="1:35" s="56" customFormat="1" ht="14.45" customHeight="1" x14ac:dyDescent="0.25">
      <c r="A570" s="29"/>
      <c r="B570" s="39" t="s">
        <v>4131</v>
      </c>
      <c r="C570" s="39" t="s">
        <v>4035</v>
      </c>
      <c r="D570" s="30">
        <v>1306.3282127380401</v>
      </c>
      <c r="E570" s="56" t="s">
        <v>4036</v>
      </c>
      <c r="K570" s="56" t="s">
        <v>301</v>
      </c>
      <c r="L570" s="56" t="s">
        <v>0</v>
      </c>
      <c r="M570" s="58" t="s">
        <v>727</v>
      </c>
      <c r="Z570" s="30" t="str">
        <f>IF(LEFT(M570,4)=LEFT(L570,4),L570,0)</f>
        <v>Myrmica</v>
      </c>
      <c r="AA570" s="72" t="s">
        <v>4303</v>
      </c>
      <c r="AB570" s="72" t="s">
        <v>4304</v>
      </c>
      <c r="AC570" s="72">
        <v>46.867191055870002</v>
      </c>
      <c r="AD570" s="72">
        <v>6.6497097069431597</v>
      </c>
      <c r="AE570" s="72"/>
      <c r="AF570" s="72"/>
      <c r="AG570" s="72"/>
    </row>
    <row r="571" spans="1:35" s="56" customFormat="1" ht="14.45" customHeight="1" x14ac:dyDescent="0.25">
      <c r="A571" s="29"/>
      <c r="B571" s="39" t="s">
        <v>4131</v>
      </c>
      <c r="C571" s="39" t="s">
        <v>4035</v>
      </c>
      <c r="D571" s="30"/>
      <c r="E571" s="56" t="s">
        <v>4037</v>
      </c>
      <c r="K571" s="56" t="s">
        <v>301</v>
      </c>
      <c r="L571" s="56" t="s">
        <v>3</v>
      </c>
      <c r="M571" s="55" t="s">
        <v>550</v>
      </c>
      <c r="Z571" s="30" t="str">
        <f>IF(LEFT(M571,4)=LEFT(L571,4),L571,0)</f>
        <v>Lasius</v>
      </c>
      <c r="AA571" s="72" t="s">
        <v>4300</v>
      </c>
      <c r="AB571" s="72" t="s">
        <v>4304</v>
      </c>
      <c r="AC571" s="72">
        <v>46.511030834308301</v>
      </c>
      <c r="AD571" s="72">
        <v>7.1464817041879103</v>
      </c>
      <c r="AE571" s="72"/>
      <c r="AF571" s="72"/>
      <c r="AG571" s="72"/>
    </row>
    <row r="572" spans="1:35" s="56" customFormat="1" ht="14.45" customHeight="1" x14ac:dyDescent="0.25">
      <c r="A572" s="29"/>
      <c r="B572" s="39" t="s">
        <v>4131</v>
      </c>
      <c r="C572" s="39" t="s">
        <v>4035</v>
      </c>
      <c r="D572" s="30"/>
      <c r="E572" s="56" t="s">
        <v>4038</v>
      </c>
      <c r="L572" s="56" t="s">
        <v>3</v>
      </c>
      <c r="Z572" s="30">
        <f>IF(LEFT(M572,4)=LEFT(L572,4),L572,0)</f>
        <v>0</v>
      </c>
      <c r="AA572" s="72" t="s">
        <v>4300</v>
      </c>
      <c r="AB572" s="72" t="s">
        <v>4304</v>
      </c>
      <c r="AC572" s="72">
        <v>46.499768729691603</v>
      </c>
      <c r="AD572" s="72">
        <v>6.2543216442925802</v>
      </c>
      <c r="AE572" s="72"/>
      <c r="AF572" s="72"/>
      <c r="AG572" s="72"/>
    </row>
    <row r="573" spans="1:35" s="56" customFormat="1" ht="14.45" customHeight="1" x14ac:dyDescent="0.25">
      <c r="A573" s="29"/>
      <c r="B573" s="39" t="s">
        <v>4131</v>
      </c>
      <c r="C573" s="39" t="s">
        <v>4027</v>
      </c>
      <c r="D573" s="30"/>
      <c r="E573" s="56" t="s">
        <v>4028</v>
      </c>
      <c r="F573" s="55">
        <v>10</v>
      </c>
      <c r="G573" s="55"/>
      <c r="H573" s="55"/>
      <c r="K573" s="56" t="s">
        <v>4006</v>
      </c>
      <c r="L573" s="56" t="s">
        <v>91</v>
      </c>
      <c r="M573" s="76" t="s">
        <v>916</v>
      </c>
      <c r="N573" s="55">
        <v>2019</v>
      </c>
      <c r="Z573" s="30" t="str">
        <f>IF(LEFT(M573,4)=LEFT(L573,4),L573,0)</f>
        <v>Temnothorax</v>
      </c>
      <c r="AA573" s="72" t="s">
        <v>4300</v>
      </c>
      <c r="AB573" s="72"/>
      <c r="AC573" s="72">
        <v>46.2902360710235</v>
      </c>
      <c r="AD573" s="72">
        <v>7.1179300781339601</v>
      </c>
      <c r="AE573" s="72"/>
      <c r="AF573" s="72"/>
      <c r="AG573" s="72"/>
    </row>
    <row r="574" spans="1:35" s="56" customFormat="1" ht="14.45" customHeight="1" x14ac:dyDescent="0.25">
      <c r="A574" s="29"/>
      <c r="B574" s="39" t="s">
        <v>4131</v>
      </c>
      <c r="C574" s="39" t="s">
        <v>4027</v>
      </c>
      <c r="D574" s="30"/>
      <c r="E574" s="56" t="s">
        <v>4029</v>
      </c>
      <c r="K574" s="56" t="s">
        <v>301</v>
      </c>
      <c r="L574" s="56" t="s">
        <v>0</v>
      </c>
      <c r="M574" s="58" t="s">
        <v>727</v>
      </c>
      <c r="Z574" s="30" t="str">
        <f>IF(LEFT(M574,4)=LEFT(L574,4),L574,0)</f>
        <v>Myrmica</v>
      </c>
      <c r="AA574" s="72" t="s">
        <v>4300</v>
      </c>
      <c r="AB574" s="72"/>
      <c r="AC574" s="72">
        <v>46.290211402154</v>
      </c>
      <c r="AD574" s="72">
        <v>7.1179705409493197</v>
      </c>
      <c r="AE574" s="72"/>
      <c r="AF574" s="72"/>
      <c r="AG574" s="72"/>
    </row>
    <row r="575" spans="1:35" s="56" customFormat="1" ht="14.45" customHeight="1" x14ac:dyDescent="0.25">
      <c r="A575" s="29"/>
      <c r="B575" s="39" t="s">
        <v>4131</v>
      </c>
      <c r="C575" s="39" t="s">
        <v>4019</v>
      </c>
      <c r="D575" s="30"/>
      <c r="E575" s="56" t="s">
        <v>4020</v>
      </c>
      <c r="L575" s="56" t="s">
        <v>3</v>
      </c>
      <c r="Z575" s="30">
        <f>IF(LEFT(M575,4)=LEFT(L575,4),L575,0)</f>
        <v>0</v>
      </c>
      <c r="AA575" s="72" t="s">
        <v>4300</v>
      </c>
      <c r="AB575" s="72" t="s">
        <v>4304</v>
      </c>
      <c r="AC575" s="72">
        <v>46.864511207766</v>
      </c>
      <c r="AD575" s="72">
        <v>6.5715753206104699</v>
      </c>
      <c r="AE575" s="72"/>
      <c r="AF575" s="72"/>
      <c r="AG575" s="72"/>
    </row>
    <row r="576" spans="1:35" s="56" customFormat="1" ht="14.45" customHeight="1" x14ac:dyDescent="0.25">
      <c r="A576" s="29"/>
      <c r="B576" s="39" t="s">
        <v>4131</v>
      </c>
      <c r="C576" s="39" t="s">
        <v>4025</v>
      </c>
      <c r="D576" s="30"/>
      <c r="E576" s="56" t="s">
        <v>4026</v>
      </c>
      <c r="K576" s="56" t="s">
        <v>301</v>
      </c>
      <c r="L576" s="56" t="s">
        <v>0</v>
      </c>
      <c r="M576" s="58" t="s">
        <v>727</v>
      </c>
      <c r="Z576" s="30" t="str">
        <f>IF(LEFT(M576,4)=LEFT(L576,4),L576,0)</f>
        <v>Myrmica</v>
      </c>
      <c r="AA576" s="72" t="s">
        <v>4300</v>
      </c>
      <c r="AB576" s="72" t="s">
        <v>4304</v>
      </c>
      <c r="AC576" s="72">
        <v>46.499780808156501</v>
      </c>
      <c r="AD576" s="72">
        <v>6.2543057243491198</v>
      </c>
      <c r="AE576" s="72"/>
      <c r="AF576" s="72"/>
      <c r="AG576" s="72"/>
    </row>
    <row r="577" spans="1:33" s="56" customFormat="1" ht="14.45" customHeight="1" x14ac:dyDescent="0.25">
      <c r="A577" s="29"/>
      <c r="B577" s="39" t="s">
        <v>4131</v>
      </c>
      <c r="C577" s="39" t="s">
        <v>4013</v>
      </c>
      <c r="D577" s="30"/>
      <c r="E577" s="56" t="s">
        <v>4014</v>
      </c>
      <c r="L577" s="56" t="s">
        <v>3</v>
      </c>
      <c r="Z577" s="30">
        <f>IF(LEFT(M577,4)=LEFT(L577,4),L577,0)</f>
        <v>0</v>
      </c>
      <c r="AA577" s="72" t="s">
        <v>4300</v>
      </c>
      <c r="AB577" s="72" t="s">
        <v>4304</v>
      </c>
      <c r="AC577" s="72">
        <v>46.511052062570897</v>
      </c>
      <c r="AD577" s="72">
        <v>7.1464790219788998</v>
      </c>
      <c r="AE577" s="72"/>
      <c r="AF577" s="72"/>
      <c r="AG577" s="72"/>
    </row>
    <row r="578" spans="1:33" s="56" customFormat="1" ht="14.45" customHeight="1" x14ac:dyDescent="0.25">
      <c r="A578" s="29"/>
      <c r="B578" s="39" t="s">
        <v>4131</v>
      </c>
      <c r="C578" s="39" t="s">
        <v>4013</v>
      </c>
      <c r="D578" s="30">
        <v>1079.3414518414099</v>
      </c>
      <c r="E578" s="56" t="s">
        <v>4015</v>
      </c>
      <c r="L578" s="56" t="s">
        <v>3</v>
      </c>
      <c r="Z578" s="30">
        <f>IF(LEFT(M578,4)=LEFT(L578,4),L578,0)</f>
        <v>0</v>
      </c>
      <c r="AA578" s="72" t="s">
        <v>4300</v>
      </c>
      <c r="AB578" s="72"/>
      <c r="AC578" s="72">
        <v>46.569666320962703</v>
      </c>
      <c r="AD578" s="72">
        <v>6.3350908603205101</v>
      </c>
      <c r="AE578" s="72"/>
      <c r="AF578" s="72"/>
      <c r="AG578" s="72"/>
    </row>
    <row r="579" spans="1:33" s="56" customFormat="1" ht="14.45" customHeight="1" x14ac:dyDescent="0.25">
      <c r="A579" s="29"/>
      <c r="B579" s="39" t="s">
        <v>4131</v>
      </c>
      <c r="C579" s="39" t="s">
        <v>4007</v>
      </c>
      <c r="D579" s="30">
        <v>1293.83690261841</v>
      </c>
      <c r="E579" s="56" t="s">
        <v>4008</v>
      </c>
      <c r="F579" s="75">
        <v>8</v>
      </c>
      <c r="G579" s="75"/>
      <c r="H579" s="75"/>
      <c r="K579" s="56" t="s">
        <v>4006</v>
      </c>
      <c r="L579" s="56" t="s">
        <v>91</v>
      </c>
      <c r="M579" s="75" t="s">
        <v>920</v>
      </c>
      <c r="N579" s="55">
        <v>2019</v>
      </c>
      <c r="Z579" s="30" t="str">
        <f>IF(LEFT(M579,4)=LEFT(L579,4),L579,0)</f>
        <v>Temnothorax</v>
      </c>
      <c r="AA579" s="72" t="s">
        <v>4303</v>
      </c>
      <c r="AB579" s="72" t="s">
        <v>4304</v>
      </c>
      <c r="AC579" s="72">
        <v>46.641370975663797</v>
      </c>
      <c r="AD579" s="72">
        <v>6.3386668360743004</v>
      </c>
      <c r="AE579" s="72"/>
      <c r="AF579" s="72"/>
      <c r="AG579" s="72"/>
    </row>
    <row r="580" spans="1:33" s="56" customFormat="1" ht="14.45" customHeight="1" x14ac:dyDescent="0.25">
      <c r="A580" s="29"/>
      <c r="B580" s="39" t="s">
        <v>4131</v>
      </c>
      <c r="C580" s="39" t="s">
        <v>4016</v>
      </c>
      <c r="D580" s="30">
        <v>815.69261391274597</v>
      </c>
      <c r="E580" s="56" t="s">
        <v>4017</v>
      </c>
      <c r="L580" s="56" t="s">
        <v>3</v>
      </c>
      <c r="Z580" s="30">
        <f>IF(LEFT(M580,4)=LEFT(L580,4),L580,0)</f>
        <v>0</v>
      </c>
      <c r="AA580" s="72" t="s">
        <v>4300</v>
      </c>
      <c r="AB580" s="72" t="s">
        <v>4307</v>
      </c>
      <c r="AC580" s="72">
        <v>46.715982785145897</v>
      </c>
      <c r="AD580" s="72">
        <v>6.8028964443103597</v>
      </c>
      <c r="AE580" s="72"/>
      <c r="AF580" s="72"/>
      <c r="AG580" s="72"/>
    </row>
    <row r="581" spans="1:33" s="56" customFormat="1" ht="14.45" customHeight="1" x14ac:dyDescent="0.25">
      <c r="A581" s="29"/>
      <c r="B581" s="39" t="s">
        <v>4131</v>
      </c>
      <c r="C581" s="39" t="s">
        <v>4016</v>
      </c>
      <c r="D581" s="30"/>
      <c r="E581" s="56" t="s">
        <v>4018</v>
      </c>
      <c r="K581" s="56" t="s">
        <v>301</v>
      </c>
      <c r="L581" s="56" t="s">
        <v>0</v>
      </c>
      <c r="M581" s="58" t="s">
        <v>727</v>
      </c>
      <c r="Z581" s="30" t="str">
        <f>IF(LEFT(M581,4)=LEFT(L581,4),L581,0)</f>
        <v>Myrmica</v>
      </c>
      <c r="AA581" s="72" t="s">
        <v>4300</v>
      </c>
      <c r="AB581" s="72" t="s">
        <v>4304</v>
      </c>
      <c r="AC581" s="72">
        <v>46.575120233817501</v>
      </c>
      <c r="AD581" s="72">
        <v>6.4992298270889801</v>
      </c>
      <c r="AE581" s="72"/>
      <c r="AF581" s="72"/>
      <c r="AG581" s="72"/>
    </row>
    <row r="582" spans="1:33" s="56" customFormat="1" ht="14.45" customHeight="1" x14ac:dyDescent="0.25">
      <c r="A582" s="29" t="s">
        <v>1369</v>
      </c>
      <c r="B582" s="39">
        <v>527182</v>
      </c>
      <c r="C582" s="39" t="s">
        <v>4152</v>
      </c>
      <c r="D582" s="30"/>
      <c r="E582" s="56" t="s">
        <v>1063</v>
      </c>
      <c r="F582" s="56">
        <v>10</v>
      </c>
      <c r="K582" s="56" t="s">
        <v>4006</v>
      </c>
      <c r="L582" s="56" t="s">
        <v>3</v>
      </c>
      <c r="M582" s="55" t="s">
        <v>573</v>
      </c>
      <c r="N582" s="57"/>
      <c r="O582" s="57"/>
      <c r="Z582" s="30" t="str">
        <f>IF(LEFT(M582,4)=LEFT(L582,4),L582,0)</f>
        <v>Lasius</v>
      </c>
      <c r="AA582" s="72" t="s">
        <v>4300</v>
      </c>
      <c r="AB582" s="72"/>
      <c r="AC582" s="72">
        <v>46.864743283199502</v>
      </c>
      <c r="AD582" s="72">
        <v>6.5599126219055002</v>
      </c>
      <c r="AE582" s="72"/>
      <c r="AF582" s="72"/>
      <c r="AG582" s="72"/>
    </row>
    <row r="583" spans="1:33" s="56" customFormat="1" ht="14.45" customHeight="1" x14ac:dyDescent="0.25">
      <c r="A583" s="24" t="s">
        <v>1358</v>
      </c>
      <c r="B583" s="39">
        <v>527182</v>
      </c>
      <c r="C583" s="39" t="s">
        <v>4152</v>
      </c>
      <c r="D583" s="30"/>
      <c r="E583" s="56" t="s">
        <v>1052</v>
      </c>
      <c r="F583" s="56">
        <v>10</v>
      </c>
      <c r="L583" s="56" t="s">
        <v>17</v>
      </c>
      <c r="M583" s="58"/>
      <c r="N583" s="57"/>
      <c r="O583" s="57"/>
      <c r="Z583" s="30">
        <f>IF(LEFT(M583,4)=LEFT(L583,4),L583,0)</f>
        <v>0</v>
      </c>
      <c r="AA583" s="72" t="s">
        <v>4303</v>
      </c>
      <c r="AB583" s="72" t="s">
        <v>4304</v>
      </c>
      <c r="AC583" s="72">
        <v>46.2851341229143</v>
      </c>
      <c r="AD583" s="72">
        <v>7.1234139417022497</v>
      </c>
      <c r="AE583" s="72"/>
      <c r="AF583" s="72"/>
      <c r="AG583" s="72"/>
    </row>
    <row r="584" spans="1:33" s="56" customFormat="1" ht="14.45" customHeight="1" x14ac:dyDescent="0.25">
      <c r="A584" s="29" t="s">
        <v>1365</v>
      </c>
      <c r="B584" s="39">
        <v>527182</v>
      </c>
      <c r="C584" s="39" t="s">
        <v>4152</v>
      </c>
      <c r="D584" s="30"/>
      <c r="E584" s="56" t="s">
        <v>1059</v>
      </c>
      <c r="F584" s="56">
        <v>10</v>
      </c>
      <c r="L584" s="56" t="s">
        <v>17</v>
      </c>
      <c r="M584" s="58"/>
      <c r="N584" s="57"/>
      <c r="O584" s="57"/>
      <c r="Z584" s="30">
        <f>IF(LEFT(M584,4)=LEFT(L584,4),L584,0)</f>
        <v>0</v>
      </c>
      <c r="AA584" s="72" t="s">
        <v>4300</v>
      </c>
      <c r="AB584" s="72"/>
      <c r="AC584" s="72">
        <v>46.641257826016201</v>
      </c>
      <c r="AD584" s="72">
        <v>6.26238897368476</v>
      </c>
      <c r="AE584" s="72"/>
      <c r="AF584" s="72"/>
      <c r="AG584" s="72"/>
    </row>
    <row r="585" spans="1:33" s="56" customFormat="1" ht="14.45" customHeight="1" x14ac:dyDescent="0.25">
      <c r="A585" s="24" t="s">
        <v>1368</v>
      </c>
      <c r="B585" s="39">
        <v>527182</v>
      </c>
      <c r="C585" s="39" t="s">
        <v>4152</v>
      </c>
      <c r="D585" s="30">
        <v>1284.87425613403</v>
      </c>
      <c r="E585" s="56" t="s">
        <v>1062</v>
      </c>
      <c r="F585" s="56">
        <v>10</v>
      </c>
      <c r="K585" s="56" t="s">
        <v>4006</v>
      </c>
      <c r="L585" s="56" t="s">
        <v>3</v>
      </c>
      <c r="M585" s="55" t="s">
        <v>573</v>
      </c>
      <c r="N585" s="57"/>
      <c r="O585" s="57"/>
      <c r="Z585" s="30" t="str">
        <f>IF(LEFT(M585,4)=LEFT(L585,4),L585,0)</f>
        <v>Lasius</v>
      </c>
      <c r="AA585" s="72" t="s">
        <v>4303</v>
      </c>
      <c r="AB585" s="72" t="s">
        <v>4304</v>
      </c>
      <c r="AC585" s="72">
        <v>46.642000540296202</v>
      </c>
      <c r="AD585" s="72">
        <v>6.3376521224855402</v>
      </c>
      <c r="AE585" s="72"/>
      <c r="AF585" s="72"/>
      <c r="AG585" s="72"/>
    </row>
    <row r="586" spans="1:33" s="56" customFormat="1" ht="14.45" customHeight="1" x14ac:dyDescent="0.25">
      <c r="A586" s="29" t="s">
        <v>1361</v>
      </c>
      <c r="B586" s="39">
        <v>527182</v>
      </c>
      <c r="C586" s="39" t="s">
        <v>4152</v>
      </c>
      <c r="D586" s="73"/>
      <c r="E586" s="56" t="s">
        <v>1055</v>
      </c>
      <c r="F586" s="56">
        <v>10</v>
      </c>
      <c r="L586" s="56" t="s">
        <v>17</v>
      </c>
      <c r="M586" s="58"/>
      <c r="N586" s="57"/>
      <c r="O586" s="57"/>
      <c r="Z586" s="30">
        <f>IF(LEFT(M586,4)=LEFT(L586,4),L586,0)</f>
        <v>0</v>
      </c>
      <c r="AA586" s="72" t="s">
        <v>4303</v>
      </c>
      <c r="AB586" s="72" t="s">
        <v>4304</v>
      </c>
      <c r="AC586" s="72">
        <v>46.4251979151067</v>
      </c>
      <c r="AD586" s="72">
        <v>6.1058185197975297</v>
      </c>
      <c r="AE586" s="72"/>
      <c r="AF586" s="72"/>
      <c r="AG586" s="72"/>
    </row>
    <row r="587" spans="1:33" s="56" customFormat="1" ht="14.45" customHeight="1" x14ac:dyDescent="0.25">
      <c r="A587" s="29" t="s">
        <v>1367</v>
      </c>
      <c r="B587" s="39">
        <v>527182</v>
      </c>
      <c r="C587" s="39" t="s">
        <v>4152</v>
      </c>
      <c r="D587" s="73"/>
      <c r="E587" s="56" t="s">
        <v>1061</v>
      </c>
      <c r="F587" s="56">
        <v>10</v>
      </c>
      <c r="L587" s="56" t="s">
        <v>17</v>
      </c>
      <c r="M587" s="58"/>
      <c r="N587" s="57"/>
      <c r="O587" s="57"/>
      <c r="Z587" s="30">
        <f>IF(LEFT(M587,4)=LEFT(L587,4),L587,0)</f>
        <v>0</v>
      </c>
      <c r="AA587" s="72" t="s">
        <v>4300</v>
      </c>
      <c r="AB587" s="72"/>
      <c r="AC587" s="72">
        <v>46.320373623461997</v>
      </c>
      <c r="AD587" s="72">
        <v>7.0891411456912996</v>
      </c>
      <c r="AE587" s="72"/>
      <c r="AF587" s="72"/>
      <c r="AG587" s="72"/>
    </row>
    <row r="588" spans="1:33" s="56" customFormat="1" ht="14.45" customHeight="1" x14ac:dyDescent="0.25">
      <c r="A588" s="29" t="s">
        <v>1363</v>
      </c>
      <c r="B588" s="39">
        <v>527182</v>
      </c>
      <c r="C588" s="39" t="s">
        <v>4152</v>
      </c>
      <c r="D588" s="73"/>
      <c r="E588" s="56" t="s">
        <v>1057</v>
      </c>
      <c r="F588" s="56">
        <v>10</v>
      </c>
      <c r="L588" s="56" t="s">
        <v>17</v>
      </c>
      <c r="M588" s="58"/>
      <c r="N588" s="57"/>
      <c r="O588" s="57"/>
      <c r="Z588" s="30">
        <f>IF(LEFT(M588,4)=LEFT(L588,4),L588,0)</f>
        <v>0</v>
      </c>
      <c r="AA588" s="72" t="s">
        <v>4300</v>
      </c>
      <c r="AB588" s="72"/>
      <c r="AC588" s="72">
        <v>46.217300013009897</v>
      </c>
      <c r="AD588" s="72">
        <v>7.0408591946897499</v>
      </c>
      <c r="AE588" s="72"/>
      <c r="AF588" s="72"/>
      <c r="AG588" s="72"/>
    </row>
    <row r="589" spans="1:33" s="56" customFormat="1" ht="14.45" customHeight="1" x14ac:dyDescent="0.25">
      <c r="A589" s="29" t="s">
        <v>1359</v>
      </c>
      <c r="B589" s="39">
        <v>527182</v>
      </c>
      <c r="C589" s="39" t="s">
        <v>4152</v>
      </c>
      <c r="D589" s="73"/>
      <c r="E589" s="56" t="s">
        <v>1053</v>
      </c>
      <c r="F589" s="56">
        <v>10</v>
      </c>
      <c r="L589" s="56" t="s">
        <v>17</v>
      </c>
      <c r="M589" s="58"/>
      <c r="N589" s="57"/>
      <c r="O589" s="57"/>
      <c r="Z589" s="30">
        <f>IF(LEFT(M589,4)=LEFT(L589,4),L589,0)</f>
        <v>0</v>
      </c>
      <c r="AA589" s="72" t="s">
        <v>4303</v>
      </c>
      <c r="AB589" s="72"/>
      <c r="AC589" s="72">
        <v>46.646051320500703</v>
      </c>
      <c r="AD589" s="72">
        <v>6.2605642429161499</v>
      </c>
      <c r="AE589" s="72"/>
      <c r="AF589" s="72"/>
      <c r="AG589" s="72"/>
    </row>
    <row r="590" spans="1:33" s="56" customFormat="1" ht="14.45" customHeight="1" x14ac:dyDescent="0.25">
      <c r="A590" s="24" t="s">
        <v>1364</v>
      </c>
      <c r="B590" s="39">
        <v>527182</v>
      </c>
      <c r="C590" s="39" t="s">
        <v>4152</v>
      </c>
      <c r="D590" s="73"/>
      <c r="E590" s="56" t="s">
        <v>1058</v>
      </c>
      <c r="F590" s="56">
        <v>10</v>
      </c>
      <c r="L590" s="56" t="s">
        <v>17</v>
      </c>
      <c r="M590" s="58"/>
      <c r="N590" s="57"/>
      <c r="O590" s="57"/>
      <c r="Z590" s="30">
        <f>IF(LEFT(M590,4)=LEFT(L590,4),L590,0)</f>
        <v>0</v>
      </c>
      <c r="AA590" s="72" t="s">
        <v>4300</v>
      </c>
      <c r="AB590" s="72"/>
      <c r="AC590" s="72">
        <v>46.497503287096499</v>
      </c>
      <c r="AD590" s="72">
        <v>6.4120196222019601</v>
      </c>
      <c r="AE590" s="72"/>
      <c r="AF590" s="72"/>
      <c r="AG590" s="72"/>
    </row>
    <row r="591" spans="1:33" s="56" customFormat="1" ht="14.45" customHeight="1" x14ac:dyDescent="0.25">
      <c r="A591" s="24" t="s">
        <v>1360</v>
      </c>
      <c r="B591" s="39">
        <v>527182</v>
      </c>
      <c r="C591" s="39" t="s">
        <v>4152</v>
      </c>
      <c r="D591" s="73"/>
      <c r="E591" s="56" t="s">
        <v>1054</v>
      </c>
      <c r="F591" s="56">
        <v>10</v>
      </c>
      <c r="L591" s="56" t="s">
        <v>17</v>
      </c>
      <c r="M591" s="58"/>
      <c r="N591" s="57"/>
      <c r="O591" s="57"/>
      <c r="Z591" s="30">
        <f>IF(LEFT(M591,4)=LEFT(L591,4),L591,0)</f>
        <v>0</v>
      </c>
      <c r="AA591" s="72" t="s">
        <v>4300</v>
      </c>
      <c r="AB591" s="72"/>
      <c r="AC591" s="72">
        <v>46.4282130909193</v>
      </c>
      <c r="AD591" s="72">
        <v>6.1767775553061401</v>
      </c>
      <c r="AE591" s="72"/>
      <c r="AF591" s="72"/>
      <c r="AG591" s="72"/>
    </row>
    <row r="592" spans="1:33" s="56" customFormat="1" ht="14.45" customHeight="1" x14ac:dyDescent="0.25">
      <c r="A592" s="29" t="s">
        <v>1357</v>
      </c>
      <c r="B592" s="39">
        <v>527182</v>
      </c>
      <c r="C592" s="39" t="s">
        <v>4152</v>
      </c>
      <c r="D592" s="73"/>
      <c r="E592" s="56" t="s">
        <v>1051</v>
      </c>
      <c r="F592" s="56">
        <v>10</v>
      </c>
      <c r="L592" s="56" t="s">
        <v>17</v>
      </c>
      <c r="M592" s="58"/>
      <c r="N592" s="57"/>
      <c r="O592" s="57"/>
      <c r="Z592" s="30">
        <f>IF(LEFT(M592,4)=LEFT(L592,4),L592,0)</f>
        <v>0</v>
      </c>
      <c r="AA592" s="72" t="s">
        <v>4300</v>
      </c>
      <c r="AB592" s="72"/>
      <c r="AC592" s="72">
        <v>46.937066610104999</v>
      </c>
      <c r="AD592" s="72">
        <v>7.0421821678631904</v>
      </c>
      <c r="AE592" s="72"/>
      <c r="AF592" s="72"/>
      <c r="AG592" s="72"/>
    </row>
    <row r="593" spans="1:33" s="56" customFormat="1" ht="14.45" customHeight="1" x14ac:dyDescent="0.25">
      <c r="A593" s="24" t="s">
        <v>1366</v>
      </c>
      <c r="B593" s="39">
        <v>527182</v>
      </c>
      <c r="C593" s="39" t="s">
        <v>4152</v>
      </c>
      <c r="D593" s="73"/>
      <c r="E593" s="56" t="s">
        <v>1060</v>
      </c>
      <c r="F593" s="56">
        <v>10</v>
      </c>
      <c r="L593" s="56" t="s">
        <v>17</v>
      </c>
      <c r="M593" s="58"/>
      <c r="N593" s="57"/>
      <c r="O593" s="57"/>
      <c r="Z593" s="30">
        <f>IF(LEFT(M593,4)=LEFT(L593,4),L593,0)</f>
        <v>0</v>
      </c>
      <c r="AA593" s="72" t="s">
        <v>4300</v>
      </c>
      <c r="AB593" s="72" t="s">
        <v>4304</v>
      </c>
      <c r="AC593" s="72">
        <v>46.645461814720697</v>
      </c>
      <c r="AD593" s="72">
        <v>6.56733430318722</v>
      </c>
      <c r="AE593" s="72"/>
      <c r="AF593" s="72"/>
      <c r="AG593" s="72"/>
    </row>
    <row r="594" spans="1:33" s="56" customFormat="1" ht="14.45" customHeight="1" x14ac:dyDescent="0.25">
      <c r="A594" s="24" t="s">
        <v>1370</v>
      </c>
      <c r="B594" s="39">
        <v>527182</v>
      </c>
      <c r="C594" s="39" t="s">
        <v>4152</v>
      </c>
      <c r="D594" s="78"/>
      <c r="E594" s="57" t="s">
        <v>1064</v>
      </c>
      <c r="F594" s="57">
        <v>10</v>
      </c>
      <c r="G594" s="57"/>
      <c r="H594" s="57"/>
      <c r="I594" s="57"/>
      <c r="J594" s="57"/>
      <c r="K594" s="56" t="s">
        <v>4006</v>
      </c>
      <c r="L594" s="56" t="s">
        <v>3</v>
      </c>
      <c r="M594" s="55" t="s">
        <v>573</v>
      </c>
      <c r="N594" s="57"/>
      <c r="O594" s="57"/>
      <c r="Z594" s="30" t="str">
        <f>IF(LEFT(M594,4)=LEFT(L594,4),L594,0)</f>
        <v>Lasius</v>
      </c>
      <c r="AA594" s="72" t="s">
        <v>4300</v>
      </c>
      <c r="AB594" s="72" t="s">
        <v>4304</v>
      </c>
      <c r="AC594" s="72">
        <v>46.507759308407699</v>
      </c>
      <c r="AD594" s="72">
        <v>6.8797632889125397</v>
      </c>
      <c r="AE594" s="72"/>
      <c r="AF594" s="72"/>
      <c r="AG594" s="72"/>
    </row>
    <row r="595" spans="1:33" s="56" customFormat="1" ht="14.45" customHeight="1" x14ac:dyDescent="0.25">
      <c r="A595" s="24" t="s">
        <v>1362</v>
      </c>
      <c r="B595" s="39">
        <v>527182</v>
      </c>
      <c r="C595" s="39" t="s">
        <v>4152</v>
      </c>
      <c r="D595" s="73"/>
      <c r="E595" s="56" t="s">
        <v>1056</v>
      </c>
      <c r="F595" s="56">
        <v>10</v>
      </c>
      <c r="L595" s="56" t="s">
        <v>17</v>
      </c>
      <c r="M595" s="58"/>
      <c r="N595" s="57"/>
      <c r="O595" s="57"/>
      <c r="Z595" s="30">
        <f>IF(LEFT(M595,4)=LEFT(L595,4),L595,0)</f>
        <v>0</v>
      </c>
      <c r="AA595" s="72" t="s">
        <v>4300</v>
      </c>
      <c r="AB595" s="72" t="s">
        <v>4301</v>
      </c>
      <c r="AC595" s="72">
        <v>46.714751394942901</v>
      </c>
      <c r="AD595" s="72">
        <v>6.6413700927984598</v>
      </c>
      <c r="AE595" s="72"/>
      <c r="AF595" s="72"/>
      <c r="AG595" s="72"/>
    </row>
    <row r="596" spans="1:33" s="56" customFormat="1" ht="14.45" customHeight="1" x14ac:dyDescent="0.25">
      <c r="A596" s="29" t="s">
        <v>1349</v>
      </c>
      <c r="B596" s="39">
        <v>527182</v>
      </c>
      <c r="C596" s="39" t="s">
        <v>1038</v>
      </c>
      <c r="D596" s="73"/>
      <c r="E596" s="56" t="s">
        <v>1039</v>
      </c>
      <c r="F596" s="26">
        <v>10</v>
      </c>
      <c r="G596" s="26"/>
      <c r="H596" s="26"/>
      <c r="I596" s="26"/>
      <c r="J596" s="26"/>
      <c r="K596" s="26" t="s">
        <v>4001</v>
      </c>
      <c r="L596" s="56" t="s">
        <v>0</v>
      </c>
      <c r="M596" s="31" t="s">
        <v>744</v>
      </c>
      <c r="N596" s="57">
        <v>2019</v>
      </c>
      <c r="P596" s="30"/>
      <c r="Z596" s="30" t="str">
        <f>IF(LEFT(M596,4)=LEFT(L596,4),L596,0)</f>
        <v>Myrmica</v>
      </c>
      <c r="AA596" s="72" t="s">
        <v>4300</v>
      </c>
      <c r="AB596" s="72" t="s">
        <v>4304</v>
      </c>
      <c r="AC596" s="72">
        <v>46.4269328366913</v>
      </c>
      <c r="AD596" s="72">
        <v>6.1087067265051704</v>
      </c>
      <c r="AE596" s="72"/>
      <c r="AF596" s="72"/>
      <c r="AG596" s="72"/>
    </row>
    <row r="597" spans="1:33" s="56" customFormat="1" ht="14.45" customHeight="1" x14ac:dyDescent="0.25">
      <c r="A597" s="24" t="s">
        <v>1352</v>
      </c>
      <c r="B597" s="39">
        <v>527182</v>
      </c>
      <c r="C597" s="39" t="s">
        <v>1040</v>
      </c>
      <c r="D597" s="78"/>
      <c r="E597" s="56" t="s">
        <v>1043</v>
      </c>
      <c r="F597" s="56">
        <v>10</v>
      </c>
      <c r="L597" s="56" t="s">
        <v>2</v>
      </c>
      <c r="M597" s="58"/>
      <c r="N597" s="57"/>
      <c r="O597" s="57"/>
      <c r="Z597" s="30">
        <f>IF(LEFT(M597,4)=LEFT(L597,4),L597,0)</f>
        <v>0</v>
      </c>
      <c r="AA597" s="72" t="s">
        <v>4300</v>
      </c>
      <c r="AB597" s="72"/>
      <c r="AC597" s="72">
        <v>46.427531047644599</v>
      </c>
      <c r="AD597" s="72">
        <v>6.1826159767305402</v>
      </c>
      <c r="AE597" s="72"/>
      <c r="AF597" s="72"/>
      <c r="AG597" s="72"/>
    </row>
    <row r="598" spans="1:33" s="56" customFormat="1" ht="14.45" customHeight="1" x14ac:dyDescent="0.25">
      <c r="A598" s="24" t="s">
        <v>1350</v>
      </c>
      <c r="B598" s="39">
        <v>527182</v>
      </c>
      <c r="C598" s="39" t="s">
        <v>1040</v>
      </c>
      <c r="D598" s="30">
        <v>1415.7637596130401</v>
      </c>
      <c r="E598" s="56" t="s">
        <v>1041</v>
      </c>
      <c r="F598" s="26">
        <v>10</v>
      </c>
      <c r="G598" s="26"/>
      <c r="H598" s="26"/>
      <c r="I598" s="26"/>
      <c r="J598" s="26"/>
      <c r="K598" s="26" t="s">
        <v>4001</v>
      </c>
      <c r="L598" s="56" t="s">
        <v>0</v>
      </c>
      <c r="M598" s="31" t="s">
        <v>744</v>
      </c>
      <c r="N598" s="57">
        <v>2019</v>
      </c>
      <c r="P598" s="30"/>
      <c r="Z598" s="30" t="str">
        <f>IF(LEFT(M598,4)=LEFT(L598,4),L598,0)</f>
        <v>Myrmica</v>
      </c>
      <c r="AA598" s="72" t="s">
        <v>4303</v>
      </c>
      <c r="AB598" s="72" t="s">
        <v>4304</v>
      </c>
      <c r="AC598" s="72">
        <v>46.860816576742501</v>
      </c>
      <c r="AD598" s="72">
        <v>6.5675897705793096</v>
      </c>
      <c r="AE598" s="72"/>
      <c r="AF598" s="72"/>
      <c r="AG598" s="72"/>
    </row>
    <row r="599" spans="1:33" s="56" customFormat="1" ht="14.45" customHeight="1" x14ac:dyDescent="0.25">
      <c r="A599" s="29" t="s">
        <v>1351</v>
      </c>
      <c r="B599" s="39">
        <v>527182</v>
      </c>
      <c r="C599" s="39" t="s">
        <v>1040</v>
      </c>
      <c r="D599" s="30"/>
      <c r="E599" s="56" t="s">
        <v>1042</v>
      </c>
      <c r="F599" s="56">
        <v>10</v>
      </c>
      <c r="L599" s="56" t="s">
        <v>2</v>
      </c>
      <c r="M599" s="58"/>
      <c r="N599" s="57"/>
      <c r="O599" s="57"/>
      <c r="Z599" s="30">
        <f>IF(LEFT(M599,4)=LEFT(L599,4),L599,0)</f>
        <v>0</v>
      </c>
      <c r="AA599" s="72" t="s">
        <v>4300</v>
      </c>
      <c r="AB599" s="72" t="s">
        <v>4304</v>
      </c>
      <c r="AC599" s="72">
        <v>46.364628335803999</v>
      </c>
      <c r="AD599" s="72">
        <v>7.1951130371896799</v>
      </c>
      <c r="AE599" s="72"/>
      <c r="AF599" s="72"/>
      <c r="AG599" s="72"/>
    </row>
    <row r="600" spans="1:33" s="56" customFormat="1" ht="14.45" customHeight="1" x14ac:dyDescent="0.25">
      <c r="A600" s="24" t="s">
        <v>1354</v>
      </c>
      <c r="B600" s="39">
        <v>527182</v>
      </c>
      <c r="C600" s="39" t="s">
        <v>1046</v>
      </c>
      <c r="D600" s="30"/>
      <c r="E600" s="56" t="s">
        <v>1047</v>
      </c>
      <c r="F600" s="56">
        <v>10</v>
      </c>
      <c r="K600" s="57"/>
      <c r="L600" s="56" t="s">
        <v>3</v>
      </c>
      <c r="M600" s="58"/>
      <c r="N600" s="57"/>
      <c r="O600" s="57"/>
      <c r="Z600" s="30">
        <f>IF(LEFT(M600,4)=LEFT(L600,4),L600,0)</f>
        <v>0</v>
      </c>
      <c r="AA600" s="72" t="s">
        <v>4300</v>
      </c>
      <c r="AB600" s="72" t="s">
        <v>4304</v>
      </c>
      <c r="AC600" s="72">
        <v>46.642339279553397</v>
      </c>
      <c r="AD600" s="72">
        <v>6.2576271615688199</v>
      </c>
      <c r="AE600" s="72"/>
      <c r="AF600" s="72"/>
      <c r="AG600" s="72"/>
    </row>
    <row r="601" spans="1:33" s="56" customFormat="1" ht="14.45" customHeight="1" x14ac:dyDescent="0.25">
      <c r="A601" s="24" t="s">
        <v>1356</v>
      </c>
      <c r="B601" s="39">
        <v>527182</v>
      </c>
      <c r="C601" s="39" t="s">
        <v>1048</v>
      </c>
      <c r="D601" s="30">
        <v>497.400966644287</v>
      </c>
      <c r="E601" s="56" t="s">
        <v>1050</v>
      </c>
      <c r="F601" s="26">
        <v>15</v>
      </c>
      <c r="G601" s="26"/>
      <c r="H601" s="26"/>
      <c r="I601" s="26"/>
      <c r="J601" s="26"/>
      <c r="K601" s="26" t="s">
        <v>4001</v>
      </c>
      <c r="L601" s="56" t="s">
        <v>0</v>
      </c>
      <c r="M601" s="31" t="s">
        <v>709</v>
      </c>
      <c r="N601" s="57">
        <v>2019</v>
      </c>
      <c r="P601" s="30"/>
      <c r="Z601" s="30" t="str">
        <f>IF(LEFT(M601,4)=LEFT(L601,4),L601,0)</f>
        <v>Myrmica</v>
      </c>
      <c r="AA601" s="72" t="s">
        <v>4300</v>
      </c>
      <c r="AB601" s="72" t="s">
        <v>4301</v>
      </c>
      <c r="AC601" s="72">
        <v>46.497031962835699</v>
      </c>
      <c r="AD601" s="72">
        <v>6.42087453065486</v>
      </c>
      <c r="AE601" s="72"/>
      <c r="AF601" s="72"/>
      <c r="AG601" s="72"/>
    </row>
    <row r="602" spans="1:33" s="56" customFormat="1" ht="14.45" customHeight="1" x14ac:dyDescent="0.25">
      <c r="A602" s="29" t="s">
        <v>1355</v>
      </c>
      <c r="B602" s="39">
        <v>527182</v>
      </c>
      <c r="C602" s="39" t="s">
        <v>1048</v>
      </c>
      <c r="D602" s="74"/>
      <c r="E602" s="57" t="s">
        <v>1049</v>
      </c>
      <c r="F602" s="56">
        <v>10</v>
      </c>
      <c r="K602" s="57" t="s">
        <v>301</v>
      </c>
      <c r="L602" s="32" t="s">
        <v>403</v>
      </c>
      <c r="M602" s="58" t="s">
        <v>4004</v>
      </c>
      <c r="N602" s="57">
        <v>2019</v>
      </c>
      <c r="O602" s="57"/>
      <c r="Z602" s="30" t="str">
        <f>IF(LEFT(M602,4)=LEFT(L602,4),L602,0)</f>
        <v>Formica</v>
      </c>
      <c r="AA602" s="72" t="s">
        <v>4300</v>
      </c>
      <c r="AB602" s="72" t="s">
        <v>4304</v>
      </c>
      <c r="AC602" s="72">
        <v>46.863947247509103</v>
      </c>
      <c r="AD602" s="72">
        <v>6.5718571930820104</v>
      </c>
      <c r="AE602" s="72"/>
      <c r="AF602" s="72"/>
      <c r="AG602" s="72"/>
    </row>
    <row r="603" spans="1:33" s="56" customFormat="1" ht="14.45" customHeight="1" x14ac:dyDescent="0.25">
      <c r="A603" s="24" t="s">
        <v>1348</v>
      </c>
      <c r="B603" s="39">
        <v>527182</v>
      </c>
      <c r="C603" s="39" t="s">
        <v>1036</v>
      </c>
      <c r="D603" s="30">
        <v>653.16427230834995</v>
      </c>
      <c r="E603" s="56" t="s">
        <v>1037</v>
      </c>
      <c r="F603" s="26">
        <v>10</v>
      </c>
      <c r="G603" s="26"/>
      <c r="H603" s="26"/>
      <c r="I603" s="26"/>
      <c r="J603" s="26"/>
      <c r="K603" s="26" t="s">
        <v>4001</v>
      </c>
      <c r="L603" s="56" t="s">
        <v>0</v>
      </c>
      <c r="M603" s="31" t="s">
        <v>744</v>
      </c>
      <c r="N603" s="57">
        <v>2019</v>
      </c>
      <c r="O603" s="57"/>
      <c r="P603" s="30"/>
      <c r="Z603" s="30" t="str">
        <f>IF(LEFT(M603,4)=LEFT(L603,4),L603,0)</f>
        <v>Myrmica</v>
      </c>
      <c r="AA603" s="72" t="s">
        <v>4300</v>
      </c>
      <c r="AB603" s="72"/>
      <c r="AC603" s="72">
        <v>46.428253879081502</v>
      </c>
      <c r="AD603" s="72">
        <v>6.17677817155041</v>
      </c>
      <c r="AE603" s="72"/>
      <c r="AF603" s="72"/>
      <c r="AG603" s="72"/>
    </row>
    <row r="604" spans="1:33" s="56" customFormat="1" ht="14.45" customHeight="1" x14ac:dyDescent="0.25">
      <c r="A604" s="29" t="s">
        <v>1373</v>
      </c>
      <c r="B604" s="39">
        <v>527182</v>
      </c>
      <c r="C604" s="39" t="s">
        <v>1066</v>
      </c>
      <c r="D604" s="78"/>
      <c r="E604" s="56" t="s">
        <v>1068</v>
      </c>
      <c r="F604" s="56" t="s">
        <v>1034</v>
      </c>
      <c r="K604" s="57" t="s">
        <v>301</v>
      </c>
      <c r="L604" s="32" t="s">
        <v>403</v>
      </c>
      <c r="M604" s="55" t="s">
        <v>457</v>
      </c>
      <c r="N604" s="57">
        <v>2019</v>
      </c>
      <c r="Q604" s="57" t="s">
        <v>3120</v>
      </c>
      <c r="Z604" s="30" t="str">
        <f>IF(LEFT(M604,4)=LEFT(L604,4),L604,0)</f>
        <v>Formica</v>
      </c>
      <c r="AA604" s="72" t="s">
        <v>4300</v>
      </c>
      <c r="AB604" s="72" t="s">
        <v>4307</v>
      </c>
      <c r="AC604" s="72">
        <v>46.570867447675703</v>
      </c>
      <c r="AD604" s="72">
        <v>6.4926215288048503</v>
      </c>
      <c r="AE604" s="72"/>
      <c r="AF604" s="72"/>
      <c r="AG604" s="72"/>
    </row>
    <row r="605" spans="1:33" s="56" customFormat="1" ht="14.45" customHeight="1" x14ac:dyDescent="0.25">
      <c r="A605" s="24" t="s">
        <v>1372</v>
      </c>
      <c r="B605" s="39">
        <v>527182</v>
      </c>
      <c r="C605" s="39" t="s">
        <v>1066</v>
      </c>
      <c r="D605" s="30">
        <v>1322.50595855713</v>
      </c>
      <c r="E605" s="56" t="s">
        <v>1067</v>
      </c>
      <c r="F605" s="56" t="s">
        <v>1034</v>
      </c>
      <c r="I605" s="56" t="s">
        <v>149</v>
      </c>
      <c r="J605" s="56" t="s">
        <v>152</v>
      </c>
      <c r="K605" s="57" t="s">
        <v>301</v>
      </c>
      <c r="L605" s="32" t="s">
        <v>403</v>
      </c>
      <c r="M605" s="58" t="s">
        <v>3118</v>
      </c>
      <c r="N605" s="57">
        <v>2019</v>
      </c>
      <c r="O605" s="57"/>
      <c r="Z605" s="30">
        <f>IF(LEFT(M605,4)=LEFT(L605,4),L605,0)</f>
        <v>0</v>
      </c>
      <c r="AA605" s="72" t="s">
        <v>4303</v>
      </c>
      <c r="AB605" s="72"/>
      <c r="AC605" s="72">
        <v>46.507954965536598</v>
      </c>
      <c r="AD605" s="72">
        <v>7.1985516138241303</v>
      </c>
      <c r="AE605" s="72"/>
      <c r="AF605" s="72"/>
      <c r="AG605" s="72"/>
    </row>
    <row r="606" spans="1:33" s="56" customFormat="1" ht="14.45" customHeight="1" x14ac:dyDescent="0.25">
      <c r="A606" s="29" t="s">
        <v>1371</v>
      </c>
      <c r="B606" s="39">
        <v>527182</v>
      </c>
      <c r="C606" s="39" t="s">
        <v>1066</v>
      </c>
      <c r="D606" s="30"/>
      <c r="E606" s="56" t="s">
        <v>1065</v>
      </c>
      <c r="F606" s="75">
        <v>6</v>
      </c>
      <c r="G606" s="75"/>
      <c r="H606" s="75">
        <v>1</v>
      </c>
      <c r="I606" s="23"/>
      <c r="J606" s="55">
        <v>1</v>
      </c>
      <c r="K606" s="56" t="s">
        <v>301</v>
      </c>
      <c r="L606" s="56" t="s">
        <v>91</v>
      </c>
      <c r="M606" s="75" t="s">
        <v>637</v>
      </c>
      <c r="N606" s="55">
        <v>2019</v>
      </c>
      <c r="O606" s="57"/>
      <c r="Z606" s="30">
        <f>IF(LEFT(M606,4)=LEFT(L606,4),L606,0)</f>
        <v>0</v>
      </c>
      <c r="AA606" s="72" t="s">
        <v>4300</v>
      </c>
      <c r="AB606" s="72" t="s">
        <v>4301</v>
      </c>
      <c r="AC606" s="72">
        <v>46.644452932286903</v>
      </c>
      <c r="AD606" s="72">
        <v>6.5652510339756303</v>
      </c>
      <c r="AE606" s="72"/>
      <c r="AF606" s="72"/>
      <c r="AG606" s="72"/>
    </row>
    <row r="607" spans="1:33" s="56" customFormat="1" ht="14.45" customHeight="1" x14ac:dyDescent="0.25">
      <c r="A607" s="29" t="s">
        <v>1353</v>
      </c>
      <c r="B607" s="39">
        <v>527182</v>
      </c>
      <c r="C607" s="39" t="s">
        <v>1044</v>
      </c>
      <c r="D607" s="30"/>
      <c r="E607" s="56" t="s">
        <v>1045</v>
      </c>
      <c r="F607" s="56">
        <v>10</v>
      </c>
      <c r="L607" s="56" t="s">
        <v>2</v>
      </c>
      <c r="M607" s="58"/>
      <c r="N607" s="57"/>
      <c r="O607" s="57"/>
      <c r="Z607" s="30">
        <f>IF(LEFT(M607,4)=LEFT(L607,4),L607,0)</f>
        <v>0</v>
      </c>
      <c r="AA607" s="72" t="s">
        <v>4300</v>
      </c>
      <c r="AB607" s="72" t="s">
        <v>4304</v>
      </c>
      <c r="AC607" s="72">
        <v>46.503814732386502</v>
      </c>
      <c r="AD607" s="72">
        <v>6.4165938014078598</v>
      </c>
      <c r="AE607" s="72"/>
      <c r="AF607" s="72"/>
      <c r="AG607" s="72"/>
    </row>
    <row r="608" spans="1:33" s="56" customFormat="1" ht="14.45" customHeight="1" x14ac:dyDescent="0.25">
      <c r="A608" s="29" t="s">
        <v>1347</v>
      </c>
      <c r="B608" s="39">
        <v>527182</v>
      </c>
      <c r="C608" s="39">
        <v>231501</v>
      </c>
      <c r="D608" s="30"/>
      <c r="E608" s="56" t="s">
        <v>1035</v>
      </c>
      <c r="F608" s="56" t="s">
        <v>1034</v>
      </c>
      <c r="J608" s="56">
        <v>1</v>
      </c>
      <c r="K608" s="56" t="s">
        <v>4006</v>
      </c>
      <c r="L608" s="56" t="s">
        <v>3</v>
      </c>
      <c r="M608" s="55" t="s">
        <v>573</v>
      </c>
      <c r="N608" s="57"/>
      <c r="Z608" s="30" t="str">
        <f>IF(LEFT(M608,4)=LEFT(L608,4),L608,0)</f>
        <v>Lasius</v>
      </c>
      <c r="AA608" s="72" t="s">
        <v>4300</v>
      </c>
      <c r="AB608" s="72"/>
      <c r="AC608" s="72">
        <v>46.502827118104101</v>
      </c>
      <c r="AD608" s="72">
        <v>6.2658213384690402</v>
      </c>
      <c r="AE608" s="72"/>
      <c r="AF608" s="72"/>
      <c r="AG608" s="72"/>
    </row>
    <row r="609" spans="1:33" s="56" customFormat="1" ht="14.45" customHeight="1" x14ac:dyDescent="0.25">
      <c r="A609" s="29" t="s">
        <v>2097</v>
      </c>
      <c r="B609" s="39" t="s">
        <v>1742</v>
      </c>
      <c r="C609" s="39" t="s">
        <v>4189</v>
      </c>
      <c r="D609" s="30"/>
      <c r="E609" s="56" t="s">
        <v>1779</v>
      </c>
      <c r="L609" s="56" t="s">
        <v>15</v>
      </c>
      <c r="M609" s="58"/>
      <c r="Z609" s="30">
        <f>IF(LEFT(M609,4)=LEFT(L609,4),L609,0)</f>
        <v>0</v>
      </c>
      <c r="AA609" s="72" t="s">
        <v>4300</v>
      </c>
      <c r="AB609" s="72" t="s">
        <v>4304</v>
      </c>
      <c r="AC609" s="72">
        <v>46.501475428518802</v>
      </c>
      <c r="AD609" s="72">
        <v>6.8835688943404696</v>
      </c>
      <c r="AE609" s="72"/>
      <c r="AF609" s="72"/>
      <c r="AG609" s="72"/>
    </row>
    <row r="610" spans="1:33" s="56" customFormat="1" ht="14.45" customHeight="1" x14ac:dyDescent="0.25">
      <c r="A610" s="29" t="s">
        <v>2099</v>
      </c>
      <c r="B610" s="39" t="s">
        <v>1742</v>
      </c>
      <c r="C610" s="39" t="s">
        <v>4189</v>
      </c>
      <c r="D610" s="30">
        <v>398.81020372756899</v>
      </c>
      <c r="E610" s="56" t="s">
        <v>1781</v>
      </c>
      <c r="K610" s="57" t="s">
        <v>301</v>
      </c>
      <c r="L610" s="32" t="s">
        <v>403</v>
      </c>
      <c r="M610" s="55" t="s">
        <v>481</v>
      </c>
      <c r="N610" s="56">
        <v>2019</v>
      </c>
      <c r="Z610" s="30" t="str">
        <f>IF(LEFT(M610,4)=LEFT(L610,4),L610,0)</f>
        <v>Formica</v>
      </c>
      <c r="AA610" s="72" t="s">
        <v>4300</v>
      </c>
      <c r="AB610" s="72" t="s">
        <v>4304</v>
      </c>
      <c r="AC610" s="72">
        <v>46.7869911726387</v>
      </c>
      <c r="AD610" s="72">
        <v>6.4914472845183804</v>
      </c>
      <c r="AE610" s="72"/>
      <c r="AF610" s="72"/>
      <c r="AG610" s="72"/>
    </row>
    <row r="611" spans="1:33" s="56" customFormat="1" ht="14.45" customHeight="1" x14ac:dyDescent="0.25">
      <c r="A611" s="24" t="s">
        <v>2098</v>
      </c>
      <c r="B611" s="39" t="s">
        <v>1742</v>
      </c>
      <c r="C611" s="39" t="s">
        <v>4189</v>
      </c>
      <c r="D611" s="30"/>
      <c r="E611" s="56" t="s">
        <v>1780</v>
      </c>
      <c r="L611" s="56" t="s">
        <v>4</v>
      </c>
      <c r="M611" s="58"/>
      <c r="Z611" s="30">
        <f>IF(LEFT(M611,4)=LEFT(L611,4),L611,0)</f>
        <v>0</v>
      </c>
      <c r="AA611" s="72" t="s">
        <v>4300</v>
      </c>
      <c r="AB611" s="72"/>
      <c r="AC611" s="72">
        <v>46.573697848949202</v>
      </c>
      <c r="AD611" s="72">
        <v>6.4865622691442599</v>
      </c>
      <c r="AE611" s="72"/>
      <c r="AF611" s="72"/>
      <c r="AG611" s="72"/>
    </row>
    <row r="612" spans="1:33" s="56" customFormat="1" ht="14.45" customHeight="1" x14ac:dyDescent="0.25">
      <c r="A612" s="29" t="s">
        <v>2093</v>
      </c>
      <c r="B612" s="39" t="s">
        <v>1742</v>
      </c>
      <c r="C612" s="39" t="s">
        <v>4189</v>
      </c>
      <c r="D612" s="30"/>
      <c r="E612" s="56" t="s">
        <v>1774</v>
      </c>
      <c r="L612" s="56" t="s">
        <v>8</v>
      </c>
      <c r="M612" s="58"/>
      <c r="Z612" s="30">
        <f>IF(LEFT(M612,4)=LEFT(L612,4),L612,0)</f>
        <v>0</v>
      </c>
      <c r="AA612" s="56" t="s">
        <v>4134</v>
      </c>
      <c r="AB612" s="72"/>
      <c r="AC612" s="72"/>
      <c r="AD612" s="72"/>
      <c r="AE612" s="72"/>
      <c r="AF612" s="72"/>
      <c r="AG612" s="72"/>
    </row>
    <row r="613" spans="1:33" s="56" customFormat="1" ht="14.45" customHeight="1" x14ac:dyDescent="0.25">
      <c r="A613" s="24" t="s">
        <v>2092</v>
      </c>
      <c r="B613" s="39" t="s">
        <v>1742</v>
      </c>
      <c r="C613" s="39" t="s">
        <v>4189</v>
      </c>
      <c r="D613" s="30"/>
      <c r="E613" s="56" t="s">
        <v>1773</v>
      </c>
      <c r="L613" s="56" t="s">
        <v>8</v>
      </c>
      <c r="M613" s="58"/>
      <c r="Z613" s="30">
        <f>IF(LEFT(M613,4)=LEFT(L613,4),L613,0)</f>
        <v>0</v>
      </c>
      <c r="AA613" s="72" t="s">
        <v>4300</v>
      </c>
      <c r="AB613" s="72" t="s">
        <v>4301</v>
      </c>
      <c r="AC613" s="72">
        <v>46.720365164827903</v>
      </c>
      <c r="AD613" s="72">
        <v>6.8059028501046503</v>
      </c>
      <c r="AE613" s="72"/>
      <c r="AF613" s="72"/>
      <c r="AG613" s="72"/>
    </row>
    <row r="614" spans="1:33" s="56" customFormat="1" ht="14.45" customHeight="1" x14ac:dyDescent="0.25">
      <c r="A614" s="29" t="s">
        <v>2083</v>
      </c>
      <c r="B614" s="39" t="s">
        <v>1742</v>
      </c>
      <c r="C614" s="39" t="s">
        <v>1758</v>
      </c>
      <c r="D614" s="30"/>
      <c r="E614" s="56" t="s">
        <v>1759</v>
      </c>
      <c r="L614" s="56" t="s">
        <v>8</v>
      </c>
      <c r="M614" s="58"/>
      <c r="Z614" s="30">
        <f>IF(LEFT(M614,4)=LEFT(L614,4),L614,0)</f>
        <v>0</v>
      </c>
      <c r="AA614" s="72" t="s">
        <v>4300</v>
      </c>
      <c r="AB614" s="72" t="s">
        <v>4304</v>
      </c>
      <c r="AC614" s="72">
        <v>46.289193526006599</v>
      </c>
      <c r="AD614" s="72">
        <v>7.1518219823375704</v>
      </c>
      <c r="AE614" s="72"/>
      <c r="AF614" s="72"/>
      <c r="AG614" s="72"/>
    </row>
    <row r="615" spans="1:33" s="56" customFormat="1" ht="14.45" customHeight="1" x14ac:dyDescent="0.25">
      <c r="A615" s="24" t="s">
        <v>2084</v>
      </c>
      <c r="B615" s="39" t="s">
        <v>1742</v>
      </c>
      <c r="C615" s="39" t="s">
        <v>1758</v>
      </c>
      <c r="D615" s="30"/>
      <c r="E615" s="56" t="s">
        <v>1760</v>
      </c>
      <c r="L615" s="56" t="s">
        <v>8</v>
      </c>
      <c r="M615" s="58"/>
      <c r="Z615" s="30">
        <f>IF(LEFT(M615,4)=LEFT(L615,4),L615,0)</f>
        <v>0</v>
      </c>
      <c r="AA615" s="72" t="s">
        <v>4300</v>
      </c>
      <c r="AB615" s="72" t="s">
        <v>4302</v>
      </c>
      <c r="AC615" s="72">
        <v>46.567494570301903</v>
      </c>
      <c r="AD615" s="72">
        <v>6.17805495604689</v>
      </c>
      <c r="AE615" s="72"/>
      <c r="AF615" s="72"/>
      <c r="AG615" s="72"/>
    </row>
    <row r="616" spans="1:33" s="56" customFormat="1" ht="14.45" customHeight="1" x14ac:dyDescent="0.25">
      <c r="A616" s="29" t="s">
        <v>2111</v>
      </c>
      <c r="B616" s="39" t="s">
        <v>1742</v>
      </c>
      <c r="C616" s="39" t="s">
        <v>1793</v>
      </c>
      <c r="D616" s="30">
        <v>1858.9788169860799</v>
      </c>
      <c r="E616" s="56" t="s">
        <v>1794</v>
      </c>
      <c r="L616" s="56" t="s">
        <v>3</v>
      </c>
      <c r="M616" s="58"/>
      <c r="Z616" s="30">
        <f>IF(LEFT(M616,4)=LEFT(L616,4),L616,0)</f>
        <v>0</v>
      </c>
      <c r="AA616" s="72" t="s">
        <v>4303</v>
      </c>
      <c r="AB616" s="72"/>
      <c r="AC616" s="72">
        <v>46.291873608822499</v>
      </c>
      <c r="AD616" s="72">
        <v>7.1612333690999002</v>
      </c>
      <c r="AE616" s="72"/>
      <c r="AF616" s="72"/>
      <c r="AG616" s="72"/>
    </row>
    <row r="617" spans="1:33" s="56" customFormat="1" ht="14.45" customHeight="1" x14ac:dyDescent="0.25">
      <c r="A617" s="24" t="s">
        <v>2112</v>
      </c>
      <c r="B617" s="39" t="s">
        <v>1742</v>
      </c>
      <c r="C617" s="39" t="s">
        <v>1793</v>
      </c>
      <c r="D617" s="30"/>
      <c r="E617" s="56" t="s">
        <v>1795</v>
      </c>
      <c r="L617" s="56" t="s">
        <v>3</v>
      </c>
      <c r="M617" s="58"/>
      <c r="Z617" s="30">
        <f>IF(LEFT(M617,4)=LEFT(L617,4),L617,0)</f>
        <v>0</v>
      </c>
      <c r="AA617" s="72" t="s">
        <v>4300</v>
      </c>
      <c r="AB617" s="72"/>
      <c r="AC617" s="72">
        <v>46.642586919939198</v>
      </c>
      <c r="AD617" s="72">
        <v>6.5750351307232702</v>
      </c>
      <c r="AE617" s="72"/>
      <c r="AF617" s="72"/>
      <c r="AG617" s="72"/>
    </row>
    <row r="618" spans="1:33" s="56" customFormat="1" ht="14.45" customHeight="1" x14ac:dyDescent="0.25">
      <c r="A618" s="24" t="s">
        <v>2076</v>
      </c>
      <c r="B618" s="39" t="s">
        <v>1742</v>
      </c>
      <c r="C618" s="39" t="s">
        <v>1748</v>
      </c>
      <c r="D618" s="30"/>
      <c r="E618" s="56" t="s">
        <v>1749</v>
      </c>
      <c r="L618" s="56" t="s">
        <v>8</v>
      </c>
      <c r="M618" s="58"/>
      <c r="N618" s="32"/>
      <c r="Z618" s="30">
        <f>IF(LEFT(M618,4)=LEFT(L618,4),L618,0)</f>
        <v>0</v>
      </c>
      <c r="AA618" s="72" t="s">
        <v>4300</v>
      </c>
      <c r="AB618" s="72" t="s">
        <v>4304</v>
      </c>
      <c r="AC618" s="72">
        <v>46.2896249163636</v>
      </c>
      <c r="AD618" s="72">
        <v>7.1523208732141903</v>
      </c>
      <c r="AE618" s="72"/>
      <c r="AF618" s="72"/>
      <c r="AG618" s="72"/>
    </row>
    <row r="619" spans="1:33" s="56" customFormat="1" ht="14.45" customHeight="1" x14ac:dyDescent="0.25">
      <c r="A619" s="29" t="s">
        <v>2077</v>
      </c>
      <c r="B619" s="39" t="s">
        <v>1742</v>
      </c>
      <c r="C619" s="39" t="s">
        <v>1748</v>
      </c>
      <c r="D619" s="30"/>
      <c r="E619" s="56" t="s">
        <v>1750</v>
      </c>
      <c r="L619" s="56" t="s">
        <v>8</v>
      </c>
      <c r="M619" s="58"/>
      <c r="Z619" s="30">
        <f>IF(LEFT(M619,4)=LEFT(L619,4),L619,0)</f>
        <v>0</v>
      </c>
      <c r="AA619" s="56" t="s">
        <v>4134</v>
      </c>
      <c r="AB619" s="72"/>
      <c r="AC619" s="72"/>
      <c r="AD619" s="72"/>
      <c r="AE619" s="72"/>
      <c r="AF619" s="72"/>
      <c r="AG619" s="72"/>
    </row>
    <row r="620" spans="1:33" s="56" customFormat="1" ht="14.45" customHeight="1" x14ac:dyDescent="0.25">
      <c r="A620" s="24" t="s">
        <v>2100</v>
      </c>
      <c r="B620" s="39" t="s">
        <v>1742</v>
      </c>
      <c r="C620" s="39" t="s">
        <v>1751</v>
      </c>
      <c r="D620" s="30"/>
      <c r="E620" s="56" t="s">
        <v>1782</v>
      </c>
      <c r="L620" s="56" t="s">
        <v>3</v>
      </c>
      <c r="M620" s="58"/>
      <c r="Z620" s="30">
        <f>IF(LEFT(M620,4)=LEFT(L620,4),L620,0)</f>
        <v>0</v>
      </c>
      <c r="AA620" s="72" t="s">
        <v>4300</v>
      </c>
      <c r="AB620" s="72"/>
      <c r="AC620" s="72">
        <v>46.4270111282461</v>
      </c>
      <c r="AD620" s="72">
        <v>6.1866432562015996</v>
      </c>
      <c r="AE620" s="72"/>
      <c r="AF620" s="72"/>
      <c r="AG620" s="72"/>
    </row>
    <row r="621" spans="1:33" s="56" customFormat="1" ht="14.45" customHeight="1" x14ac:dyDescent="0.25">
      <c r="A621" s="29" t="s">
        <v>2079</v>
      </c>
      <c r="B621" s="39" t="s">
        <v>1742</v>
      </c>
      <c r="C621" s="39" t="s">
        <v>1751</v>
      </c>
      <c r="D621" s="30"/>
      <c r="E621" s="56" t="s">
        <v>1753</v>
      </c>
      <c r="L621" s="56" t="s">
        <v>8</v>
      </c>
      <c r="M621" s="58"/>
      <c r="Z621" s="30">
        <f>IF(LEFT(M621,4)=LEFT(L621,4),L621,0)</f>
        <v>0</v>
      </c>
      <c r="AA621" s="72" t="s">
        <v>4300</v>
      </c>
      <c r="AB621" s="72" t="s">
        <v>4304</v>
      </c>
      <c r="AC621" s="72">
        <v>46.644697534062203</v>
      </c>
      <c r="AD621" s="72">
        <v>6.5695571304588798</v>
      </c>
      <c r="AE621" s="72"/>
      <c r="AF621" s="72"/>
      <c r="AG621" s="72"/>
    </row>
    <row r="622" spans="1:33" s="56" customFormat="1" ht="14.45" customHeight="1" x14ac:dyDescent="0.25">
      <c r="A622" s="29" t="s">
        <v>2103</v>
      </c>
      <c r="B622" s="39" t="s">
        <v>1742</v>
      </c>
      <c r="C622" s="39" t="s">
        <v>1751</v>
      </c>
      <c r="D622" s="30"/>
      <c r="E622" s="56" t="s">
        <v>1785</v>
      </c>
      <c r="L622" s="56" t="s">
        <v>3</v>
      </c>
      <c r="M622" s="58"/>
      <c r="Z622" s="30">
        <f>IF(LEFT(M622,4)=LEFT(L622,4),L622,0)</f>
        <v>0</v>
      </c>
      <c r="AA622" s="72" t="s">
        <v>4300</v>
      </c>
      <c r="AB622" s="72" t="s">
        <v>4304</v>
      </c>
      <c r="AC622" s="72">
        <v>46.292170559984299</v>
      </c>
      <c r="AD622" s="72">
        <v>7.1540804023274198</v>
      </c>
      <c r="AE622" s="72"/>
      <c r="AF622" s="72"/>
      <c r="AG622" s="72"/>
    </row>
    <row r="623" spans="1:33" s="56" customFormat="1" ht="14.45" customHeight="1" x14ac:dyDescent="0.25">
      <c r="A623" s="24" t="s">
        <v>2104</v>
      </c>
      <c r="B623" s="39" t="s">
        <v>1742</v>
      </c>
      <c r="C623" s="39" t="s">
        <v>1751</v>
      </c>
      <c r="D623" s="30"/>
      <c r="E623" s="56" t="s">
        <v>1786</v>
      </c>
      <c r="L623" s="56" t="s">
        <v>3</v>
      </c>
      <c r="M623" s="58"/>
      <c r="Z623" s="30">
        <f>IF(LEFT(M623,4)=LEFT(L623,4),L623,0)</f>
        <v>0</v>
      </c>
      <c r="AA623" s="72" t="s">
        <v>4300</v>
      </c>
      <c r="AB623" s="72" t="s">
        <v>4304</v>
      </c>
      <c r="AC623" s="72">
        <v>46.7183862369343</v>
      </c>
      <c r="AD623" s="72">
        <v>6.6498150703428198</v>
      </c>
      <c r="AE623" s="72"/>
      <c r="AF623" s="72"/>
      <c r="AG623" s="72"/>
    </row>
    <row r="624" spans="1:33" s="56" customFormat="1" ht="14.45" customHeight="1" x14ac:dyDescent="0.25">
      <c r="A624" s="24" t="s">
        <v>2078</v>
      </c>
      <c r="B624" s="39" t="s">
        <v>1742</v>
      </c>
      <c r="C624" s="39" t="s">
        <v>1751</v>
      </c>
      <c r="D624" s="30">
        <v>1255.61034011841</v>
      </c>
      <c r="E624" s="56" t="s">
        <v>1752</v>
      </c>
      <c r="L624" s="56" t="s">
        <v>8</v>
      </c>
      <c r="M624" s="58"/>
      <c r="Z624" s="30">
        <f>IF(LEFT(M624,4)=LEFT(L624,4),L624,0)</f>
        <v>0</v>
      </c>
      <c r="AA624" s="72" t="s">
        <v>4300</v>
      </c>
      <c r="AB624" s="72" t="s">
        <v>4304</v>
      </c>
      <c r="AC624" s="72">
        <v>46.645169402289604</v>
      </c>
      <c r="AD624" s="72">
        <v>6.3325237393432001</v>
      </c>
      <c r="AE624" s="72"/>
      <c r="AF624" s="72"/>
      <c r="AG624" s="72"/>
    </row>
    <row r="625" spans="1:33" s="56" customFormat="1" ht="14.45" customHeight="1" x14ac:dyDescent="0.25">
      <c r="A625" s="29" t="s">
        <v>2101</v>
      </c>
      <c r="B625" s="39" t="s">
        <v>1742</v>
      </c>
      <c r="C625" s="39" t="s">
        <v>1751</v>
      </c>
      <c r="D625" s="30">
        <v>593.6</v>
      </c>
      <c r="E625" s="56" t="s">
        <v>1783</v>
      </c>
      <c r="L625" s="56" t="s">
        <v>3</v>
      </c>
      <c r="M625" s="58"/>
      <c r="AA625" s="72" t="s">
        <v>4300</v>
      </c>
      <c r="AB625" s="72" t="s">
        <v>4302</v>
      </c>
      <c r="AC625" s="72">
        <v>46.933608616827399</v>
      </c>
      <c r="AD625" s="72">
        <v>7.0404212004117204</v>
      </c>
      <c r="AE625" s="72"/>
      <c r="AF625" s="72"/>
      <c r="AG625" s="72"/>
    </row>
    <row r="626" spans="1:33" s="56" customFormat="1" ht="14.45" customHeight="1" x14ac:dyDescent="0.25">
      <c r="A626" s="24" t="s">
        <v>2080</v>
      </c>
      <c r="B626" s="39" t="s">
        <v>1742</v>
      </c>
      <c r="C626" s="39" t="s">
        <v>1751</v>
      </c>
      <c r="D626" s="30"/>
      <c r="E626" s="56" t="s">
        <v>1754</v>
      </c>
      <c r="L626" s="56" t="s">
        <v>8</v>
      </c>
      <c r="M626" s="58"/>
      <c r="Z626" s="30">
        <f>IF(LEFT(M626,4)=LEFT(L626,4),L626,0)</f>
        <v>0</v>
      </c>
      <c r="AA626" s="72" t="s">
        <v>4300</v>
      </c>
      <c r="AB626" s="72" t="s">
        <v>4304</v>
      </c>
      <c r="AC626" s="72">
        <v>46.571955490424699</v>
      </c>
      <c r="AD626" s="72">
        <v>6.4961215124754901</v>
      </c>
      <c r="AE626" s="72"/>
      <c r="AF626" s="72"/>
      <c r="AG626" s="72"/>
    </row>
    <row r="627" spans="1:33" s="56" customFormat="1" ht="14.45" customHeight="1" x14ac:dyDescent="0.25">
      <c r="A627" s="29" t="s">
        <v>2081</v>
      </c>
      <c r="B627" s="39" t="s">
        <v>1742</v>
      </c>
      <c r="C627" s="39" t="s">
        <v>1751</v>
      </c>
      <c r="D627" s="30"/>
      <c r="E627" s="56" t="s">
        <v>1755</v>
      </c>
      <c r="L627" s="56" t="s">
        <v>8</v>
      </c>
      <c r="M627" s="58"/>
      <c r="Z627" s="30">
        <f>IF(LEFT(M627,4)=LEFT(L627,4),L627,0)</f>
        <v>0</v>
      </c>
      <c r="AA627" s="72" t="s">
        <v>4300</v>
      </c>
      <c r="AB627" s="72"/>
      <c r="AC627" s="72">
        <v>46.501909785977503</v>
      </c>
      <c r="AD627" s="72">
        <v>6.2653388129057301</v>
      </c>
      <c r="AE627" s="72"/>
      <c r="AF627" s="72"/>
      <c r="AG627" s="72"/>
    </row>
    <row r="628" spans="1:33" s="56" customFormat="1" ht="14.45" customHeight="1" x14ac:dyDescent="0.25">
      <c r="A628" s="24" t="s">
        <v>2102</v>
      </c>
      <c r="B628" s="39" t="s">
        <v>1742</v>
      </c>
      <c r="C628" s="39" t="s">
        <v>1751</v>
      </c>
      <c r="D628" s="30">
        <v>1436.0932273864701</v>
      </c>
      <c r="E628" s="56" t="s">
        <v>1784</v>
      </c>
      <c r="L628" s="56" t="s">
        <v>3</v>
      </c>
      <c r="M628" s="58"/>
      <c r="Z628" s="30">
        <f>IF(LEFT(M628,4)=LEFT(L628,4),L628,0)</f>
        <v>0</v>
      </c>
      <c r="AA628" s="72" t="s">
        <v>4303</v>
      </c>
      <c r="AB628" s="72" t="s">
        <v>4304</v>
      </c>
      <c r="AC628" s="72">
        <v>46.423714952294198</v>
      </c>
      <c r="AD628" s="72">
        <v>6.1049498713756503</v>
      </c>
      <c r="AE628" s="72"/>
      <c r="AF628" s="72"/>
      <c r="AG628" s="72"/>
    </row>
    <row r="629" spans="1:33" s="56" customFormat="1" ht="14.45" customHeight="1" x14ac:dyDescent="0.25">
      <c r="A629" s="29" t="s">
        <v>2087</v>
      </c>
      <c r="B629" s="39" t="s">
        <v>1742</v>
      </c>
      <c r="C629" s="39" t="s">
        <v>1764</v>
      </c>
      <c r="D629" s="30"/>
      <c r="E629" s="56" t="s">
        <v>1765</v>
      </c>
      <c r="L629" s="56" t="s">
        <v>8</v>
      </c>
      <c r="M629" s="58"/>
      <c r="Z629" s="30">
        <f>IF(LEFT(M629,4)=LEFT(L629,4),L629,0)</f>
        <v>0</v>
      </c>
      <c r="AA629" s="72" t="s">
        <v>4300</v>
      </c>
      <c r="AB629" s="72" t="s">
        <v>4304</v>
      </c>
      <c r="AC629" s="72">
        <v>46.642318866731102</v>
      </c>
      <c r="AD629" s="72">
        <v>6.2576989001290899</v>
      </c>
      <c r="AE629" s="72"/>
      <c r="AF629" s="72"/>
      <c r="AG629" s="72"/>
    </row>
    <row r="630" spans="1:33" s="56" customFormat="1" ht="14.45" customHeight="1" x14ac:dyDescent="0.25">
      <c r="A630" s="24" t="s">
        <v>2088</v>
      </c>
      <c r="B630" s="39" t="s">
        <v>1742</v>
      </c>
      <c r="C630" s="39" t="s">
        <v>1764</v>
      </c>
      <c r="D630" s="30"/>
      <c r="E630" s="56" t="s">
        <v>1766</v>
      </c>
      <c r="L630" s="56" t="s">
        <v>8</v>
      </c>
      <c r="M630" s="58"/>
      <c r="Z630" s="30">
        <f>IF(LEFT(M630,4)=LEFT(L630,4),L630,0)</f>
        <v>0</v>
      </c>
      <c r="AA630" s="72" t="s">
        <v>4300</v>
      </c>
      <c r="AB630" s="72" t="s">
        <v>4304</v>
      </c>
      <c r="AC630" s="72">
        <v>46.864659470872397</v>
      </c>
      <c r="AD630" s="72">
        <v>6.5658063901614998</v>
      </c>
      <c r="AE630" s="72"/>
      <c r="AF630" s="72"/>
      <c r="AG630" s="72"/>
    </row>
    <row r="631" spans="1:33" s="56" customFormat="1" ht="14.45" customHeight="1" x14ac:dyDescent="0.25">
      <c r="A631" s="29" t="s">
        <v>2109</v>
      </c>
      <c r="B631" s="39" t="s">
        <v>1742</v>
      </c>
      <c r="C631" s="39" t="s">
        <v>1764</v>
      </c>
      <c r="D631" s="30"/>
      <c r="E631" s="56" t="s">
        <v>1791</v>
      </c>
      <c r="L631" s="56" t="s">
        <v>4</v>
      </c>
      <c r="M631" s="58"/>
      <c r="Z631" s="30">
        <f>IF(LEFT(M631,4)=LEFT(L631,4),L631,0)</f>
        <v>0</v>
      </c>
      <c r="AA631" s="72" t="s">
        <v>4300</v>
      </c>
      <c r="AB631" s="72"/>
      <c r="AC631" s="72">
        <v>46.573698690012399</v>
      </c>
      <c r="AD631" s="72">
        <v>6.4865650781761603</v>
      </c>
      <c r="AE631" s="72"/>
      <c r="AF631" s="72"/>
      <c r="AG631" s="72"/>
    </row>
    <row r="632" spans="1:33" s="56" customFormat="1" ht="14.45" customHeight="1" x14ac:dyDescent="0.25">
      <c r="A632" s="24" t="s">
        <v>2110</v>
      </c>
      <c r="B632" s="39" t="s">
        <v>1742</v>
      </c>
      <c r="C632" s="39" t="s">
        <v>1764</v>
      </c>
      <c r="D632" s="30"/>
      <c r="E632" s="56" t="s">
        <v>1792</v>
      </c>
      <c r="F632" s="56" t="s">
        <v>4072</v>
      </c>
      <c r="L632" s="56" t="s">
        <v>0</v>
      </c>
      <c r="M632" s="58"/>
      <c r="Z632" s="30">
        <f>IF(LEFT(M632,4)=LEFT(L632,4),L632,0)</f>
        <v>0</v>
      </c>
      <c r="AA632" s="72" t="s">
        <v>4300</v>
      </c>
      <c r="AB632" s="72" t="s">
        <v>4304</v>
      </c>
      <c r="AC632" s="72">
        <v>46.7878805128043</v>
      </c>
      <c r="AD632" s="72">
        <v>6.7236263062858503</v>
      </c>
      <c r="AE632" s="72"/>
      <c r="AF632" s="72"/>
      <c r="AG632" s="72"/>
    </row>
    <row r="633" spans="1:33" s="56" customFormat="1" ht="14.45" customHeight="1" x14ac:dyDescent="0.25">
      <c r="A633" s="29" t="s">
        <v>2115</v>
      </c>
      <c r="B633" s="39" t="s">
        <v>1742</v>
      </c>
      <c r="C633" s="39" t="s">
        <v>1799</v>
      </c>
      <c r="D633" s="30"/>
      <c r="E633" s="56" t="s">
        <v>1800</v>
      </c>
      <c r="L633" s="56" t="s">
        <v>3</v>
      </c>
      <c r="M633" s="58"/>
      <c r="Z633" s="30">
        <f>IF(LEFT(M633,4)=LEFT(L633,4),L633,0)</f>
        <v>0</v>
      </c>
      <c r="AA633" s="72" t="s">
        <v>4300</v>
      </c>
      <c r="AB633" s="72" t="s">
        <v>4301</v>
      </c>
      <c r="AC633" s="72">
        <v>46.861345176296702</v>
      </c>
      <c r="AD633" s="72">
        <v>6.9553962884888003</v>
      </c>
      <c r="AE633" s="72"/>
      <c r="AF633" s="72"/>
      <c r="AG633" s="72"/>
    </row>
    <row r="634" spans="1:33" s="56" customFormat="1" ht="14.45" customHeight="1" x14ac:dyDescent="0.25">
      <c r="A634" s="24" t="s">
        <v>2120</v>
      </c>
      <c r="B634" s="39" t="s">
        <v>1742</v>
      </c>
      <c r="C634" s="39" t="s">
        <v>1807</v>
      </c>
      <c r="D634" s="30">
        <v>1504.8095359802201</v>
      </c>
      <c r="E634" s="56" t="s">
        <v>1808</v>
      </c>
      <c r="L634" s="56" t="s">
        <v>3</v>
      </c>
      <c r="M634" s="58"/>
      <c r="Z634" s="30">
        <f>IF(LEFT(M634,4)=LEFT(L634,4),L634,0)</f>
        <v>0</v>
      </c>
      <c r="AA634" s="72" t="s">
        <v>4303</v>
      </c>
      <c r="AB634" s="72"/>
      <c r="AC634" s="72">
        <v>46.424335129459102</v>
      </c>
      <c r="AD634" s="72">
        <v>6.1016114425223504</v>
      </c>
      <c r="AE634" s="72"/>
      <c r="AF634" s="72"/>
      <c r="AG634" s="72"/>
    </row>
    <row r="635" spans="1:33" s="56" customFormat="1" ht="14.45" customHeight="1" x14ac:dyDescent="0.25">
      <c r="A635" s="29" t="s">
        <v>2113</v>
      </c>
      <c r="B635" s="39" t="s">
        <v>1742</v>
      </c>
      <c r="C635" s="39" t="s">
        <v>1796</v>
      </c>
      <c r="D635" s="30"/>
      <c r="E635" s="56" t="s">
        <v>1797</v>
      </c>
      <c r="L635" s="56" t="s">
        <v>3</v>
      </c>
      <c r="M635" s="58"/>
      <c r="Z635" s="30">
        <f>IF(LEFT(M635,4)=LEFT(L635,4),L635,0)</f>
        <v>0</v>
      </c>
      <c r="AA635" s="72" t="s">
        <v>4300</v>
      </c>
      <c r="AB635" s="72" t="s">
        <v>4304</v>
      </c>
      <c r="AC635" s="72">
        <v>46.429099035132701</v>
      </c>
      <c r="AD635" s="72">
        <v>6.1053284986914997</v>
      </c>
      <c r="AE635" s="72"/>
      <c r="AF635" s="72"/>
      <c r="AG635" s="72"/>
    </row>
    <row r="636" spans="1:33" s="56" customFormat="1" ht="14.45" customHeight="1" x14ac:dyDescent="0.25">
      <c r="A636" s="24" t="s">
        <v>2114</v>
      </c>
      <c r="B636" s="39" t="s">
        <v>1742</v>
      </c>
      <c r="C636" s="39" t="s">
        <v>1796</v>
      </c>
      <c r="D636" s="30">
        <v>524.527675628662</v>
      </c>
      <c r="E636" s="56" t="s">
        <v>1798</v>
      </c>
      <c r="L636" s="56" t="s">
        <v>8</v>
      </c>
      <c r="M636" s="58"/>
      <c r="Z636" s="30">
        <f>IF(LEFT(M636,4)=LEFT(L636,4),L636,0)</f>
        <v>0</v>
      </c>
      <c r="AA636" s="72" t="s">
        <v>4300</v>
      </c>
      <c r="AB636" s="72"/>
      <c r="AC636" s="72">
        <v>46.5752398548195</v>
      </c>
      <c r="AD636" s="72">
        <v>6.4871121009802</v>
      </c>
      <c r="AE636" s="72"/>
      <c r="AF636" s="72"/>
      <c r="AG636" s="72"/>
    </row>
    <row r="637" spans="1:33" s="56" customFormat="1" ht="14.45" customHeight="1" x14ac:dyDescent="0.25">
      <c r="A637" s="29" t="s">
        <v>2075</v>
      </c>
      <c r="B637" s="39" t="s">
        <v>1742</v>
      </c>
      <c r="C637" s="39" t="s">
        <v>1745</v>
      </c>
      <c r="D637" s="30"/>
      <c r="E637" s="56" t="s">
        <v>1747</v>
      </c>
      <c r="L637" s="56" t="s">
        <v>8</v>
      </c>
      <c r="M637" s="58"/>
      <c r="Z637" s="30">
        <f>IF(LEFT(M637,4)=LEFT(L637,4),L637,0)</f>
        <v>0</v>
      </c>
      <c r="AA637" s="72" t="s">
        <v>4300</v>
      </c>
      <c r="AB637" s="72" t="s">
        <v>4301</v>
      </c>
      <c r="AC637" s="72">
        <v>46.502822720605003</v>
      </c>
      <c r="AD637" s="72">
        <v>6.88277093715819</v>
      </c>
      <c r="AE637" s="72"/>
      <c r="AF637" s="72"/>
      <c r="AG637" s="72"/>
    </row>
    <row r="638" spans="1:33" s="56" customFormat="1" ht="14.45" customHeight="1" x14ac:dyDescent="0.25">
      <c r="A638" s="24" t="s">
        <v>2074</v>
      </c>
      <c r="B638" s="39" t="s">
        <v>1742</v>
      </c>
      <c r="C638" s="39" t="s">
        <v>1745</v>
      </c>
      <c r="D638" s="30"/>
      <c r="E638" s="56" t="s">
        <v>1746</v>
      </c>
      <c r="L638" s="56" t="s">
        <v>8</v>
      </c>
      <c r="M638" s="58"/>
      <c r="Z638" s="30">
        <f>IF(LEFT(M638,4)=LEFT(L638,4),L638,0)</f>
        <v>0</v>
      </c>
      <c r="AA638" s="72" t="s">
        <v>4300</v>
      </c>
      <c r="AB638" s="72"/>
      <c r="AC638" s="72">
        <v>46.500628953565197</v>
      </c>
      <c r="AD638" s="72">
        <v>6.7274397750411898</v>
      </c>
      <c r="AE638" s="72"/>
      <c r="AF638" s="72"/>
      <c r="AG638" s="72"/>
    </row>
    <row r="639" spans="1:33" s="56" customFormat="1" ht="14.45" customHeight="1" x14ac:dyDescent="0.25">
      <c r="A639" s="29" t="s">
        <v>2089</v>
      </c>
      <c r="B639" s="39" t="s">
        <v>1742</v>
      </c>
      <c r="C639" s="39" t="s">
        <v>1767</v>
      </c>
      <c r="D639" s="30">
        <v>539.5</v>
      </c>
      <c r="E639" s="56" t="s">
        <v>1768</v>
      </c>
      <c r="L639" s="56" t="s">
        <v>8</v>
      </c>
      <c r="M639" s="58"/>
      <c r="Z639" s="30">
        <f>IF(LEFT(M639,4)=LEFT(L639,4),L639,0)</f>
        <v>0</v>
      </c>
      <c r="AA639" s="72" t="s">
        <v>4306</v>
      </c>
      <c r="AB639" s="72" t="s">
        <v>4302</v>
      </c>
      <c r="AC639" s="72">
        <v>46.869004833026402</v>
      </c>
      <c r="AD639" s="72">
        <v>6.9538964334426803</v>
      </c>
      <c r="AE639" s="72"/>
      <c r="AF639" s="72"/>
      <c r="AG639" s="72"/>
    </row>
    <row r="640" spans="1:33" s="56" customFormat="1" ht="14.45" customHeight="1" x14ac:dyDescent="0.25">
      <c r="A640" s="29" t="s">
        <v>2117</v>
      </c>
      <c r="B640" s="39" t="s">
        <v>1742</v>
      </c>
      <c r="C640" s="39" t="s">
        <v>1767</v>
      </c>
      <c r="D640" s="30"/>
      <c r="E640" s="56" t="s">
        <v>1802</v>
      </c>
      <c r="L640" s="56" t="s">
        <v>3</v>
      </c>
      <c r="M640" s="58"/>
      <c r="Z640" s="30">
        <f>IF(LEFT(M640,4)=LEFT(L640,4),L640,0)</f>
        <v>0</v>
      </c>
      <c r="AA640" s="72" t="s">
        <v>4300</v>
      </c>
      <c r="AB640" s="72" t="s">
        <v>4304</v>
      </c>
      <c r="AC640" s="72">
        <v>46.503817422679603</v>
      </c>
      <c r="AD640" s="72">
        <v>6.41661924169673</v>
      </c>
      <c r="AE640" s="72"/>
      <c r="AF640" s="72"/>
      <c r="AG640" s="72"/>
    </row>
    <row r="641" spans="1:33" s="56" customFormat="1" ht="14.45" customHeight="1" x14ac:dyDescent="0.25">
      <c r="A641" s="24" t="s">
        <v>2116</v>
      </c>
      <c r="B641" s="39" t="s">
        <v>1742</v>
      </c>
      <c r="C641" s="39" t="s">
        <v>1767</v>
      </c>
      <c r="D641" s="30"/>
      <c r="E641" s="56" t="s">
        <v>1801</v>
      </c>
      <c r="L641" s="56" t="s">
        <v>3</v>
      </c>
      <c r="M641" s="58"/>
      <c r="Z641" s="30">
        <f>IF(LEFT(M641,4)=LEFT(L641,4),L641,0)</f>
        <v>0</v>
      </c>
      <c r="AA641" s="72" t="s">
        <v>4300</v>
      </c>
      <c r="AB641" s="72" t="s">
        <v>4304</v>
      </c>
      <c r="AC641" s="72">
        <v>46.642347110901298</v>
      </c>
      <c r="AD641" s="72">
        <v>6.2576938498005799</v>
      </c>
      <c r="AE641" s="72"/>
      <c r="AF641" s="72"/>
      <c r="AG641" s="72"/>
    </row>
    <row r="642" spans="1:33" s="56" customFormat="1" ht="14.45" customHeight="1" x14ac:dyDescent="0.25">
      <c r="A642" s="29" t="s">
        <v>2119</v>
      </c>
      <c r="B642" s="39" t="s">
        <v>1742</v>
      </c>
      <c r="C642" s="39" t="s">
        <v>1805</v>
      </c>
      <c r="D642" s="30">
        <v>876.86846542358398</v>
      </c>
      <c r="E642" s="56" t="s">
        <v>1806</v>
      </c>
      <c r="L642" s="56" t="s">
        <v>3</v>
      </c>
      <c r="M642" s="58"/>
      <c r="Z642" s="30">
        <f>IF(LEFT(M642,4)=LEFT(L642,4),L642,0)</f>
        <v>0</v>
      </c>
      <c r="AA642" s="72" t="s">
        <v>4303</v>
      </c>
      <c r="AB642" s="72" t="s">
        <v>4304</v>
      </c>
      <c r="AC642" s="72">
        <v>46.496947766064103</v>
      </c>
      <c r="AD642" s="72">
        <v>6.2635560981395599</v>
      </c>
      <c r="AE642" s="72"/>
      <c r="AF642" s="72"/>
      <c r="AG642" s="72"/>
    </row>
    <row r="643" spans="1:33" s="56" customFormat="1" ht="14.45" customHeight="1" x14ac:dyDescent="0.25">
      <c r="A643" s="29" t="s">
        <v>2073</v>
      </c>
      <c r="B643" s="39" t="s">
        <v>1742</v>
      </c>
      <c r="C643" s="39" t="s">
        <v>1743</v>
      </c>
      <c r="D643" s="30"/>
      <c r="E643" s="56" t="s">
        <v>1744</v>
      </c>
      <c r="L643" s="56" t="s">
        <v>8</v>
      </c>
      <c r="M643" s="58"/>
      <c r="Z643" s="30">
        <f>IF(LEFT(M643,4)=LEFT(L643,4),L643,0)</f>
        <v>0</v>
      </c>
      <c r="AA643" s="72" t="s">
        <v>4300</v>
      </c>
      <c r="AB643" s="72"/>
      <c r="AC643" s="72">
        <v>46.422757407376402</v>
      </c>
      <c r="AD643" s="72">
        <v>6.1854914489206996</v>
      </c>
      <c r="AE643" s="72"/>
      <c r="AF643" s="72"/>
      <c r="AG643" s="72"/>
    </row>
    <row r="644" spans="1:33" s="56" customFormat="1" ht="14.45" customHeight="1" x14ac:dyDescent="0.25">
      <c r="A644" s="24" t="s">
        <v>2124</v>
      </c>
      <c r="B644" s="39" t="s">
        <v>1742</v>
      </c>
      <c r="C644" s="39" t="s">
        <v>1812</v>
      </c>
      <c r="D644" s="30">
        <v>1526.1689109802201</v>
      </c>
      <c r="E644" s="56" t="s">
        <v>1813</v>
      </c>
      <c r="L644" s="56" t="s">
        <v>3</v>
      </c>
      <c r="M644" s="58"/>
      <c r="Z644" s="30">
        <f>IF(LEFT(M644,4)=LEFT(L644,4),L644,0)</f>
        <v>0</v>
      </c>
      <c r="AA644" s="72" t="s">
        <v>4303</v>
      </c>
      <c r="AB644" s="72"/>
      <c r="AC644" s="72">
        <v>46.424182578968498</v>
      </c>
      <c r="AD644" s="72">
        <v>6.10190874894879</v>
      </c>
      <c r="AE644" s="72"/>
      <c r="AF644" s="72"/>
      <c r="AG644" s="72"/>
    </row>
    <row r="645" spans="1:33" s="56" customFormat="1" ht="14.45" customHeight="1" x14ac:dyDescent="0.25">
      <c r="A645" s="24" t="s">
        <v>2118</v>
      </c>
      <c r="B645" s="39" t="s">
        <v>1742</v>
      </c>
      <c r="C645" s="39" t="s">
        <v>1803</v>
      </c>
      <c r="D645" s="30"/>
      <c r="E645" s="37" t="s">
        <v>1804</v>
      </c>
      <c r="L645" s="56" t="s">
        <v>3</v>
      </c>
      <c r="M645" s="58"/>
      <c r="Z645" s="30">
        <f>IF(LEFT(M645,4)=LEFT(L645,4),L645,0)</f>
        <v>0</v>
      </c>
      <c r="AA645" s="72" t="s">
        <v>4300</v>
      </c>
      <c r="AB645" s="72" t="s">
        <v>4304</v>
      </c>
      <c r="AC645" s="72">
        <v>46.497407639111501</v>
      </c>
      <c r="AD645" s="72">
        <v>6.2639148385516297</v>
      </c>
      <c r="AE645" s="72"/>
      <c r="AF645" s="72"/>
      <c r="AG645" s="72"/>
    </row>
    <row r="646" spans="1:33" s="56" customFormat="1" ht="14.45" customHeight="1" x14ac:dyDescent="0.25">
      <c r="A646" s="24" t="s">
        <v>2090</v>
      </c>
      <c r="B646" s="39" t="s">
        <v>1742</v>
      </c>
      <c r="C646" s="39" t="s">
        <v>1769</v>
      </c>
      <c r="D646" s="30"/>
      <c r="E646" s="56" t="s">
        <v>1770</v>
      </c>
      <c r="L646" s="56" t="s">
        <v>0</v>
      </c>
      <c r="M646" s="58"/>
      <c r="Z646" s="30">
        <f>IF(LEFT(M646,4)=LEFT(L646,4),L646,0)</f>
        <v>0</v>
      </c>
      <c r="AA646" s="72" t="s">
        <v>4300</v>
      </c>
      <c r="AB646" s="72" t="s">
        <v>4301</v>
      </c>
      <c r="AC646" s="72">
        <v>46.940788854591901</v>
      </c>
      <c r="AD646" s="72">
        <v>7.0380991640984201</v>
      </c>
      <c r="AE646" s="72"/>
      <c r="AF646" s="72"/>
      <c r="AG646" s="72"/>
    </row>
    <row r="647" spans="1:33" s="56" customFormat="1" ht="14.45" customHeight="1" x14ac:dyDescent="0.25">
      <c r="A647" s="24" t="s">
        <v>2082</v>
      </c>
      <c r="B647" s="39" t="s">
        <v>1742</v>
      </c>
      <c r="C647" s="39" t="s">
        <v>1756</v>
      </c>
      <c r="D647" s="30"/>
      <c r="E647" s="56" t="s">
        <v>1757</v>
      </c>
      <c r="L647" s="56" t="s">
        <v>8</v>
      </c>
      <c r="M647" s="58"/>
      <c r="Z647" s="30">
        <f>IF(LEFT(M647,4)=LEFT(L647,4),L647,0)</f>
        <v>0</v>
      </c>
      <c r="AA647" s="72" t="s">
        <v>4300</v>
      </c>
      <c r="AB647" s="72"/>
      <c r="AC647" s="72">
        <v>46.295232029571203</v>
      </c>
      <c r="AD647" s="72">
        <v>7.1561784286219199</v>
      </c>
      <c r="AE647" s="72"/>
      <c r="AF647" s="72"/>
      <c r="AG647" s="72"/>
    </row>
    <row r="648" spans="1:33" s="56" customFormat="1" ht="14.45" customHeight="1" x14ac:dyDescent="0.25">
      <c r="A648" s="29" t="s">
        <v>2095</v>
      </c>
      <c r="B648" s="39" t="s">
        <v>1742</v>
      </c>
      <c r="C648" s="39" t="s">
        <v>1756</v>
      </c>
      <c r="D648" s="30"/>
      <c r="E648" s="56" t="s">
        <v>1777</v>
      </c>
      <c r="L648" s="56" t="s">
        <v>3</v>
      </c>
      <c r="M648" s="58"/>
      <c r="Z648" s="30">
        <f>IF(LEFT(M648,4)=LEFT(L648,4),L648,0)</f>
        <v>0</v>
      </c>
      <c r="AA648" s="72" t="s">
        <v>4300</v>
      </c>
      <c r="AB648" s="72" t="s">
        <v>4301</v>
      </c>
      <c r="AC648" s="72">
        <v>46.289978595164499</v>
      </c>
      <c r="AD648" s="72">
        <v>6.9707484607618202</v>
      </c>
      <c r="AE648" s="72"/>
      <c r="AF648" s="72"/>
      <c r="AG648" s="72"/>
    </row>
    <row r="649" spans="1:33" s="56" customFormat="1" ht="14.45" customHeight="1" x14ac:dyDescent="0.25">
      <c r="A649" s="24" t="s">
        <v>2096</v>
      </c>
      <c r="B649" s="39" t="s">
        <v>1742</v>
      </c>
      <c r="C649" s="39" t="s">
        <v>1756</v>
      </c>
      <c r="D649" s="30">
        <v>1507.2387351989701</v>
      </c>
      <c r="E649" s="56" t="s">
        <v>1778</v>
      </c>
      <c r="L649" s="56" t="s">
        <v>3</v>
      </c>
      <c r="M649" s="58"/>
      <c r="Z649" s="30">
        <f>IF(LEFT(M649,4)=LEFT(L649,4),L649,0)</f>
        <v>0</v>
      </c>
      <c r="AA649" s="72" t="s">
        <v>4303</v>
      </c>
      <c r="AB649" s="72"/>
      <c r="AC649" s="72">
        <v>46.423186389787197</v>
      </c>
      <c r="AD649" s="72">
        <v>6.1017198206681398</v>
      </c>
      <c r="AE649" s="72"/>
      <c r="AF649" s="72"/>
      <c r="AG649" s="72"/>
    </row>
    <row r="650" spans="1:33" s="56" customFormat="1" ht="14.45" customHeight="1" x14ac:dyDescent="0.25">
      <c r="A650" s="24" t="s">
        <v>2094</v>
      </c>
      <c r="B650" s="39" t="s">
        <v>1742</v>
      </c>
      <c r="C650" s="39" t="s">
        <v>1775</v>
      </c>
      <c r="D650" s="30">
        <v>1034.5797996521001</v>
      </c>
      <c r="E650" s="56" t="s">
        <v>1776</v>
      </c>
      <c r="K650" s="56" t="s">
        <v>301</v>
      </c>
      <c r="L650" s="56" t="s">
        <v>0</v>
      </c>
      <c r="M650" s="55" t="s">
        <v>727</v>
      </c>
      <c r="Z650" s="30" t="str">
        <f>IF(LEFT(M650,4)=LEFT(L650,4),L650,0)</f>
        <v>Myrmica</v>
      </c>
      <c r="AA650" s="72" t="s">
        <v>4300</v>
      </c>
      <c r="AB650" s="72"/>
      <c r="AC650" s="72">
        <v>46.572026023397299</v>
      </c>
      <c r="AD650" s="72">
        <v>6.1827228681645003</v>
      </c>
      <c r="AE650" s="72"/>
      <c r="AF650" s="72"/>
      <c r="AG650" s="72"/>
    </row>
    <row r="651" spans="1:33" s="56" customFormat="1" ht="14.45" customHeight="1" x14ac:dyDescent="0.25">
      <c r="A651" s="29" t="s">
        <v>2107</v>
      </c>
      <c r="B651" s="39" t="s">
        <v>1742</v>
      </c>
      <c r="C651" s="39" t="s">
        <v>1761</v>
      </c>
      <c r="D651" s="30"/>
      <c r="E651" s="56" t="s">
        <v>1789</v>
      </c>
      <c r="L651" s="56" t="s">
        <v>15</v>
      </c>
      <c r="M651" s="58"/>
      <c r="Z651" s="30">
        <f>IF(LEFT(M651,4)=LEFT(L651,4),L651,0)</f>
        <v>0</v>
      </c>
      <c r="AA651" s="72" t="s">
        <v>4300</v>
      </c>
      <c r="AB651" s="72"/>
      <c r="AC651" s="72">
        <v>46.7158693167747</v>
      </c>
      <c r="AD651" s="72">
        <v>6.6417146317442199</v>
      </c>
      <c r="AE651" s="72"/>
      <c r="AF651" s="72"/>
      <c r="AG651" s="72"/>
    </row>
    <row r="652" spans="1:33" s="56" customFormat="1" ht="14.45" customHeight="1" x14ac:dyDescent="0.25">
      <c r="A652" s="29" t="s">
        <v>2085</v>
      </c>
      <c r="B652" s="39" t="s">
        <v>1742</v>
      </c>
      <c r="C652" s="39" t="s">
        <v>1761</v>
      </c>
      <c r="D652" s="30">
        <v>1536.4045066833501</v>
      </c>
      <c r="E652" s="56" t="s">
        <v>1762</v>
      </c>
      <c r="L652" s="56" t="s">
        <v>8</v>
      </c>
      <c r="M652" s="58"/>
      <c r="Z652" s="30">
        <f>IF(LEFT(M652,4)=LEFT(L652,4),L652,0)</f>
        <v>0</v>
      </c>
      <c r="AA652" s="72" t="s">
        <v>4303</v>
      </c>
      <c r="AB652" s="72"/>
      <c r="AC652" s="72">
        <v>46.423704600684403</v>
      </c>
      <c r="AD652" s="72">
        <v>6.1017699448643503</v>
      </c>
      <c r="AE652" s="72"/>
      <c r="AF652" s="72"/>
      <c r="AG652" s="72"/>
    </row>
    <row r="653" spans="1:33" s="56" customFormat="1" ht="14.45" customHeight="1" x14ac:dyDescent="0.25">
      <c r="A653" s="29" t="s">
        <v>2105</v>
      </c>
      <c r="B653" s="39" t="s">
        <v>1742</v>
      </c>
      <c r="C653" s="39" t="s">
        <v>1761</v>
      </c>
      <c r="D653" s="30"/>
      <c r="E653" s="56" t="s">
        <v>1787</v>
      </c>
      <c r="L653" s="56" t="s">
        <v>4</v>
      </c>
      <c r="M653" s="58"/>
      <c r="Z653" s="30">
        <f>IF(LEFT(M653,4)=LEFT(L653,4),L653,0)</f>
        <v>0</v>
      </c>
      <c r="AA653" s="72" t="s">
        <v>4300</v>
      </c>
      <c r="AB653" s="72"/>
      <c r="AC653" s="72">
        <v>46.719585385350697</v>
      </c>
      <c r="AD653" s="72">
        <v>6.4098879640502</v>
      </c>
      <c r="AE653" s="72"/>
      <c r="AF653" s="72"/>
      <c r="AG653" s="72"/>
    </row>
    <row r="654" spans="1:33" s="56" customFormat="1" ht="14.45" customHeight="1" x14ac:dyDescent="0.25">
      <c r="A654" s="24" t="s">
        <v>2108</v>
      </c>
      <c r="B654" s="39" t="s">
        <v>1742</v>
      </c>
      <c r="C654" s="39" t="s">
        <v>1761</v>
      </c>
      <c r="D654" s="30">
        <v>1430.7689781188999</v>
      </c>
      <c r="E654" s="56" t="s">
        <v>1790</v>
      </c>
      <c r="L654" s="56" t="s">
        <v>15</v>
      </c>
      <c r="M654" s="58"/>
      <c r="Z654" s="30">
        <f>IF(LEFT(M654,4)=LEFT(L654,4),L654,0)</f>
        <v>0</v>
      </c>
      <c r="AA654" s="72" t="s">
        <v>4303</v>
      </c>
      <c r="AB654" s="72" t="s">
        <v>4304</v>
      </c>
      <c r="AC654" s="72">
        <v>46.287116333973401</v>
      </c>
      <c r="AD654" s="72">
        <v>7.1220199764685503</v>
      </c>
      <c r="AE654" s="72"/>
      <c r="AF654" s="72"/>
      <c r="AG654" s="72"/>
    </row>
    <row r="655" spans="1:33" s="56" customFormat="1" ht="14.45" customHeight="1" x14ac:dyDescent="0.25">
      <c r="A655" s="24" t="s">
        <v>2106</v>
      </c>
      <c r="B655" s="39" t="s">
        <v>1742</v>
      </c>
      <c r="C655" s="39" t="s">
        <v>1761</v>
      </c>
      <c r="D655" s="30"/>
      <c r="E655" s="56" t="s">
        <v>1788</v>
      </c>
      <c r="L655" s="56" t="s">
        <v>3</v>
      </c>
      <c r="M655" s="58"/>
      <c r="Z655" s="30">
        <f>IF(LEFT(M655,4)=LEFT(L655,4),L655,0)</f>
        <v>0</v>
      </c>
      <c r="AA655" s="72" t="s">
        <v>4300</v>
      </c>
      <c r="AB655" s="72"/>
      <c r="AC655" s="72">
        <v>46.645671186262803</v>
      </c>
      <c r="AD655" s="72">
        <v>6.4086547289803697</v>
      </c>
      <c r="AE655" s="72"/>
      <c r="AF655" s="72"/>
      <c r="AG655" s="72"/>
    </row>
    <row r="656" spans="1:33" s="56" customFormat="1" ht="14.45" customHeight="1" x14ac:dyDescent="0.25">
      <c r="A656" s="24" t="s">
        <v>2086</v>
      </c>
      <c r="B656" s="39" t="s">
        <v>1742</v>
      </c>
      <c r="C656" s="39" t="s">
        <v>1761</v>
      </c>
      <c r="D656" s="30">
        <v>538.70000000000005</v>
      </c>
      <c r="E656" s="56" t="s">
        <v>1763</v>
      </c>
      <c r="L656" s="56" t="s">
        <v>8</v>
      </c>
      <c r="M656" s="58"/>
      <c r="Z656" s="30">
        <f>IF(LEFT(M656,4)=LEFT(L656,4),L656,0)</f>
        <v>0</v>
      </c>
      <c r="AA656" s="72" t="s">
        <v>4300</v>
      </c>
      <c r="AB656" s="72" t="s">
        <v>4302</v>
      </c>
      <c r="AC656" s="72">
        <v>46.867233049779799</v>
      </c>
      <c r="AD656" s="72">
        <v>6.9607372669263299</v>
      </c>
      <c r="AE656" s="72"/>
      <c r="AF656" s="72"/>
      <c r="AG656" s="72"/>
    </row>
    <row r="657" spans="1:33" s="56" customFormat="1" ht="14.45" customHeight="1" x14ac:dyDescent="0.25">
      <c r="A657" s="24" t="s">
        <v>2122</v>
      </c>
      <c r="B657" s="39" t="s">
        <v>1742</v>
      </c>
      <c r="C657" s="39" t="s">
        <v>1771</v>
      </c>
      <c r="D657" s="30">
        <v>528.191005706787</v>
      </c>
      <c r="E657" s="56" t="s">
        <v>1810</v>
      </c>
      <c r="L657" s="56" t="s">
        <v>3</v>
      </c>
      <c r="M657" s="58"/>
      <c r="Z657" s="30">
        <f>IF(LEFT(M657,4)=LEFT(L657,4),L657,0)</f>
        <v>0</v>
      </c>
      <c r="AA657" s="72" t="s">
        <v>4300</v>
      </c>
      <c r="AB657" s="72" t="s">
        <v>4301</v>
      </c>
      <c r="AC657" s="72">
        <v>46.790805850155401</v>
      </c>
      <c r="AD657" s="72">
        <v>6.5621237646205604</v>
      </c>
      <c r="AE657" s="72"/>
      <c r="AF657" s="72"/>
      <c r="AG657" s="72"/>
    </row>
    <row r="658" spans="1:33" s="56" customFormat="1" ht="14.45" customHeight="1" x14ac:dyDescent="0.25">
      <c r="A658" s="29" t="s">
        <v>2123</v>
      </c>
      <c r="B658" s="39" t="s">
        <v>1742</v>
      </c>
      <c r="C658" s="39" t="s">
        <v>1771</v>
      </c>
      <c r="D658" s="30">
        <v>1887.0996665954599</v>
      </c>
      <c r="E658" s="56" t="s">
        <v>1811</v>
      </c>
      <c r="L658" s="56" t="s">
        <v>3</v>
      </c>
      <c r="M658" s="58"/>
      <c r="Z658" s="30">
        <f>IF(LEFT(M658,4)=LEFT(L658,4),L658,0)</f>
        <v>0</v>
      </c>
      <c r="AA658" s="72" t="s">
        <v>4300</v>
      </c>
      <c r="AB658" s="72"/>
      <c r="AC658" s="72">
        <v>46.292638582929001</v>
      </c>
      <c r="AD658" s="72">
        <v>7.1619829628988496</v>
      </c>
      <c r="AE658" s="72"/>
      <c r="AF658" s="72"/>
      <c r="AG658" s="72"/>
    </row>
    <row r="659" spans="1:33" s="56" customFormat="1" ht="14.45" customHeight="1" x14ac:dyDescent="0.25">
      <c r="A659" s="29" t="s">
        <v>2091</v>
      </c>
      <c r="B659" s="39" t="s">
        <v>1742</v>
      </c>
      <c r="C659" s="39" t="s">
        <v>1771</v>
      </c>
      <c r="D659" s="30"/>
      <c r="E659" s="56" t="s">
        <v>1772</v>
      </c>
      <c r="L659" s="56" t="s">
        <v>8</v>
      </c>
      <c r="M659" s="58"/>
      <c r="Z659" s="30">
        <f>IF(LEFT(M659,4)=LEFT(L659,4),L659,0)</f>
        <v>0</v>
      </c>
      <c r="AA659" s="72" t="s">
        <v>4300</v>
      </c>
      <c r="AB659" s="72" t="s">
        <v>4304</v>
      </c>
      <c r="AC659" s="72">
        <v>46.640330571093301</v>
      </c>
      <c r="AD659" s="72">
        <v>6.3347311694908397</v>
      </c>
      <c r="AE659" s="72"/>
      <c r="AF659" s="72"/>
      <c r="AG659" s="72"/>
    </row>
    <row r="660" spans="1:33" s="56" customFormat="1" ht="14.45" customHeight="1" x14ac:dyDescent="0.25">
      <c r="A660" s="29" t="s">
        <v>2121</v>
      </c>
      <c r="B660" s="39" t="s">
        <v>1742</v>
      </c>
      <c r="C660" s="39" t="s">
        <v>1771</v>
      </c>
      <c r="D660" s="30">
        <v>817.18637271039199</v>
      </c>
      <c r="E660" s="56" t="s">
        <v>1809</v>
      </c>
      <c r="L660" s="56" t="s">
        <v>3</v>
      </c>
      <c r="M660" s="58"/>
      <c r="Z660" s="30">
        <f>IF(LEFT(M660,4)=LEFT(L660,4),L660,0)</f>
        <v>0</v>
      </c>
      <c r="AA660" s="72" t="s">
        <v>4300</v>
      </c>
      <c r="AB660" s="72" t="s">
        <v>4307</v>
      </c>
      <c r="AC660" s="72">
        <v>46.7207364244667</v>
      </c>
      <c r="AD660" s="72">
        <v>6.8021679016317798</v>
      </c>
      <c r="AE660" s="72"/>
      <c r="AF660" s="72"/>
      <c r="AG660" s="72"/>
    </row>
    <row r="661" spans="1:33" s="56" customFormat="1" ht="14.45" customHeight="1" x14ac:dyDescent="0.25">
      <c r="A661" s="24" t="s">
        <v>1936</v>
      </c>
      <c r="B661" s="39" t="s">
        <v>1534</v>
      </c>
      <c r="C661" s="39" t="s">
        <v>4190</v>
      </c>
      <c r="D661" s="30">
        <v>618.1</v>
      </c>
      <c r="E661" s="56" t="s">
        <v>1558</v>
      </c>
      <c r="L661" s="56" t="s">
        <v>4</v>
      </c>
      <c r="M661" s="58"/>
      <c r="Z661" s="30">
        <f>IF(LEFT(M661,4)=LEFT(L661,4),L661,0)</f>
        <v>0</v>
      </c>
      <c r="AA661" s="72" t="s">
        <v>4300</v>
      </c>
      <c r="AB661" s="72" t="s">
        <v>4302</v>
      </c>
      <c r="AC661" s="72">
        <v>46.933783916970597</v>
      </c>
      <c r="AD661" s="72">
        <v>7.0378033497736601</v>
      </c>
      <c r="AE661" s="72"/>
      <c r="AF661" s="72"/>
      <c r="AG661" s="72"/>
    </row>
    <row r="662" spans="1:33" s="56" customFormat="1" ht="14.45" customHeight="1" x14ac:dyDescent="0.25">
      <c r="A662" s="24" t="s">
        <v>1934</v>
      </c>
      <c r="B662" s="39" t="s">
        <v>1534</v>
      </c>
      <c r="C662" s="39" t="s">
        <v>4190</v>
      </c>
      <c r="D662" s="30"/>
      <c r="E662" s="56" t="s">
        <v>1556</v>
      </c>
      <c r="L662" s="56" t="s">
        <v>8</v>
      </c>
      <c r="M662" s="58"/>
      <c r="Z662" s="30">
        <f>IF(LEFT(M662,4)=LEFT(L662,4),L662,0)</f>
        <v>0</v>
      </c>
      <c r="AA662" s="72" t="s">
        <v>4300</v>
      </c>
      <c r="AB662" s="72" t="s">
        <v>4304</v>
      </c>
      <c r="AC662" s="72">
        <v>46.642300355308002</v>
      </c>
      <c r="AD662" s="72">
        <v>6.2576662858944001</v>
      </c>
      <c r="AE662" s="72"/>
      <c r="AF662" s="72"/>
      <c r="AG662" s="72"/>
    </row>
    <row r="663" spans="1:33" s="56" customFormat="1" ht="14.45" customHeight="1" x14ac:dyDescent="0.25">
      <c r="A663" s="29" t="s">
        <v>1933</v>
      </c>
      <c r="B663" s="39" t="s">
        <v>1534</v>
      </c>
      <c r="C663" s="39" t="s">
        <v>4190</v>
      </c>
      <c r="D663" s="30">
        <v>807.433599290438</v>
      </c>
      <c r="E663" s="56" t="s">
        <v>1555</v>
      </c>
      <c r="L663" s="56" t="s">
        <v>8</v>
      </c>
      <c r="M663" s="58"/>
      <c r="Z663" s="30">
        <f>IF(LEFT(M663,4)=LEFT(L663,4),L663,0)</f>
        <v>0</v>
      </c>
      <c r="AA663" s="72" t="s">
        <v>4300</v>
      </c>
      <c r="AB663" s="72" t="s">
        <v>4307</v>
      </c>
      <c r="AC663" s="72">
        <v>46.716546218666103</v>
      </c>
      <c r="AD663" s="72">
        <v>6.8034695335290101</v>
      </c>
      <c r="AE663" s="72"/>
      <c r="AF663" s="72"/>
      <c r="AG663" s="72"/>
    </row>
    <row r="664" spans="1:33" s="56" customFormat="1" ht="14.45" customHeight="1" x14ac:dyDescent="0.25">
      <c r="A664" s="24" t="s">
        <v>1932</v>
      </c>
      <c r="B664" s="39" t="s">
        <v>1534</v>
      </c>
      <c r="C664" s="39" t="s">
        <v>4190</v>
      </c>
      <c r="D664" s="30">
        <v>691.16461213398702</v>
      </c>
      <c r="E664" s="56" t="s">
        <v>1554</v>
      </c>
      <c r="L664" s="56" t="s">
        <v>3</v>
      </c>
      <c r="M664" s="58"/>
      <c r="Z664" s="30">
        <f>IF(LEFT(M664,4)=LEFT(L664,4),L664,0)</f>
        <v>0</v>
      </c>
      <c r="AA664" s="72" t="s">
        <v>4300</v>
      </c>
      <c r="AB664" s="72"/>
      <c r="AC664" s="72">
        <v>46.720022644934701</v>
      </c>
      <c r="AD664" s="72">
        <v>6.4896922933432402</v>
      </c>
      <c r="AE664" s="72"/>
      <c r="AF664" s="72"/>
      <c r="AG664" s="72"/>
    </row>
    <row r="665" spans="1:33" s="56" customFormat="1" ht="14.45" customHeight="1" x14ac:dyDescent="0.25">
      <c r="A665" s="29" t="s">
        <v>1935</v>
      </c>
      <c r="B665" s="39" t="s">
        <v>1534</v>
      </c>
      <c r="C665" s="39" t="s">
        <v>4190</v>
      </c>
      <c r="D665" s="30"/>
      <c r="E665" s="56" t="s">
        <v>1557</v>
      </c>
      <c r="L665" s="56" t="s">
        <v>4</v>
      </c>
      <c r="M665" s="58"/>
      <c r="Z665" s="30">
        <f>IF(LEFT(M665,4)=LEFT(L665,4),L665,0)</f>
        <v>0</v>
      </c>
      <c r="AA665" s="72" t="s">
        <v>4300</v>
      </c>
      <c r="AB665" s="72" t="s">
        <v>4304</v>
      </c>
      <c r="AC665" s="72">
        <v>46.505766034188802</v>
      </c>
      <c r="AD665" s="72">
        <v>6.7332090737993999</v>
      </c>
      <c r="AE665" s="72"/>
      <c r="AF665" s="72"/>
      <c r="AG665" s="72"/>
    </row>
    <row r="666" spans="1:33" s="56" customFormat="1" ht="14.45" customHeight="1" x14ac:dyDescent="0.25">
      <c r="A666" s="29" t="s">
        <v>1931</v>
      </c>
      <c r="B666" s="39" t="s">
        <v>1534</v>
      </c>
      <c r="C666" s="39" t="s">
        <v>4190</v>
      </c>
      <c r="D666" s="30"/>
      <c r="E666" s="56" t="s">
        <v>1553</v>
      </c>
      <c r="L666" s="56" t="s">
        <v>3</v>
      </c>
      <c r="M666" s="58"/>
      <c r="Z666" s="30">
        <f>IF(LEFT(M666,4)=LEFT(L666,4),L666,0)</f>
        <v>0</v>
      </c>
      <c r="AA666" s="72" t="s">
        <v>4300</v>
      </c>
      <c r="AB666" s="72" t="s">
        <v>4304</v>
      </c>
      <c r="AC666" s="72">
        <v>46.431676773580001</v>
      </c>
      <c r="AD666" s="72">
        <v>6.9693795181003502</v>
      </c>
      <c r="AE666" s="72"/>
      <c r="AF666" s="72"/>
      <c r="AG666" s="72"/>
    </row>
    <row r="667" spans="1:33" s="56" customFormat="1" ht="14.45" customHeight="1" x14ac:dyDescent="0.25">
      <c r="A667" s="29" t="s">
        <v>1927</v>
      </c>
      <c r="B667" s="39" t="s">
        <v>1534</v>
      </c>
      <c r="C667" s="39" t="s">
        <v>1544</v>
      </c>
      <c r="D667" s="30"/>
      <c r="E667" s="56" t="s">
        <v>1547</v>
      </c>
      <c r="L667" s="56" t="s">
        <v>3</v>
      </c>
      <c r="M667" s="58"/>
      <c r="Z667" s="30">
        <f>IF(LEFT(M667,4)=LEFT(L667,4),L667,0)</f>
        <v>0</v>
      </c>
      <c r="AA667" s="72" t="s">
        <v>4300</v>
      </c>
      <c r="AB667" s="72" t="s">
        <v>4302</v>
      </c>
      <c r="AC667" s="72">
        <v>46.235791000493798</v>
      </c>
      <c r="AD667" s="72">
        <v>7.0785207350913799</v>
      </c>
      <c r="AE667" s="72"/>
      <c r="AF667" s="72"/>
      <c r="AG667" s="72"/>
    </row>
    <row r="668" spans="1:33" s="56" customFormat="1" ht="14.45" customHeight="1" x14ac:dyDescent="0.25">
      <c r="A668" s="24" t="s">
        <v>1926</v>
      </c>
      <c r="B668" s="39" t="s">
        <v>1534</v>
      </c>
      <c r="C668" s="39" t="s">
        <v>1544</v>
      </c>
      <c r="D668" s="30"/>
      <c r="E668" s="56" t="s">
        <v>1546</v>
      </c>
      <c r="L668" s="56" t="s">
        <v>3</v>
      </c>
      <c r="M668" s="58"/>
      <c r="Z668" s="30">
        <f>IF(LEFT(M668,4)=LEFT(L668,4),L668,0)</f>
        <v>0</v>
      </c>
      <c r="AA668" s="72" t="s">
        <v>4300</v>
      </c>
      <c r="AB668" s="72" t="s">
        <v>4304</v>
      </c>
      <c r="AC668" s="72">
        <v>46.431677398288301</v>
      </c>
      <c r="AD668" s="72">
        <v>6.96935914161475</v>
      </c>
      <c r="AE668" s="72"/>
      <c r="AF668" s="72"/>
      <c r="AG668" s="72"/>
    </row>
    <row r="669" spans="1:33" s="56" customFormat="1" ht="14.45" customHeight="1" x14ac:dyDescent="0.25">
      <c r="A669" s="29" t="s">
        <v>1925</v>
      </c>
      <c r="B669" s="39" t="s">
        <v>1534</v>
      </c>
      <c r="C669" s="39" t="s">
        <v>1544</v>
      </c>
      <c r="D669" s="30">
        <v>1499.965675354</v>
      </c>
      <c r="E669" s="56" t="s">
        <v>1545</v>
      </c>
      <c r="L669" s="56" t="s">
        <v>8</v>
      </c>
      <c r="M669" s="58"/>
      <c r="Z669" s="30">
        <f>IF(LEFT(M669,4)=LEFT(L669,4),L669,0)</f>
        <v>0</v>
      </c>
      <c r="AA669" s="72" t="s">
        <v>4303</v>
      </c>
      <c r="AB669" s="72" t="s">
        <v>4304</v>
      </c>
      <c r="AC669" s="72">
        <v>46.218364527538697</v>
      </c>
      <c r="AD669" s="72">
        <v>7.04010497816033</v>
      </c>
      <c r="AE669" s="72"/>
      <c r="AF669" s="72"/>
      <c r="AG669" s="72"/>
    </row>
    <row r="670" spans="1:33" s="56" customFormat="1" ht="14.45" customHeight="1" x14ac:dyDescent="0.25">
      <c r="A670" s="29" t="s">
        <v>1919</v>
      </c>
      <c r="B670" s="39" t="s">
        <v>1534</v>
      </c>
      <c r="C670" s="39" t="s">
        <v>1535</v>
      </c>
      <c r="D670" s="30"/>
      <c r="E670" s="56" t="s">
        <v>1536</v>
      </c>
      <c r="L670" s="56" t="s">
        <v>3</v>
      </c>
      <c r="M670" s="58"/>
      <c r="Z670" s="30">
        <f>IF(LEFT(M670,4)=LEFT(L670,4),L670,0)</f>
        <v>0</v>
      </c>
      <c r="AA670" s="72" t="s">
        <v>4300</v>
      </c>
      <c r="AB670" s="72"/>
      <c r="AC670" s="72">
        <v>46.436583875552799</v>
      </c>
      <c r="AD670" s="72">
        <v>7.1212155315383603</v>
      </c>
      <c r="AE670" s="72"/>
      <c r="AF670" s="72"/>
      <c r="AG670" s="72"/>
    </row>
    <row r="671" spans="1:33" s="56" customFormat="1" ht="14.45" customHeight="1" x14ac:dyDescent="0.25">
      <c r="A671" s="24" t="s">
        <v>1922</v>
      </c>
      <c r="B671" s="39" t="s">
        <v>1534</v>
      </c>
      <c r="C671" s="39" t="s">
        <v>1538</v>
      </c>
      <c r="D671" s="30"/>
      <c r="E671" s="56" t="s">
        <v>1540</v>
      </c>
      <c r="L671" s="56" t="s">
        <v>3</v>
      </c>
      <c r="M671" s="58"/>
      <c r="Z671" s="30">
        <f>IF(LEFT(M671,4)=LEFT(L671,4),L671,0)</f>
        <v>0</v>
      </c>
      <c r="AA671" s="72" t="s">
        <v>4300</v>
      </c>
      <c r="AB671" s="72"/>
      <c r="AC671" s="72">
        <v>46.714185183364499</v>
      </c>
      <c r="AD671" s="72">
        <v>6.4928023650614204</v>
      </c>
      <c r="AE671" s="72"/>
      <c r="AF671" s="72"/>
      <c r="AG671" s="72"/>
    </row>
    <row r="672" spans="1:33" s="56" customFormat="1" ht="14.45" customHeight="1" x14ac:dyDescent="0.25">
      <c r="A672" s="29" t="s">
        <v>1921</v>
      </c>
      <c r="B672" s="39" t="s">
        <v>1534</v>
      </c>
      <c r="C672" s="39" t="s">
        <v>1538</v>
      </c>
      <c r="D672" s="30">
        <v>771.719814300537</v>
      </c>
      <c r="E672" s="56" t="s">
        <v>1539</v>
      </c>
      <c r="L672" s="56" t="s">
        <v>3</v>
      </c>
      <c r="M672" s="58"/>
      <c r="Z672" s="30">
        <f>IF(LEFT(M672,4)=LEFT(L672,4),L672,0)</f>
        <v>0</v>
      </c>
      <c r="AA672" s="72" t="s">
        <v>4300</v>
      </c>
      <c r="AB672" s="72"/>
      <c r="AC672" s="72">
        <v>46.646021632727198</v>
      </c>
      <c r="AD672" s="72">
        <v>6.4187923822516604</v>
      </c>
      <c r="AE672" s="72"/>
      <c r="AF672" s="72"/>
      <c r="AG672" s="72"/>
    </row>
    <row r="673" spans="1:33" s="56" customFormat="1" ht="14.45" customHeight="1" x14ac:dyDescent="0.25">
      <c r="A673" s="29" t="s">
        <v>1937</v>
      </c>
      <c r="B673" s="39" t="s">
        <v>1534</v>
      </c>
      <c r="C673" s="39" t="s">
        <v>1559</v>
      </c>
      <c r="D673" s="30">
        <v>808.599935530685</v>
      </c>
      <c r="E673" s="56" t="s">
        <v>1560</v>
      </c>
      <c r="L673" s="56" t="s">
        <v>3</v>
      </c>
      <c r="M673" s="58"/>
      <c r="Z673" s="30">
        <f>IF(LEFT(M673,4)=LEFT(L673,4),L673,0)</f>
        <v>0</v>
      </c>
      <c r="AA673" s="72" t="s">
        <v>4300</v>
      </c>
      <c r="AB673" s="72" t="s">
        <v>4307</v>
      </c>
      <c r="AC673" s="72">
        <v>46.721080766021601</v>
      </c>
      <c r="AD673" s="72">
        <v>6.8047060905687404</v>
      </c>
      <c r="AE673" s="72"/>
      <c r="AF673" s="72"/>
      <c r="AG673" s="72"/>
    </row>
    <row r="674" spans="1:33" s="56" customFormat="1" ht="14.45" customHeight="1" x14ac:dyDescent="0.25">
      <c r="A674" s="24" t="s">
        <v>1938</v>
      </c>
      <c r="B674" s="39" t="s">
        <v>1534</v>
      </c>
      <c r="C674" s="39" t="s">
        <v>1559</v>
      </c>
      <c r="D674" s="30">
        <v>1828.487159729</v>
      </c>
      <c r="E674" s="56" t="s">
        <v>1561</v>
      </c>
      <c r="L674" s="56" t="s">
        <v>3</v>
      </c>
      <c r="M674" s="58"/>
      <c r="Z674" s="30">
        <f>IF(LEFT(M674,4)=LEFT(L674,4),L674,0)</f>
        <v>0</v>
      </c>
      <c r="AA674" s="72" t="s">
        <v>4300</v>
      </c>
      <c r="AB674" s="72" t="s">
        <v>4305</v>
      </c>
      <c r="AC674" s="72">
        <v>46.238577905829501</v>
      </c>
      <c r="AD674" s="72">
        <v>7.0810788217118796</v>
      </c>
      <c r="AE674" s="72"/>
      <c r="AF674" s="72"/>
      <c r="AG674" s="72"/>
    </row>
    <row r="675" spans="1:33" s="56" customFormat="1" ht="14.45" customHeight="1" x14ac:dyDescent="0.25">
      <c r="A675" s="24" t="s">
        <v>1930</v>
      </c>
      <c r="B675" s="39" t="s">
        <v>1534</v>
      </c>
      <c r="C675" s="39" t="s">
        <v>1550</v>
      </c>
      <c r="D675" s="30">
        <v>521.95353698730503</v>
      </c>
      <c r="E675" s="56" t="s">
        <v>1552</v>
      </c>
      <c r="L675" s="56" t="s">
        <v>3</v>
      </c>
      <c r="M675" s="58"/>
      <c r="Z675" s="30">
        <f>IF(LEFT(M675,4)=LEFT(L675,4),L675,0)</f>
        <v>0</v>
      </c>
      <c r="AA675" s="72" t="s">
        <v>4300</v>
      </c>
      <c r="AB675" s="72"/>
      <c r="AC675" s="72">
        <v>46.859015515216299</v>
      </c>
      <c r="AD675" s="72">
        <v>6.7190431340456103</v>
      </c>
      <c r="AE675" s="72"/>
      <c r="AF675" s="72"/>
      <c r="AG675" s="72"/>
    </row>
    <row r="676" spans="1:33" s="56" customFormat="1" ht="14.45" customHeight="1" x14ac:dyDescent="0.25">
      <c r="A676" s="29" t="s">
        <v>1929</v>
      </c>
      <c r="B676" s="39" t="s">
        <v>1534</v>
      </c>
      <c r="C676" s="39" t="s">
        <v>1550</v>
      </c>
      <c r="D676" s="30">
        <v>732.258876800537</v>
      </c>
      <c r="E676" s="56" t="s">
        <v>1551</v>
      </c>
      <c r="L676" s="56" t="s">
        <v>3</v>
      </c>
      <c r="M676" s="58"/>
      <c r="Z676" s="30">
        <f>IF(LEFT(M676,4)=LEFT(L676,4),L676,0)</f>
        <v>0</v>
      </c>
      <c r="AA676" s="72" t="s">
        <v>4300</v>
      </c>
      <c r="AB676" s="72"/>
      <c r="AC676" s="72">
        <v>46.641349769335598</v>
      </c>
      <c r="AD676" s="72">
        <v>6.4197215995815702</v>
      </c>
      <c r="AE676" s="72"/>
      <c r="AF676" s="72"/>
      <c r="AG676" s="72"/>
    </row>
    <row r="677" spans="1:33" s="56" customFormat="1" ht="14.45" customHeight="1" x14ac:dyDescent="0.25">
      <c r="A677" s="24" t="s">
        <v>1924</v>
      </c>
      <c r="B677" s="39" t="s">
        <v>1534</v>
      </c>
      <c r="C677" s="39" t="s">
        <v>1543</v>
      </c>
      <c r="D677" s="30">
        <v>805.80603718850796</v>
      </c>
      <c r="E677" s="56" t="s">
        <v>1542</v>
      </c>
      <c r="L677" s="56" t="s">
        <v>3</v>
      </c>
      <c r="M677" s="58"/>
      <c r="Z677" s="30">
        <f>IF(LEFT(M677,4)=LEFT(L677,4),L677,0)</f>
        <v>0</v>
      </c>
      <c r="AA677" s="72" t="s">
        <v>4300</v>
      </c>
      <c r="AB677" s="72" t="s">
        <v>4307</v>
      </c>
      <c r="AC677" s="72">
        <v>46.716568935232303</v>
      </c>
      <c r="AD677" s="72">
        <v>6.80349144703204</v>
      </c>
      <c r="AE677" s="72"/>
      <c r="AF677" s="72"/>
      <c r="AG677" s="72"/>
    </row>
    <row r="678" spans="1:33" s="56" customFormat="1" ht="14.45" customHeight="1" x14ac:dyDescent="0.25">
      <c r="A678" s="24" t="s">
        <v>1928</v>
      </c>
      <c r="B678" s="39" t="s">
        <v>1534</v>
      </c>
      <c r="C678" s="39" t="s">
        <v>1548</v>
      </c>
      <c r="D678" s="30"/>
      <c r="E678" s="56" t="s">
        <v>1549</v>
      </c>
      <c r="L678" s="56" t="s">
        <v>3</v>
      </c>
      <c r="M678" s="58"/>
      <c r="Z678" s="30">
        <f>IF(LEFT(M678,4)=LEFT(L678,4),L678,0)</f>
        <v>0</v>
      </c>
      <c r="AA678" s="72"/>
      <c r="AB678" s="72"/>
      <c r="AC678" s="72"/>
      <c r="AD678" s="72"/>
      <c r="AE678" s="72"/>
      <c r="AF678" s="72"/>
      <c r="AG678" s="72"/>
    </row>
    <row r="679" spans="1:33" s="56" customFormat="1" ht="14.45" customHeight="1" x14ac:dyDescent="0.25">
      <c r="A679" s="29" t="s">
        <v>1939</v>
      </c>
      <c r="B679" s="39" t="s">
        <v>1534</v>
      </c>
      <c r="C679" s="39" t="s">
        <v>1562</v>
      </c>
      <c r="D679" s="30"/>
      <c r="E679" s="56" t="s">
        <v>1563</v>
      </c>
      <c r="L679" s="56" t="s">
        <v>3</v>
      </c>
      <c r="M679" s="58"/>
      <c r="Z679" s="30">
        <f>IF(LEFT(M679,4)=LEFT(L679,4),L679,0)</f>
        <v>0</v>
      </c>
      <c r="AA679" s="56" t="s">
        <v>4134</v>
      </c>
      <c r="AB679" s="72"/>
      <c r="AC679" s="72"/>
      <c r="AD679" s="72"/>
      <c r="AE679" s="72"/>
      <c r="AF679" s="72"/>
      <c r="AG679" s="72"/>
    </row>
    <row r="680" spans="1:33" s="56" customFormat="1" ht="14.45" customHeight="1" x14ac:dyDescent="0.25">
      <c r="A680" s="29" t="s">
        <v>1941</v>
      </c>
      <c r="B680" s="39" t="s">
        <v>1534</v>
      </c>
      <c r="C680" s="39" t="s">
        <v>4191</v>
      </c>
      <c r="D680" s="30"/>
      <c r="E680" s="56" t="s">
        <v>1566</v>
      </c>
      <c r="K680" s="56" t="s">
        <v>301</v>
      </c>
      <c r="L680" s="56" t="s">
        <v>3</v>
      </c>
      <c r="M680" s="55" t="s">
        <v>578</v>
      </c>
      <c r="N680" s="57">
        <v>2019</v>
      </c>
      <c r="Z680" s="30" t="str">
        <f>IF(LEFT(M680,4)=LEFT(L680,4),L680,0)</f>
        <v>Lasius</v>
      </c>
      <c r="AA680" s="72" t="s">
        <v>4303</v>
      </c>
      <c r="AB680" s="72"/>
      <c r="AC680" s="72">
        <v>46.240467342735002</v>
      </c>
      <c r="AD680" s="72">
        <v>7.0830096498037802</v>
      </c>
      <c r="AE680" s="72"/>
      <c r="AF680" s="72"/>
      <c r="AG680" s="72"/>
    </row>
    <row r="681" spans="1:33" s="56" customFormat="1" ht="14.45" customHeight="1" x14ac:dyDescent="0.25">
      <c r="A681" s="29" t="s">
        <v>1923</v>
      </c>
      <c r="B681" s="39" t="s">
        <v>1534</v>
      </c>
      <c r="C681" s="39" t="s">
        <v>4192</v>
      </c>
      <c r="D681" s="30">
        <v>1139.4800695655899</v>
      </c>
      <c r="E681" s="56" t="s">
        <v>1541</v>
      </c>
      <c r="L681" s="56" t="s">
        <v>4</v>
      </c>
      <c r="M681" s="58"/>
      <c r="Z681" s="30">
        <f>IF(LEFT(M681,4)=LEFT(L681,4),L681,0)</f>
        <v>0</v>
      </c>
      <c r="AA681" s="72" t="s">
        <v>4300</v>
      </c>
      <c r="AB681" s="72"/>
      <c r="AC681" s="72">
        <v>46.573832373830001</v>
      </c>
      <c r="AD681" s="72">
        <v>6.3399469533204504</v>
      </c>
      <c r="AE681" s="72"/>
      <c r="AF681" s="72"/>
      <c r="AG681" s="72"/>
    </row>
    <row r="682" spans="1:33" s="56" customFormat="1" ht="14.45" customHeight="1" x14ac:dyDescent="0.25">
      <c r="A682" s="24" t="s">
        <v>1940</v>
      </c>
      <c r="B682" s="39" t="s">
        <v>1534</v>
      </c>
      <c r="C682" s="39" t="s">
        <v>1565</v>
      </c>
      <c r="D682" s="30"/>
      <c r="E682" s="56" t="s">
        <v>1564</v>
      </c>
      <c r="K682" s="56" t="s">
        <v>301</v>
      </c>
      <c r="L682" s="56" t="s">
        <v>0</v>
      </c>
      <c r="M682" s="55" t="s">
        <v>727</v>
      </c>
      <c r="N682" s="57">
        <v>2019</v>
      </c>
      <c r="Z682" s="30" t="str">
        <f>IF(LEFT(M682,4)=LEFT(L682,4),L682,0)</f>
        <v>Myrmica</v>
      </c>
      <c r="AA682" s="72" t="s">
        <v>4300</v>
      </c>
      <c r="AB682" s="72" t="s">
        <v>4301</v>
      </c>
      <c r="AC682" s="72">
        <v>46.289924355784699</v>
      </c>
      <c r="AD682" s="72">
        <v>6.9707235262244502</v>
      </c>
      <c r="AE682" s="72"/>
      <c r="AF682" s="72"/>
      <c r="AG682" s="72"/>
    </row>
    <row r="683" spans="1:33" s="56" customFormat="1" ht="14.45" customHeight="1" x14ac:dyDescent="0.25">
      <c r="A683" s="24" t="s">
        <v>1920</v>
      </c>
      <c r="B683" s="39" t="s">
        <v>1534</v>
      </c>
      <c r="C683" s="39" t="s">
        <v>4193</v>
      </c>
      <c r="D683" s="30"/>
      <c r="E683" s="56" t="s">
        <v>1537</v>
      </c>
      <c r="L683" s="56" t="s">
        <v>15</v>
      </c>
      <c r="M683" s="58"/>
      <c r="Z683" s="30">
        <f>IF(LEFT(M683,4)=LEFT(L683,4),L683,0)</f>
        <v>0</v>
      </c>
      <c r="AA683" s="72" t="s">
        <v>4300</v>
      </c>
      <c r="AB683" s="72"/>
      <c r="AC683" s="72">
        <v>46.860916169509103</v>
      </c>
      <c r="AD683" s="72">
        <v>6.7250712284540697</v>
      </c>
      <c r="AE683" s="72"/>
      <c r="AF683" s="72"/>
      <c r="AG683" s="72"/>
    </row>
    <row r="684" spans="1:33" s="56" customFormat="1" ht="14.45" customHeight="1" x14ac:dyDescent="0.25">
      <c r="A684" s="29" t="s">
        <v>3754</v>
      </c>
      <c r="B684" s="39" t="s">
        <v>3631</v>
      </c>
      <c r="C684" s="39" t="s">
        <v>4194</v>
      </c>
      <c r="D684" s="30"/>
      <c r="E684" s="56" t="s">
        <v>3272</v>
      </c>
      <c r="L684" s="56" t="s">
        <v>8</v>
      </c>
      <c r="M684" s="58"/>
      <c r="Z684" s="30">
        <f>IF(LEFT(M684,4)=LEFT(L684,4),L684,0)</f>
        <v>0</v>
      </c>
      <c r="AA684" s="72" t="s">
        <v>4300</v>
      </c>
      <c r="AB684" s="72" t="s">
        <v>4304</v>
      </c>
      <c r="AC684" s="72">
        <v>46.645222561744198</v>
      </c>
      <c r="AD684" s="72">
        <v>6.5712098284607103</v>
      </c>
      <c r="AE684" s="72"/>
      <c r="AF684" s="72"/>
      <c r="AG684" s="72"/>
    </row>
    <row r="685" spans="1:33" s="56" customFormat="1" ht="14.45" customHeight="1" x14ac:dyDescent="0.25">
      <c r="A685" s="29" t="s">
        <v>3742</v>
      </c>
      <c r="B685" s="39" t="s">
        <v>3631</v>
      </c>
      <c r="C685" s="39" t="s">
        <v>4194</v>
      </c>
      <c r="D685" s="30"/>
      <c r="E685" s="56" t="s">
        <v>3260</v>
      </c>
      <c r="L685" s="56" t="s">
        <v>8</v>
      </c>
      <c r="M685" s="58"/>
      <c r="Z685" s="30">
        <f>IF(LEFT(M685,4)=LEFT(L685,4),L685,0)</f>
        <v>0</v>
      </c>
      <c r="AA685" s="72" t="s">
        <v>4300</v>
      </c>
      <c r="AB685" s="72"/>
      <c r="AC685" s="72">
        <v>46.363947068178803</v>
      </c>
      <c r="AD685" s="72">
        <v>6.8914977730598403</v>
      </c>
      <c r="AE685" s="72"/>
      <c r="AF685" s="72"/>
      <c r="AG685" s="72"/>
    </row>
    <row r="686" spans="1:33" s="56" customFormat="1" ht="14.45" customHeight="1" x14ac:dyDescent="0.25">
      <c r="A686" s="29" t="s">
        <v>3745</v>
      </c>
      <c r="B686" s="39" t="s">
        <v>3631</v>
      </c>
      <c r="C686" s="39" t="s">
        <v>4194</v>
      </c>
      <c r="D686" s="30">
        <v>514.128993988037</v>
      </c>
      <c r="E686" s="56" t="s">
        <v>3263</v>
      </c>
      <c r="L686" s="56" t="s">
        <v>8</v>
      </c>
      <c r="M686" s="58"/>
      <c r="Z686" s="30">
        <f>IF(LEFT(M686,4)=LEFT(L686,4),L686,0)</f>
        <v>0</v>
      </c>
      <c r="AA686" s="72" t="s">
        <v>4303</v>
      </c>
      <c r="AB686" s="72" t="s">
        <v>4301</v>
      </c>
      <c r="AC686" s="72">
        <v>46.497794171006703</v>
      </c>
      <c r="AD686" s="72">
        <v>6.4213819709925701</v>
      </c>
      <c r="AE686" s="72"/>
      <c r="AF686" s="72"/>
      <c r="AG686" s="72"/>
    </row>
    <row r="687" spans="1:33" s="56" customFormat="1" ht="14.45" customHeight="1" x14ac:dyDescent="0.25">
      <c r="A687" s="29" t="s">
        <v>3744</v>
      </c>
      <c r="B687" s="39" t="s">
        <v>3631</v>
      </c>
      <c r="C687" s="39" t="s">
        <v>4194</v>
      </c>
      <c r="D687" s="30"/>
      <c r="E687" s="56" t="s">
        <v>3262</v>
      </c>
      <c r="L687" s="56" t="s">
        <v>8</v>
      </c>
      <c r="M687" s="58"/>
      <c r="Z687" s="30">
        <f>IF(LEFT(M687,4)=LEFT(L687,4),L687,0)</f>
        <v>0</v>
      </c>
      <c r="AA687" s="72" t="s">
        <v>4300</v>
      </c>
      <c r="AB687" s="72" t="s">
        <v>4302</v>
      </c>
      <c r="AC687" s="72">
        <v>46.503940971354702</v>
      </c>
      <c r="AD687" s="72">
        <v>6.4111267569966701</v>
      </c>
      <c r="AE687" s="72"/>
      <c r="AF687" s="72"/>
      <c r="AG687" s="72"/>
    </row>
    <row r="688" spans="1:33" s="56" customFormat="1" ht="14.45" customHeight="1" x14ac:dyDescent="0.25">
      <c r="A688" s="29" t="s">
        <v>3750</v>
      </c>
      <c r="B688" s="39" t="s">
        <v>3631</v>
      </c>
      <c r="C688" s="39" t="s">
        <v>4194</v>
      </c>
      <c r="D688" s="30"/>
      <c r="E688" s="56" t="s">
        <v>3268</v>
      </c>
      <c r="L688" s="56" t="s">
        <v>8</v>
      </c>
      <c r="M688" s="58"/>
      <c r="Z688" s="30">
        <f>IF(LEFT(M688,4)=LEFT(L688,4),L688,0)</f>
        <v>0</v>
      </c>
      <c r="AA688" s="72" t="s">
        <v>4300</v>
      </c>
      <c r="AB688" s="72"/>
      <c r="AC688" s="72">
        <v>46.220122953526499</v>
      </c>
      <c r="AD688" s="72">
        <v>7.0376962741850599</v>
      </c>
      <c r="AE688" s="72"/>
      <c r="AF688" s="72"/>
      <c r="AG688" s="72"/>
    </row>
    <row r="689" spans="1:33" s="56" customFormat="1" ht="14.45" customHeight="1" x14ac:dyDescent="0.25">
      <c r="A689" s="29" t="s">
        <v>3757</v>
      </c>
      <c r="B689" s="39" t="s">
        <v>3631</v>
      </c>
      <c r="C689" s="39" t="s">
        <v>4194</v>
      </c>
      <c r="D689" s="30"/>
      <c r="E689" s="56" t="s">
        <v>3275</v>
      </c>
      <c r="L689" s="56" t="s">
        <v>17</v>
      </c>
      <c r="M689" s="58"/>
      <c r="Z689" s="30">
        <f>IF(LEFT(M689,4)=LEFT(L689,4),L689,0)</f>
        <v>0</v>
      </c>
      <c r="AA689" s="72" t="s">
        <v>4300</v>
      </c>
      <c r="AB689" s="72" t="s">
        <v>4304</v>
      </c>
      <c r="AC689" s="72">
        <v>46.2167790037605</v>
      </c>
      <c r="AD689" s="72">
        <v>7.04445902430757</v>
      </c>
      <c r="AE689" s="72"/>
      <c r="AF689" s="72"/>
      <c r="AG689" s="72"/>
    </row>
    <row r="690" spans="1:33" s="56" customFormat="1" ht="14.45" customHeight="1" x14ac:dyDescent="0.25">
      <c r="A690" s="29" t="s">
        <v>3756</v>
      </c>
      <c r="B690" s="39" t="s">
        <v>3631</v>
      </c>
      <c r="C690" s="39" t="s">
        <v>4194</v>
      </c>
      <c r="D690" s="30"/>
      <c r="E690" s="56" t="s">
        <v>3274</v>
      </c>
      <c r="L690" s="56" t="s">
        <v>8</v>
      </c>
      <c r="M690" s="58"/>
      <c r="Z690" s="30">
        <f>IF(LEFT(M690,4)=LEFT(L690,4),L690,0)</f>
        <v>0</v>
      </c>
      <c r="AA690" s="72" t="s">
        <v>4300</v>
      </c>
      <c r="AB690" s="72" t="s">
        <v>4304</v>
      </c>
      <c r="AC690" s="72">
        <v>46.500197943001602</v>
      </c>
      <c r="AD690" s="72">
        <v>6.7351575672613899</v>
      </c>
      <c r="AE690" s="72"/>
      <c r="AF690" s="72"/>
      <c r="AG690" s="72"/>
    </row>
    <row r="691" spans="1:33" s="56" customFormat="1" ht="14.45" customHeight="1" x14ac:dyDescent="0.25">
      <c r="A691" s="29" t="s">
        <v>3746</v>
      </c>
      <c r="B691" s="39" t="s">
        <v>3631</v>
      </c>
      <c r="C691" s="39" t="s">
        <v>4194</v>
      </c>
      <c r="D691" s="30"/>
      <c r="E691" s="56" t="s">
        <v>3264</v>
      </c>
      <c r="L691" s="56" t="s">
        <v>8</v>
      </c>
      <c r="M691" s="58"/>
      <c r="Z691" s="30">
        <f>IF(LEFT(M691,4)=LEFT(L691,4),L691,0)</f>
        <v>0</v>
      </c>
      <c r="AA691" s="72" t="s">
        <v>4300</v>
      </c>
      <c r="AB691" s="72" t="s">
        <v>4307</v>
      </c>
      <c r="AC691" s="72">
        <v>46.643333349645303</v>
      </c>
      <c r="AD691" s="72">
        <v>6.5681505019198401</v>
      </c>
      <c r="AE691" s="72"/>
      <c r="AF691" s="72"/>
      <c r="AG691" s="72"/>
    </row>
    <row r="692" spans="1:33" s="56" customFormat="1" ht="14.45" customHeight="1" x14ac:dyDescent="0.25">
      <c r="A692" s="29" t="s">
        <v>3743</v>
      </c>
      <c r="B692" s="39" t="s">
        <v>3631</v>
      </c>
      <c r="C692" s="39" t="s">
        <v>4194</v>
      </c>
      <c r="D692" s="30"/>
      <c r="E692" s="56" t="s">
        <v>3261</v>
      </c>
      <c r="L692" s="56" t="s">
        <v>8</v>
      </c>
      <c r="M692" s="58"/>
      <c r="Z692" s="30">
        <f>IF(LEFT(M692,4)=LEFT(L692,4),L692,0)</f>
        <v>0</v>
      </c>
      <c r="AA692" s="72" t="s">
        <v>4300</v>
      </c>
      <c r="AB692" s="72" t="s">
        <v>4304</v>
      </c>
      <c r="AC692" s="72">
        <v>46.566662164340102</v>
      </c>
      <c r="AD692" s="72">
        <v>6.1826746672613098</v>
      </c>
      <c r="AE692" s="72"/>
      <c r="AF692" s="72"/>
      <c r="AG692" s="72"/>
    </row>
    <row r="693" spans="1:33" s="56" customFormat="1" ht="14.45" customHeight="1" x14ac:dyDescent="0.25">
      <c r="A693" s="29" t="s">
        <v>3760</v>
      </c>
      <c r="B693" s="39" t="s">
        <v>3631</v>
      </c>
      <c r="C693" s="39" t="s">
        <v>4194</v>
      </c>
      <c r="D693" s="30">
        <v>1491.6101951599101</v>
      </c>
      <c r="E693" s="56" t="s">
        <v>3278</v>
      </c>
      <c r="L693" s="56" t="s">
        <v>17</v>
      </c>
      <c r="M693" s="58"/>
      <c r="Z693" s="30">
        <f>IF(LEFT(M693,4)=LEFT(L693,4),L693,0)</f>
        <v>0</v>
      </c>
      <c r="AA693" s="72" t="s">
        <v>4303</v>
      </c>
      <c r="AB693" s="72"/>
      <c r="AC693" s="72">
        <v>46.4232279223123</v>
      </c>
      <c r="AD693" s="72">
        <v>6.1020454581619701</v>
      </c>
      <c r="AE693" s="72"/>
      <c r="AF693" s="72"/>
      <c r="AG693" s="72"/>
    </row>
    <row r="694" spans="1:33" s="56" customFormat="1" ht="14.45" customHeight="1" x14ac:dyDescent="0.25">
      <c r="A694" s="29" t="s">
        <v>3763</v>
      </c>
      <c r="B694" s="39" t="s">
        <v>3631</v>
      </c>
      <c r="C694" s="39" t="s">
        <v>4194</v>
      </c>
      <c r="D694" s="30">
        <v>1500.58356686402</v>
      </c>
      <c r="E694" s="56" t="s">
        <v>3281</v>
      </c>
      <c r="L694" s="32" t="s">
        <v>403</v>
      </c>
      <c r="M694" s="58"/>
      <c r="Z694" s="30">
        <f>IF(LEFT(M694,4)=LEFT(L694,4),L694,0)</f>
        <v>0</v>
      </c>
      <c r="AA694" s="72" t="s">
        <v>4300</v>
      </c>
      <c r="AB694" s="72" t="s">
        <v>4304</v>
      </c>
      <c r="AC694" s="72">
        <v>46.425525629574601</v>
      </c>
      <c r="AD694" s="72">
        <v>6.1063137717934497</v>
      </c>
      <c r="AE694" s="72"/>
      <c r="AF694" s="72"/>
      <c r="AG694" s="72"/>
    </row>
    <row r="695" spans="1:33" s="56" customFormat="1" ht="14.45" customHeight="1" x14ac:dyDescent="0.25">
      <c r="A695" s="29" t="s">
        <v>3758</v>
      </c>
      <c r="B695" s="39" t="s">
        <v>3631</v>
      </c>
      <c r="C695" s="39" t="s">
        <v>4194</v>
      </c>
      <c r="D695" s="30">
        <v>1279.6609992981</v>
      </c>
      <c r="E695" s="56" t="s">
        <v>3276</v>
      </c>
      <c r="L695" s="56" t="s">
        <v>17</v>
      </c>
      <c r="M695" s="58"/>
      <c r="Z695" s="30">
        <f>IF(LEFT(M695,4)=LEFT(L695,4),L695,0)</f>
        <v>0</v>
      </c>
      <c r="AA695" s="72" t="s">
        <v>4303</v>
      </c>
      <c r="AB695" s="72"/>
      <c r="AC695" s="72">
        <v>46.647283234644902</v>
      </c>
      <c r="AD695" s="72">
        <v>6.3366897124058896</v>
      </c>
      <c r="AE695" s="72"/>
      <c r="AF695" s="72"/>
      <c r="AG695" s="72"/>
    </row>
    <row r="696" spans="1:33" s="56" customFormat="1" ht="14.45" customHeight="1" x14ac:dyDescent="0.25">
      <c r="A696" s="29" t="s">
        <v>3761</v>
      </c>
      <c r="B696" s="39" t="s">
        <v>3631</v>
      </c>
      <c r="C696" s="39" t="s">
        <v>4194</v>
      </c>
      <c r="D696" s="30"/>
      <c r="E696" s="56" t="s">
        <v>3279</v>
      </c>
      <c r="L696" s="56" t="s">
        <v>17</v>
      </c>
      <c r="M696" s="58"/>
      <c r="Z696" s="30">
        <f>IF(LEFT(M696,4)=LEFT(L696,4),L696,0)</f>
        <v>0</v>
      </c>
      <c r="AA696" s="72" t="s">
        <v>4300</v>
      </c>
      <c r="AB696" s="72" t="s">
        <v>4304</v>
      </c>
      <c r="AC696" s="72">
        <v>46.642338975501197</v>
      </c>
      <c r="AD696" s="72">
        <v>6.25762700526196</v>
      </c>
      <c r="AE696" s="72"/>
      <c r="AF696" s="72"/>
      <c r="AG696" s="72"/>
    </row>
    <row r="697" spans="1:33" s="56" customFormat="1" ht="14.45" customHeight="1" x14ac:dyDescent="0.25">
      <c r="A697" s="29" t="s">
        <v>3751</v>
      </c>
      <c r="B697" s="39" t="s">
        <v>3631</v>
      </c>
      <c r="C697" s="39" t="s">
        <v>4194</v>
      </c>
      <c r="D697" s="30"/>
      <c r="E697" s="56" t="s">
        <v>3269</v>
      </c>
      <c r="L697" s="56" t="s">
        <v>8</v>
      </c>
      <c r="M697" s="58"/>
      <c r="Z697" s="30">
        <f>IF(LEFT(M697,4)=LEFT(L697,4),L697,0)</f>
        <v>0</v>
      </c>
      <c r="AA697" s="72" t="s">
        <v>4303</v>
      </c>
      <c r="AB697" s="72" t="s">
        <v>4304</v>
      </c>
      <c r="AC697" s="72">
        <v>46.424740412016803</v>
      </c>
      <c r="AD697" s="72">
        <v>6.10550454333438</v>
      </c>
      <c r="AE697" s="72"/>
      <c r="AF697" s="72"/>
      <c r="AG697" s="72"/>
    </row>
    <row r="698" spans="1:33" s="56" customFormat="1" ht="14.45" customHeight="1" x14ac:dyDescent="0.25">
      <c r="A698" s="29" t="s">
        <v>3749</v>
      </c>
      <c r="B698" s="39" t="s">
        <v>3631</v>
      </c>
      <c r="C698" s="39" t="s">
        <v>4194</v>
      </c>
      <c r="D698" s="30"/>
      <c r="E698" s="56" t="s">
        <v>3267</v>
      </c>
      <c r="L698" s="56" t="s">
        <v>8</v>
      </c>
      <c r="M698" s="58"/>
      <c r="Z698" s="30">
        <f>IF(LEFT(M698,4)=LEFT(L698,4),L698,0)</f>
        <v>0</v>
      </c>
      <c r="AA698" s="72" t="s">
        <v>4300</v>
      </c>
      <c r="AB698" s="72" t="s">
        <v>4304</v>
      </c>
      <c r="AC698" s="72">
        <v>46.289219474394798</v>
      </c>
      <c r="AD698" s="72">
        <v>7.1518488044277104</v>
      </c>
      <c r="AE698" s="72"/>
      <c r="AF698" s="72"/>
      <c r="AG698" s="72"/>
    </row>
    <row r="699" spans="1:33" s="56" customFormat="1" ht="14.45" customHeight="1" x14ac:dyDescent="0.25">
      <c r="A699" s="29" t="s">
        <v>3759</v>
      </c>
      <c r="B699" s="39" t="s">
        <v>3631</v>
      </c>
      <c r="C699" s="39" t="s">
        <v>4194</v>
      </c>
      <c r="D699" s="30">
        <v>1242.5392343103899</v>
      </c>
      <c r="E699" s="56" t="s">
        <v>3277</v>
      </c>
      <c r="L699" s="56" t="s">
        <v>17</v>
      </c>
      <c r="M699" s="58"/>
      <c r="Z699" s="30">
        <f>IF(LEFT(M699,4)=LEFT(L699,4),L699,0)</f>
        <v>0</v>
      </c>
      <c r="AA699" s="72" t="s">
        <v>4300</v>
      </c>
      <c r="AB699" s="72"/>
      <c r="AC699" s="72">
        <v>46.501184044339603</v>
      </c>
      <c r="AD699" s="72">
        <v>7.1914363764622404</v>
      </c>
      <c r="AE699" s="72"/>
      <c r="AF699" s="72"/>
      <c r="AG699" s="72"/>
    </row>
    <row r="700" spans="1:33" s="56" customFormat="1" ht="14.45" customHeight="1" x14ac:dyDescent="0.25">
      <c r="A700" s="29" t="s">
        <v>3755</v>
      </c>
      <c r="B700" s="39" t="s">
        <v>3631</v>
      </c>
      <c r="C700" s="39" t="s">
        <v>4194</v>
      </c>
      <c r="D700" s="30"/>
      <c r="E700" s="56" t="s">
        <v>3273</v>
      </c>
      <c r="L700" s="56" t="s">
        <v>8</v>
      </c>
      <c r="M700" s="58"/>
      <c r="Z700" s="30">
        <f>IF(LEFT(M700,4)=LEFT(L700,4),L700,0)</f>
        <v>0</v>
      </c>
      <c r="AA700" s="72" t="s">
        <v>4300</v>
      </c>
      <c r="AB700" s="72"/>
      <c r="AC700" s="72">
        <v>46.860853193639599</v>
      </c>
      <c r="AD700" s="72">
        <v>6.96476939460495</v>
      </c>
      <c r="AE700" s="72"/>
      <c r="AF700" s="72"/>
      <c r="AG700" s="72"/>
    </row>
    <row r="701" spans="1:33" s="56" customFormat="1" ht="14.45" customHeight="1" x14ac:dyDescent="0.25">
      <c r="A701" s="29" t="s">
        <v>3747</v>
      </c>
      <c r="B701" s="39" t="s">
        <v>3631</v>
      </c>
      <c r="C701" s="39" t="s">
        <v>4194</v>
      </c>
      <c r="D701" s="30">
        <v>504.643642425537</v>
      </c>
      <c r="E701" s="56" t="s">
        <v>3265</v>
      </c>
      <c r="L701" s="56" t="s">
        <v>8</v>
      </c>
      <c r="M701" s="58"/>
      <c r="Z701" s="30">
        <f>IF(LEFT(M701,4)=LEFT(L701,4),L701,0)</f>
        <v>0</v>
      </c>
      <c r="AA701" s="72" t="s">
        <v>4303</v>
      </c>
      <c r="AB701" s="72" t="s">
        <v>4301</v>
      </c>
      <c r="AC701" s="72">
        <v>46.497704400669903</v>
      </c>
      <c r="AD701" s="72">
        <v>6.4212471060206298</v>
      </c>
      <c r="AE701" s="72"/>
      <c r="AF701" s="72"/>
      <c r="AG701" s="72"/>
    </row>
    <row r="702" spans="1:33" s="56" customFormat="1" ht="14.45" customHeight="1" x14ac:dyDescent="0.25">
      <c r="A702" s="29" t="s">
        <v>3748</v>
      </c>
      <c r="B702" s="39" t="s">
        <v>3631</v>
      </c>
      <c r="C702" s="39" t="s">
        <v>4194</v>
      </c>
      <c r="D702" s="30"/>
      <c r="E702" s="56" t="s">
        <v>3266</v>
      </c>
      <c r="L702" s="56" t="s">
        <v>8</v>
      </c>
      <c r="M702" s="58"/>
      <c r="Z702" s="30">
        <f>IF(LEFT(M702,4)=LEFT(L702,4),L702,0)</f>
        <v>0</v>
      </c>
      <c r="AA702" s="72" t="s">
        <v>4300</v>
      </c>
      <c r="AB702" s="72" t="s">
        <v>4304</v>
      </c>
      <c r="AC702" s="72">
        <v>46.214817011795802</v>
      </c>
      <c r="AD702" s="72">
        <v>7.04838182252458</v>
      </c>
      <c r="AE702" s="72"/>
      <c r="AF702" s="72"/>
      <c r="AG702" s="72"/>
    </row>
    <row r="703" spans="1:33" s="56" customFormat="1" ht="14.45" customHeight="1" x14ac:dyDescent="0.25">
      <c r="A703" s="29" t="s">
        <v>3762</v>
      </c>
      <c r="B703" s="39" t="s">
        <v>3631</v>
      </c>
      <c r="C703" s="39" t="s">
        <v>4194</v>
      </c>
      <c r="D703" s="30"/>
      <c r="E703" s="56" t="s">
        <v>3280</v>
      </c>
      <c r="L703" s="32" t="s">
        <v>403</v>
      </c>
      <c r="M703" s="58"/>
      <c r="Z703" s="30">
        <f>IF(LEFT(M703,4)=LEFT(L703,4),L703,0)</f>
        <v>0</v>
      </c>
      <c r="AA703" s="72" t="s">
        <v>4300</v>
      </c>
      <c r="AB703" s="72"/>
      <c r="AC703" s="72">
        <v>46.573719419562998</v>
      </c>
      <c r="AD703" s="72">
        <v>6.4865412359901899</v>
      </c>
      <c r="AE703" s="72"/>
      <c r="AF703" s="72"/>
      <c r="AG703" s="72"/>
    </row>
    <row r="704" spans="1:33" s="56" customFormat="1" ht="14.45" customHeight="1" x14ac:dyDescent="0.25">
      <c r="A704" s="29" t="s">
        <v>3752</v>
      </c>
      <c r="B704" s="39" t="s">
        <v>3631</v>
      </c>
      <c r="C704" s="39" t="s">
        <v>4194</v>
      </c>
      <c r="D704" s="30">
        <v>660.16086342837696</v>
      </c>
      <c r="E704" s="56" t="s">
        <v>3270</v>
      </c>
      <c r="L704" s="56" t="s">
        <v>8</v>
      </c>
      <c r="M704" s="58"/>
      <c r="Z704" s="30">
        <f>IF(LEFT(M704,4)=LEFT(L704,4),L704,0)</f>
        <v>0</v>
      </c>
      <c r="AA704" s="72" t="s">
        <v>4300</v>
      </c>
      <c r="AB704" s="72"/>
      <c r="AC704" s="72">
        <v>46.7140131377556</v>
      </c>
      <c r="AD704" s="72">
        <v>6.4935809483929097</v>
      </c>
      <c r="AE704" s="72"/>
      <c r="AF704" s="72"/>
      <c r="AG704" s="72"/>
    </row>
    <row r="705" spans="1:33" s="56" customFormat="1" ht="14.45" customHeight="1" x14ac:dyDescent="0.25">
      <c r="A705" s="29" t="s">
        <v>3753</v>
      </c>
      <c r="B705" s="39" t="s">
        <v>3631</v>
      </c>
      <c r="C705" s="39" t="s">
        <v>4194</v>
      </c>
      <c r="D705" s="30">
        <v>808.599935530685</v>
      </c>
      <c r="E705" s="56" t="s">
        <v>3271</v>
      </c>
      <c r="L705" s="56" t="s">
        <v>8</v>
      </c>
      <c r="M705" s="58"/>
      <c r="Z705" s="30">
        <f>IF(LEFT(M705,4)=LEFT(L705,4),L705,0)</f>
        <v>0</v>
      </c>
      <c r="AA705" s="72" t="s">
        <v>4300</v>
      </c>
      <c r="AB705" s="72" t="s">
        <v>4307</v>
      </c>
      <c r="AC705" s="72">
        <v>46.721080766021601</v>
      </c>
      <c r="AD705" s="72">
        <v>6.8047060905687404</v>
      </c>
      <c r="AE705" s="72"/>
      <c r="AF705" s="72"/>
      <c r="AG705" s="72"/>
    </row>
    <row r="706" spans="1:33" s="56" customFormat="1" ht="14.45" customHeight="1" x14ac:dyDescent="0.25">
      <c r="A706" s="29" t="s">
        <v>3782</v>
      </c>
      <c r="B706" s="39" t="s">
        <v>3631</v>
      </c>
      <c r="C706" s="39" t="s">
        <v>3312</v>
      </c>
      <c r="D706" s="30"/>
      <c r="E706" s="56" t="s">
        <v>3313</v>
      </c>
      <c r="L706" s="56" t="s">
        <v>2</v>
      </c>
      <c r="M706" s="58"/>
      <c r="Z706" s="30">
        <f>IF(LEFT(M706,4)=LEFT(L706,4),L706,0)</f>
        <v>0</v>
      </c>
      <c r="AA706" s="72" t="s">
        <v>4300</v>
      </c>
      <c r="AB706" s="72" t="s">
        <v>4304</v>
      </c>
      <c r="AC706" s="72">
        <v>46.429100774987198</v>
      </c>
      <c r="AD706" s="72">
        <v>6.1053259232215904</v>
      </c>
      <c r="AE706" s="72"/>
      <c r="AF706" s="72"/>
      <c r="AG706" s="72"/>
    </row>
    <row r="707" spans="1:33" s="56" customFormat="1" ht="14.45" customHeight="1" x14ac:dyDescent="0.25">
      <c r="A707" s="29" t="s">
        <v>3783</v>
      </c>
      <c r="B707" s="39" t="s">
        <v>3631</v>
      </c>
      <c r="C707" s="39" t="s">
        <v>3312</v>
      </c>
      <c r="D707" s="30"/>
      <c r="E707" s="56" t="s">
        <v>3314</v>
      </c>
      <c r="L707" s="56" t="s">
        <v>2</v>
      </c>
      <c r="M707" s="58"/>
      <c r="Z707" s="30">
        <f>IF(LEFT(M707,4)=LEFT(L707,4),L707,0)</f>
        <v>0</v>
      </c>
      <c r="AA707" s="72" t="s">
        <v>4300</v>
      </c>
      <c r="AB707" s="72" t="s">
        <v>4304</v>
      </c>
      <c r="AC707" s="72">
        <v>46.646920570545099</v>
      </c>
      <c r="AD707" s="72">
        <v>6.2560639222945698</v>
      </c>
      <c r="AE707" s="72"/>
      <c r="AF707" s="72"/>
      <c r="AG707" s="72"/>
    </row>
    <row r="708" spans="1:33" s="56" customFormat="1" ht="14.45" customHeight="1" x14ac:dyDescent="0.25">
      <c r="A708" s="29" t="s">
        <v>3784</v>
      </c>
      <c r="B708" s="39" t="s">
        <v>3631</v>
      </c>
      <c r="C708" s="39" t="s">
        <v>3312</v>
      </c>
      <c r="D708" s="30">
        <v>1962.3144874572799</v>
      </c>
      <c r="E708" s="56" t="s">
        <v>3315</v>
      </c>
      <c r="L708" s="56" t="s">
        <v>0</v>
      </c>
      <c r="M708" s="58" t="s">
        <v>3317</v>
      </c>
      <c r="Z708" s="30">
        <f>IF(LEFT(M708,4)=LEFT(L708,4),L708,0)</f>
        <v>0</v>
      </c>
      <c r="AA708" s="72" t="s">
        <v>4303</v>
      </c>
      <c r="AB708" s="72" t="s">
        <v>4304</v>
      </c>
      <c r="AC708" s="72">
        <v>46.321518346753003</v>
      </c>
      <c r="AD708" s="72">
        <v>7.0915158834673804</v>
      </c>
      <c r="AE708" s="72"/>
      <c r="AF708" s="72"/>
      <c r="AG708" s="72"/>
    </row>
    <row r="709" spans="1:33" s="56" customFormat="1" ht="14.45" customHeight="1" x14ac:dyDescent="0.25">
      <c r="A709" s="29" t="s">
        <v>3785</v>
      </c>
      <c r="B709" s="39" t="s">
        <v>3631</v>
      </c>
      <c r="C709" s="39" t="s">
        <v>3312</v>
      </c>
      <c r="D709" s="30"/>
      <c r="E709" s="56" t="s">
        <v>3316</v>
      </c>
      <c r="L709" s="56" t="s">
        <v>0</v>
      </c>
      <c r="M709" s="58"/>
      <c r="Z709" s="30">
        <f>IF(LEFT(M709,4)=LEFT(L709,4),L709,0)</f>
        <v>0</v>
      </c>
      <c r="AA709" s="72" t="s">
        <v>4300</v>
      </c>
      <c r="AB709" s="72"/>
      <c r="AC709" s="72">
        <v>46.787926054362899</v>
      </c>
      <c r="AD709" s="72">
        <v>6.7206644988103497</v>
      </c>
      <c r="AE709" s="72"/>
      <c r="AF709" s="72"/>
      <c r="AG709" s="72"/>
    </row>
    <row r="710" spans="1:33" s="56" customFormat="1" ht="14.45" customHeight="1" x14ac:dyDescent="0.25">
      <c r="A710" s="29" t="s">
        <v>3734</v>
      </c>
      <c r="B710" s="39" t="s">
        <v>3631</v>
      </c>
      <c r="C710" s="39" t="s">
        <v>3246</v>
      </c>
      <c r="D710" s="30">
        <v>1434.3693504333501</v>
      </c>
      <c r="E710" s="56" t="s">
        <v>3252</v>
      </c>
      <c r="K710" s="56" t="s">
        <v>301</v>
      </c>
      <c r="L710" s="56" t="s">
        <v>0</v>
      </c>
      <c r="M710" s="58" t="s">
        <v>727</v>
      </c>
      <c r="Z710" s="30" t="str">
        <f>IF(LEFT(M710,4)=LEFT(L710,4),L710,0)</f>
        <v>Myrmica</v>
      </c>
      <c r="AA710" s="72" t="s">
        <v>4303</v>
      </c>
      <c r="AB710" s="72"/>
      <c r="AC710" s="72">
        <v>46.422307756854401</v>
      </c>
      <c r="AD710" s="72">
        <v>6.1090797186892303</v>
      </c>
      <c r="AE710" s="72"/>
      <c r="AF710" s="72"/>
      <c r="AG710" s="72"/>
    </row>
    <row r="711" spans="1:33" s="56" customFormat="1" ht="14.45" customHeight="1" x14ac:dyDescent="0.25">
      <c r="A711" s="29" t="s">
        <v>3739</v>
      </c>
      <c r="B711" s="39" t="s">
        <v>3631</v>
      </c>
      <c r="C711" s="39" t="s">
        <v>3246</v>
      </c>
      <c r="D711" s="30"/>
      <c r="E711" s="56" t="s">
        <v>3257</v>
      </c>
      <c r="L711" s="56" t="s">
        <v>0</v>
      </c>
      <c r="M711" s="58"/>
      <c r="Z711" s="30">
        <f>IF(LEFT(M711,4)=LEFT(L711,4),L711,0)</f>
        <v>0</v>
      </c>
      <c r="AA711" s="72" t="s">
        <v>4300</v>
      </c>
      <c r="AB711" s="72" t="s">
        <v>4304</v>
      </c>
      <c r="AC711" s="72">
        <v>46.217451884614498</v>
      </c>
      <c r="AD711" s="72">
        <v>7.0421493452193404</v>
      </c>
      <c r="AE711" s="72"/>
      <c r="AF711" s="72"/>
      <c r="AG711" s="72"/>
    </row>
    <row r="712" spans="1:33" s="56" customFormat="1" ht="14.45" customHeight="1" x14ac:dyDescent="0.25">
      <c r="A712" s="29" t="s">
        <v>3740</v>
      </c>
      <c r="B712" s="39" t="s">
        <v>3631</v>
      </c>
      <c r="C712" s="39" t="s">
        <v>3246</v>
      </c>
      <c r="D712" s="30"/>
      <c r="E712" s="56" t="s">
        <v>3258</v>
      </c>
      <c r="L712" s="56" t="s">
        <v>0</v>
      </c>
      <c r="M712" s="58"/>
      <c r="Z712" s="30">
        <f>IF(LEFT(M712,4)=LEFT(L712,4),L712,0)</f>
        <v>0</v>
      </c>
      <c r="AA712" s="72" t="s">
        <v>4300</v>
      </c>
      <c r="AB712" s="72"/>
      <c r="AC712" s="72">
        <v>46.714939297899001</v>
      </c>
      <c r="AD712" s="72">
        <v>6.4880839613366197</v>
      </c>
      <c r="AE712" s="72"/>
      <c r="AF712" s="72"/>
      <c r="AG712" s="72"/>
    </row>
    <row r="713" spans="1:33" s="56" customFormat="1" ht="14.45" customHeight="1" x14ac:dyDescent="0.25">
      <c r="A713" s="29" t="s">
        <v>3730</v>
      </c>
      <c r="B713" s="39" t="s">
        <v>3631</v>
      </c>
      <c r="C713" s="39" t="s">
        <v>3246</v>
      </c>
      <c r="D713" s="30"/>
      <c r="E713" s="56" t="s">
        <v>3248</v>
      </c>
      <c r="K713" s="56" t="s">
        <v>301</v>
      </c>
      <c r="L713" s="56" t="s">
        <v>0</v>
      </c>
      <c r="M713" s="58" t="s">
        <v>727</v>
      </c>
      <c r="Z713" s="30" t="str">
        <f>IF(LEFT(M713,4)=LEFT(L713,4),L713,0)</f>
        <v>Myrmica</v>
      </c>
      <c r="AA713" s="72" t="s">
        <v>4300</v>
      </c>
      <c r="AB713" s="72"/>
      <c r="AC713" s="72">
        <v>46.858550321630403</v>
      </c>
      <c r="AD713" s="72">
        <v>6.5677228820397797</v>
      </c>
      <c r="AE713" s="72"/>
      <c r="AF713" s="72"/>
      <c r="AG713" s="72"/>
    </row>
    <row r="714" spans="1:33" s="56" customFormat="1" ht="14.45" customHeight="1" x14ac:dyDescent="0.25">
      <c r="A714" s="29" t="s">
        <v>3735</v>
      </c>
      <c r="B714" s="39" t="s">
        <v>3631</v>
      </c>
      <c r="C714" s="39" t="s">
        <v>3246</v>
      </c>
      <c r="D714" s="30">
        <v>1124.4709129333501</v>
      </c>
      <c r="E714" s="56" t="s">
        <v>3253</v>
      </c>
      <c r="H714" s="55"/>
      <c r="L714" s="56" t="s">
        <v>0</v>
      </c>
      <c r="M714" s="58"/>
      <c r="Z714" s="30">
        <f>IF(LEFT(M714,4)=LEFT(L714,4),L714,0)</f>
        <v>0</v>
      </c>
      <c r="AA714" s="72" t="s">
        <v>4303</v>
      </c>
      <c r="AB714" s="72" t="s">
        <v>4304</v>
      </c>
      <c r="AC714" s="72">
        <v>46.6447987548828</v>
      </c>
      <c r="AD714" s="72">
        <v>6.2587589678599098</v>
      </c>
      <c r="AE714" s="72"/>
      <c r="AF714" s="72"/>
      <c r="AG714" s="72"/>
    </row>
    <row r="715" spans="1:33" s="56" customFormat="1" ht="14.45" customHeight="1" x14ac:dyDescent="0.25">
      <c r="A715" s="29" t="s">
        <v>3733</v>
      </c>
      <c r="B715" s="39" t="s">
        <v>3631</v>
      </c>
      <c r="C715" s="39" t="s">
        <v>3246</v>
      </c>
      <c r="D715" s="30"/>
      <c r="E715" s="56" t="s">
        <v>3251</v>
      </c>
      <c r="L715" s="56" t="s">
        <v>0</v>
      </c>
      <c r="M715" s="58"/>
      <c r="Z715" s="30">
        <f>IF(LEFT(M715,4)=LEFT(L715,4),L715,0)</f>
        <v>0</v>
      </c>
      <c r="AA715" s="72" t="s">
        <v>4300</v>
      </c>
      <c r="AB715" s="72" t="s">
        <v>4304</v>
      </c>
      <c r="AC715" s="72">
        <v>46.863955399889697</v>
      </c>
      <c r="AD715" s="72">
        <v>6.5718632261674497</v>
      </c>
      <c r="AE715" s="72"/>
      <c r="AF715" s="72"/>
      <c r="AG715" s="72"/>
    </row>
    <row r="716" spans="1:33" s="56" customFormat="1" ht="14.45" customHeight="1" x14ac:dyDescent="0.25">
      <c r="A716" s="29" t="s">
        <v>3731</v>
      </c>
      <c r="B716" s="39" t="s">
        <v>3631</v>
      </c>
      <c r="C716" s="39" t="s">
        <v>3246</v>
      </c>
      <c r="D716" s="30"/>
      <c r="E716" s="56" t="s">
        <v>3249</v>
      </c>
      <c r="K716" s="56" t="s">
        <v>301</v>
      </c>
      <c r="L716" s="56" t="s">
        <v>0</v>
      </c>
      <c r="M716" s="58" t="s">
        <v>727</v>
      </c>
      <c r="Z716" s="30" t="str">
        <f>IF(LEFT(M716,4)=LEFT(L716,4),L716,0)</f>
        <v>Myrmica</v>
      </c>
      <c r="AA716" s="72" t="s">
        <v>4300</v>
      </c>
      <c r="AB716" s="72" t="s">
        <v>4304</v>
      </c>
      <c r="AC716" s="72">
        <v>46.429099603526403</v>
      </c>
      <c r="AD716" s="72">
        <v>6.1053290646301397</v>
      </c>
      <c r="AE716" s="72"/>
      <c r="AF716" s="72"/>
      <c r="AG716" s="72"/>
    </row>
    <row r="717" spans="1:33" s="56" customFormat="1" ht="14.45" customHeight="1" x14ac:dyDescent="0.25">
      <c r="A717" s="29" t="s">
        <v>3737</v>
      </c>
      <c r="B717" s="39" t="s">
        <v>3631</v>
      </c>
      <c r="C717" s="39" t="s">
        <v>3246</v>
      </c>
      <c r="D717" s="30"/>
      <c r="E717" s="56" t="s">
        <v>3255</v>
      </c>
      <c r="L717" s="56" t="s">
        <v>0</v>
      </c>
      <c r="M717" s="58"/>
      <c r="Z717" s="30">
        <f>IF(LEFT(M717,4)=LEFT(L717,4),L717,0)</f>
        <v>0</v>
      </c>
      <c r="AA717" s="72" t="s">
        <v>4300</v>
      </c>
      <c r="AB717" s="72" t="s">
        <v>4302</v>
      </c>
      <c r="AC717" s="72">
        <v>46.503784074413097</v>
      </c>
      <c r="AD717" s="72">
        <v>6.4120716202838501</v>
      </c>
      <c r="AE717" s="72"/>
      <c r="AF717" s="72"/>
      <c r="AG717" s="72"/>
    </row>
    <row r="718" spans="1:33" s="56" customFormat="1" ht="14.45" customHeight="1" x14ac:dyDescent="0.25">
      <c r="A718" s="29" t="s">
        <v>3738</v>
      </c>
      <c r="B718" s="39" t="s">
        <v>3631</v>
      </c>
      <c r="C718" s="39" t="s">
        <v>3246</v>
      </c>
      <c r="D718" s="30"/>
      <c r="E718" s="56" t="s">
        <v>3256</v>
      </c>
      <c r="L718" s="56" t="s">
        <v>0</v>
      </c>
      <c r="M718" s="58"/>
      <c r="Z718" s="30">
        <f>IF(LEFT(M718,4)=LEFT(L718,4),L718,0)</f>
        <v>0</v>
      </c>
      <c r="AA718" s="72" t="s">
        <v>4300</v>
      </c>
      <c r="AB718" s="72"/>
      <c r="AC718" s="72">
        <v>46.4236858244928</v>
      </c>
      <c r="AD718" s="72">
        <v>6.1829978218117301</v>
      </c>
      <c r="AE718" s="72"/>
      <c r="AF718" s="72"/>
      <c r="AG718" s="72"/>
    </row>
    <row r="719" spans="1:33" s="56" customFormat="1" ht="14.45" customHeight="1" x14ac:dyDescent="0.25">
      <c r="A719" s="29" t="s">
        <v>3729</v>
      </c>
      <c r="B719" s="39" t="s">
        <v>3631</v>
      </c>
      <c r="C719" s="39" t="s">
        <v>3246</v>
      </c>
      <c r="D719" s="30"/>
      <c r="E719" s="56" t="s">
        <v>3247</v>
      </c>
      <c r="K719" s="56" t="s">
        <v>301</v>
      </c>
      <c r="L719" s="56" t="s">
        <v>86</v>
      </c>
      <c r="M719" s="58" t="s">
        <v>665</v>
      </c>
      <c r="N719" s="57">
        <v>2019</v>
      </c>
      <c r="Z719" s="30" t="str">
        <f>IF(LEFT(M719,4)=LEFT(L719,4),L719,0)</f>
        <v>Manica</v>
      </c>
      <c r="AA719" s="72" t="s">
        <v>4300</v>
      </c>
      <c r="AB719" s="72" t="s">
        <v>4301</v>
      </c>
      <c r="AC719" s="72">
        <v>46.2899335372148</v>
      </c>
      <c r="AD719" s="72">
        <v>6.9708050716927099</v>
      </c>
      <c r="AE719" s="72"/>
      <c r="AF719" s="72"/>
      <c r="AG719" s="72"/>
    </row>
    <row r="720" spans="1:33" s="56" customFormat="1" ht="14.45" customHeight="1" x14ac:dyDescent="0.25">
      <c r="A720" s="29" t="s">
        <v>3732</v>
      </c>
      <c r="B720" s="39" t="s">
        <v>3631</v>
      </c>
      <c r="C720" s="39" t="s">
        <v>3246</v>
      </c>
      <c r="D720" s="30"/>
      <c r="E720" s="56" t="s">
        <v>3250</v>
      </c>
      <c r="K720" s="56" t="s">
        <v>301</v>
      </c>
      <c r="L720" s="56" t="s">
        <v>0</v>
      </c>
      <c r="M720" s="58" t="s">
        <v>727</v>
      </c>
      <c r="Z720" s="30" t="str">
        <f>IF(LEFT(M720,4)=LEFT(L720,4),L720,0)</f>
        <v>Myrmica</v>
      </c>
      <c r="AA720" s="72" t="s">
        <v>4300</v>
      </c>
      <c r="AB720" s="72" t="s">
        <v>4307</v>
      </c>
      <c r="AC720" s="72">
        <v>46.650889771989199</v>
      </c>
      <c r="AD720" s="72">
        <v>6.7227521458014197</v>
      </c>
      <c r="AE720" s="72"/>
      <c r="AF720" s="72"/>
      <c r="AG720" s="72"/>
    </row>
    <row r="721" spans="1:33" s="56" customFormat="1" ht="14.45" customHeight="1" x14ac:dyDescent="0.25">
      <c r="A721" s="29" t="s">
        <v>3736</v>
      </c>
      <c r="B721" s="39" t="s">
        <v>3631</v>
      </c>
      <c r="C721" s="39" t="s">
        <v>3246</v>
      </c>
      <c r="D721" s="30"/>
      <c r="E721" s="56" t="s">
        <v>3254</v>
      </c>
      <c r="K721" s="56" t="s">
        <v>301</v>
      </c>
      <c r="L721" s="56" t="s">
        <v>0</v>
      </c>
      <c r="M721" s="58" t="s">
        <v>727</v>
      </c>
      <c r="Z721" s="30" t="str">
        <f>IF(LEFT(M721,4)=LEFT(L721,4),L721,0)</f>
        <v>Myrmica</v>
      </c>
      <c r="AA721" s="72" t="s">
        <v>4303</v>
      </c>
      <c r="AB721" s="72"/>
      <c r="AC721" s="72">
        <v>46.320050054515399</v>
      </c>
      <c r="AD721" s="72">
        <v>7.0882714713933703</v>
      </c>
      <c r="AE721" s="72"/>
      <c r="AF721" s="72"/>
      <c r="AG721" s="72"/>
    </row>
    <row r="722" spans="1:33" s="56" customFormat="1" ht="14.45" customHeight="1" x14ac:dyDescent="0.25">
      <c r="A722" s="29" t="s">
        <v>3741</v>
      </c>
      <c r="B722" s="39" t="s">
        <v>3631</v>
      </c>
      <c r="C722" s="39" t="s">
        <v>3246</v>
      </c>
      <c r="D722" s="30">
        <v>521.324306488037</v>
      </c>
      <c r="E722" s="56" t="s">
        <v>3259</v>
      </c>
      <c r="L722" s="56" t="s">
        <v>0</v>
      </c>
      <c r="M722" s="58"/>
      <c r="Z722" s="30">
        <f>IF(LEFT(M722,4)=LEFT(L722,4),L722,0)</f>
        <v>0</v>
      </c>
      <c r="AA722" s="72" t="s">
        <v>4300</v>
      </c>
      <c r="AB722" s="72"/>
      <c r="AC722" s="72">
        <v>46.573788570084901</v>
      </c>
      <c r="AD722" s="72">
        <v>6.4864263773979802</v>
      </c>
      <c r="AE722" s="72"/>
      <c r="AF722" s="72"/>
      <c r="AG722" s="72"/>
    </row>
    <row r="723" spans="1:33" s="56" customFormat="1" ht="14.45" customHeight="1" x14ac:dyDescent="0.25">
      <c r="A723" s="29" t="s">
        <v>3764</v>
      </c>
      <c r="B723" s="39" t="s">
        <v>3631</v>
      </c>
      <c r="C723" s="39" t="s">
        <v>3282</v>
      </c>
      <c r="D723" s="30"/>
      <c r="E723" s="56" t="s">
        <v>3283</v>
      </c>
      <c r="L723" s="56" t="s">
        <v>0</v>
      </c>
      <c r="M723" s="58"/>
      <c r="Z723" s="30">
        <f>IF(LEFT(M723,4)=LEFT(L723,4),L723,0)</f>
        <v>0</v>
      </c>
      <c r="AA723" s="72" t="s">
        <v>4300</v>
      </c>
      <c r="AB723" s="72" t="s">
        <v>4304</v>
      </c>
      <c r="AC723" s="72">
        <v>46.321860454591899</v>
      </c>
      <c r="AD723" s="72">
        <v>7.0897178865615897</v>
      </c>
      <c r="AE723" s="72"/>
      <c r="AF723" s="72"/>
      <c r="AG723" s="72"/>
    </row>
    <row r="724" spans="1:33" s="56" customFormat="1" ht="14.45" customHeight="1" x14ac:dyDescent="0.25">
      <c r="A724" s="29" t="s">
        <v>3629</v>
      </c>
      <c r="B724" s="39" t="s">
        <v>3631</v>
      </c>
      <c r="C724" s="39" t="s">
        <v>3282</v>
      </c>
      <c r="D724" s="30">
        <v>709.71676254272495</v>
      </c>
      <c r="E724" s="56" t="s">
        <v>3284</v>
      </c>
      <c r="L724" s="56" t="s">
        <v>0</v>
      </c>
      <c r="M724" s="58"/>
      <c r="Z724" s="30">
        <f>IF(LEFT(M724,4)=LEFT(L724,4),L724,0)</f>
        <v>0</v>
      </c>
      <c r="AA724" s="72" t="s">
        <v>4300</v>
      </c>
      <c r="AB724" s="72"/>
      <c r="AC724" s="72">
        <v>46.5033827212836</v>
      </c>
      <c r="AD724" s="72">
        <v>6.7291236293120198</v>
      </c>
      <c r="AE724" s="72"/>
      <c r="AF724" s="72"/>
      <c r="AG724" s="72"/>
    </row>
    <row r="725" spans="1:33" s="56" customFormat="1" ht="14.45" customHeight="1" x14ac:dyDescent="0.25">
      <c r="A725" s="29" t="s">
        <v>3772</v>
      </c>
      <c r="B725" s="39" t="s">
        <v>3631</v>
      </c>
      <c r="C725" s="39" t="s">
        <v>3299</v>
      </c>
      <c r="D725" s="30"/>
      <c r="E725" s="56" t="s">
        <v>3300</v>
      </c>
      <c r="L725" s="56" t="s">
        <v>2</v>
      </c>
      <c r="M725" s="58"/>
      <c r="Z725" s="30">
        <f>IF(LEFT(M725,4)=LEFT(L725,4),L725,0)</f>
        <v>0</v>
      </c>
      <c r="AA725" s="72" t="s">
        <v>4300</v>
      </c>
      <c r="AB725" s="72" t="s">
        <v>4304</v>
      </c>
      <c r="AC725" s="72">
        <v>46.642318769286398</v>
      </c>
      <c r="AD725" s="72">
        <v>6.2576987204660401</v>
      </c>
      <c r="AE725" s="72"/>
      <c r="AF725" s="72"/>
      <c r="AG725" s="72"/>
    </row>
    <row r="726" spans="1:33" s="56" customFormat="1" ht="14.45" customHeight="1" x14ac:dyDescent="0.25">
      <c r="A726" s="29" t="s">
        <v>3773</v>
      </c>
      <c r="B726" s="39" t="s">
        <v>3631</v>
      </c>
      <c r="C726" s="39" t="s">
        <v>3299</v>
      </c>
      <c r="D726" s="30">
        <v>618.79999999999995</v>
      </c>
      <c r="E726" s="56" t="s">
        <v>3301</v>
      </c>
      <c r="L726" s="56" t="s">
        <v>0</v>
      </c>
      <c r="M726" s="58"/>
      <c r="Z726" s="30">
        <f>IF(LEFT(M726,4)=LEFT(L726,4),L726,0)</f>
        <v>0</v>
      </c>
      <c r="AA726" s="72" t="s">
        <v>4300</v>
      </c>
      <c r="AB726" s="72" t="s">
        <v>4302</v>
      </c>
      <c r="AC726" s="72">
        <v>46.933787083384701</v>
      </c>
      <c r="AD726" s="72">
        <v>7.0377887162177002</v>
      </c>
      <c r="AE726" s="72"/>
      <c r="AF726" s="72"/>
      <c r="AG726" s="72"/>
    </row>
    <row r="727" spans="1:33" s="56" customFormat="1" ht="14.45" customHeight="1" x14ac:dyDescent="0.25">
      <c r="A727" s="29" t="s">
        <v>3708</v>
      </c>
      <c r="B727" s="39" t="s">
        <v>3631</v>
      </c>
      <c r="C727" s="39" t="s">
        <v>3220</v>
      </c>
      <c r="D727" s="30">
        <v>1467.6642774101299</v>
      </c>
      <c r="E727" s="56" t="s">
        <v>3223</v>
      </c>
      <c r="L727" s="56" t="s">
        <v>0</v>
      </c>
      <c r="M727" s="58"/>
      <c r="Z727" s="30">
        <f>IF(LEFT(M727,4)=LEFT(L727,4),L727,0)</f>
        <v>0</v>
      </c>
      <c r="AA727" s="72" t="s">
        <v>4300</v>
      </c>
      <c r="AB727" s="72" t="s">
        <v>4304</v>
      </c>
      <c r="AC727" s="72">
        <v>46.423348474264003</v>
      </c>
      <c r="AD727" s="72">
        <v>6.1060131631600099</v>
      </c>
      <c r="AE727" s="72"/>
      <c r="AF727" s="72"/>
      <c r="AG727" s="72"/>
    </row>
    <row r="728" spans="1:33" s="56" customFormat="1" ht="14.45" customHeight="1" x14ac:dyDescent="0.25">
      <c r="A728" s="29" t="s">
        <v>3711</v>
      </c>
      <c r="B728" s="39" t="s">
        <v>3631</v>
      </c>
      <c r="C728" s="39" t="s">
        <v>3220</v>
      </c>
      <c r="D728" s="30"/>
      <c r="E728" s="56" t="s">
        <v>3226</v>
      </c>
      <c r="L728" s="56" t="s">
        <v>0</v>
      </c>
      <c r="M728" s="58"/>
      <c r="Z728" s="30">
        <f>IF(LEFT(M728,4)=LEFT(L728,4),L728,0)</f>
        <v>0</v>
      </c>
      <c r="AA728" s="72" t="s">
        <v>4300</v>
      </c>
      <c r="AB728" s="72" t="s">
        <v>4304</v>
      </c>
      <c r="AC728" s="72">
        <v>46.8639467063919</v>
      </c>
      <c r="AD728" s="72">
        <v>6.5718552823653802</v>
      </c>
      <c r="AE728" s="72"/>
      <c r="AF728" s="72"/>
      <c r="AG728" s="72"/>
    </row>
    <row r="729" spans="1:33" s="56" customFormat="1" ht="14.45" customHeight="1" x14ac:dyDescent="0.25">
      <c r="A729" s="29" t="s">
        <v>3707</v>
      </c>
      <c r="B729" s="39" t="s">
        <v>3631</v>
      </c>
      <c r="C729" s="39" t="s">
        <v>3220</v>
      </c>
      <c r="D729" s="30"/>
      <c r="E729" s="56" t="s">
        <v>3222</v>
      </c>
      <c r="K729" s="56" t="s">
        <v>301</v>
      </c>
      <c r="L729" s="56" t="s">
        <v>86</v>
      </c>
      <c r="M729" s="58" t="s">
        <v>665</v>
      </c>
      <c r="N729" s="57">
        <v>2019</v>
      </c>
      <c r="Z729" s="30" t="str">
        <f>IF(LEFT(M729,4)=LEFT(L729,4),L729,0)</f>
        <v>Manica</v>
      </c>
      <c r="AA729" s="72" t="s">
        <v>4300</v>
      </c>
      <c r="AB729" s="72"/>
      <c r="AC729" s="72">
        <v>46.500516713234703</v>
      </c>
      <c r="AD729" s="72">
        <v>6.41034623689744</v>
      </c>
      <c r="AE729" s="72"/>
      <c r="AF729" s="72"/>
      <c r="AG729" s="72"/>
    </row>
    <row r="730" spans="1:33" s="56" customFormat="1" ht="14.45" customHeight="1" x14ac:dyDescent="0.25">
      <c r="A730" s="29" t="s">
        <v>3709</v>
      </c>
      <c r="B730" s="39" t="s">
        <v>3631</v>
      </c>
      <c r="C730" s="39" t="s">
        <v>3220</v>
      </c>
      <c r="D730" s="30"/>
      <c r="E730" s="56" t="s">
        <v>3224</v>
      </c>
      <c r="L730" s="56" t="s">
        <v>0</v>
      </c>
      <c r="M730" s="58"/>
      <c r="Z730" s="30">
        <f>IF(LEFT(M730,4)=LEFT(L730,4),L730,0)</f>
        <v>0</v>
      </c>
      <c r="AA730" s="72" t="s">
        <v>4303</v>
      </c>
      <c r="AB730" s="72" t="s">
        <v>4304</v>
      </c>
      <c r="AC730" s="72">
        <v>46.4245745216381</v>
      </c>
      <c r="AD730" s="72">
        <v>6.10536500173309</v>
      </c>
      <c r="AE730" s="72"/>
      <c r="AF730" s="72"/>
      <c r="AG730" s="72"/>
    </row>
    <row r="731" spans="1:33" s="56" customFormat="1" ht="14.45" customHeight="1" x14ac:dyDescent="0.25">
      <c r="A731" s="29" t="s">
        <v>3710</v>
      </c>
      <c r="B731" s="39" t="s">
        <v>3631</v>
      </c>
      <c r="C731" s="39" t="s">
        <v>3220</v>
      </c>
      <c r="D731" s="30"/>
      <c r="E731" s="56" t="s">
        <v>3225</v>
      </c>
      <c r="L731" s="56" t="s">
        <v>0</v>
      </c>
      <c r="M731" s="58"/>
      <c r="Z731" s="30">
        <f>IF(LEFT(M731,4)=LEFT(L731,4),L731,0)</f>
        <v>0</v>
      </c>
      <c r="AA731" s="72" t="s">
        <v>4300</v>
      </c>
      <c r="AB731" s="72" t="s">
        <v>4302</v>
      </c>
      <c r="AC731" s="72">
        <v>46.791965117264702</v>
      </c>
      <c r="AD731" s="72">
        <v>6.7198377163723002</v>
      </c>
      <c r="AE731" s="72"/>
      <c r="AF731" s="72"/>
      <c r="AG731" s="72"/>
    </row>
    <row r="732" spans="1:33" s="56" customFormat="1" ht="14.45" customHeight="1" x14ac:dyDescent="0.25">
      <c r="A732" s="29" t="s">
        <v>3706</v>
      </c>
      <c r="B732" s="39" t="s">
        <v>3631</v>
      </c>
      <c r="C732" s="39" t="s">
        <v>3220</v>
      </c>
      <c r="D732" s="30"/>
      <c r="E732" s="56" t="s">
        <v>3221</v>
      </c>
      <c r="K732" s="56" t="s">
        <v>301</v>
      </c>
      <c r="L732" s="56" t="s">
        <v>86</v>
      </c>
      <c r="M732" s="58" t="s">
        <v>665</v>
      </c>
      <c r="N732" s="57">
        <v>2019</v>
      </c>
      <c r="Z732" s="30" t="str">
        <f>IF(LEFT(M732,4)=LEFT(L732,4),L732,0)</f>
        <v>Manica</v>
      </c>
      <c r="AA732" s="72" t="s">
        <v>4300</v>
      </c>
      <c r="AB732" s="72"/>
      <c r="AC732" s="72">
        <v>46.789755943471903</v>
      </c>
      <c r="AD732" s="72">
        <v>6.4945959171031697</v>
      </c>
      <c r="AE732" s="72"/>
      <c r="AF732" s="72"/>
      <c r="AG732" s="72"/>
    </row>
    <row r="733" spans="1:33" s="56" customFormat="1" ht="14.45" customHeight="1" x14ac:dyDescent="0.25">
      <c r="A733" s="29" t="s">
        <v>3766</v>
      </c>
      <c r="B733" s="39" t="s">
        <v>3631</v>
      </c>
      <c r="C733" s="39" t="s">
        <v>3287</v>
      </c>
      <c r="D733" s="30">
        <v>1401.0744285583501</v>
      </c>
      <c r="E733" s="56" t="s">
        <v>3288</v>
      </c>
      <c r="L733" s="56" t="s">
        <v>0</v>
      </c>
      <c r="M733" s="58"/>
      <c r="Z733" s="30">
        <f>IF(LEFT(M733,4)=LEFT(L733,4),L733,0)</f>
        <v>0</v>
      </c>
      <c r="AA733" s="72" t="s">
        <v>4303</v>
      </c>
      <c r="AB733" s="72" t="s">
        <v>4304</v>
      </c>
      <c r="AC733" s="72">
        <v>46.859309342827601</v>
      </c>
      <c r="AD733" s="72">
        <v>6.5648700950054897</v>
      </c>
      <c r="AE733" s="72"/>
      <c r="AF733" s="72"/>
      <c r="AG733" s="72"/>
    </row>
    <row r="734" spans="1:33" s="56" customFormat="1" ht="14.45" customHeight="1" x14ac:dyDescent="0.25">
      <c r="A734" s="29" t="s">
        <v>3765</v>
      </c>
      <c r="B734" s="39" t="s">
        <v>3631</v>
      </c>
      <c r="C734" s="39" t="s">
        <v>3285</v>
      </c>
      <c r="D734" s="30"/>
      <c r="E734" s="56" t="s">
        <v>3286</v>
      </c>
      <c r="L734" s="56" t="s">
        <v>0</v>
      </c>
      <c r="M734" s="58"/>
      <c r="Z734" s="30">
        <f>IF(LEFT(M734,4)=LEFT(L734,4),L734,0)</f>
        <v>0</v>
      </c>
      <c r="AA734" s="72" t="s">
        <v>4300</v>
      </c>
      <c r="AB734" s="72"/>
      <c r="AC734" s="72">
        <v>46.715182620849198</v>
      </c>
      <c r="AD734" s="72">
        <v>6.4852203109755999</v>
      </c>
      <c r="AE734" s="72"/>
      <c r="AF734" s="72"/>
      <c r="AG734" s="72"/>
    </row>
    <row r="735" spans="1:33" s="56" customFormat="1" ht="14.45" customHeight="1" x14ac:dyDescent="0.25">
      <c r="A735" s="29" t="s">
        <v>3771</v>
      </c>
      <c r="B735" s="39" t="s">
        <v>3631</v>
      </c>
      <c r="C735" s="39" t="s">
        <v>3296</v>
      </c>
      <c r="D735" s="30"/>
      <c r="E735" s="56" t="s">
        <v>3298</v>
      </c>
      <c r="L735" s="56" t="s">
        <v>8</v>
      </c>
      <c r="M735" s="58"/>
      <c r="Z735" s="30">
        <f>IF(LEFT(M735,4)=LEFT(L735,4),L735,0)</f>
        <v>0</v>
      </c>
      <c r="AA735" s="72" t="s">
        <v>4300</v>
      </c>
      <c r="AB735" s="72" t="s">
        <v>4301</v>
      </c>
      <c r="AC735" s="72">
        <v>46.2892540122578</v>
      </c>
      <c r="AD735" s="72">
        <v>6.9706499524060801</v>
      </c>
      <c r="AE735" s="72"/>
      <c r="AF735" s="72"/>
      <c r="AG735" s="72"/>
    </row>
    <row r="736" spans="1:33" s="56" customFormat="1" ht="14.45" customHeight="1" x14ac:dyDescent="0.25">
      <c r="A736" s="29" t="s">
        <v>3770</v>
      </c>
      <c r="B736" s="39" t="s">
        <v>3631</v>
      </c>
      <c r="C736" s="39" t="s">
        <v>3296</v>
      </c>
      <c r="D736" s="30">
        <v>450.648540496826</v>
      </c>
      <c r="E736" s="56" t="s">
        <v>3297</v>
      </c>
      <c r="L736" s="56" t="s">
        <v>15</v>
      </c>
      <c r="M736" s="58"/>
      <c r="Z736" s="30">
        <f>IF(LEFT(M736,4)=LEFT(L736,4),L736,0)</f>
        <v>0</v>
      </c>
      <c r="AA736" s="72" t="s">
        <v>4300</v>
      </c>
      <c r="AB736" s="72" t="s">
        <v>4301</v>
      </c>
      <c r="AC736" s="72">
        <v>46.790051772389603</v>
      </c>
      <c r="AD736" s="72">
        <v>6.72610455154223</v>
      </c>
      <c r="AE736" s="72"/>
      <c r="AF736" s="72"/>
      <c r="AG736" s="72"/>
    </row>
    <row r="737" spans="1:33" s="56" customFormat="1" ht="14.45" customHeight="1" x14ac:dyDescent="0.25">
      <c r="A737" s="29" t="s">
        <v>3726</v>
      </c>
      <c r="B737" s="39" t="s">
        <v>3631</v>
      </c>
      <c r="C737" s="39" t="s">
        <v>3232</v>
      </c>
      <c r="D737" s="30"/>
      <c r="E737" s="56" t="s">
        <v>3243</v>
      </c>
      <c r="L737" s="56" t="s">
        <v>2</v>
      </c>
      <c r="M737" s="58"/>
      <c r="Z737" s="30">
        <f>IF(LEFT(M737,4)=LEFT(L737,4),L737,0)</f>
        <v>0</v>
      </c>
      <c r="AA737" s="72" t="s">
        <v>4300</v>
      </c>
      <c r="AB737" s="72"/>
      <c r="AC737" s="72">
        <v>46.860842374357397</v>
      </c>
      <c r="AD737" s="72">
        <v>6.9647474011518504</v>
      </c>
      <c r="AE737" s="72"/>
      <c r="AF737" s="72"/>
      <c r="AG737" s="72"/>
    </row>
    <row r="738" spans="1:33" s="56" customFormat="1" ht="14.45" customHeight="1" x14ac:dyDescent="0.25">
      <c r="A738" s="29" t="s">
        <v>3722</v>
      </c>
      <c r="B738" s="39" t="s">
        <v>3631</v>
      </c>
      <c r="C738" s="39" t="s">
        <v>3232</v>
      </c>
      <c r="D738" s="30"/>
      <c r="E738" s="56" t="s">
        <v>3239</v>
      </c>
      <c r="H738" s="55"/>
      <c r="L738" s="56" t="s">
        <v>0</v>
      </c>
      <c r="M738" s="58"/>
      <c r="Z738" s="30">
        <f>IF(LEFT(M738,4)=LEFT(L738,4),L738,0)</f>
        <v>0</v>
      </c>
      <c r="AA738" s="72" t="s">
        <v>4303</v>
      </c>
      <c r="AB738" s="72"/>
      <c r="AC738" s="72">
        <v>46.5072311445903</v>
      </c>
      <c r="AD738" s="72">
        <v>7.20017827864904</v>
      </c>
      <c r="AE738" s="72"/>
      <c r="AF738" s="72"/>
      <c r="AG738" s="72"/>
    </row>
    <row r="739" spans="1:33" s="56" customFormat="1" ht="14.45" customHeight="1" x14ac:dyDescent="0.25">
      <c r="A739" s="29" t="s">
        <v>3728</v>
      </c>
      <c r="B739" s="39" t="s">
        <v>3631</v>
      </c>
      <c r="C739" s="39" t="s">
        <v>3232</v>
      </c>
      <c r="D739" s="30"/>
      <c r="E739" s="56" t="s">
        <v>3245</v>
      </c>
      <c r="L739" s="56" t="s">
        <v>2</v>
      </c>
      <c r="M739" s="58"/>
      <c r="Z739" s="30">
        <f>IF(LEFT(M739,4)=LEFT(L739,4),L739,0)</f>
        <v>0</v>
      </c>
      <c r="AA739" s="72" t="s">
        <v>4300</v>
      </c>
      <c r="AB739" s="72"/>
      <c r="AC739" s="72">
        <v>46.426950022923798</v>
      </c>
      <c r="AD739" s="72">
        <v>6.1866321745842399</v>
      </c>
      <c r="AE739" s="72"/>
      <c r="AF739" s="72"/>
      <c r="AG739" s="72"/>
    </row>
    <row r="740" spans="1:33" s="56" customFormat="1" x14ac:dyDescent="0.25">
      <c r="A740" s="29" t="s">
        <v>3723</v>
      </c>
      <c r="B740" s="39" t="s">
        <v>3631</v>
      </c>
      <c r="C740" s="39" t="s">
        <v>3232</v>
      </c>
      <c r="D740" s="30"/>
      <c r="E740" s="56" t="s">
        <v>3240</v>
      </c>
      <c r="H740" s="55"/>
      <c r="L740" s="56" t="s">
        <v>0</v>
      </c>
      <c r="M740" s="58"/>
      <c r="Z740" s="30">
        <f>IF(LEFT(M740,4)=LEFT(L740,4),L740,0)</f>
        <v>0</v>
      </c>
      <c r="AA740" s="72" t="s">
        <v>4300</v>
      </c>
      <c r="AB740" s="72"/>
      <c r="AC740" s="72">
        <v>46.428118680215299</v>
      </c>
      <c r="AD740" s="72">
        <v>6.1883583862173399</v>
      </c>
      <c r="AE740" s="72"/>
      <c r="AF740" s="72"/>
      <c r="AG740" s="72"/>
    </row>
    <row r="741" spans="1:33" s="56" customFormat="1" ht="14.45" customHeight="1" x14ac:dyDescent="0.25">
      <c r="A741" s="29" t="s">
        <v>3719</v>
      </c>
      <c r="B741" s="39" t="s">
        <v>3631</v>
      </c>
      <c r="C741" s="39" t="s">
        <v>3232</v>
      </c>
      <c r="D741" s="30"/>
      <c r="E741" s="56" t="s">
        <v>3236</v>
      </c>
      <c r="L741" s="56" t="s">
        <v>8</v>
      </c>
      <c r="M741" s="58"/>
      <c r="Z741" s="30">
        <f>IF(LEFT(M741,4)=LEFT(L741,4),L741,0)</f>
        <v>0</v>
      </c>
      <c r="AA741" s="72" t="s">
        <v>4306</v>
      </c>
      <c r="AB741" s="72"/>
      <c r="AC741" s="72">
        <v>46.426737662108501</v>
      </c>
      <c r="AD741" s="72">
        <v>6.1829286039241103</v>
      </c>
      <c r="AE741" s="72"/>
      <c r="AF741" s="72"/>
      <c r="AG741" s="72"/>
    </row>
    <row r="742" spans="1:33" s="56" customFormat="1" ht="14.45" customHeight="1" x14ac:dyDescent="0.25">
      <c r="A742" s="29" t="s">
        <v>3727</v>
      </c>
      <c r="B742" s="39" t="s">
        <v>3631</v>
      </c>
      <c r="C742" s="39" t="s">
        <v>3232</v>
      </c>
      <c r="D742" s="30"/>
      <c r="E742" s="56" t="s">
        <v>3244</v>
      </c>
      <c r="L742" s="56" t="s">
        <v>2</v>
      </c>
      <c r="M742" s="58"/>
      <c r="Z742" s="30">
        <f>IF(LEFT(M742,4)=LEFT(L742,4),L742,0)</f>
        <v>0</v>
      </c>
      <c r="AA742" s="72" t="s">
        <v>4300</v>
      </c>
      <c r="AB742" s="72" t="s">
        <v>4301</v>
      </c>
      <c r="AC742" s="72">
        <v>46.497323514036403</v>
      </c>
      <c r="AD742" s="72">
        <v>6.4131246757655598</v>
      </c>
      <c r="AE742" s="72"/>
      <c r="AF742" s="72"/>
      <c r="AG742" s="72"/>
    </row>
    <row r="743" spans="1:33" s="56" customFormat="1" ht="14.45" customHeight="1" x14ac:dyDescent="0.25">
      <c r="A743" s="29" t="s">
        <v>3721</v>
      </c>
      <c r="B743" s="39" t="s">
        <v>3631</v>
      </c>
      <c r="C743" s="39" t="s">
        <v>3232</v>
      </c>
      <c r="D743" s="30"/>
      <c r="E743" s="56" t="s">
        <v>3238</v>
      </c>
      <c r="L743" s="56" t="s">
        <v>0</v>
      </c>
      <c r="M743" s="58"/>
      <c r="Z743" s="30">
        <f>IF(LEFT(M743,4)=LEFT(L743,4),L743,0)</f>
        <v>0</v>
      </c>
      <c r="AA743" s="72" t="s">
        <v>4300</v>
      </c>
      <c r="AB743" s="72" t="s">
        <v>4304</v>
      </c>
      <c r="AC743" s="72">
        <v>46.285437710647699</v>
      </c>
      <c r="AD743" s="72">
        <v>6.9645854897033699</v>
      </c>
      <c r="AE743" s="72"/>
      <c r="AF743" s="72"/>
      <c r="AG743" s="72"/>
    </row>
    <row r="744" spans="1:33" s="56" customFormat="1" ht="14.45" customHeight="1" x14ac:dyDescent="0.25">
      <c r="A744" s="29" t="s">
        <v>3717</v>
      </c>
      <c r="B744" s="39" t="s">
        <v>3631</v>
      </c>
      <c r="C744" s="39" t="s">
        <v>3232</v>
      </c>
      <c r="D744" s="30"/>
      <c r="E744" s="56" t="s">
        <v>3234</v>
      </c>
      <c r="L744" s="56" t="s">
        <v>8</v>
      </c>
      <c r="M744" s="58"/>
      <c r="Z744" s="30">
        <f>IF(LEFT(M744,4)=LEFT(L744,4),L744,0)</f>
        <v>0</v>
      </c>
      <c r="AA744" s="72" t="s">
        <v>4300</v>
      </c>
      <c r="AB744" s="72" t="s">
        <v>4304</v>
      </c>
      <c r="AC744" s="72">
        <v>46.503813345503602</v>
      </c>
      <c r="AD744" s="72">
        <v>6.4166125932653104</v>
      </c>
      <c r="AE744" s="72"/>
      <c r="AF744" s="72"/>
      <c r="AG744" s="72"/>
    </row>
    <row r="745" spans="1:33" s="56" customFormat="1" ht="14.45" customHeight="1" x14ac:dyDescent="0.25">
      <c r="A745" s="29" t="s">
        <v>3724</v>
      </c>
      <c r="B745" s="39" t="s">
        <v>3631</v>
      </c>
      <c r="C745" s="39" t="s">
        <v>3232</v>
      </c>
      <c r="D745" s="30"/>
      <c r="E745" s="56" t="s">
        <v>3241</v>
      </c>
      <c r="L745" s="56" t="s">
        <v>2</v>
      </c>
      <c r="M745" s="58"/>
      <c r="Z745" s="30">
        <f>IF(LEFT(M745,4)=LEFT(L745,4),L745,0)</f>
        <v>0</v>
      </c>
      <c r="AA745" s="72" t="s">
        <v>4300</v>
      </c>
      <c r="AB745" s="72"/>
      <c r="AC745" s="72">
        <v>46.4238461637472</v>
      </c>
      <c r="AD745" s="72">
        <v>6.1017369218961797</v>
      </c>
      <c r="AE745" s="72"/>
      <c r="AF745" s="72"/>
      <c r="AG745" s="72"/>
    </row>
    <row r="746" spans="1:33" s="56" customFormat="1" ht="14.45" customHeight="1" x14ac:dyDescent="0.25">
      <c r="A746" s="29" t="s">
        <v>3720</v>
      </c>
      <c r="B746" s="39" t="s">
        <v>3631</v>
      </c>
      <c r="C746" s="39" t="s">
        <v>3232</v>
      </c>
      <c r="D746" s="30"/>
      <c r="E746" s="56" t="s">
        <v>3237</v>
      </c>
      <c r="L746" s="56" t="s">
        <v>0</v>
      </c>
      <c r="M746" s="58"/>
      <c r="Z746" s="30">
        <f>IF(LEFT(M746,4)=LEFT(L746,4),L746,0)</f>
        <v>0</v>
      </c>
      <c r="AA746" s="72" t="s">
        <v>4300</v>
      </c>
      <c r="AB746" s="72" t="s">
        <v>4304</v>
      </c>
      <c r="AC746" s="72">
        <v>46.217871870313502</v>
      </c>
      <c r="AD746" s="72">
        <v>7.0476347547882003</v>
      </c>
      <c r="AE746" s="72"/>
      <c r="AF746" s="72"/>
      <c r="AG746" s="72"/>
    </row>
    <row r="747" spans="1:33" s="56" customFormat="1" ht="14.45" customHeight="1" x14ac:dyDescent="0.25">
      <c r="A747" s="29" t="s">
        <v>3725</v>
      </c>
      <c r="B747" s="39" t="s">
        <v>3631</v>
      </c>
      <c r="C747" s="39" t="s">
        <v>3232</v>
      </c>
      <c r="D747" s="30"/>
      <c r="E747" s="56" t="s">
        <v>3242</v>
      </c>
      <c r="L747" s="56" t="s">
        <v>2</v>
      </c>
      <c r="M747" s="58"/>
      <c r="Z747" s="30">
        <f>IF(LEFT(M747,4)=LEFT(L747,4),L747,0)</f>
        <v>0</v>
      </c>
      <c r="AA747" s="72" t="s">
        <v>4300</v>
      </c>
      <c r="AB747" s="72"/>
      <c r="AC747" s="72">
        <v>46.641212658233599</v>
      </c>
      <c r="AD747" s="72">
        <v>6.26228416274901</v>
      </c>
      <c r="AE747" s="72"/>
      <c r="AF747" s="72"/>
      <c r="AG747" s="72"/>
    </row>
    <row r="748" spans="1:33" s="56" customFormat="1" ht="14.45" customHeight="1" x14ac:dyDescent="0.25">
      <c r="A748" s="29" t="s">
        <v>3718</v>
      </c>
      <c r="B748" s="39" t="s">
        <v>3631</v>
      </c>
      <c r="C748" s="39" t="s">
        <v>3232</v>
      </c>
      <c r="D748" s="30"/>
      <c r="E748" s="56" t="s">
        <v>3235</v>
      </c>
      <c r="L748" s="56" t="s">
        <v>8</v>
      </c>
      <c r="M748" s="58"/>
      <c r="Z748" s="30">
        <f>IF(LEFT(M748,4)=LEFT(L748,4),L748,0)</f>
        <v>0</v>
      </c>
      <c r="AA748" s="72" t="s">
        <v>4303</v>
      </c>
      <c r="AB748" s="72"/>
      <c r="AC748" s="72">
        <v>46.423232431559498</v>
      </c>
      <c r="AD748" s="72">
        <v>6.1024469332287596</v>
      </c>
      <c r="AE748" s="72"/>
      <c r="AF748" s="72"/>
      <c r="AG748" s="72"/>
    </row>
    <row r="749" spans="1:33" s="56" customFormat="1" ht="14.45" customHeight="1" x14ac:dyDescent="0.25">
      <c r="A749" s="29" t="s">
        <v>3716</v>
      </c>
      <c r="B749" s="39" t="s">
        <v>3631</v>
      </c>
      <c r="C749" s="39" t="s">
        <v>3232</v>
      </c>
      <c r="D749" s="30">
        <v>493.131923675537</v>
      </c>
      <c r="E749" s="56" t="s">
        <v>3233</v>
      </c>
      <c r="L749" s="56" t="s">
        <v>8</v>
      </c>
      <c r="M749" s="58"/>
      <c r="AA749" s="72" t="s">
        <v>4303</v>
      </c>
      <c r="AB749" s="72" t="s">
        <v>4301</v>
      </c>
      <c r="AC749" s="72">
        <v>46.5768881977856</v>
      </c>
      <c r="AD749" s="72">
        <v>6.4936989358172799</v>
      </c>
      <c r="AE749" s="72"/>
      <c r="AF749" s="72"/>
      <c r="AG749" s="72"/>
    </row>
    <row r="750" spans="1:33" s="56" customFormat="1" x14ac:dyDescent="0.25">
      <c r="A750" s="29" t="s">
        <v>3768</v>
      </c>
      <c r="B750" s="39" t="s">
        <v>3631</v>
      </c>
      <c r="C750" s="39" t="s">
        <v>3292</v>
      </c>
      <c r="D750" s="30"/>
      <c r="E750" s="56" t="s">
        <v>3293</v>
      </c>
      <c r="J750" s="37"/>
      <c r="K750" s="37"/>
      <c r="L750" s="37" t="s">
        <v>0</v>
      </c>
      <c r="M750" s="38"/>
      <c r="N750" s="37"/>
      <c r="O750" s="37"/>
      <c r="Z750" s="30">
        <f>IF(LEFT(M750,4)=LEFT(L750,4),L750,0)</f>
        <v>0</v>
      </c>
      <c r="AA750" s="72" t="s">
        <v>4300</v>
      </c>
      <c r="AB750" s="72" t="s">
        <v>4304</v>
      </c>
      <c r="AC750" s="72">
        <v>46.429100737837302</v>
      </c>
      <c r="AD750" s="72">
        <v>6.10532932154831</v>
      </c>
      <c r="AE750" s="72"/>
      <c r="AF750" s="72"/>
      <c r="AG750" s="72"/>
    </row>
    <row r="751" spans="1:33" s="56" customFormat="1" x14ac:dyDescent="0.25">
      <c r="A751" s="29" t="s">
        <v>3767</v>
      </c>
      <c r="B751" s="39" t="s">
        <v>3631</v>
      </c>
      <c r="C751" s="39" t="s">
        <v>3289</v>
      </c>
      <c r="D751" s="30"/>
      <c r="E751" s="56" t="s">
        <v>3291</v>
      </c>
      <c r="J751" s="37"/>
      <c r="K751" s="37"/>
      <c r="L751" s="37" t="s">
        <v>0</v>
      </c>
      <c r="M751" s="38"/>
      <c r="N751" s="37"/>
      <c r="O751" s="37"/>
      <c r="Z751" s="30">
        <f>IF(LEFT(M751,4)=LEFT(L751,4),L751,0)</f>
        <v>0</v>
      </c>
      <c r="AA751" s="72" t="s">
        <v>4300</v>
      </c>
      <c r="AB751" s="72" t="s">
        <v>4301</v>
      </c>
      <c r="AC751" s="72">
        <v>46.497422571346704</v>
      </c>
      <c r="AD751" s="72">
        <v>6.4130920956668298</v>
      </c>
      <c r="AE751" s="72"/>
      <c r="AF751" s="72"/>
      <c r="AG751" s="72"/>
    </row>
    <row r="752" spans="1:33" s="56" customFormat="1" ht="14.45" customHeight="1" x14ac:dyDescent="0.25">
      <c r="A752" s="29" t="s">
        <v>3627</v>
      </c>
      <c r="B752" s="39" t="s">
        <v>3631</v>
      </c>
      <c r="C752" s="39" t="s">
        <v>3289</v>
      </c>
      <c r="D752" s="30"/>
      <c r="E752" s="56" t="s">
        <v>3290</v>
      </c>
      <c r="J752" s="37"/>
      <c r="K752" s="37"/>
      <c r="L752" s="37" t="s">
        <v>0</v>
      </c>
      <c r="M752" s="38"/>
      <c r="N752" s="37"/>
      <c r="O752" s="37"/>
      <c r="Z752" s="30">
        <f>IF(LEFT(M752,4)=LEFT(L752,4),L752,0)</f>
        <v>0</v>
      </c>
      <c r="AA752" s="72" t="s">
        <v>4303</v>
      </c>
      <c r="AB752" s="72"/>
      <c r="AC752" s="72">
        <v>46.423756389674999</v>
      </c>
      <c r="AD752" s="72">
        <v>6.1018192318307296</v>
      </c>
      <c r="AE752" s="72"/>
      <c r="AF752" s="72"/>
      <c r="AG752" s="72"/>
    </row>
    <row r="753" spans="1:33" s="56" customFormat="1" x14ac:dyDescent="0.25">
      <c r="A753" s="29" t="s">
        <v>3715</v>
      </c>
      <c r="B753" s="39" t="s">
        <v>3631</v>
      </c>
      <c r="C753" s="39" t="s">
        <v>3227</v>
      </c>
      <c r="D753" s="30"/>
      <c r="E753" s="56" t="s">
        <v>3231</v>
      </c>
      <c r="L753" s="56" t="s">
        <v>2</v>
      </c>
      <c r="M753" s="58"/>
      <c r="Z753" s="30">
        <f>IF(LEFT(M753,4)=LEFT(L753,4),L753,0)</f>
        <v>0</v>
      </c>
      <c r="AA753" s="72" t="s">
        <v>4303</v>
      </c>
      <c r="AB753" s="72"/>
      <c r="AC753" s="72">
        <v>46.646412581286498</v>
      </c>
      <c r="AD753" s="72">
        <v>6.2613759255725503</v>
      </c>
      <c r="AE753" s="72"/>
      <c r="AF753" s="72"/>
      <c r="AG753" s="72"/>
    </row>
    <row r="754" spans="1:33" s="56" customFormat="1" x14ac:dyDescent="0.25">
      <c r="A754" s="29" t="s">
        <v>3712</v>
      </c>
      <c r="B754" s="39" t="s">
        <v>3631</v>
      </c>
      <c r="C754" s="39" t="s">
        <v>3227</v>
      </c>
      <c r="D754" s="30"/>
      <c r="E754" s="56" t="s">
        <v>3228</v>
      </c>
      <c r="K754" s="56" t="s">
        <v>301</v>
      </c>
      <c r="L754" s="56" t="s">
        <v>0</v>
      </c>
      <c r="M754" s="58" t="s">
        <v>727</v>
      </c>
      <c r="Z754" s="30" t="str">
        <f>IF(LEFT(M754,4)=LEFT(L754,4),L754,0)</f>
        <v>Myrmica</v>
      </c>
      <c r="AA754" s="72" t="s">
        <v>4300</v>
      </c>
      <c r="AB754" s="72"/>
      <c r="AC754" s="72">
        <v>46.4305955105119</v>
      </c>
      <c r="AD754" s="72">
        <v>6.1815428546820099</v>
      </c>
      <c r="AE754" s="72"/>
      <c r="AF754" s="72"/>
      <c r="AG754" s="72"/>
    </row>
    <row r="755" spans="1:33" s="56" customFormat="1" ht="14.45" customHeight="1" x14ac:dyDescent="0.25">
      <c r="A755" s="29" t="s">
        <v>3713</v>
      </c>
      <c r="B755" s="39" t="s">
        <v>3631</v>
      </c>
      <c r="C755" s="39" t="s">
        <v>3227</v>
      </c>
      <c r="D755" s="30">
        <v>1424.3208885192901</v>
      </c>
      <c r="E755" s="56" t="s">
        <v>3229</v>
      </c>
      <c r="L755" s="56" t="s">
        <v>2</v>
      </c>
      <c r="M755" s="58"/>
      <c r="Z755" s="30">
        <f>IF(LEFT(M755,4)=LEFT(L755,4),L755,0)</f>
        <v>0</v>
      </c>
      <c r="AA755" s="72" t="s">
        <v>4303</v>
      </c>
      <c r="AB755" s="72" t="s">
        <v>4304</v>
      </c>
      <c r="AC755" s="72">
        <v>46.861314754939997</v>
      </c>
      <c r="AD755" s="72">
        <v>6.5659024101839103</v>
      </c>
      <c r="AE755" s="72"/>
      <c r="AF755" s="72"/>
      <c r="AG755" s="72"/>
    </row>
    <row r="756" spans="1:33" s="56" customFormat="1" x14ac:dyDescent="0.25">
      <c r="A756" s="29" t="s">
        <v>3714</v>
      </c>
      <c r="B756" s="39" t="s">
        <v>3631</v>
      </c>
      <c r="C756" s="39" t="s">
        <v>3227</v>
      </c>
      <c r="D756" s="30">
        <v>517.96041488647495</v>
      </c>
      <c r="E756" s="56" t="s">
        <v>3230</v>
      </c>
      <c r="L756" s="56" t="s">
        <v>2</v>
      </c>
      <c r="M756" s="58"/>
      <c r="Z756" s="30">
        <f>IF(LEFT(M756,4)=LEFT(L756,4),L756,0)</f>
        <v>0</v>
      </c>
      <c r="AA756" s="72" t="s">
        <v>4300</v>
      </c>
      <c r="AB756" s="72" t="s">
        <v>4301</v>
      </c>
      <c r="AC756" s="72">
        <v>46.501764217335797</v>
      </c>
      <c r="AD756" s="72">
        <v>6.4205060623865897</v>
      </c>
      <c r="AE756" s="72"/>
      <c r="AF756" s="72"/>
      <c r="AG756" s="72"/>
    </row>
    <row r="757" spans="1:33" s="56" customFormat="1" ht="14.45" customHeight="1" x14ac:dyDescent="0.25">
      <c r="A757" s="29" t="s">
        <v>3786</v>
      </c>
      <c r="B757" s="39" t="s">
        <v>3631</v>
      </c>
      <c r="C757" s="39" t="s">
        <v>4195</v>
      </c>
      <c r="D757" s="30">
        <v>2028.3066749572799</v>
      </c>
      <c r="E757" s="56" t="s">
        <v>3318</v>
      </c>
      <c r="L757" s="32" t="s">
        <v>403</v>
      </c>
      <c r="M757" s="58"/>
      <c r="Z757" s="30">
        <f>IF(LEFT(M757,4)=LEFT(L757,4),L757,0)</f>
        <v>0</v>
      </c>
      <c r="AA757" s="72" t="s">
        <v>4303</v>
      </c>
      <c r="AB757" s="72" t="s">
        <v>4304</v>
      </c>
      <c r="AC757" s="72">
        <v>46.322501711577097</v>
      </c>
      <c r="AD757" s="72">
        <v>7.0923153499342604</v>
      </c>
      <c r="AE757" s="72"/>
      <c r="AF757" s="72"/>
      <c r="AG757" s="72"/>
    </row>
    <row r="758" spans="1:33" s="56" customFormat="1" ht="14.45" customHeight="1" x14ac:dyDescent="0.25">
      <c r="A758" s="29" t="s">
        <v>3769</v>
      </c>
      <c r="B758" s="39" t="s">
        <v>3631</v>
      </c>
      <c r="C758" s="39" t="s">
        <v>3294</v>
      </c>
      <c r="D758" s="30">
        <v>1338.6906394958501</v>
      </c>
      <c r="E758" s="56" t="s">
        <v>3295</v>
      </c>
      <c r="K758" s="56" t="s">
        <v>301</v>
      </c>
      <c r="L758" s="56" t="s">
        <v>86</v>
      </c>
      <c r="M758" s="58" t="s">
        <v>665</v>
      </c>
      <c r="N758" s="57">
        <v>2019</v>
      </c>
      <c r="Z758" s="30" t="str">
        <f>IF(LEFT(M758,4)=LEFT(L758,4),L758,0)</f>
        <v>Manica</v>
      </c>
      <c r="AA758" s="72" t="s">
        <v>4303</v>
      </c>
      <c r="AB758" s="72" t="s">
        <v>4304</v>
      </c>
      <c r="AC758" s="72">
        <v>46.793051781115601</v>
      </c>
      <c r="AD758" s="72">
        <v>6.4859098847371497</v>
      </c>
      <c r="AE758" s="72"/>
      <c r="AF758" s="72"/>
      <c r="AG758" s="72"/>
    </row>
    <row r="759" spans="1:33" s="56" customFormat="1" ht="14.45" customHeight="1" x14ac:dyDescent="0.25">
      <c r="A759" s="29" t="s">
        <v>3781</v>
      </c>
      <c r="B759" s="39" t="s">
        <v>3631</v>
      </c>
      <c r="C759" s="39" t="s">
        <v>3309</v>
      </c>
      <c r="D759" s="30">
        <v>1816.8696632385299</v>
      </c>
      <c r="E759" s="56" t="s">
        <v>3311</v>
      </c>
      <c r="K759" s="56" t="s">
        <v>301</v>
      </c>
      <c r="L759" s="56" t="s">
        <v>0</v>
      </c>
      <c r="M759" s="58" t="s">
        <v>727</v>
      </c>
      <c r="Z759" s="30" t="str">
        <f>IF(LEFT(M759,4)=LEFT(L759,4),L759,0)</f>
        <v>Myrmica</v>
      </c>
      <c r="AA759" s="72" t="s">
        <v>4303</v>
      </c>
      <c r="AB759" s="72"/>
      <c r="AC759" s="72">
        <v>46.325919474702303</v>
      </c>
      <c r="AD759" s="72">
        <v>7.0857649759179804</v>
      </c>
      <c r="AE759" s="72"/>
      <c r="AF759" s="72"/>
      <c r="AG759" s="72"/>
    </row>
    <row r="760" spans="1:33" s="56" customFormat="1" ht="14.45" customHeight="1" x14ac:dyDescent="0.25">
      <c r="A760" s="29" t="s">
        <v>3780</v>
      </c>
      <c r="B760" s="39" t="s">
        <v>3631</v>
      </c>
      <c r="C760" s="39" t="s">
        <v>3309</v>
      </c>
      <c r="D760" s="30"/>
      <c r="E760" s="56" t="s">
        <v>3310</v>
      </c>
      <c r="L760" s="56" t="s">
        <v>2</v>
      </c>
      <c r="M760" s="58"/>
      <c r="Z760" s="30">
        <f>IF(LEFT(M760,4)=LEFT(L760,4),L760,0)</f>
        <v>0</v>
      </c>
      <c r="AA760" s="72" t="s">
        <v>4300</v>
      </c>
      <c r="AB760" s="72" t="s">
        <v>4307</v>
      </c>
      <c r="AC760" s="72">
        <v>46.499399696760001</v>
      </c>
      <c r="AD760" s="72">
        <v>6.2589086478475098</v>
      </c>
      <c r="AE760" s="72"/>
      <c r="AF760" s="72"/>
      <c r="AG760" s="72"/>
    </row>
    <row r="761" spans="1:33" s="56" customFormat="1" ht="14.45" customHeight="1" x14ac:dyDescent="0.25">
      <c r="A761" s="29" t="s">
        <v>3775</v>
      </c>
      <c r="B761" s="39" t="s">
        <v>3631</v>
      </c>
      <c r="C761" s="39" t="s">
        <v>3302</v>
      </c>
      <c r="D761" s="30"/>
      <c r="E761" s="56" t="s">
        <v>3304</v>
      </c>
      <c r="K761" s="56" t="s">
        <v>301</v>
      </c>
      <c r="L761" s="56" t="s">
        <v>0</v>
      </c>
      <c r="M761" s="58" t="s">
        <v>727</v>
      </c>
      <c r="Z761" s="30" t="str">
        <f>IF(LEFT(M761,4)=LEFT(L761,4),L761,0)</f>
        <v>Myrmica</v>
      </c>
      <c r="AA761" s="72" t="s">
        <v>4300</v>
      </c>
      <c r="AB761" s="72"/>
      <c r="AC761" s="72">
        <v>46.213410370069198</v>
      </c>
      <c r="AD761" s="72">
        <v>7.0447991570168602</v>
      </c>
      <c r="AE761" s="72"/>
      <c r="AF761" s="72"/>
      <c r="AG761" s="72"/>
    </row>
    <row r="762" spans="1:33" s="56" customFormat="1" ht="14.45" customHeight="1" x14ac:dyDescent="0.25">
      <c r="A762" s="29" t="s">
        <v>3777</v>
      </c>
      <c r="B762" s="39" t="s">
        <v>3631</v>
      </c>
      <c r="C762" s="39" t="s">
        <v>3302</v>
      </c>
      <c r="D762" s="30"/>
      <c r="E762" s="56" t="s">
        <v>3306</v>
      </c>
      <c r="L762" s="56" t="s">
        <v>2</v>
      </c>
      <c r="M762" s="58"/>
      <c r="Z762" s="30">
        <f>IF(LEFT(M762,4)=LEFT(L762,4),L762,0)</f>
        <v>0</v>
      </c>
      <c r="AA762" s="72" t="s">
        <v>4303</v>
      </c>
      <c r="AB762" s="72" t="s">
        <v>4304</v>
      </c>
      <c r="AC762" s="72">
        <v>46.863950976364997</v>
      </c>
      <c r="AD762" s="72">
        <v>6.5718612067546696</v>
      </c>
      <c r="AE762" s="72"/>
      <c r="AF762" s="72"/>
      <c r="AG762" s="72"/>
    </row>
    <row r="763" spans="1:33" s="56" customFormat="1" ht="14.45" customHeight="1" x14ac:dyDescent="0.25">
      <c r="A763" s="29" t="s">
        <v>3776</v>
      </c>
      <c r="B763" s="39" t="s">
        <v>3631</v>
      </c>
      <c r="C763" s="39" t="s">
        <v>3302</v>
      </c>
      <c r="D763" s="30">
        <v>674.534999847412</v>
      </c>
      <c r="E763" s="56" t="s">
        <v>3305</v>
      </c>
      <c r="K763" s="56" t="s">
        <v>301</v>
      </c>
      <c r="L763" s="56" t="s">
        <v>0</v>
      </c>
      <c r="M763" s="58" t="s">
        <v>727</v>
      </c>
      <c r="Z763" s="30" t="str">
        <f>IF(LEFT(M763,4)=LEFT(L763,4),L763,0)</f>
        <v>Myrmica</v>
      </c>
      <c r="AA763" s="72" t="s">
        <v>4303</v>
      </c>
      <c r="AB763" s="72"/>
      <c r="AC763" s="72">
        <v>46.430454421908699</v>
      </c>
      <c r="AD763" s="72">
        <v>6.1802029329941002</v>
      </c>
      <c r="AE763" s="72"/>
      <c r="AF763" s="72"/>
      <c r="AG763" s="72"/>
    </row>
    <row r="764" spans="1:33" s="56" customFormat="1" ht="14.45" customHeight="1" x14ac:dyDescent="0.25">
      <c r="A764" s="29" t="s">
        <v>3774</v>
      </c>
      <c r="B764" s="39" t="s">
        <v>3631</v>
      </c>
      <c r="C764" s="39" t="s">
        <v>3302</v>
      </c>
      <c r="D764" s="30">
        <v>1404.1025047302201</v>
      </c>
      <c r="E764" s="56" t="s">
        <v>3303</v>
      </c>
      <c r="K764" s="56" t="s">
        <v>301</v>
      </c>
      <c r="L764" s="56" t="s">
        <v>0</v>
      </c>
      <c r="M764" s="58" t="s">
        <v>727</v>
      </c>
      <c r="Z764" s="30" t="str">
        <f>IF(LEFT(M764,4)=LEFT(L764,4),L764,0)</f>
        <v>Myrmica</v>
      </c>
      <c r="AA764" s="72" t="s">
        <v>4303</v>
      </c>
      <c r="AB764" s="72" t="s">
        <v>4304</v>
      </c>
      <c r="AC764" s="72">
        <v>46.860846834992799</v>
      </c>
      <c r="AD764" s="72">
        <v>6.5676135759343302</v>
      </c>
      <c r="AE764" s="72"/>
      <c r="AF764" s="72"/>
      <c r="AG764" s="72"/>
    </row>
    <row r="765" spans="1:33" s="56" customFormat="1" ht="14.45" customHeight="1" x14ac:dyDescent="0.25">
      <c r="A765" s="29" t="s">
        <v>3779</v>
      </c>
      <c r="B765" s="39" t="s">
        <v>3631</v>
      </c>
      <c r="C765" s="39" t="s">
        <v>3302</v>
      </c>
      <c r="D765" s="30">
        <v>1811.0874366760299</v>
      </c>
      <c r="E765" s="56" t="s">
        <v>3308</v>
      </c>
      <c r="L765" s="56" t="s">
        <v>2</v>
      </c>
      <c r="M765" s="58"/>
      <c r="Z765" s="30">
        <f>IF(LEFT(M765,4)=LEFT(L765,4),L765,0)</f>
        <v>0</v>
      </c>
      <c r="AA765" s="72" t="s">
        <v>4303</v>
      </c>
      <c r="AB765" s="72"/>
      <c r="AC765" s="72">
        <v>46.325835613845904</v>
      </c>
      <c r="AD765" s="72">
        <v>7.08572541321454</v>
      </c>
      <c r="AE765" s="72"/>
      <c r="AF765" s="72"/>
      <c r="AG765" s="72"/>
    </row>
    <row r="766" spans="1:33" s="56" customFormat="1" ht="14.45" customHeight="1" x14ac:dyDescent="0.25">
      <c r="A766" s="29" t="s">
        <v>3778</v>
      </c>
      <c r="B766" s="39" t="s">
        <v>3631</v>
      </c>
      <c r="C766" s="39" t="s">
        <v>3302</v>
      </c>
      <c r="D766" s="30"/>
      <c r="E766" s="56" t="s">
        <v>3307</v>
      </c>
      <c r="L766" s="56" t="s">
        <v>2</v>
      </c>
      <c r="M766" s="58"/>
      <c r="Z766" s="30">
        <f>IF(LEFT(M766,4)=LEFT(L766,4),L766,0)</f>
        <v>0</v>
      </c>
      <c r="AA766" s="72" t="s">
        <v>4300</v>
      </c>
      <c r="AB766" s="72"/>
      <c r="AC766" s="72">
        <v>46.864757328155498</v>
      </c>
      <c r="AD766" s="72">
        <v>6.5599307003309102</v>
      </c>
      <c r="AE766" s="72"/>
      <c r="AF766" s="72"/>
      <c r="AG766" s="72"/>
    </row>
    <row r="767" spans="1:33" s="56" customFormat="1" ht="14.45" customHeight="1" x14ac:dyDescent="0.25">
      <c r="A767" s="29" t="s">
        <v>1191</v>
      </c>
      <c r="B767" s="39" t="s">
        <v>298</v>
      </c>
      <c r="C767" s="39" t="s">
        <v>4196</v>
      </c>
      <c r="D767" s="30"/>
      <c r="E767" s="56" t="s">
        <v>267</v>
      </c>
      <c r="F767" s="56">
        <v>20</v>
      </c>
      <c r="L767" s="56" t="s">
        <v>3</v>
      </c>
      <c r="M767" s="58"/>
      <c r="Z767" s="30">
        <f>IF(LEFT(M767,4)=LEFT(L767,4),L767,0)</f>
        <v>0</v>
      </c>
      <c r="AA767" s="72" t="s">
        <v>4300</v>
      </c>
      <c r="AB767" s="72" t="s">
        <v>4304</v>
      </c>
      <c r="AC767" s="72">
        <v>46.647499376449801</v>
      </c>
      <c r="AD767" s="72">
        <v>6.2549141272399096</v>
      </c>
      <c r="AE767" s="72"/>
      <c r="AF767" s="72"/>
      <c r="AG767" s="72"/>
    </row>
    <row r="768" spans="1:33" s="56" customFormat="1" ht="14.45" customHeight="1" x14ac:dyDescent="0.25">
      <c r="A768" s="29" t="s">
        <v>1195</v>
      </c>
      <c r="B768" s="39" t="s">
        <v>298</v>
      </c>
      <c r="C768" s="39" t="s">
        <v>4196</v>
      </c>
      <c r="D768" s="30">
        <v>665.18165510240897</v>
      </c>
      <c r="E768" s="56" t="s">
        <v>271</v>
      </c>
      <c r="F768" s="56">
        <v>20</v>
      </c>
      <c r="L768" s="56" t="s">
        <v>3</v>
      </c>
      <c r="M768" s="58"/>
      <c r="Z768" s="30">
        <f>IF(LEFT(M768,4)=LEFT(L768,4),L768,0)</f>
        <v>0</v>
      </c>
      <c r="AA768" s="72" t="s">
        <v>4300</v>
      </c>
      <c r="AB768" s="72"/>
      <c r="AC768" s="72">
        <v>46.719802794960799</v>
      </c>
      <c r="AD768" s="72">
        <v>6.4898870786395397</v>
      </c>
      <c r="AE768" s="72"/>
      <c r="AF768" s="72"/>
      <c r="AG768" s="72"/>
    </row>
    <row r="769" spans="1:33" s="56" customFormat="1" ht="14.45" customHeight="1" x14ac:dyDescent="0.25">
      <c r="A769" s="29" t="s">
        <v>1185</v>
      </c>
      <c r="B769" s="39" t="s">
        <v>298</v>
      </c>
      <c r="C769" s="39" t="s">
        <v>4196</v>
      </c>
      <c r="D769" s="30"/>
      <c r="E769" s="56" t="s">
        <v>261</v>
      </c>
      <c r="F769" s="56">
        <v>10</v>
      </c>
      <c r="L769" s="56" t="s">
        <v>2</v>
      </c>
      <c r="M769" s="58"/>
      <c r="P769" s="30"/>
      <c r="Z769" s="30">
        <f>IF(LEFT(M769,4)=LEFT(L769,4),L769,0)</f>
        <v>0</v>
      </c>
      <c r="AA769" s="72" t="s">
        <v>4300</v>
      </c>
      <c r="AB769" s="72" t="s">
        <v>4304</v>
      </c>
      <c r="AC769" s="72">
        <v>46.23824297214</v>
      </c>
      <c r="AD769" s="72">
        <v>7.0795451343155102</v>
      </c>
      <c r="AE769" s="72"/>
      <c r="AF769" s="72"/>
      <c r="AG769" s="72"/>
    </row>
    <row r="770" spans="1:33" s="56" customFormat="1" ht="14.45" customHeight="1" x14ac:dyDescent="0.25">
      <c r="A770" s="24" t="s">
        <v>1198</v>
      </c>
      <c r="B770" s="39" t="s">
        <v>298</v>
      </c>
      <c r="C770" s="39" t="s">
        <v>4196</v>
      </c>
      <c r="D770" s="30"/>
      <c r="E770" s="56" t="s">
        <v>274</v>
      </c>
      <c r="F770" s="56">
        <v>20</v>
      </c>
      <c r="L770" s="56" t="s">
        <v>3</v>
      </c>
      <c r="M770" s="58"/>
      <c r="Z770" s="30">
        <f>IF(LEFT(M770,4)=LEFT(L770,4),L770,0)</f>
        <v>0</v>
      </c>
      <c r="AA770" s="72" t="s">
        <v>4300</v>
      </c>
      <c r="AB770" s="72"/>
      <c r="AC770" s="72">
        <v>46.578088360612803</v>
      </c>
      <c r="AD770" s="72">
        <v>6.4958689924558399</v>
      </c>
      <c r="AE770" s="72"/>
      <c r="AF770" s="72"/>
      <c r="AG770" s="72"/>
    </row>
    <row r="771" spans="1:33" s="56" customFormat="1" ht="14.45" customHeight="1" x14ac:dyDescent="0.25">
      <c r="A771" s="24" t="s">
        <v>1186</v>
      </c>
      <c r="B771" s="39" t="s">
        <v>298</v>
      </c>
      <c r="C771" s="39" t="s">
        <v>4196</v>
      </c>
      <c r="D771" s="30"/>
      <c r="E771" s="56" t="s">
        <v>262</v>
      </c>
      <c r="F771" s="56">
        <v>10</v>
      </c>
      <c r="L771" s="56" t="s">
        <v>2</v>
      </c>
      <c r="M771" s="58"/>
      <c r="Z771" s="30">
        <f>IF(LEFT(M771,4)=LEFT(L771,4),L771,0)</f>
        <v>0</v>
      </c>
      <c r="AA771" s="72" t="s">
        <v>4300</v>
      </c>
      <c r="AB771" s="72" t="s">
        <v>4305</v>
      </c>
      <c r="AC771" s="72">
        <v>46.290745981224198</v>
      </c>
      <c r="AD771" s="72">
        <v>7.1239464441380402</v>
      </c>
      <c r="AE771" s="72"/>
      <c r="AF771" s="72"/>
      <c r="AG771" s="72"/>
    </row>
    <row r="772" spans="1:33" s="56" customFormat="1" ht="14.45" customHeight="1" x14ac:dyDescent="0.25">
      <c r="A772" s="29" t="s">
        <v>1187</v>
      </c>
      <c r="B772" s="39" t="s">
        <v>298</v>
      </c>
      <c r="C772" s="39" t="s">
        <v>4196</v>
      </c>
      <c r="D772" s="30">
        <v>1420.4444236755401</v>
      </c>
      <c r="E772" s="56" t="s">
        <v>263</v>
      </c>
      <c r="F772" s="56">
        <v>10</v>
      </c>
      <c r="L772" s="56" t="s">
        <v>2</v>
      </c>
      <c r="M772" s="58"/>
      <c r="Z772" s="30">
        <f>IF(LEFT(M772,4)=LEFT(L772,4),L772,0)</f>
        <v>0</v>
      </c>
      <c r="AA772" s="72" t="s">
        <v>4303</v>
      </c>
      <c r="AB772" s="72" t="s">
        <v>4304</v>
      </c>
      <c r="AC772" s="72">
        <v>46.423202022308601</v>
      </c>
      <c r="AD772" s="72">
        <v>6.1047977398856696</v>
      </c>
      <c r="AE772" s="72"/>
      <c r="AF772" s="72"/>
      <c r="AG772" s="72"/>
    </row>
    <row r="773" spans="1:33" s="56" customFormat="1" ht="14.45" customHeight="1" x14ac:dyDescent="0.25">
      <c r="A773" s="24" t="s">
        <v>1188</v>
      </c>
      <c r="B773" s="39" t="s">
        <v>298</v>
      </c>
      <c r="C773" s="39" t="s">
        <v>4196</v>
      </c>
      <c r="D773" s="30"/>
      <c r="E773" s="56" t="s">
        <v>264</v>
      </c>
      <c r="F773" s="56">
        <v>10</v>
      </c>
      <c r="L773" s="56" t="s">
        <v>2</v>
      </c>
      <c r="M773" s="58"/>
      <c r="Z773" s="30">
        <f>IF(LEFT(M773,4)=LEFT(L773,4),L773,0)</f>
        <v>0</v>
      </c>
      <c r="AA773" s="72" t="s">
        <v>4303</v>
      </c>
      <c r="AB773" s="72"/>
      <c r="AC773" s="72">
        <v>46.289635064529001</v>
      </c>
      <c r="AD773" s="72">
        <v>7.1193175063273699</v>
      </c>
      <c r="AE773" s="72"/>
      <c r="AF773" s="72"/>
      <c r="AG773" s="72"/>
    </row>
    <row r="774" spans="1:33" s="56" customFormat="1" ht="14.45" customHeight="1" x14ac:dyDescent="0.25">
      <c r="A774" s="24" t="s">
        <v>1190</v>
      </c>
      <c r="B774" s="39" t="s">
        <v>298</v>
      </c>
      <c r="C774" s="39" t="s">
        <v>4196</v>
      </c>
      <c r="D774" s="30"/>
      <c r="E774" s="56" t="s">
        <v>266</v>
      </c>
      <c r="F774" s="56">
        <v>20</v>
      </c>
      <c r="L774" s="56" t="s">
        <v>3</v>
      </c>
      <c r="M774" s="58"/>
      <c r="Z774" s="30">
        <f>IF(LEFT(M774,4)=LEFT(L774,4),L774,0)</f>
        <v>0</v>
      </c>
      <c r="AA774" s="72" t="s">
        <v>4300</v>
      </c>
      <c r="AB774" s="72"/>
      <c r="AC774" s="72">
        <v>46.423341709169001</v>
      </c>
      <c r="AD774" s="72">
        <v>6.1026811204300797</v>
      </c>
      <c r="AE774" s="72"/>
      <c r="AF774" s="72"/>
      <c r="AG774" s="72"/>
    </row>
    <row r="775" spans="1:33" s="56" customFormat="1" ht="14.45" customHeight="1" x14ac:dyDescent="0.25">
      <c r="A775" s="29" t="s">
        <v>1189</v>
      </c>
      <c r="B775" s="39" t="s">
        <v>298</v>
      </c>
      <c r="C775" s="39" t="s">
        <v>4196</v>
      </c>
      <c r="D775" s="30"/>
      <c r="E775" s="56" t="s">
        <v>265</v>
      </c>
      <c r="F775" s="56">
        <v>10</v>
      </c>
      <c r="L775" s="56" t="s">
        <v>2</v>
      </c>
      <c r="M775" s="58"/>
      <c r="Z775" s="30">
        <f>IF(LEFT(M775,4)=LEFT(L775,4),L775,0)</f>
        <v>0</v>
      </c>
      <c r="AA775" s="72" t="s">
        <v>4300</v>
      </c>
      <c r="AB775" s="72"/>
      <c r="AC775" s="72">
        <v>46.723002556379498</v>
      </c>
      <c r="AD775" s="72">
        <v>6.80167574702695</v>
      </c>
      <c r="AE775" s="72"/>
      <c r="AF775" s="72"/>
      <c r="AG775" s="72"/>
    </row>
    <row r="776" spans="1:33" s="56" customFormat="1" ht="14.45" customHeight="1" x14ac:dyDescent="0.25">
      <c r="A776" s="29" t="s">
        <v>1193</v>
      </c>
      <c r="B776" s="39" t="s">
        <v>298</v>
      </c>
      <c r="C776" s="39" t="s">
        <v>4196</v>
      </c>
      <c r="D776" s="30"/>
      <c r="E776" s="56" t="s">
        <v>269</v>
      </c>
      <c r="F776" s="56">
        <v>20</v>
      </c>
      <c r="L776" s="56" t="s">
        <v>3</v>
      </c>
      <c r="M776" s="58"/>
      <c r="Z776" s="30">
        <f>IF(LEFT(M776,4)=LEFT(L776,4),L776,0)</f>
        <v>0</v>
      </c>
      <c r="AA776" s="72" t="s">
        <v>4300</v>
      </c>
      <c r="AB776" s="72" t="s">
        <v>4307</v>
      </c>
      <c r="AC776" s="72">
        <v>46.284811497838803</v>
      </c>
      <c r="AD776" s="72">
        <v>6.9612952878044103</v>
      </c>
      <c r="AE776" s="72"/>
      <c r="AF776" s="72"/>
      <c r="AG776" s="72"/>
    </row>
    <row r="777" spans="1:33" s="56" customFormat="1" ht="14.45" customHeight="1" x14ac:dyDescent="0.25">
      <c r="A777" s="29" t="s">
        <v>1197</v>
      </c>
      <c r="B777" s="39" t="s">
        <v>298</v>
      </c>
      <c r="C777" s="39" t="s">
        <v>4196</v>
      </c>
      <c r="D777" s="30"/>
      <c r="E777" s="56" t="s">
        <v>273</v>
      </c>
      <c r="F777" s="56">
        <v>10</v>
      </c>
      <c r="K777" s="56" t="s">
        <v>4006</v>
      </c>
      <c r="L777" s="56" t="s">
        <v>3</v>
      </c>
      <c r="M777" s="55" t="s">
        <v>573</v>
      </c>
      <c r="Z777" s="30" t="str">
        <f>IF(LEFT(M777,4)=LEFT(L777,4),L777,0)</f>
        <v>Lasius</v>
      </c>
      <c r="AA777" s="72" t="s">
        <v>4300</v>
      </c>
      <c r="AB777" s="72"/>
      <c r="AC777" s="72">
        <v>46.647476490837001</v>
      </c>
      <c r="AD777" s="72">
        <v>6.2567259429297097</v>
      </c>
      <c r="AE777" s="72"/>
      <c r="AF777" s="72"/>
      <c r="AG777" s="72"/>
    </row>
    <row r="778" spans="1:33" s="56" customFormat="1" ht="14.45" customHeight="1" x14ac:dyDescent="0.25">
      <c r="A778" s="24" t="s">
        <v>1194</v>
      </c>
      <c r="B778" s="39" t="s">
        <v>298</v>
      </c>
      <c r="C778" s="39" t="s">
        <v>4196</v>
      </c>
      <c r="D778" s="30"/>
      <c r="E778" s="56" t="s">
        <v>270</v>
      </c>
      <c r="F778" s="56">
        <v>20</v>
      </c>
      <c r="L778" s="56" t="s">
        <v>3</v>
      </c>
      <c r="M778" s="58"/>
      <c r="Z778" s="30">
        <f>IF(LEFT(M778,4)=LEFT(L778,4),L778,0)</f>
        <v>0</v>
      </c>
      <c r="AA778" s="72" t="s">
        <v>4300</v>
      </c>
      <c r="AB778" s="72"/>
      <c r="AC778" s="72">
        <v>46.864737181208802</v>
      </c>
      <c r="AD778" s="72">
        <v>6.5599265977250001</v>
      </c>
      <c r="AE778" s="72"/>
      <c r="AF778" s="72"/>
      <c r="AG778" s="72"/>
    </row>
    <row r="779" spans="1:33" s="56" customFormat="1" ht="14.45" customHeight="1" x14ac:dyDescent="0.25">
      <c r="A779" s="24" t="s">
        <v>1192</v>
      </c>
      <c r="B779" s="39" t="s">
        <v>298</v>
      </c>
      <c r="C779" s="39" t="s">
        <v>4196</v>
      </c>
      <c r="D779" s="30"/>
      <c r="E779" s="56" t="s">
        <v>268</v>
      </c>
      <c r="F779" s="56">
        <v>20</v>
      </c>
      <c r="L779" s="56" t="s">
        <v>3</v>
      </c>
      <c r="M779" s="58"/>
      <c r="Z779" s="30">
        <f>IF(LEFT(M779,4)=LEFT(L779,4),L779,0)</f>
        <v>0</v>
      </c>
      <c r="AA779" s="72" t="s">
        <v>4306</v>
      </c>
      <c r="AB779" s="72" t="s">
        <v>4302</v>
      </c>
      <c r="AC779" s="72">
        <v>46.868996094899302</v>
      </c>
      <c r="AD779" s="72">
        <v>6.9539287871659496</v>
      </c>
      <c r="AE779" s="72"/>
      <c r="AF779" s="72"/>
      <c r="AG779" s="72"/>
    </row>
    <row r="780" spans="1:33" s="56" customFormat="1" ht="14.45" customHeight="1" x14ac:dyDescent="0.25">
      <c r="A780" s="24" t="s">
        <v>1196</v>
      </c>
      <c r="B780" s="39" t="s">
        <v>298</v>
      </c>
      <c r="C780" s="39" t="s">
        <v>4196</v>
      </c>
      <c r="D780" s="30"/>
      <c r="E780" s="56" t="s">
        <v>272</v>
      </c>
      <c r="F780" s="56">
        <v>10</v>
      </c>
      <c r="K780" s="56" t="s">
        <v>4006</v>
      </c>
      <c r="L780" s="56" t="s">
        <v>3</v>
      </c>
      <c r="M780" s="55" t="s">
        <v>573</v>
      </c>
      <c r="Z780" s="30" t="str">
        <f>IF(LEFT(M780,4)=LEFT(L780,4),L780,0)</f>
        <v>Lasius</v>
      </c>
      <c r="AA780" s="72" t="s">
        <v>4303</v>
      </c>
      <c r="AB780" s="72"/>
      <c r="AC780" s="72">
        <v>46.646412615204603</v>
      </c>
      <c r="AD780" s="72">
        <v>6.2613762804070996</v>
      </c>
      <c r="AE780" s="72"/>
      <c r="AF780" s="72"/>
      <c r="AG780" s="72"/>
    </row>
    <row r="781" spans="1:33" s="56" customFormat="1" ht="14.45" customHeight="1" x14ac:dyDescent="0.25">
      <c r="A781" s="24" t="s">
        <v>1182</v>
      </c>
      <c r="B781" s="39" t="s">
        <v>298</v>
      </c>
      <c r="C781" s="39" t="s">
        <v>4275</v>
      </c>
      <c r="D781" s="30"/>
      <c r="E781" s="56" t="s">
        <v>258</v>
      </c>
      <c r="F781" s="56">
        <v>4</v>
      </c>
      <c r="L781" s="56" t="s">
        <v>3</v>
      </c>
      <c r="M781" s="58"/>
      <c r="Z781" s="30">
        <f>IF(LEFT(M781,4)=LEFT(L781,4),L781,0)</f>
        <v>0</v>
      </c>
      <c r="AA781" s="72" t="s">
        <v>4300</v>
      </c>
      <c r="AB781" s="72" t="s">
        <v>4304</v>
      </c>
      <c r="AC781" s="72">
        <v>46.504919096085501</v>
      </c>
      <c r="AD781" s="72">
        <v>7.1913060803218398</v>
      </c>
      <c r="AE781" s="72"/>
      <c r="AF781" s="72"/>
      <c r="AG781" s="72"/>
    </row>
    <row r="782" spans="1:33" s="56" customFormat="1" ht="14.45" customHeight="1" x14ac:dyDescent="0.25">
      <c r="A782" s="24" t="s">
        <v>1167</v>
      </c>
      <c r="B782" s="39" t="s">
        <v>298</v>
      </c>
      <c r="C782" s="39" t="s">
        <v>4277</v>
      </c>
      <c r="D782" s="30">
        <v>520.957851409912</v>
      </c>
      <c r="E782" s="56" t="s">
        <v>236</v>
      </c>
      <c r="F782" s="56">
        <v>6</v>
      </c>
      <c r="L782" s="56" t="s">
        <v>3</v>
      </c>
      <c r="M782" s="58"/>
      <c r="Z782" s="30">
        <f>IF(LEFT(M782,4)=LEFT(L782,4),L782,0)</f>
        <v>0</v>
      </c>
      <c r="AA782" s="72" t="s">
        <v>4303</v>
      </c>
      <c r="AB782" s="72" t="s">
        <v>4301</v>
      </c>
      <c r="AC782" s="72">
        <v>46.792213549219703</v>
      </c>
      <c r="AD782" s="72">
        <v>6.5642267835827601</v>
      </c>
      <c r="AE782" s="72"/>
      <c r="AF782" s="72"/>
      <c r="AG782" s="72"/>
    </row>
    <row r="783" spans="1:33" s="56" customFormat="1" ht="14.45" customHeight="1" x14ac:dyDescent="0.25">
      <c r="A783" s="29" t="s">
        <v>1166</v>
      </c>
      <c r="B783" s="39" t="s">
        <v>298</v>
      </c>
      <c r="C783" s="39" t="s">
        <v>4277</v>
      </c>
      <c r="D783" s="30"/>
      <c r="E783" s="56" t="s">
        <v>235</v>
      </c>
      <c r="F783" s="56">
        <v>15</v>
      </c>
      <c r="L783" s="56" t="s">
        <v>3</v>
      </c>
      <c r="M783" s="58"/>
      <c r="Z783" s="30">
        <f>IF(LEFT(M783,4)=LEFT(L783,4),L783,0)</f>
        <v>0</v>
      </c>
      <c r="AA783" s="72" t="s">
        <v>4300</v>
      </c>
      <c r="AB783" s="72"/>
      <c r="AC783" s="72">
        <v>46.7896920003462</v>
      </c>
      <c r="AD783" s="72">
        <v>6.4946420752374303</v>
      </c>
      <c r="AE783" s="72"/>
      <c r="AF783" s="72"/>
      <c r="AG783" s="72"/>
    </row>
    <row r="784" spans="1:33" s="56" customFormat="1" ht="14.45" customHeight="1" x14ac:dyDescent="0.25">
      <c r="A784" s="24" t="s">
        <v>1178</v>
      </c>
      <c r="B784" s="39" t="s">
        <v>298</v>
      </c>
      <c r="C784" s="39" t="s">
        <v>4278</v>
      </c>
      <c r="D784" s="74"/>
      <c r="E784" s="57" t="s">
        <v>254</v>
      </c>
      <c r="F784" s="57">
        <v>10</v>
      </c>
      <c r="G784" s="57"/>
      <c r="H784" s="57"/>
      <c r="I784" s="57"/>
      <c r="J784" s="57"/>
      <c r="K784" s="57"/>
      <c r="L784" s="56" t="s">
        <v>3</v>
      </c>
      <c r="M784" s="29"/>
      <c r="N784" s="57"/>
      <c r="O784" s="57"/>
      <c r="Z784" s="30">
        <f>IF(LEFT(M784,4)=LEFT(L784,4),L784,0)</f>
        <v>0</v>
      </c>
      <c r="AA784" s="72" t="s">
        <v>4300</v>
      </c>
      <c r="AB784" s="72"/>
      <c r="AC784" s="72">
        <v>46.495693643941699</v>
      </c>
      <c r="AD784" s="72">
        <v>6.2656870430289997</v>
      </c>
      <c r="AE784" s="72"/>
      <c r="AF784" s="72"/>
      <c r="AG784" s="72"/>
    </row>
    <row r="785" spans="1:33" s="56" customFormat="1" ht="14.45" customHeight="1" x14ac:dyDescent="0.25">
      <c r="A785" s="24" t="s">
        <v>1161</v>
      </c>
      <c r="B785" s="39" t="s">
        <v>298</v>
      </c>
      <c r="C785" s="39" t="s">
        <v>4276</v>
      </c>
      <c r="D785" s="30">
        <v>1427.3957176208501</v>
      </c>
      <c r="E785" s="56" t="s">
        <v>242</v>
      </c>
      <c r="F785" s="56">
        <v>20</v>
      </c>
      <c r="L785" s="56" t="s">
        <v>3</v>
      </c>
      <c r="M785" s="58"/>
      <c r="Z785" s="30">
        <f>IF(LEFT(M785,4)=LEFT(L785,4),L785,0)</f>
        <v>0</v>
      </c>
      <c r="AA785" s="72" t="s">
        <v>4303</v>
      </c>
      <c r="AB785" s="72" t="s">
        <v>4304</v>
      </c>
      <c r="AC785" s="72">
        <v>46.423306627880599</v>
      </c>
      <c r="AD785" s="72">
        <v>6.1048424149013902</v>
      </c>
      <c r="AE785" s="72"/>
      <c r="AF785" s="72"/>
      <c r="AG785" s="72"/>
    </row>
    <row r="786" spans="1:33" s="56" customFormat="1" ht="14.45" customHeight="1" x14ac:dyDescent="0.25">
      <c r="A786" s="29" t="s">
        <v>1162</v>
      </c>
      <c r="B786" s="39" t="s">
        <v>298</v>
      </c>
      <c r="C786" s="39" t="s">
        <v>4276</v>
      </c>
      <c r="D786" s="30"/>
      <c r="E786" s="56" t="s">
        <v>243</v>
      </c>
      <c r="F786" s="56">
        <v>10</v>
      </c>
      <c r="L786" s="32" t="s">
        <v>403</v>
      </c>
      <c r="M786" s="58"/>
      <c r="N786" s="57"/>
      <c r="Z786" s="30">
        <f>IF(LEFT(M786,4)=LEFT(L786,4),L786,0)</f>
        <v>0</v>
      </c>
      <c r="AA786" s="72" t="s">
        <v>4300</v>
      </c>
      <c r="AB786" s="72" t="s">
        <v>4304</v>
      </c>
      <c r="AC786" s="72">
        <v>46.791964690433197</v>
      </c>
      <c r="AD786" s="72">
        <v>6.7187057340114196</v>
      </c>
      <c r="AE786" s="72"/>
      <c r="AF786" s="72"/>
      <c r="AG786" s="72"/>
    </row>
    <row r="787" spans="1:33" s="56" customFormat="1" ht="14.45" customHeight="1" x14ac:dyDescent="0.25">
      <c r="A787" s="24" t="s">
        <v>1163</v>
      </c>
      <c r="B787" s="39" t="s">
        <v>298</v>
      </c>
      <c r="C787" s="39" t="s">
        <v>4276</v>
      </c>
      <c r="D787" s="30">
        <v>1536.9167137146001</v>
      </c>
      <c r="E787" s="56" t="s">
        <v>244</v>
      </c>
      <c r="F787" s="56">
        <v>10</v>
      </c>
      <c r="L787" s="32" t="s">
        <v>403</v>
      </c>
      <c r="M787" s="58"/>
      <c r="Z787" s="30">
        <f>IF(LEFT(M787,4)=LEFT(L787,4),L787,0)</f>
        <v>0</v>
      </c>
      <c r="AA787" s="72" t="s">
        <v>4303</v>
      </c>
      <c r="AB787" s="72"/>
      <c r="AC787" s="72">
        <v>46.424942314683697</v>
      </c>
      <c r="AD787" s="72">
        <v>6.10183683252209</v>
      </c>
      <c r="AE787" s="72"/>
      <c r="AF787" s="72"/>
      <c r="AG787" s="72"/>
    </row>
    <row r="788" spans="1:33" s="56" customFormat="1" ht="14.45" customHeight="1" x14ac:dyDescent="0.25">
      <c r="A788" s="29" t="s">
        <v>1034</v>
      </c>
      <c r="B788" s="39" t="s">
        <v>298</v>
      </c>
      <c r="C788" s="39" t="s">
        <v>4276</v>
      </c>
      <c r="D788" s="30"/>
      <c r="E788" s="56" t="s">
        <v>239</v>
      </c>
      <c r="F788" s="56">
        <v>10</v>
      </c>
      <c r="K788" s="56" t="s">
        <v>4006</v>
      </c>
      <c r="L788" s="56" t="s">
        <v>3</v>
      </c>
      <c r="M788" s="55" t="s">
        <v>573</v>
      </c>
      <c r="Z788" s="30" t="str">
        <f>IF(LEFT(M788,4)=LEFT(L788,4),L788,0)</f>
        <v>Lasius</v>
      </c>
      <c r="AA788" s="72" t="s">
        <v>4300</v>
      </c>
      <c r="AB788" s="72" t="s">
        <v>4307</v>
      </c>
      <c r="AC788" s="72">
        <v>46.642859482603001</v>
      </c>
      <c r="AD788" s="72">
        <v>6.4194721464103104</v>
      </c>
      <c r="AE788" s="72"/>
      <c r="AF788" s="72"/>
      <c r="AG788" s="72"/>
    </row>
    <row r="789" spans="1:33" s="56" customFormat="1" ht="14.45" customHeight="1" x14ac:dyDescent="0.25">
      <c r="A789" s="24" t="s">
        <v>1159</v>
      </c>
      <c r="B789" s="39" t="s">
        <v>298</v>
      </c>
      <c r="C789" s="39" t="s">
        <v>4276</v>
      </c>
      <c r="D789" s="30"/>
      <c r="E789" s="56" t="s">
        <v>240</v>
      </c>
      <c r="F789" s="26">
        <v>8</v>
      </c>
      <c r="G789" s="26"/>
      <c r="H789" s="26"/>
      <c r="I789" s="26"/>
      <c r="J789" s="26"/>
      <c r="K789" s="26" t="s">
        <v>4001</v>
      </c>
      <c r="L789" s="56" t="s">
        <v>0</v>
      </c>
      <c r="M789" s="31" t="s">
        <v>744</v>
      </c>
      <c r="N789" s="57">
        <v>2019</v>
      </c>
      <c r="Z789" s="30" t="str">
        <f>IF(LEFT(M789,4)=LEFT(L789,4),L789,0)</f>
        <v>Myrmica</v>
      </c>
      <c r="AA789" s="72" t="s">
        <v>4300</v>
      </c>
      <c r="AB789" s="72" t="s">
        <v>4302</v>
      </c>
      <c r="AC789" s="72">
        <v>46.324036294635398</v>
      </c>
      <c r="AD789" s="72">
        <v>7.0961187434634398</v>
      </c>
      <c r="AE789" s="72"/>
      <c r="AF789" s="72"/>
      <c r="AG789" s="72"/>
    </row>
    <row r="790" spans="1:33" s="56" customFormat="1" ht="14.45" customHeight="1" x14ac:dyDescent="0.25">
      <c r="A790" s="29" t="s">
        <v>1160</v>
      </c>
      <c r="B790" s="39" t="s">
        <v>298</v>
      </c>
      <c r="C790" s="39" t="s">
        <v>4276</v>
      </c>
      <c r="D790" s="30"/>
      <c r="E790" s="56" t="s">
        <v>241</v>
      </c>
      <c r="F790" s="26">
        <v>15</v>
      </c>
      <c r="G790" s="26"/>
      <c r="H790" s="26"/>
      <c r="I790" s="26"/>
      <c r="J790" s="26"/>
      <c r="K790" s="26" t="s">
        <v>4001</v>
      </c>
      <c r="L790" s="56" t="s">
        <v>0</v>
      </c>
      <c r="M790" s="31" t="s">
        <v>744</v>
      </c>
      <c r="N790" s="57">
        <v>2019</v>
      </c>
      <c r="P790" s="30"/>
      <c r="Z790" s="30" t="str">
        <f>IF(LEFT(M790,4)=LEFT(L790,4),L790,0)</f>
        <v>Myrmica</v>
      </c>
      <c r="AA790" s="72" t="s">
        <v>4300</v>
      </c>
      <c r="AB790" s="72" t="s">
        <v>4304</v>
      </c>
      <c r="AC790" s="72">
        <v>46.647504046566503</v>
      </c>
      <c r="AD790" s="72">
        <v>6.25491886495473</v>
      </c>
      <c r="AE790" s="72"/>
      <c r="AF790" s="72"/>
      <c r="AG790" s="72"/>
    </row>
    <row r="791" spans="1:33" s="56" customFormat="1" ht="14.45" customHeight="1" x14ac:dyDescent="0.25">
      <c r="A791" s="29" t="s">
        <v>152</v>
      </c>
      <c r="B791" s="39" t="s">
        <v>298</v>
      </c>
      <c r="C791" s="39" t="s">
        <v>4280</v>
      </c>
      <c r="D791" s="30">
        <v>1402.5204734802201</v>
      </c>
      <c r="E791" s="56" t="s">
        <v>231</v>
      </c>
      <c r="F791" s="26">
        <v>4</v>
      </c>
      <c r="G791" s="26"/>
      <c r="H791" s="26"/>
      <c r="I791" s="26"/>
      <c r="J791" s="26"/>
      <c r="K791" s="26" t="s">
        <v>4001</v>
      </c>
      <c r="L791" s="56" t="s">
        <v>0</v>
      </c>
      <c r="M791" s="31" t="s">
        <v>727</v>
      </c>
      <c r="N791" s="56">
        <v>2019</v>
      </c>
      <c r="Z791" s="30" t="str">
        <f>IF(LEFT(M791,4)=LEFT(L791,4),L791,0)</f>
        <v>Myrmica</v>
      </c>
      <c r="AA791" s="72" t="s">
        <v>4303</v>
      </c>
      <c r="AB791" s="72" t="s">
        <v>4304</v>
      </c>
      <c r="AC791" s="72">
        <v>46.860886649003703</v>
      </c>
      <c r="AD791" s="72">
        <v>6.5675305105166197</v>
      </c>
      <c r="AE791" s="72"/>
      <c r="AF791" s="72"/>
      <c r="AG791" s="72"/>
    </row>
    <row r="792" spans="1:33" s="56" customFormat="1" ht="14.45" customHeight="1" x14ac:dyDescent="0.25">
      <c r="A792" s="29" t="s">
        <v>1181</v>
      </c>
      <c r="B792" s="39" t="s">
        <v>298</v>
      </c>
      <c r="C792" s="39" t="s">
        <v>4279</v>
      </c>
      <c r="D792" s="30"/>
      <c r="E792" s="56" t="s">
        <v>257</v>
      </c>
      <c r="F792" s="56" t="s">
        <v>152</v>
      </c>
      <c r="K792" s="56" t="s">
        <v>4006</v>
      </c>
      <c r="L792" s="56" t="s">
        <v>91</v>
      </c>
      <c r="M792" s="54" t="s">
        <v>916</v>
      </c>
      <c r="N792" s="56" t="s">
        <v>4005</v>
      </c>
      <c r="Z792" s="30" t="str">
        <f>IF(LEFT(M792,4)=LEFT(L792,4),L792,0)</f>
        <v>Temnothorax</v>
      </c>
      <c r="AA792" s="72" t="s">
        <v>4300</v>
      </c>
      <c r="AB792" s="72" t="s">
        <v>4301</v>
      </c>
      <c r="AC792" s="72">
        <v>46.938846605307603</v>
      </c>
      <c r="AD792" s="72">
        <v>7.0415439238369499</v>
      </c>
      <c r="AE792" s="72"/>
      <c r="AF792" s="72"/>
      <c r="AG792" s="72"/>
    </row>
    <row r="793" spans="1:33" s="56" customFormat="1" ht="14.45" customHeight="1" x14ac:dyDescent="0.25">
      <c r="A793" s="29" t="s">
        <v>1217</v>
      </c>
      <c r="B793" s="39" t="s">
        <v>298</v>
      </c>
      <c r="C793" s="39" t="s">
        <v>4225</v>
      </c>
      <c r="D793" s="30"/>
      <c r="E793" s="37" t="s">
        <v>205</v>
      </c>
      <c r="F793" s="26">
        <v>10</v>
      </c>
      <c r="G793" s="26"/>
      <c r="H793" s="26"/>
      <c r="I793" s="26"/>
      <c r="J793" s="26"/>
      <c r="K793" s="26" t="s">
        <v>4001</v>
      </c>
      <c r="L793" s="56" t="s">
        <v>0</v>
      </c>
      <c r="M793" s="31" t="s">
        <v>727</v>
      </c>
      <c r="N793" s="56">
        <v>2019</v>
      </c>
      <c r="P793" s="30"/>
      <c r="Z793" s="30" t="str">
        <f>IF(LEFT(M793,4)=LEFT(L793,4),L793,0)</f>
        <v>Myrmica</v>
      </c>
      <c r="AA793" s="72" t="s">
        <v>4300</v>
      </c>
      <c r="AB793" s="72"/>
      <c r="AC793" s="72">
        <v>46.287069166752701</v>
      </c>
      <c r="AD793" s="72">
        <v>6.9586538761530798</v>
      </c>
      <c r="AE793" s="72"/>
      <c r="AF793" s="72"/>
      <c r="AG793" s="72"/>
    </row>
    <row r="794" spans="1:33" s="56" customFormat="1" ht="14.45" customHeight="1" x14ac:dyDescent="0.25">
      <c r="A794" s="24" t="s">
        <v>1212</v>
      </c>
      <c r="B794" s="39" t="s">
        <v>298</v>
      </c>
      <c r="C794" s="39" t="s">
        <v>4225</v>
      </c>
      <c r="D794" s="30"/>
      <c r="E794" s="37" t="s">
        <v>200</v>
      </c>
      <c r="F794" s="56">
        <v>6</v>
      </c>
      <c r="L794" s="56" t="s">
        <v>4</v>
      </c>
      <c r="M794" s="58"/>
      <c r="Z794" s="30">
        <f>IF(LEFT(M794,4)=LEFT(L794,4),L794,0)</f>
        <v>0</v>
      </c>
      <c r="AA794" s="56" t="s">
        <v>4134</v>
      </c>
      <c r="AB794" s="72"/>
      <c r="AC794" s="72"/>
      <c r="AD794" s="72"/>
      <c r="AE794" s="72"/>
      <c r="AF794" s="72"/>
      <c r="AG794" s="72"/>
    </row>
    <row r="795" spans="1:33" s="56" customFormat="1" ht="14.45" customHeight="1" x14ac:dyDescent="0.25">
      <c r="A795" s="24" t="s">
        <v>1216</v>
      </c>
      <c r="B795" s="39" t="s">
        <v>298</v>
      </c>
      <c r="C795" s="39" t="s">
        <v>4225</v>
      </c>
      <c r="D795" s="30"/>
      <c r="E795" s="37" t="s">
        <v>204</v>
      </c>
      <c r="F795" s="26">
        <v>10</v>
      </c>
      <c r="G795" s="26"/>
      <c r="H795" s="26"/>
      <c r="I795" s="26"/>
      <c r="J795" s="26"/>
      <c r="K795" s="26" t="s">
        <v>4001</v>
      </c>
      <c r="L795" s="56" t="s">
        <v>0</v>
      </c>
      <c r="M795" s="31" t="s">
        <v>727</v>
      </c>
      <c r="N795" s="57">
        <v>2019</v>
      </c>
      <c r="O795" s="57"/>
      <c r="P795" s="30"/>
      <c r="Z795" s="30" t="str">
        <f>IF(LEFT(M795,4)=LEFT(L795,4),L795,0)</f>
        <v>Myrmica</v>
      </c>
      <c r="AA795" s="56" t="s">
        <v>4134</v>
      </c>
      <c r="AB795" s="72"/>
      <c r="AC795" s="72"/>
      <c r="AD795" s="72"/>
      <c r="AE795" s="72"/>
      <c r="AF795" s="72"/>
      <c r="AG795" s="72"/>
    </row>
    <row r="796" spans="1:33" s="56" customFormat="1" ht="14.45" customHeight="1" x14ac:dyDescent="0.25">
      <c r="A796" s="29" t="s">
        <v>1215</v>
      </c>
      <c r="B796" s="39" t="s">
        <v>298</v>
      </c>
      <c r="C796" s="39" t="s">
        <v>4225</v>
      </c>
      <c r="D796" s="30">
        <v>817.18637271039199</v>
      </c>
      <c r="E796" s="37" t="s">
        <v>203</v>
      </c>
      <c r="F796" s="26">
        <v>10</v>
      </c>
      <c r="G796" s="26"/>
      <c r="H796" s="26"/>
      <c r="I796" s="26"/>
      <c r="J796" s="26"/>
      <c r="K796" s="26" t="s">
        <v>4001</v>
      </c>
      <c r="L796" s="56" t="s">
        <v>0</v>
      </c>
      <c r="M796" s="31" t="s">
        <v>727</v>
      </c>
      <c r="N796" s="57">
        <v>2019</v>
      </c>
      <c r="P796" s="30"/>
      <c r="Z796" s="30" t="str">
        <f>IF(LEFT(M796,4)=LEFT(L796,4),L796,0)</f>
        <v>Myrmica</v>
      </c>
      <c r="AA796" s="72" t="s">
        <v>4300</v>
      </c>
      <c r="AB796" s="72" t="s">
        <v>4307</v>
      </c>
      <c r="AC796" s="72">
        <v>46.7207364244667</v>
      </c>
      <c r="AD796" s="72">
        <v>6.8021679016317798</v>
      </c>
      <c r="AE796" s="72"/>
      <c r="AF796" s="72"/>
      <c r="AG796" s="72"/>
    </row>
    <row r="797" spans="1:33" s="56" customFormat="1" ht="14.45" customHeight="1" x14ac:dyDescent="0.25">
      <c r="A797" s="29" t="s">
        <v>1211</v>
      </c>
      <c r="B797" s="39" t="s">
        <v>298</v>
      </c>
      <c r="C797" s="39" t="s">
        <v>4225</v>
      </c>
      <c r="D797" s="30"/>
      <c r="E797" s="37" t="s">
        <v>199</v>
      </c>
      <c r="F797" s="26">
        <v>12</v>
      </c>
      <c r="G797" s="26"/>
      <c r="H797" s="26"/>
      <c r="I797" s="26"/>
      <c r="J797" s="26"/>
      <c r="K797" s="26" t="s">
        <v>4001</v>
      </c>
      <c r="L797" s="56" t="s">
        <v>0</v>
      </c>
      <c r="M797" s="31" t="s">
        <v>727</v>
      </c>
      <c r="N797" s="57">
        <v>2019</v>
      </c>
      <c r="P797" s="30"/>
      <c r="Z797" s="30" t="str">
        <f>IF(LEFT(M797,4)=LEFT(L797,4),L797,0)</f>
        <v>Myrmica</v>
      </c>
      <c r="AA797" s="72" t="s">
        <v>4303</v>
      </c>
      <c r="AB797" s="72" t="s">
        <v>4304</v>
      </c>
      <c r="AC797" s="72">
        <v>46.424049796738103</v>
      </c>
      <c r="AD797" s="72">
        <v>6.10507250847993</v>
      </c>
      <c r="AE797" s="72"/>
      <c r="AF797" s="72"/>
      <c r="AG797" s="72"/>
    </row>
    <row r="798" spans="1:33" s="56" customFormat="1" ht="14.45" customHeight="1" x14ac:dyDescent="0.25">
      <c r="A798" s="29" t="s">
        <v>1213</v>
      </c>
      <c r="B798" s="39" t="s">
        <v>298</v>
      </c>
      <c r="C798" s="39" t="s">
        <v>4225</v>
      </c>
      <c r="D798" s="30">
        <v>782.77755355834995</v>
      </c>
      <c r="E798" s="37" t="s">
        <v>201</v>
      </c>
      <c r="F798" s="26">
        <v>10</v>
      </c>
      <c r="G798" s="26"/>
      <c r="H798" s="26"/>
      <c r="I798" s="26"/>
      <c r="J798" s="26"/>
      <c r="K798" s="26" t="s">
        <v>4001</v>
      </c>
      <c r="L798" s="56" t="s">
        <v>0</v>
      </c>
      <c r="M798" s="31" t="s">
        <v>727</v>
      </c>
      <c r="N798" s="57">
        <v>2019</v>
      </c>
      <c r="O798" s="57"/>
      <c r="P798" s="30"/>
      <c r="Z798" s="30" t="str">
        <f>IF(LEFT(M798,4)=LEFT(L798,4),L798,0)</f>
        <v>Myrmica</v>
      </c>
      <c r="AA798" s="72" t="s">
        <v>4303</v>
      </c>
      <c r="AB798" s="72" t="s">
        <v>4304</v>
      </c>
      <c r="AC798" s="72">
        <v>46.505262782085502</v>
      </c>
      <c r="AD798" s="72">
        <v>6.7241954896296701</v>
      </c>
      <c r="AE798" s="72"/>
      <c r="AF798" s="72"/>
      <c r="AG798" s="72"/>
    </row>
    <row r="799" spans="1:33" s="56" customFormat="1" ht="14.45" customHeight="1" x14ac:dyDescent="0.25">
      <c r="A799" s="24" t="s">
        <v>1218</v>
      </c>
      <c r="B799" s="39" t="s">
        <v>298</v>
      </c>
      <c r="C799" s="39" t="s">
        <v>4225</v>
      </c>
      <c r="D799" s="30"/>
      <c r="E799" s="37" t="s">
        <v>206</v>
      </c>
      <c r="F799" s="26">
        <v>10</v>
      </c>
      <c r="G799" s="26"/>
      <c r="H799" s="26"/>
      <c r="I799" s="26"/>
      <c r="J799" s="26"/>
      <c r="K799" s="26" t="s">
        <v>4001</v>
      </c>
      <c r="L799" s="56" t="s">
        <v>0</v>
      </c>
      <c r="M799" s="31" t="s">
        <v>727</v>
      </c>
      <c r="N799" s="57">
        <v>2019</v>
      </c>
      <c r="O799" s="57"/>
      <c r="P799" s="30"/>
      <c r="Z799" s="30" t="str">
        <f>IF(LEFT(M799,4)=LEFT(L799,4),L799,0)</f>
        <v>Myrmica</v>
      </c>
      <c r="AA799" s="72" t="s">
        <v>4300</v>
      </c>
      <c r="AB799" s="72"/>
      <c r="AC799" s="72">
        <v>46.437898032795502</v>
      </c>
      <c r="AD799" s="72">
        <v>7.1261809656780501</v>
      </c>
      <c r="AE799" s="72"/>
      <c r="AF799" s="72"/>
      <c r="AG799" s="72"/>
    </row>
    <row r="800" spans="1:33" s="56" customFormat="1" ht="14.45" customHeight="1" x14ac:dyDescent="0.25">
      <c r="A800" s="24" t="s">
        <v>1214</v>
      </c>
      <c r="B800" s="39" t="s">
        <v>298</v>
      </c>
      <c r="C800" s="39" t="s">
        <v>4225</v>
      </c>
      <c r="D800" s="30"/>
      <c r="E800" s="37" t="s">
        <v>202</v>
      </c>
      <c r="F800" s="56">
        <v>10</v>
      </c>
      <c r="L800" s="56" t="s">
        <v>4</v>
      </c>
      <c r="M800" s="58"/>
      <c r="Z800" s="30">
        <f>IF(LEFT(M800,4)=LEFT(L800,4),L800,0)</f>
        <v>0</v>
      </c>
      <c r="AA800" s="72" t="s">
        <v>4300</v>
      </c>
      <c r="AB800" s="72"/>
      <c r="AC800" s="72">
        <v>46.426738254056197</v>
      </c>
      <c r="AD800" s="72">
        <v>6.1829599129067203</v>
      </c>
      <c r="AE800" s="72"/>
      <c r="AF800" s="72"/>
      <c r="AG800" s="72"/>
    </row>
    <row r="801" spans="1:33" s="56" customFormat="1" ht="14.45" customHeight="1" x14ac:dyDescent="0.25">
      <c r="A801" s="29" t="s">
        <v>161</v>
      </c>
      <c r="B801" s="39" t="s">
        <v>298</v>
      </c>
      <c r="C801" s="39" t="s">
        <v>4282</v>
      </c>
      <c r="D801" s="30"/>
      <c r="E801" s="56" t="s">
        <v>249</v>
      </c>
      <c r="F801" s="26">
        <v>5</v>
      </c>
      <c r="G801" s="26"/>
      <c r="H801" s="26"/>
      <c r="I801" s="26"/>
      <c r="J801" s="26"/>
      <c r="K801" s="26" t="s">
        <v>4001</v>
      </c>
      <c r="L801" s="56" t="s">
        <v>0</v>
      </c>
      <c r="M801" s="31" t="s">
        <v>727</v>
      </c>
      <c r="N801" s="57">
        <v>2019</v>
      </c>
      <c r="Z801" s="30" t="str">
        <f>IF(LEFT(M801,4)=LEFT(L801,4),L801,0)</f>
        <v>Myrmica</v>
      </c>
      <c r="AA801" s="72" t="s">
        <v>4303</v>
      </c>
      <c r="AB801" s="72" t="s">
        <v>4304</v>
      </c>
      <c r="AC801" s="72">
        <v>46.424082653920998</v>
      </c>
      <c r="AD801" s="72">
        <v>6.1051276282074696</v>
      </c>
      <c r="AE801" s="72"/>
      <c r="AF801" s="72"/>
      <c r="AG801" s="72"/>
    </row>
    <row r="802" spans="1:33" s="56" customFormat="1" ht="14.45" customHeight="1" x14ac:dyDescent="0.25">
      <c r="A802" s="29" t="s">
        <v>1179</v>
      </c>
      <c r="B802" s="39" t="s">
        <v>298</v>
      </c>
      <c r="C802" s="39" t="s">
        <v>4284</v>
      </c>
      <c r="D802" s="30">
        <v>1916.9639244079599</v>
      </c>
      <c r="E802" s="56" t="s">
        <v>255</v>
      </c>
      <c r="F802" s="26">
        <v>10</v>
      </c>
      <c r="G802" s="26"/>
      <c r="H802" s="26"/>
      <c r="I802" s="26"/>
      <c r="J802" s="26"/>
      <c r="K802" s="26" t="s">
        <v>4001</v>
      </c>
      <c r="L802" s="56" t="s">
        <v>0</v>
      </c>
      <c r="M802" s="31" t="s">
        <v>727</v>
      </c>
      <c r="N802" s="56">
        <v>2019</v>
      </c>
      <c r="Z802" s="30" t="str">
        <f>IF(LEFT(M802,4)=LEFT(L802,4),L802,0)</f>
        <v>Myrmica</v>
      </c>
      <c r="AA802" s="72" t="s">
        <v>4303</v>
      </c>
      <c r="AB802" s="72" t="s">
        <v>4304</v>
      </c>
      <c r="AC802" s="72">
        <v>46.289043626577403</v>
      </c>
      <c r="AD802" s="72">
        <v>7.1551193580210901</v>
      </c>
      <c r="AE802" s="72"/>
      <c r="AF802" s="72"/>
      <c r="AG802" s="72"/>
    </row>
    <row r="803" spans="1:33" s="56" customFormat="1" ht="14.45" customHeight="1" x14ac:dyDescent="0.25">
      <c r="A803" s="24" t="s">
        <v>1171</v>
      </c>
      <c r="B803" s="39" t="s">
        <v>298</v>
      </c>
      <c r="C803" s="39" t="s">
        <v>4283</v>
      </c>
      <c r="D803" s="30"/>
      <c r="E803" s="56" t="s">
        <v>246</v>
      </c>
      <c r="F803" s="26">
        <v>10</v>
      </c>
      <c r="G803" s="26"/>
      <c r="H803" s="26"/>
      <c r="I803" s="26"/>
      <c r="J803" s="26"/>
      <c r="K803" s="26" t="s">
        <v>4001</v>
      </c>
      <c r="L803" s="56" t="s">
        <v>0</v>
      </c>
      <c r="M803" s="31" t="s">
        <v>727</v>
      </c>
      <c r="N803" s="57">
        <v>2019</v>
      </c>
      <c r="P803" s="30"/>
      <c r="Z803" s="30" t="str">
        <f>IF(LEFT(M803,4)=LEFT(L803,4),L803,0)</f>
        <v>Myrmica</v>
      </c>
      <c r="AA803" s="72" t="s">
        <v>4300</v>
      </c>
      <c r="AB803" s="72"/>
      <c r="AC803" s="72">
        <v>46.714939236307998</v>
      </c>
      <c r="AD803" s="72">
        <v>6.4880839056411004</v>
      </c>
      <c r="AE803" s="72"/>
      <c r="AF803" s="72"/>
      <c r="AG803" s="72"/>
    </row>
    <row r="804" spans="1:33" s="56" customFormat="1" ht="14.45" customHeight="1" x14ac:dyDescent="0.25">
      <c r="A804" s="29" t="s">
        <v>1170</v>
      </c>
      <c r="B804" s="39" t="s">
        <v>298</v>
      </c>
      <c r="C804" s="39" t="s">
        <v>4283</v>
      </c>
      <c r="D804" s="30">
        <v>1493.5</v>
      </c>
      <c r="E804" s="56" t="s">
        <v>245</v>
      </c>
      <c r="F804" s="56">
        <v>10</v>
      </c>
      <c r="L804" s="56" t="s">
        <v>3</v>
      </c>
      <c r="M804" s="58"/>
      <c r="Z804" s="30">
        <f>IF(LEFT(M804,4)=LEFT(L804,4),L804,0)</f>
        <v>0</v>
      </c>
      <c r="AA804" s="72" t="s">
        <v>4303</v>
      </c>
      <c r="AB804" s="72" t="s">
        <v>4304</v>
      </c>
      <c r="AC804" s="72">
        <v>46.425397666810397</v>
      </c>
      <c r="AD804" s="72">
        <v>6.1064667333267497</v>
      </c>
      <c r="AE804" s="72"/>
      <c r="AF804" s="72"/>
      <c r="AG804" s="72"/>
    </row>
    <row r="805" spans="1:33" s="56" customFormat="1" ht="14.45" customHeight="1" x14ac:dyDescent="0.25">
      <c r="A805" s="29" t="s">
        <v>160</v>
      </c>
      <c r="B805" s="39" t="s">
        <v>298</v>
      </c>
      <c r="C805" s="39" t="s">
        <v>4288</v>
      </c>
      <c r="D805" s="30"/>
      <c r="E805" s="56" t="s">
        <v>233</v>
      </c>
      <c r="F805" s="56">
        <v>8</v>
      </c>
      <c r="L805" s="56" t="s">
        <v>2</v>
      </c>
      <c r="M805" s="58"/>
      <c r="P805" s="30"/>
      <c r="Z805" s="30">
        <f>IF(LEFT(M805,4)=LEFT(L805,4),L805,0)</f>
        <v>0</v>
      </c>
      <c r="AA805" s="72" t="s">
        <v>4300</v>
      </c>
      <c r="AB805" s="72" t="s">
        <v>4301</v>
      </c>
      <c r="AC805" s="72">
        <v>46.720362406606498</v>
      </c>
      <c r="AD805" s="72">
        <v>6.8059283310902803</v>
      </c>
      <c r="AE805" s="72"/>
      <c r="AF805" s="72"/>
      <c r="AG805" s="72"/>
    </row>
    <row r="806" spans="1:33" s="56" customFormat="1" ht="14.45" customHeight="1" x14ac:dyDescent="0.25">
      <c r="A806" s="29" t="s">
        <v>1168</v>
      </c>
      <c r="B806" s="39" t="s">
        <v>298</v>
      </c>
      <c r="C806" s="39" t="s">
        <v>4288</v>
      </c>
      <c r="D806" s="30"/>
      <c r="E806" s="56" t="s">
        <v>237</v>
      </c>
      <c r="F806" s="26">
        <v>10</v>
      </c>
      <c r="G806" s="26"/>
      <c r="H806" s="26"/>
      <c r="I806" s="26"/>
      <c r="J806" s="26"/>
      <c r="K806" s="26" t="s">
        <v>4001</v>
      </c>
      <c r="L806" s="56" t="s">
        <v>0</v>
      </c>
      <c r="M806" s="31" t="s">
        <v>727</v>
      </c>
      <c r="N806" s="57">
        <v>2019</v>
      </c>
      <c r="Z806" s="30" t="str">
        <f>IF(LEFT(M806,4)=LEFT(L806,4),L806,0)</f>
        <v>Myrmica</v>
      </c>
      <c r="AA806" s="72" t="s">
        <v>4300</v>
      </c>
      <c r="AB806" s="72" t="s">
        <v>4304</v>
      </c>
      <c r="AC806" s="72">
        <v>46.503842680264803</v>
      </c>
      <c r="AD806" s="72">
        <v>6.8873121367738497</v>
      </c>
      <c r="AE806" s="72"/>
      <c r="AF806" s="72"/>
      <c r="AG806" s="72"/>
    </row>
    <row r="807" spans="1:33" s="56" customFormat="1" ht="14.45" customHeight="1" x14ac:dyDescent="0.25">
      <c r="A807" s="24" t="s">
        <v>1164</v>
      </c>
      <c r="B807" s="39" t="s">
        <v>298</v>
      </c>
      <c r="C807" s="39" t="s">
        <v>4288</v>
      </c>
      <c r="D807" s="30">
        <v>649.39347839355503</v>
      </c>
      <c r="E807" s="56" t="s">
        <v>232</v>
      </c>
      <c r="F807" s="26">
        <v>15</v>
      </c>
      <c r="G807" s="26"/>
      <c r="H807" s="26"/>
      <c r="I807" s="26"/>
      <c r="J807" s="26"/>
      <c r="K807" s="26" t="s">
        <v>4001</v>
      </c>
      <c r="L807" s="56" t="s">
        <v>0</v>
      </c>
      <c r="M807" s="31" t="s">
        <v>727</v>
      </c>
      <c r="N807" s="57">
        <v>2019</v>
      </c>
      <c r="Z807" s="30" t="str">
        <f>IF(LEFT(M807,4)=LEFT(L807,4),L807,0)</f>
        <v>Myrmica</v>
      </c>
      <c r="AA807" s="72" t="s">
        <v>4300</v>
      </c>
      <c r="AB807" s="72"/>
      <c r="AC807" s="72">
        <v>46.865040804020303</v>
      </c>
      <c r="AD807" s="72">
        <v>6.7290693144750104</v>
      </c>
      <c r="AE807" s="72"/>
      <c r="AF807" s="72"/>
      <c r="AG807" s="72"/>
    </row>
    <row r="808" spans="1:33" s="56" customFormat="1" ht="14.45" customHeight="1" x14ac:dyDescent="0.25">
      <c r="A808" s="24" t="s">
        <v>1169</v>
      </c>
      <c r="B808" s="39" t="s">
        <v>298</v>
      </c>
      <c r="C808" s="39" t="s">
        <v>4288</v>
      </c>
      <c r="D808" s="30"/>
      <c r="E808" s="56" t="s">
        <v>238</v>
      </c>
      <c r="F808" s="26">
        <v>20</v>
      </c>
      <c r="G808" s="26"/>
      <c r="H808" s="26"/>
      <c r="I808" s="26"/>
      <c r="J808" s="26"/>
      <c r="K808" s="26" t="s">
        <v>4001</v>
      </c>
      <c r="L808" s="56" t="s">
        <v>0</v>
      </c>
      <c r="M808" s="31" t="s">
        <v>727</v>
      </c>
      <c r="N808" s="57">
        <v>2019</v>
      </c>
      <c r="Z808" s="30" t="str">
        <f>IF(LEFT(M808,4)=LEFT(L808,4),L808,0)</f>
        <v>Myrmica</v>
      </c>
      <c r="AA808" s="72" t="s">
        <v>4303</v>
      </c>
      <c r="AB808" s="72" t="s">
        <v>4304</v>
      </c>
      <c r="AC808" s="72">
        <v>46.4353246281932</v>
      </c>
      <c r="AD808" s="72">
        <v>6.9595155626314797</v>
      </c>
      <c r="AE808" s="72"/>
      <c r="AF808" s="72"/>
      <c r="AG808" s="72"/>
    </row>
    <row r="809" spans="1:33" s="56" customFormat="1" ht="14.45" customHeight="1" x14ac:dyDescent="0.25">
      <c r="A809" s="24" t="s">
        <v>1165</v>
      </c>
      <c r="B809" s="39" t="s">
        <v>298</v>
      </c>
      <c r="C809" s="39" t="s">
        <v>4288</v>
      </c>
      <c r="D809" s="30">
        <v>1332.7159080505401</v>
      </c>
      <c r="E809" s="56" t="s">
        <v>234</v>
      </c>
      <c r="F809" s="56">
        <v>20</v>
      </c>
      <c r="L809" s="56" t="s">
        <v>3</v>
      </c>
      <c r="M809" s="58"/>
      <c r="Z809" s="30">
        <f>IF(LEFT(M809,4)=LEFT(L809,4),L809,0)</f>
        <v>0</v>
      </c>
      <c r="AA809" s="72" t="s">
        <v>4303</v>
      </c>
      <c r="AB809" s="72" t="s">
        <v>4304</v>
      </c>
      <c r="AC809" s="72">
        <v>46.5089532919514</v>
      </c>
      <c r="AD809" s="72">
        <v>7.2010083498193298</v>
      </c>
      <c r="AE809" s="72"/>
      <c r="AF809" s="72"/>
      <c r="AG809" s="72"/>
    </row>
    <row r="810" spans="1:33" s="56" customFormat="1" ht="14.45" customHeight="1" x14ac:dyDescent="0.25">
      <c r="A810" s="24" t="s">
        <v>1180</v>
      </c>
      <c r="B810" s="39" t="s">
        <v>298</v>
      </c>
      <c r="C810" s="39" t="s">
        <v>4285</v>
      </c>
      <c r="D810" s="30"/>
      <c r="E810" s="56" t="s">
        <v>256</v>
      </c>
      <c r="F810" s="56" t="s">
        <v>160</v>
      </c>
      <c r="K810" s="56" t="s">
        <v>4006</v>
      </c>
      <c r="L810" s="56" t="s">
        <v>91</v>
      </c>
      <c r="M810" s="54" t="s">
        <v>916</v>
      </c>
      <c r="N810" s="56" t="s">
        <v>4005</v>
      </c>
      <c r="Z810" s="30" t="str">
        <f>IF(LEFT(M810,4)=LEFT(L810,4),L810,0)</f>
        <v>Temnothorax</v>
      </c>
      <c r="AA810" s="72" t="s">
        <v>4300</v>
      </c>
      <c r="AB810" s="72" t="s">
        <v>4304</v>
      </c>
      <c r="AC810" s="72">
        <v>46.216731033230097</v>
      </c>
      <c r="AD810" s="72">
        <v>7.0444964526138998</v>
      </c>
      <c r="AE810" s="72"/>
      <c r="AF810" s="72"/>
      <c r="AG810" s="72"/>
    </row>
    <row r="811" spans="1:33" s="56" customFormat="1" ht="14.45" customHeight="1" x14ac:dyDescent="0.25">
      <c r="A811" s="29" t="s">
        <v>1177</v>
      </c>
      <c r="B811" s="39" t="s">
        <v>298</v>
      </c>
      <c r="C811" s="39" t="s">
        <v>4289</v>
      </c>
      <c r="D811" s="30"/>
      <c r="E811" s="37" t="s">
        <v>253</v>
      </c>
      <c r="F811" s="26">
        <v>6</v>
      </c>
      <c r="G811" s="26"/>
      <c r="H811" s="26"/>
      <c r="I811" s="26">
        <v>1</v>
      </c>
      <c r="J811" s="26"/>
      <c r="K811" s="26" t="s">
        <v>4001</v>
      </c>
      <c r="L811" s="56" t="s">
        <v>0</v>
      </c>
      <c r="M811" s="31" t="s">
        <v>727</v>
      </c>
      <c r="N811" s="57">
        <v>2019</v>
      </c>
      <c r="Z811" s="30" t="str">
        <f>IF(LEFT(M811,4)=LEFT(L811,4),L811,0)</f>
        <v>Myrmica</v>
      </c>
      <c r="AA811" s="72" t="s">
        <v>4300</v>
      </c>
      <c r="AB811" s="72" t="s">
        <v>4301</v>
      </c>
      <c r="AC811" s="72">
        <v>46.496913748191403</v>
      </c>
      <c r="AD811" s="72">
        <v>6.42096519941314</v>
      </c>
      <c r="AE811" s="72"/>
      <c r="AF811" s="72"/>
      <c r="AG811" s="72"/>
    </row>
    <row r="812" spans="1:33" s="56" customFormat="1" ht="14.45" customHeight="1" x14ac:dyDescent="0.25">
      <c r="A812" s="29" t="s">
        <v>1183</v>
      </c>
      <c r="B812" s="39" t="s">
        <v>298</v>
      </c>
      <c r="C812" s="39" t="s">
        <v>4287</v>
      </c>
      <c r="D812" s="30"/>
      <c r="E812" s="57" t="s">
        <v>259</v>
      </c>
      <c r="F812" s="26">
        <v>10</v>
      </c>
      <c r="G812" s="26"/>
      <c r="H812" s="26"/>
      <c r="I812" s="26"/>
      <c r="J812" s="26"/>
      <c r="K812" s="26" t="s">
        <v>4001</v>
      </c>
      <c r="L812" s="56" t="s">
        <v>0</v>
      </c>
      <c r="M812" s="31" t="s">
        <v>727</v>
      </c>
      <c r="N812" s="57">
        <v>2019</v>
      </c>
      <c r="O812" s="57"/>
      <c r="P812" s="30"/>
      <c r="Z812" s="30" t="str">
        <f>IF(LEFT(M812,4)=LEFT(L812,4),L812,0)</f>
        <v>Myrmica</v>
      </c>
      <c r="AA812" s="72" t="s">
        <v>4300</v>
      </c>
      <c r="AB812" s="72" t="s">
        <v>4304</v>
      </c>
      <c r="AC812" s="72">
        <v>46.503817422679603</v>
      </c>
      <c r="AD812" s="72">
        <v>6.4166079346022302</v>
      </c>
      <c r="AE812" s="72"/>
      <c r="AF812" s="72"/>
      <c r="AG812" s="72"/>
    </row>
    <row r="813" spans="1:33" s="56" customFormat="1" ht="14.45" customHeight="1" x14ac:dyDescent="0.25">
      <c r="A813" s="24" t="s">
        <v>1184</v>
      </c>
      <c r="B813" s="39" t="s">
        <v>298</v>
      </c>
      <c r="C813" s="39" t="s">
        <v>4287</v>
      </c>
      <c r="D813" s="30">
        <v>627.47555160522495</v>
      </c>
      <c r="E813" s="56" t="s">
        <v>260</v>
      </c>
      <c r="F813" s="56">
        <v>15</v>
      </c>
      <c r="L813" s="56" t="s">
        <v>3</v>
      </c>
      <c r="M813" s="58"/>
      <c r="Z813" s="30">
        <f>IF(LEFT(M813,4)=LEFT(L813,4),L813,0)</f>
        <v>0</v>
      </c>
      <c r="AA813" s="72" t="s">
        <v>4300</v>
      </c>
      <c r="AB813" s="72"/>
      <c r="AC813" s="72">
        <v>46.427547787257602</v>
      </c>
      <c r="AD813" s="72">
        <v>6.1825886742340899</v>
      </c>
      <c r="AE813" s="72"/>
      <c r="AF813" s="72"/>
      <c r="AG813" s="72"/>
    </row>
    <row r="814" spans="1:33" s="56" customFormat="1" ht="14.45" customHeight="1" x14ac:dyDescent="0.25">
      <c r="A814" s="29" t="s">
        <v>1172</v>
      </c>
      <c r="B814" s="39" t="s">
        <v>298</v>
      </c>
      <c r="C814" s="39" t="s">
        <v>4286</v>
      </c>
      <c r="D814" s="30"/>
      <c r="E814" s="56" t="s">
        <v>247</v>
      </c>
      <c r="F814" s="26">
        <v>1</v>
      </c>
      <c r="G814" s="26"/>
      <c r="H814" s="26"/>
      <c r="I814" s="26"/>
      <c r="J814" s="26"/>
      <c r="K814" s="26" t="s">
        <v>4001</v>
      </c>
      <c r="L814" s="56" t="s">
        <v>0</v>
      </c>
      <c r="M814" s="31" t="s">
        <v>727</v>
      </c>
      <c r="N814" s="57">
        <v>2019</v>
      </c>
      <c r="O814" s="57"/>
      <c r="P814" s="30"/>
      <c r="Z814" s="30" t="str">
        <f>IF(LEFT(M814,4)=LEFT(L814,4),L814,0)</f>
        <v>Myrmica</v>
      </c>
      <c r="AA814" s="72" t="s">
        <v>4300</v>
      </c>
      <c r="AB814" s="72"/>
      <c r="AC814" s="72">
        <v>46.221676422952001</v>
      </c>
      <c r="AD814" s="72">
        <v>7.0391625511042104</v>
      </c>
      <c r="AE814" s="72"/>
      <c r="AF814" s="72"/>
      <c r="AG814" s="72"/>
    </row>
    <row r="815" spans="1:33" s="56" customFormat="1" ht="14.45" customHeight="1" x14ac:dyDescent="0.25">
      <c r="A815" s="24" t="s">
        <v>1173</v>
      </c>
      <c r="B815" s="39" t="s">
        <v>298</v>
      </c>
      <c r="C815" s="39" t="s">
        <v>4286</v>
      </c>
      <c r="D815" s="30"/>
      <c r="E815" s="56" t="s">
        <v>248</v>
      </c>
      <c r="F815" s="26">
        <v>2</v>
      </c>
      <c r="G815" s="26"/>
      <c r="H815" s="26"/>
      <c r="I815" s="26"/>
      <c r="J815" s="26"/>
      <c r="K815" s="26" t="s">
        <v>4001</v>
      </c>
      <c r="L815" s="56" t="s">
        <v>0</v>
      </c>
      <c r="M815" s="31" t="s">
        <v>727</v>
      </c>
      <c r="N815" s="56">
        <v>2019</v>
      </c>
      <c r="Z815" s="30" t="str">
        <f>IF(LEFT(M815,4)=LEFT(L815,4),L815,0)</f>
        <v>Myrmica</v>
      </c>
      <c r="AA815" s="72" t="s">
        <v>4300</v>
      </c>
      <c r="AB815" s="72" t="s">
        <v>4302</v>
      </c>
      <c r="AC815" s="72">
        <v>46.324769594721502</v>
      </c>
      <c r="AD815" s="72">
        <v>7.0956617073182802</v>
      </c>
      <c r="AE815" s="72"/>
      <c r="AF815" s="72"/>
      <c r="AG815" s="72"/>
    </row>
    <row r="816" spans="1:33" s="56" customFormat="1" ht="14.45" customHeight="1" x14ac:dyDescent="0.25">
      <c r="A816" s="24" t="s">
        <v>1176</v>
      </c>
      <c r="B816" s="39" t="s">
        <v>298</v>
      </c>
      <c r="C816" s="39" t="s">
        <v>4281</v>
      </c>
      <c r="D816" s="74">
        <v>1443.5162010192901</v>
      </c>
      <c r="E816" s="57" t="s">
        <v>252</v>
      </c>
      <c r="F816" s="57">
        <v>20</v>
      </c>
      <c r="G816" s="57"/>
      <c r="H816" s="57"/>
      <c r="I816" s="57"/>
      <c r="J816" s="57"/>
      <c r="K816" s="57"/>
      <c r="L816" s="56" t="s">
        <v>3</v>
      </c>
      <c r="M816" s="29"/>
      <c r="N816" s="57"/>
      <c r="O816" s="57"/>
      <c r="Z816" s="30">
        <f>IF(LEFT(M816,4)=LEFT(L816,4),L816,0)</f>
        <v>0</v>
      </c>
      <c r="AA816" s="72" t="s">
        <v>4303</v>
      </c>
      <c r="AB816" s="72" t="s">
        <v>4304</v>
      </c>
      <c r="AC816" s="72">
        <v>46.424258602554097</v>
      </c>
      <c r="AD816" s="72">
        <v>6.1053537108082701</v>
      </c>
      <c r="AE816" s="72"/>
      <c r="AF816" s="72"/>
      <c r="AG816" s="72"/>
    </row>
    <row r="817" spans="1:33" s="56" customFormat="1" ht="14.45" customHeight="1" x14ac:dyDescent="0.25">
      <c r="A817" s="24" t="s">
        <v>1174</v>
      </c>
      <c r="B817" s="39" t="s">
        <v>298</v>
      </c>
      <c r="C817" s="39" t="s">
        <v>4281</v>
      </c>
      <c r="D817" s="30"/>
      <c r="E817" s="56" t="s">
        <v>250</v>
      </c>
      <c r="F817" s="56">
        <v>7</v>
      </c>
      <c r="L817" s="56" t="s">
        <v>4</v>
      </c>
      <c r="M817" s="58"/>
      <c r="Z817" s="30">
        <f>IF(LEFT(M817,4)=LEFT(L817,4),L817,0)</f>
        <v>0</v>
      </c>
      <c r="AA817" s="72" t="s">
        <v>4300</v>
      </c>
      <c r="AB817" s="72"/>
      <c r="AC817" s="72">
        <v>46.217311487135397</v>
      </c>
      <c r="AD817" s="72">
        <v>7.0410039114853804</v>
      </c>
      <c r="AE817" s="72"/>
      <c r="AF817" s="72"/>
      <c r="AG817" s="72"/>
    </row>
    <row r="818" spans="1:33" s="56" customFormat="1" ht="14.45" customHeight="1" x14ac:dyDescent="0.25">
      <c r="A818" s="29" t="s">
        <v>1175</v>
      </c>
      <c r="B818" s="39" t="s">
        <v>298</v>
      </c>
      <c r="C818" s="39" t="s">
        <v>4281</v>
      </c>
      <c r="D818" s="30"/>
      <c r="E818" s="56" t="s">
        <v>251</v>
      </c>
      <c r="F818" s="56">
        <v>8</v>
      </c>
      <c r="L818" s="56" t="s">
        <v>3</v>
      </c>
      <c r="M818" s="58"/>
      <c r="Z818" s="30">
        <f>IF(LEFT(M818,4)=LEFT(L818,4),L818,0)</f>
        <v>0</v>
      </c>
      <c r="AA818" s="72" t="s">
        <v>4300</v>
      </c>
      <c r="AB818" s="72" t="s">
        <v>4301</v>
      </c>
      <c r="AC818" s="72">
        <v>46.576820254694702</v>
      </c>
      <c r="AD818" s="72">
        <v>6.3301159525477999</v>
      </c>
      <c r="AE818" s="72"/>
      <c r="AF818" s="72"/>
      <c r="AG818" s="72"/>
    </row>
    <row r="819" spans="1:33" s="56" customFormat="1" ht="14.45" customHeight="1" x14ac:dyDescent="0.25">
      <c r="A819" s="29" t="s">
        <v>2135</v>
      </c>
      <c r="B819" s="39" t="s">
        <v>1814</v>
      </c>
      <c r="C819" s="39" t="s">
        <v>4197</v>
      </c>
      <c r="D819" s="30"/>
      <c r="E819" s="56" t="s">
        <v>1829</v>
      </c>
      <c r="L819" s="56" t="s">
        <v>8</v>
      </c>
      <c r="M819" s="58"/>
      <c r="Z819" s="30">
        <f>IF(LEFT(M819,4)=LEFT(L819,4),L819,0)</f>
        <v>0</v>
      </c>
      <c r="AA819" s="72" t="s">
        <v>4300</v>
      </c>
      <c r="AB819" s="72"/>
      <c r="AC819" s="72">
        <v>46.7197190164296</v>
      </c>
      <c r="AD819" s="72">
        <v>6.4182987418333601</v>
      </c>
      <c r="AE819" s="72"/>
      <c r="AF819" s="72"/>
      <c r="AG819" s="72"/>
    </row>
    <row r="820" spans="1:33" s="56" customFormat="1" ht="14.45" customHeight="1" x14ac:dyDescent="0.25">
      <c r="A820" s="29" t="s">
        <v>2137</v>
      </c>
      <c r="B820" s="39" t="s">
        <v>1814</v>
      </c>
      <c r="C820" s="39" t="s">
        <v>4197</v>
      </c>
      <c r="D820" s="30"/>
      <c r="E820" s="56" t="s">
        <v>1831</v>
      </c>
      <c r="L820" s="56" t="s">
        <v>3</v>
      </c>
      <c r="M820" s="58"/>
      <c r="Z820" s="30">
        <f>IF(LEFT(M820,4)=LEFT(L820,4),L820,0)</f>
        <v>0</v>
      </c>
      <c r="AA820" s="72" t="s">
        <v>4300</v>
      </c>
      <c r="AB820" s="72" t="s">
        <v>4304</v>
      </c>
      <c r="AC820" s="72">
        <v>46.7184005165239</v>
      </c>
      <c r="AD820" s="72">
        <v>6.6496983737975199</v>
      </c>
      <c r="AE820" s="72"/>
      <c r="AF820" s="72"/>
      <c r="AG820" s="72"/>
    </row>
    <row r="821" spans="1:33" s="56" customFormat="1" ht="14.45" customHeight="1" x14ac:dyDescent="0.25">
      <c r="A821" s="24" t="s">
        <v>2136</v>
      </c>
      <c r="B821" s="39" t="s">
        <v>1814</v>
      </c>
      <c r="C821" s="39" t="s">
        <v>4197</v>
      </c>
      <c r="D821" s="30">
        <v>1926.6873130798299</v>
      </c>
      <c r="E821" s="56" t="s">
        <v>1830</v>
      </c>
      <c r="L821" s="56" t="s">
        <v>3</v>
      </c>
      <c r="M821" s="58"/>
      <c r="Z821" s="30">
        <f>IF(LEFT(M821,4)=LEFT(L821,4),L821,0)</f>
        <v>0</v>
      </c>
      <c r="AA821" s="72" t="s">
        <v>4303</v>
      </c>
      <c r="AB821" s="72"/>
      <c r="AC821" s="72">
        <v>46.293641519784401</v>
      </c>
      <c r="AD821" s="72">
        <v>7.1624557022154196</v>
      </c>
      <c r="AE821" s="72"/>
      <c r="AF821" s="72"/>
      <c r="AG821" s="72"/>
    </row>
    <row r="822" spans="1:33" s="56" customFormat="1" ht="14.45" customHeight="1" x14ac:dyDescent="0.25">
      <c r="A822" s="29" t="s">
        <v>2151</v>
      </c>
      <c r="B822" s="39" t="s">
        <v>1814</v>
      </c>
      <c r="C822" s="39" t="s">
        <v>1845</v>
      </c>
      <c r="D822" s="30"/>
      <c r="E822" s="56" t="s">
        <v>1848</v>
      </c>
      <c r="L822" s="56" t="s">
        <v>8</v>
      </c>
      <c r="M822" s="58"/>
      <c r="Z822" s="30">
        <f>IF(LEFT(M822,4)=LEFT(L822,4),L822,0)</f>
        <v>0</v>
      </c>
      <c r="AA822" s="72" t="s">
        <v>4300</v>
      </c>
      <c r="AB822" s="72"/>
      <c r="AC822" s="72">
        <v>46.933152508046099</v>
      </c>
      <c r="AD822" s="72">
        <v>7.0346898222365803</v>
      </c>
      <c r="AE822" s="72"/>
      <c r="AF822" s="72"/>
      <c r="AG822" s="72"/>
    </row>
    <row r="823" spans="1:33" s="56" customFormat="1" ht="14.45" customHeight="1" x14ac:dyDescent="0.25">
      <c r="A823" s="24" t="s">
        <v>2152</v>
      </c>
      <c r="B823" s="39" t="s">
        <v>1814</v>
      </c>
      <c r="C823" s="39" t="s">
        <v>1845</v>
      </c>
      <c r="D823" s="30"/>
      <c r="E823" s="56" t="s">
        <v>1849</v>
      </c>
      <c r="L823" s="56" t="s">
        <v>3</v>
      </c>
      <c r="M823" s="58"/>
      <c r="Z823" s="30">
        <f>IF(LEFT(M823,4)=LEFT(L823,4),L823,0)</f>
        <v>0</v>
      </c>
      <c r="AA823" s="72" t="s">
        <v>4300</v>
      </c>
      <c r="AB823" s="72"/>
      <c r="AC823" s="72">
        <v>46.643546035301803</v>
      </c>
      <c r="AD823" s="72">
        <v>6.5665492231369598</v>
      </c>
      <c r="AE823" s="72"/>
      <c r="AF823" s="72"/>
      <c r="AG823" s="72"/>
    </row>
    <row r="824" spans="1:33" s="56" customFormat="1" ht="14.45" customHeight="1" x14ac:dyDescent="0.25">
      <c r="A824" s="29" t="s">
        <v>2153</v>
      </c>
      <c r="B824" s="39" t="s">
        <v>1814</v>
      </c>
      <c r="C824" s="39" t="s">
        <v>1845</v>
      </c>
      <c r="D824" s="30"/>
      <c r="E824" s="56" t="s">
        <v>1850</v>
      </c>
      <c r="L824" s="56" t="s">
        <v>3</v>
      </c>
      <c r="M824" s="58"/>
      <c r="Z824" s="30">
        <f>IF(LEFT(M824,4)=LEFT(L824,4),L824,0)</f>
        <v>0</v>
      </c>
      <c r="AA824" s="72" t="s">
        <v>4300</v>
      </c>
      <c r="AB824" s="72"/>
      <c r="AC824" s="72">
        <v>46.213413370585499</v>
      </c>
      <c r="AD824" s="72">
        <v>7.0447072279222596</v>
      </c>
      <c r="AE824" s="72"/>
      <c r="AF824" s="72"/>
      <c r="AG824" s="72"/>
    </row>
    <row r="825" spans="1:33" s="56" customFormat="1" ht="14.45" customHeight="1" x14ac:dyDescent="0.25">
      <c r="A825" s="24" t="s">
        <v>2150</v>
      </c>
      <c r="B825" s="39" t="s">
        <v>1814</v>
      </c>
      <c r="C825" s="39" t="s">
        <v>1845</v>
      </c>
      <c r="D825" s="30"/>
      <c r="E825" s="56" t="s">
        <v>1847</v>
      </c>
      <c r="K825" s="57" t="s">
        <v>301</v>
      </c>
      <c r="L825" s="32" t="s">
        <v>403</v>
      </c>
      <c r="M825" s="55" t="s">
        <v>495</v>
      </c>
      <c r="N825" s="57">
        <v>2019</v>
      </c>
      <c r="Z825" s="30" t="str">
        <f>IF(LEFT(M825,4)=LEFT(L825,4),L825,0)</f>
        <v>Formica</v>
      </c>
      <c r="AA825" s="72" t="s">
        <v>4300</v>
      </c>
      <c r="AB825" s="72"/>
      <c r="AC825" s="72">
        <v>46.718418182784099</v>
      </c>
      <c r="AD825" s="72">
        <v>6.64218813822204</v>
      </c>
      <c r="AE825" s="72"/>
      <c r="AF825" s="72"/>
      <c r="AG825" s="72"/>
    </row>
    <row r="826" spans="1:33" s="56" customFormat="1" ht="14.45" customHeight="1" x14ac:dyDescent="0.25">
      <c r="A826" s="29" t="s">
        <v>2149</v>
      </c>
      <c r="B826" s="39" t="s">
        <v>1814</v>
      </c>
      <c r="C826" s="39" t="s">
        <v>1845</v>
      </c>
      <c r="D826" s="30"/>
      <c r="E826" s="56" t="s">
        <v>1846</v>
      </c>
      <c r="K826" s="56" t="s">
        <v>301</v>
      </c>
      <c r="L826" s="56" t="s">
        <v>801</v>
      </c>
      <c r="M826" s="55" t="s">
        <v>800</v>
      </c>
      <c r="N826" s="56" t="s">
        <v>4005</v>
      </c>
      <c r="Z826" s="30" t="str">
        <f>IF(LEFT(M826,4)=LEFT(L826,4),L826,0)</f>
        <v>Solenopsis</v>
      </c>
      <c r="AA826" s="72" t="s">
        <v>4300</v>
      </c>
      <c r="AB826" s="72"/>
      <c r="AC826" s="72">
        <v>46.497484851096999</v>
      </c>
      <c r="AD826" s="72">
        <v>6.41195341816214</v>
      </c>
      <c r="AE826" s="72"/>
      <c r="AF826" s="72"/>
      <c r="AG826" s="72"/>
    </row>
    <row r="827" spans="1:33" s="56" customFormat="1" ht="14.45" customHeight="1" x14ac:dyDescent="0.25">
      <c r="A827" s="29" t="s">
        <v>2157</v>
      </c>
      <c r="B827" s="39" t="s">
        <v>1814</v>
      </c>
      <c r="C827" s="39" t="s">
        <v>1855</v>
      </c>
      <c r="D827" s="30"/>
      <c r="E827" s="56" t="s">
        <v>1856</v>
      </c>
      <c r="L827" s="56" t="s">
        <v>8</v>
      </c>
      <c r="M827" s="58"/>
      <c r="Z827" s="30">
        <f>IF(LEFT(M827,4)=LEFT(L827,4),L827,0)</f>
        <v>0</v>
      </c>
      <c r="AA827" s="72" t="s">
        <v>4300</v>
      </c>
      <c r="AB827" s="72" t="s">
        <v>4304</v>
      </c>
      <c r="AC827" s="72">
        <v>46.218801994190699</v>
      </c>
      <c r="AD827" s="72">
        <v>7.0413836679835198</v>
      </c>
      <c r="AE827" s="72"/>
      <c r="AF827" s="72"/>
      <c r="AG827" s="72"/>
    </row>
    <row r="828" spans="1:33" s="56" customFormat="1" ht="14.45" customHeight="1" x14ac:dyDescent="0.25">
      <c r="A828" s="24" t="s">
        <v>2158</v>
      </c>
      <c r="B828" s="39" t="s">
        <v>1814</v>
      </c>
      <c r="C828" s="39" t="s">
        <v>1855</v>
      </c>
      <c r="D828" s="30"/>
      <c r="E828" s="56" t="s">
        <v>1857</v>
      </c>
      <c r="L828" s="56" t="s">
        <v>8</v>
      </c>
      <c r="M828" s="58"/>
      <c r="Z828" s="30">
        <f>IF(LEFT(M828,4)=LEFT(L828,4),L828,0)</f>
        <v>0</v>
      </c>
      <c r="AA828" s="72" t="s">
        <v>4300</v>
      </c>
      <c r="AB828" s="72" t="s">
        <v>4307</v>
      </c>
      <c r="AC828" s="72">
        <v>46.570871131379299</v>
      </c>
      <c r="AD828" s="72">
        <v>6.4926245103132496</v>
      </c>
      <c r="AE828" s="72"/>
      <c r="AF828" s="72"/>
      <c r="AG828" s="72"/>
    </row>
    <row r="829" spans="1:33" s="56" customFormat="1" ht="14.45" customHeight="1" x14ac:dyDescent="0.25">
      <c r="A829" s="29" t="s">
        <v>2131</v>
      </c>
      <c r="B829" s="39" t="s">
        <v>1814</v>
      </c>
      <c r="C829" s="39" t="s">
        <v>1822</v>
      </c>
      <c r="D829" s="30">
        <v>1881.2461509704599</v>
      </c>
      <c r="E829" s="56" t="s">
        <v>1823</v>
      </c>
      <c r="L829" s="56" t="s">
        <v>3</v>
      </c>
      <c r="M829" s="58"/>
      <c r="Z829" s="30">
        <f>IF(LEFT(M829,4)=LEFT(L829,4),L829,0)</f>
        <v>0</v>
      </c>
      <c r="AA829" s="72" t="s">
        <v>4303</v>
      </c>
      <c r="AB829" s="72"/>
      <c r="AC829" s="72">
        <v>46.292113750250003</v>
      </c>
      <c r="AD829" s="72">
        <v>7.1616997384628096</v>
      </c>
      <c r="AE829" s="72"/>
      <c r="AF829" s="72"/>
      <c r="AG829" s="72"/>
    </row>
    <row r="830" spans="1:33" s="56" customFormat="1" ht="14.45" customHeight="1" x14ac:dyDescent="0.25">
      <c r="A830" s="29" t="s">
        <v>2133</v>
      </c>
      <c r="B830" s="39" t="s">
        <v>1814</v>
      </c>
      <c r="C830" s="39" t="s">
        <v>1826</v>
      </c>
      <c r="D830" s="30"/>
      <c r="E830" s="56" t="s">
        <v>1827</v>
      </c>
      <c r="L830" s="56" t="s">
        <v>3</v>
      </c>
      <c r="M830" s="58"/>
      <c r="Z830" s="30">
        <f>IF(LEFT(M830,4)=LEFT(L830,4),L830,0)</f>
        <v>0</v>
      </c>
      <c r="AA830" s="72" t="s">
        <v>4300</v>
      </c>
      <c r="AB830" s="72"/>
      <c r="AC830" s="72">
        <v>46.646621125250903</v>
      </c>
      <c r="AD830" s="72">
        <v>6.2616137248996298</v>
      </c>
      <c r="AE830" s="72"/>
      <c r="AF830" s="72"/>
      <c r="AG830" s="72"/>
    </row>
    <row r="831" spans="1:33" s="56" customFormat="1" ht="14.45" customHeight="1" x14ac:dyDescent="0.25">
      <c r="A831" s="24" t="s">
        <v>2134</v>
      </c>
      <c r="B831" s="39" t="s">
        <v>1814</v>
      </c>
      <c r="C831" s="39" t="s">
        <v>1826</v>
      </c>
      <c r="D831" s="30"/>
      <c r="E831" s="56" t="s">
        <v>1828</v>
      </c>
      <c r="L831" s="56" t="s">
        <v>3</v>
      </c>
      <c r="M831" s="58"/>
      <c r="Z831" s="30">
        <f>IF(LEFT(M831,4)=LEFT(L831,4),L831,0)</f>
        <v>0</v>
      </c>
      <c r="AA831" s="72" t="s">
        <v>4300</v>
      </c>
      <c r="AB831" s="72"/>
      <c r="AC831" s="72">
        <v>46.646541042455702</v>
      </c>
      <c r="AD831" s="72">
        <v>6.26153758818774</v>
      </c>
      <c r="AE831" s="72"/>
      <c r="AF831" s="72"/>
      <c r="AG831" s="72"/>
    </row>
    <row r="832" spans="1:33" s="56" customFormat="1" ht="14.45" customHeight="1" x14ac:dyDescent="0.25">
      <c r="A832" s="24" t="s">
        <v>2132</v>
      </c>
      <c r="B832" s="39" t="s">
        <v>1814</v>
      </c>
      <c r="C832" s="39" t="s">
        <v>1824</v>
      </c>
      <c r="D832" s="30">
        <v>1706.06567382813</v>
      </c>
      <c r="E832" s="56" t="s">
        <v>1825</v>
      </c>
      <c r="L832" s="56" t="s">
        <v>3</v>
      </c>
      <c r="M832" s="58"/>
      <c r="Z832" s="30">
        <f>IF(LEFT(M832,4)=LEFT(L832,4),L832,0)</f>
        <v>0</v>
      </c>
      <c r="AA832" s="72" t="s">
        <v>4303</v>
      </c>
      <c r="AB832" s="72" t="s">
        <v>4304</v>
      </c>
      <c r="AC832" s="72">
        <v>46.360931773880502</v>
      </c>
      <c r="AD832" s="72">
        <v>7.1966619141991996</v>
      </c>
      <c r="AE832" s="72"/>
      <c r="AF832" s="72"/>
      <c r="AG832" s="72"/>
    </row>
    <row r="833" spans="1:33" s="56" customFormat="1" ht="14.45" customHeight="1" x14ac:dyDescent="0.25">
      <c r="A833" s="24" t="s">
        <v>2126</v>
      </c>
      <c r="B833" s="39" t="s">
        <v>1814</v>
      </c>
      <c r="C833" s="39" t="s">
        <v>1815</v>
      </c>
      <c r="D833" s="30">
        <v>1849.4424400329599</v>
      </c>
      <c r="E833" s="56" t="s">
        <v>1817</v>
      </c>
      <c r="L833" s="56" t="s">
        <v>15</v>
      </c>
      <c r="M833" s="58"/>
      <c r="Z833" s="30">
        <f>IF(LEFT(M833,4)=LEFT(L833,4),L833,0)</f>
        <v>0</v>
      </c>
      <c r="AA833" s="72" t="s">
        <v>4303</v>
      </c>
      <c r="AB833" s="72" t="s">
        <v>4304</v>
      </c>
      <c r="AC833" s="72">
        <v>46.291532381173099</v>
      </c>
      <c r="AD833" s="72">
        <v>7.1560758167619403</v>
      </c>
      <c r="AE833" s="72"/>
      <c r="AF833" s="72"/>
      <c r="AG833" s="72"/>
    </row>
    <row r="834" spans="1:33" s="56" customFormat="1" ht="14.45" customHeight="1" x14ac:dyDescent="0.25">
      <c r="A834" s="29" t="s">
        <v>2129</v>
      </c>
      <c r="B834" s="39" t="s">
        <v>1814</v>
      </c>
      <c r="C834" s="39" t="s">
        <v>1815</v>
      </c>
      <c r="D834" s="30">
        <v>521.08175277709995</v>
      </c>
      <c r="E834" s="56" t="s">
        <v>1820</v>
      </c>
      <c r="L834" s="56" t="s">
        <v>3</v>
      </c>
      <c r="M834" s="58"/>
      <c r="Z834" s="30">
        <f>IF(LEFT(M834,4)=LEFT(L834,4),L834,0)</f>
        <v>0</v>
      </c>
      <c r="AA834" s="72" t="s">
        <v>4303</v>
      </c>
      <c r="AB834" s="72" t="s">
        <v>4301</v>
      </c>
      <c r="AC834" s="72">
        <v>46.792473933042899</v>
      </c>
      <c r="AD834" s="72">
        <v>6.5644615609772101</v>
      </c>
      <c r="AE834" s="72"/>
      <c r="AF834" s="72"/>
      <c r="AG834" s="72"/>
    </row>
    <row r="835" spans="1:33" s="56" customFormat="1" ht="14.45" customHeight="1" x14ac:dyDescent="0.25">
      <c r="A835" s="24" t="s">
        <v>2128</v>
      </c>
      <c r="B835" s="39" t="s">
        <v>1814</v>
      </c>
      <c r="C835" s="39" t="s">
        <v>1815</v>
      </c>
      <c r="D835" s="30"/>
      <c r="E835" s="56" t="s">
        <v>1819</v>
      </c>
      <c r="L835" s="56" t="s">
        <v>15</v>
      </c>
      <c r="M835" s="58"/>
      <c r="Z835" s="30">
        <f>IF(LEFT(M835,4)=LEFT(L835,4),L835,0)</f>
        <v>0</v>
      </c>
      <c r="AA835" s="72" t="s">
        <v>4300</v>
      </c>
      <c r="AB835" s="72" t="s">
        <v>4301</v>
      </c>
      <c r="AC835" s="72">
        <v>46.502767795680398</v>
      </c>
      <c r="AD835" s="72">
        <v>6.8828017825624501</v>
      </c>
      <c r="AE835" s="72"/>
      <c r="AF835" s="72"/>
      <c r="AG835" s="72"/>
    </row>
    <row r="836" spans="1:33" s="56" customFormat="1" ht="14.45" customHeight="1" x14ac:dyDescent="0.25">
      <c r="A836" s="29" t="s">
        <v>2125</v>
      </c>
      <c r="B836" s="39" t="s">
        <v>1814</v>
      </c>
      <c r="C836" s="39" t="s">
        <v>1815</v>
      </c>
      <c r="D836" s="30"/>
      <c r="E836" s="56" t="s">
        <v>1816</v>
      </c>
      <c r="L836" s="56" t="s">
        <v>3</v>
      </c>
      <c r="M836" s="58"/>
      <c r="Z836" s="30">
        <f>IF(LEFT(M836,4)=LEFT(L836,4),L836,0)</f>
        <v>0</v>
      </c>
      <c r="AA836" s="72" t="s">
        <v>4300</v>
      </c>
      <c r="AB836" s="72"/>
      <c r="AC836" s="72">
        <v>46.718515742191997</v>
      </c>
      <c r="AD836" s="72">
        <v>6.6412447859011401</v>
      </c>
      <c r="AE836" s="72"/>
      <c r="AF836" s="72"/>
      <c r="AG836" s="72"/>
    </row>
    <row r="837" spans="1:33" s="56" customFormat="1" ht="14.45" customHeight="1" x14ac:dyDescent="0.25">
      <c r="A837" s="24" t="s">
        <v>2130</v>
      </c>
      <c r="B837" s="39" t="s">
        <v>1814</v>
      </c>
      <c r="C837" s="39" t="s">
        <v>1815</v>
      </c>
      <c r="D837" s="30"/>
      <c r="E837" s="56" t="s">
        <v>1821</v>
      </c>
      <c r="L837" s="56" t="s">
        <v>3</v>
      </c>
      <c r="M837" s="58"/>
      <c r="Z837" s="30">
        <f>IF(LEFT(M837,4)=LEFT(L837,4),L837,0)</f>
        <v>0</v>
      </c>
      <c r="AA837" s="72" t="s">
        <v>4300</v>
      </c>
      <c r="AB837" s="72" t="s">
        <v>4304</v>
      </c>
      <c r="AC837" s="72">
        <v>46.647923593209399</v>
      </c>
      <c r="AD837" s="72">
        <v>6.5718552194833197</v>
      </c>
      <c r="AE837" s="72"/>
      <c r="AF837" s="72"/>
      <c r="AG837" s="72"/>
    </row>
    <row r="838" spans="1:33" s="56" customFormat="1" ht="14.45" customHeight="1" x14ac:dyDescent="0.25">
      <c r="A838" s="29" t="s">
        <v>2127</v>
      </c>
      <c r="B838" s="39" t="s">
        <v>1814</v>
      </c>
      <c r="C838" s="39" t="s">
        <v>1815</v>
      </c>
      <c r="D838" s="30">
        <v>439.640956878662</v>
      </c>
      <c r="E838" s="56" t="s">
        <v>1818</v>
      </c>
      <c r="L838" s="56" t="s">
        <v>3</v>
      </c>
      <c r="M838" s="58"/>
      <c r="Z838" s="30">
        <f>IF(LEFT(M838,4)=LEFT(L838,4),L838,0)</f>
        <v>0</v>
      </c>
      <c r="AA838" s="72" t="s">
        <v>4300</v>
      </c>
      <c r="AB838" s="72" t="s">
        <v>4307</v>
      </c>
      <c r="AC838" s="72">
        <v>46.863458510246403</v>
      </c>
      <c r="AD838" s="72">
        <v>6.9586571029015802</v>
      </c>
      <c r="AE838" s="72"/>
      <c r="AF838" s="72"/>
      <c r="AG838" s="72"/>
    </row>
    <row r="839" spans="1:33" s="56" customFormat="1" ht="14.45" customHeight="1" x14ac:dyDescent="0.25">
      <c r="A839" s="24" t="s">
        <v>2148</v>
      </c>
      <c r="B839" s="39" t="s">
        <v>1814</v>
      </c>
      <c r="C839" s="39" t="s">
        <v>4198</v>
      </c>
      <c r="D839" s="30">
        <v>538.5</v>
      </c>
      <c r="E839" s="56" t="s">
        <v>1844</v>
      </c>
      <c r="K839" s="56" t="s">
        <v>301</v>
      </c>
      <c r="L839" s="56" t="s">
        <v>3</v>
      </c>
      <c r="M839" s="55" t="s">
        <v>578</v>
      </c>
      <c r="N839" s="57">
        <v>2019</v>
      </c>
      <c r="Z839" s="30" t="str">
        <f>IF(LEFT(M839,4)=LEFT(L839,4),L839,0)</f>
        <v>Lasius</v>
      </c>
      <c r="AA839" s="72" t="s">
        <v>4300</v>
      </c>
      <c r="AB839" s="72" t="s">
        <v>4302</v>
      </c>
      <c r="AC839" s="72">
        <v>46.869004833026402</v>
      </c>
      <c r="AD839" s="72">
        <v>6.9538964334426803</v>
      </c>
      <c r="AE839" s="72"/>
      <c r="AF839" s="72"/>
      <c r="AG839" s="72"/>
    </row>
    <row r="840" spans="1:33" s="56" customFormat="1" ht="14.45" customHeight="1" x14ac:dyDescent="0.25">
      <c r="A840" s="29" t="s">
        <v>2159</v>
      </c>
      <c r="B840" s="39" t="s">
        <v>1814</v>
      </c>
      <c r="C840" s="39" t="s">
        <v>1858</v>
      </c>
      <c r="D840" s="30">
        <v>596.82442855834995</v>
      </c>
      <c r="E840" s="56" t="s">
        <v>1859</v>
      </c>
      <c r="F840" s="55">
        <v>5</v>
      </c>
      <c r="G840" s="55"/>
      <c r="H840" s="55"/>
      <c r="K840" s="56" t="s">
        <v>4006</v>
      </c>
      <c r="L840" s="56" t="s">
        <v>91</v>
      </c>
      <c r="M840" s="76" t="s">
        <v>916</v>
      </c>
      <c r="N840" s="55">
        <v>2019</v>
      </c>
      <c r="Z840" s="30" t="str">
        <f>IF(LEFT(M840,4)=LEFT(L840,4),L840,0)</f>
        <v>Temnothorax</v>
      </c>
      <c r="AA840" s="72" t="s">
        <v>4300</v>
      </c>
      <c r="AB840" s="72" t="s">
        <v>4307</v>
      </c>
      <c r="AC840" s="72">
        <v>46.6506660028993</v>
      </c>
      <c r="AD840" s="72">
        <v>6.5729284565161796</v>
      </c>
      <c r="AE840" s="72"/>
      <c r="AF840" s="72"/>
      <c r="AG840" s="72"/>
    </row>
    <row r="841" spans="1:33" s="56" customFormat="1" ht="14.45" customHeight="1" x14ac:dyDescent="0.25">
      <c r="A841" s="24" t="s">
        <v>2154</v>
      </c>
      <c r="B841" s="39" t="s">
        <v>1814</v>
      </c>
      <c r="C841" s="39" t="s">
        <v>1851</v>
      </c>
      <c r="D841" s="30"/>
      <c r="E841" s="56" t="s">
        <v>1852</v>
      </c>
      <c r="L841" s="56" t="s">
        <v>8</v>
      </c>
      <c r="M841" s="58"/>
      <c r="Z841" s="30">
        <f>IF(LEFT(M841,4)=LEFT(L841,4),L841,0)</f>
        <v>0</v>
      </c>
      <c r="AA841" s="72" t="s">
        <v>4300</v>
      </c>
      <c r="AB841" s="72"/>
      <c r="AC841" s="72">
        <v>46.423068052476403</v>
      </c>
      <c r="AD841" s="72">
        <v>6.1008424388250804</v>
      </c>
      <c r="AE841" s="72"/>
      <c r="AF841" s="72"/>
      <c r="AG841" s="72"/>
    </row>
    <row r="842" spans="1:33" s="56" customFormat="1" ht="14.45" customHeight="1" x14ac:dyDescent="0.25">
      <c r="A842" s="29" t="s">
        <v>2155</v>
      </c>
      <c r="B842" s="39" t="s">
        <v>1814</v>
      </c>
      <c r="C842" s="39" t="s">
        <v>1851</v>
      </c>
      <c r="D842" s="30"/>
      <c r="E842" s="56" t="s">
        <v>1853</v>
      </c>
      <c r="K842" s="56" t="s">
        <v>301</v>
      </c>
      <c r="L842" s="56" t="s">
        <v>3</v>
      </c>
      <c r="M842" s="55" t="s">
        <v>578</v>
      </c>
      <c r="N842" s="57">
        <v>2019</v>
      </c>
      <c r="Z842" s="30" t="str">
        <f>IF(LEFT(M842,4)=LEFT(L842,4),L842,0)</f>
        <v>Lasius</v>
      </c>
      <c r="AA842" s="72" t="s">
        <v>4300</v>
      </c>
      <c r="AB842" s="72" t="s">
        <v>4304</v>
      </c>
      <c r="AC842" s="72">
        <v>46.644703622241202</v>
      </c>
      <c r="AD842" s="72">
        <v>6.5695566238090501</v>
      </c>
      <c r="AE842" s="72"/>
      <c r="AF842" s="72"/>
      <c r="AG842" s="72"/>
    </row>
    <row r="843" spans="1:33" s="56" customFormat="1" ht="14.45" customHeight="1" x14ac:dyDescent="0.25">
      <c r="A843" s="24" t="s">
        <v>2156</v>
      </c>
      <c r="B843" s="39" t="s">
        <v>1814</v>
      </c>
      <c r="C843" s="39" t="s">
        <v>1851</v>
      </c>
      <c r="D843" s="30"/>
      <c r="E843" s="56" t="s">
        <v>1854</v>
      </c>
      <c r="F843" s="55">
        <v>4</v>
      </c>
      <c r="G843" s="55"/>
      <c r="H843" s="55"/>
      <c r="K843" s="56" t="s">
        <v>4006</v>
      </c>
      <c r="L843" s="56" t="s">
        <v>91</v>
      </c>
      <c r="M843" s="76" t="s">
        <v>916</v>
      </c>
      <c r="N843" s="55">
        <v>2019</v>
      </c>
      <c r="Q843" s="58"/>
      <c r="Z843" s="30" t="str">
        <f>IF(LEFT(M843,4)=LEFT(L843,4),L843,0)</f>
        <v>Temnothorax</v>
      </c>
      <c r="AA843" s="72" t="s">
        <v>4300</v>
      </c>
      <c r="AB843" s="72" t="s">
        <v>4304</v>
      </c>
      <c r="AC843" s="72">
        <v>46.864510269880398</v>
      </c>
      <c r="AD843" s="72">
        <v>6.5715774073968598</v>
      </c>
      <c r="AE843" s="72"/>
      <c r="AF843" s="72"/>
      <c r="AG843" s="72"/>
    </row>
    <row r="844" spans="1:33" s="56" customFormat="1" ht="14.45" customHeight="1" x14ac:dyDescent="0.25">
      <c r="A844" s="29" t="s">
        <v>2139</v>
      </c>
      <c r="B844" s="39" t="s">
        <v>1814</v>
      </c>
      <c r="C844" s="39" t="s">
        <v>1832</v>
      </c>
      <c r="D844" s="30">
        <v>1298.5143699646001</v>
      </c>
      <c r="E844" s="56" t="s">
        <v>1834</v>
      </c>
      <c r="L844" s="56" t="s">
        <v>8</v>
      </c>
      <c r="M844" s="58"/>
      <c r="Z844" s="30">
        <f>IF(LEFT(M844,4)=LEFT(L844,4),L844,0)</f>
        <v>0</v>
      </c>
      <c r="AA844" s="72" t="s">
        <v>4300</v>
      </c>
      <c r="AB844" s="72" t="s">
        <v>4304</v>
      </c>
      <c r="AC844" s="72">
        <v>46.8664884429854</v>
      </c>
      <c r="AD844" s="72">
        <v>6.6480453128763202</v>
      </c>
      <c r="AE844" s="72"/>
      <c r="AF844" s="72"/>
      <c r="AG844" s="72"/>
    </row>
    <row r="845" spans="1:33" s="56" customFormat="1" ht="14.45" customHeight="1" x14ac:dyDescent="0.25">
      <c r="A845" s="24" t="s">
        <v>2142</v>
      </c>
      <c r="B845" s="39" t="s">
        <v>1814</v>
      </c>
      <c r="C845" s="39" t="s">
        <v>1832</v>
      </c>
      <c r="D845" s="30"/>
      <c r="E845" s="56" t="s">
        <v>1837</v>
      </c>
      <c r="L845" s="56" t="s">
        <v>2</v>
      </c>
      <c r="M845" s="58"/>
      <c r="Z845" s="30">
        <f>IF(LEFT(M845,4)=LEFT(L845,4),L845,0)</f>
        <v>0</v>
      </c>
      <c r="AA845" s="72" t="s">
        <v>4300</v>
      </c>
      <c r="AB845" s="72"/>
      <c r="AC845" s="72">
        <v>46.428669880681497</v>
      </c>
      <c r="AD845" s="72">
        <v>6.1860853404263798</v>
      </c>
      <c r="AE845" s="72"/>
      <c r="AF845" s="72"/>
      <c r="AG845" s="72"/>
    </row>
    <row r="846" spans="1:33" s="56" customFormat="1" ht="14.45" customHeight="1" x14ac:dyDescent="0.25">
      <c r="A846" s="29" t="s">
        <v>2141</v>
      </c>
      <c r="B846" s="39" t="s">
        <v>1814</v>
      </c>
      <c r="C846" s="39" t="s">
        <v>1832</v>
      </c>
      <c r="D846" s="30"/>
      <c r="E846" s="56" t="s">
        <v>1836</v>
      </c>
      <c r="L846" s="56" t="s">
        <v>3</v>
      </c>
      <c r="M846" s="58"/>
      <c r="Z846" s="30">
        <f>IF(LEFT(M846,4)=LEFT(L846,4),L846,0)</f>
        <v>0</v>
      </c>
      <c r="AA846" s="72" t="s">
        <v>4300</v>
      </c>
      <c r="AB846" s="72"/>
      <c r="AC846" s="72">
        <v>46.220084668819403</v>
      </c>
      <c r="AD846" s="72">
        <v>7.0377578878337799</v>
      </c>
      <c r="AE846" s="72"/>
      <c r="AF846" s="72"/>
      <c r="AG846" s="72"/>
    </row>
    <row r="847" spans="1:33" s="56" customFormat="1" ht="14.45" customHeight="1" x14ac:dyDescent="0.25">
      <c r="A847" s="24" t="s">
        <v>2140</v>
      </c>
      <c r="B847" s="39" t="s">
        <v>1814</v>
      </c>
      <c r="C847" s="39" t="s">
        <v>1832</v>
      </c>
      <c r="D847" s="30">
        <v>1654.15283203125</v>
      </c>
      <c r="E847" s="56" t="s">
        <v>1835</v>
      </c>
      <c r="L847" s="56" t="s">
        <v>3</v>
      </c>
      <c r="M847" s="58"/>
      <c r="Z847" s="30">
        <f>IF(LEFT(M847,4)=LEFT(L847,4),L847,0)</f>
        <v>0</v>
      </c>
      <c r="AA847" s="72" t="s">
        <v>4300</v>
      </c>
      <c r="AB847" s="72"/>
      <c r="AC847" s="72">
        <v>46.358276512818001</v>
      </c>
      <c r="AD847" s="72">
        <v>7.1922863084851603</v>
      </c>
      <c r="AE847" s="72"/>
      <c r="AF847" s="72"/>
      <c r="AG847" s="72"/>
    </row>
    <row r="848" spans="1:33" s="56" customFormat="1" ht="14.45" customHeight="1" x14ac:dyDescent="0.25">
      <c r="A848" s="24" t="s">
        <v>2138</v>
      </c>
      <c r="B848" s="39" t="s">
        <v>1814</v>
      </c>
      <c r="C848" s="39" t="s">
        <v>1832</v>
      </c>
      <c r="D848" s="30"/>
      <c r="E848" s="56" t="s">
        <v>1833</v>
      </c>
      <c r="L848" s="56" t="s">
        <v>8</v>
      </c>
      <c r="M848" s="58"/>
      <c r="Z848" s="30">
        <f>IF(LEFT(M848,4)=LEFT(L848,4),L848,0)</f>
        <v>0</v>
      </c>
      <c r="AA848" s="72" t="s">
        <v>4300</v>
      </c>
      <c r="AB848" s="72" t="s">
        <v>4304</v>
      </c>
      <c r="AC848" s="72">
        <v>46.500199153126601</v>
      </c>
      <c r="AD848" s="72">
        <v>6.7351557248167397</v>
      </c>
      <c r="AE848" s="72"/>
      <c r="AF848" s="72"/>
      <c r="AG848" s="72"/>
    </row>
    <row r="849" spans="1:33" s="56" customFormat="1" ht="14.45" customHeight="1" x14ac:dyDescent="0.25">
      <c r="A849" s="24" t="s">
        <v>2144</v>
      </c>
      <c r="B849" s="39" t="s">
        <v>1814</v>
      </c>
      <c r="C849" s="39" t="s">
        <v>1838</v>
      </c>
      <c r="D849" s="30">
        <v>1924.6613190308201</v>
      </c>
      <c r="E849" s="56" t="s">
        <v>1840</v>
      </c>
      <c r="L849" s="56" t="s">
        <v>15</v>
      </c>
      <c r="M849" s="58"/>
      <c r="Z849" s="30">
        <f>IF(LEFT(M849,4)=LEFT(L849,4),L849,0)</f>
        <v>0</v>
      </c>
      <c r="AA849" s="72" t="s">
        <v>4303</v>
      </c>
      <c r="AB849" s="72" t="s">
        <v>4304</v>
      </c>
      <c r="AC849" s="72">
        <v>46.288267923270901</v>
      </c>
      <c r="AD849" s="72">
        <v>7.1555358547160397</v>
      </c>
      <c r="AE849" s="72"/>
      <c r="AF849" s="72"/>
      <c r="AG849" s="72"/>
    </row>
    <row r="850" spans="1:33" s="56" customFormat="1" ht="14.45" customHeight="1" x14ac:dyDescent="0.25">
      <c r="A850" s="29" t="s">
        <v>2147</v>
      </c>
      <c r="B850" s="39" t="s">
        <v>1814</v>
      </c>
      <c r="C850" s="39" t="s">
        <v>1838</v>
      </c>
      <c r="D850" s="30">
        <v>1506.7</v>
      </c>
      <c r="E850" s="56" t="s">
        <v>1843</v>
      </c>
      <c r="L850" s="56" t="s">
        <v>3</v>
      </c>
      <c r="M850" s="58"/>
      <c r="Z850" s="30">
        <f>IF(LEFT(M850,4)=LEFT(L850,4),L850,0)</f>
        <v>0</v>
      </c>
      <c r="AA850" s="72" t="s">
        <v>4300</v>
      </c>
      <c r="AB850" s="72" t="s">
        <v>4304</v>
      </c>
      <c r="AC850" s="72">
        <v>46.863494533240299</v>
      </c>
      <c r="AD850" s="72">
        <v>6.5687807165587797</v>
      </c>
      <c r="AE850" s="72"/>
      <c r="AF850" s="72"/>
      <c r="AG850" s="72"/>
    </row>
    <row r="851" spans="1:33" s="56" customFormat="1" ht="14.45" customHeight="1" x14ac:dyDescent="0.25">
      <c r="A851" s="24" t="s">
        <v>2146</v>
      </c>
      <c r="B851" s="39" t="s">
        <v>1814</v>
      </c>
      <c r="C851" s="39" t="s">
        <v>1838</v>
      </c>
      <c r="D851" s="30"/>
      <c r="E851" s="56" t="s">
        <v>1842</v>
      </c>
      <c r="L851" s="56" t="s">
        <v>3</v>
      </c>
      <c r="M851" s="58"/>
      <c r="Z851" s="30">
        <f>IF(LEFT(M851,4)=LEFT(L851,4),L851,0)</f>
        <v>0</v>
      </c>
      <c r="AA851" s="72" t="s">
        <v>4300</v>
      </c>
      <c r="AB851" s="72" t="s">
        <v>4304</v>
      </c>
      <c r="AC851" s="72">
        <v>46.718439397685401</v>
      </c>
      <c r="AD851" s="72">
        <v>6.6498353884379098</v>
      </c>
      <c r="AE851" s="72"/>
      <c r="AF851" s="72"/>
      <c r="AG851" s="72"/>
    </row>
    <row r="852" spans="1:33" s="56" customFormat="1" ht="14.45" customHeight="1" x14ac:dyDescent="0.25">
      <c r="A852" s="29" t="s">
        <v>2143</v>
      </c>
      <c r="B852" s="39" t="s">
        <v>1814</v>
      </c>
      <c r="C852" s="39" t="s">
        <v>1838</v>
      </c>
      <c r="D852" s="30"/>
      <c r="E852" s="56" t="s">
        <v>1839</v>
      </c>
      <c r="L852" s="56" t="s">
        <v>15</v>
      </c>
      <c r="M852" s="58"/>
      <c r="Z852" s="30">
        <f>IF(LEFT(M852,4)=LEFT(L852,4),L852,0)</f>
        <v>0</v>
      </c>
      <c r="AA852" s="72" t="s">
        <v>4300</v>
      </c>
      <c r="AB852" s="72" t="s">
        <v>4304</v>
      </c>
      <c r="AC852" s="72">
        <v>46.3276861238243</v>
      </c>
      <c r="AD852" s="72">
        <v>7.0957680633563296</v>
      </c>
      <c r="AE852" s="72"/>
      <c r="AF852" s="72"/>
      <c r="AG852" s="72"/>
    </row>
    <row r="853" spans="1:33" s="56" customFormat="1" ht="14.45" customHeight="1" x14ac:dyDescent="0.25">
      <c r="A853" s="29" t="s">
        <v>2145</v>
      </c>
      <c r="B853" s="39" t="s">
        <v>1814</v>
      </c>
      <c r="C853" s="39" t="s">
        <v>1838</v>
      </c>
      <c r="D853" s="30"/>
      <c r="E853" s="56" t="s">
        <v>1841</v>
      </c>
      <c r="L853" s="56" t="s">
        <v>8</v>
      </c>
      <c r="M853" s="58"/>
      <c r="Z853" s="30">
        <f>IF(LEFT(M853,4)=LEFT(L853,4),L853,0)</f>
        <v>0</v>
      </c>
      <c r="AA853" s="72" t="s">
        <v>4303</v>
      </c>
      <c r="AB853" s="72"/>
      <c r="AC853" s="72">
        <v>46.498628625664303</v>
      </c>
      <c r="AD853" s="72">
        <v>6.2621608959256996</v>
      </c>
      <c r="AE853" s="72"/>
      <c r="AF853" s="72"/>
      <c r="AG853" s="72"/>
    </row>
    <row r="854" spans="1:33" s="56" customFormat="1" ht="14.45" customHeight="1" x14ac:dyDescent="0.25">
      <c r="A854" s="29" t="s">
        <v>3114</v>
      </c>
      <c r="B854" s="39" t="s">
        <v>1466</v>
      </c>
      <c r="C854" s="39" t="s">
        <v>4199</v>
      </c>
      <c r="D854" s="30"/>
      <c r="E854" s="56" t="s">
        <v>3096</v>
      </c>
      <c r="L854" s="56" t="s">
        <v>17</v>
      </c>
      <c r="M854" s="58"/>
      <c r="Z854" s="30">
        <f>IF(LEFT(M854,4)=LEFT(L854,4),L854,0)</f>
        <v>0</v>
      </c>
      <c r="AA854" s="72" t="s">
        <v>4300</v>
      </c>
      <c r="AB854" s="72" t="s">
        <v>4307</v>
      </c>
      <c r="AC854" s="72">
        <v>46.7889347424627</v>
      </c>
      <c r="AD854" s="72">
        <v>6.5708464644198399</v>
      </c>
      <c r="AE854" s="72"/>
      <c r="AF854" s="72"/>
      <c r="AG854" s="72"/>
    </row>
    <row r="855" spans="1:33" s="56" customFormat="1" ht="14.45" customHeight="1" x14ac:dyDescent="0.25">
      <c r="A855" s="29" t="s">
        <v>3110</v>
      </c>
      <c r="B855" s="39" t="s">
        <v>1466</v>
      </c>
      <c r="C855" s="39" t="s">
        <v>4199</v>
      </c>
      <c r="D855" s="30"/>
      <c r="E855" s="56" t="s">
        <v>3092</v>
      </c>
      <c r="L855" s="56" t="s">
        <v>17</v>
      </c>
      <c r="M855" s="58"/>
      <c r="Z855" s="30">
        <f>IF(LEFT(M855,4)=LEFT(L855,4),L855,0)</f>
        <v>0</v>
      </c>
      <c r="AA855" s="72" t="s">
        <v>4300</v>
      </c>
      <c r="AB855" s="72" t="s">
        <v>4304</v>
      </c>
      <c r="AC855" s="72">
        <v>46.5032939630917</v>
      </c>
      <c r="AD855" s="72">
        <v>6.8886580142920897</v>
      </c>
      <c r="AE855" s="72"/>
      <c r="AF855" s="72"/>
      <c r="AG855" s="72"/>
    </row>
    <row r="856" spans="1:33" s="56" customFormat="1" ht="14.45" customHeight="1" x14ac:dyDescent="0.25">
      <c r="A856" s="29" t="s">
        <v>3109</v>
      </c>
      <c r="B856" s="39" t="s">
        <v>1466</v>
      </c>
      <c r="C856" s="39" t="s">
        <v>4199</v>
      </c>
      <c r="D856" s="30"/>
      <c r="E856" s="56" t="s">
        <v>3091</v>
      </c>
      <c r="L856" s="56" t="s">
        <v>17</v>
      </c>
      <c r="M856" s="58"/>
      <c r="Z856" s="30">
        <f>IF(LEFT(M856,4)=LEFT(L856,4),L856,0)</f>
        <v>0</v>
      </c>
      <c r="AA856" s="72" t="s">
        <v>4300</v>
      </c>
      <c r="AB856" s="72" t="s">
        <v>4304</v>
      </c>
      <c r="AC856" s="72">
        <v>46.501462504692</v>
      </c>
      <c r="AD856" s="72">
        <v>6.8835501188773804</v>
      </c>
      <c r="AE856" s="72"/>
      <c r="AF856" s="72"/>
      <c r="AG856" s="72"/>
    </row>
    <row r="857" spans="1:33" s="56" customFormat="1" ht="14.45" customHeight="1" x14ac:dyDescent="0.25">
      <c r="A857" s="29" t="s">
        <v>3113</v>
      </c>
      <c r="B857" s="39" t="s">
        <v>1466</v>
      </c>
      <c r="C857" s="39" t="s">
        <v>4199</v>
      </c>
      <c r="D857" s="30"/>
      <c r="E857" s="56" t="s">
        <v>3095</v>
      </c>
      <c r="L857" s="56" t="s">
        <v>17</v>
      </c>
      <c r="M857" s="58"/>
      <c r="Z857" s="30">
        <f>IF(LEFT(M857,4)=LEFT(L857,4),L857,0)</f>
        <v>0</v>
      </c>
      <c r="AA857" s="72" t="s">
        <v>4303</v>
      </c>
      <c r="AB857" s="72"/>
      <c r="AC857" s="72">
        <v>46.423222951736797</v>
      </c>
      <c r="AD857" s="72">
        <v>6.10270011620507</v>
      </c>
      <c r="AE857" s="72"/>
      <c r="AF857" s="72"/>
      <c r="AG857" s="72"/>
    </row>
    <row r="858" spans="1:33" s="56" customFormat="1" ht="14.45" customHeight="1" x14ac:dyDescent="0.25">
      <c r="A858" s="29" t="s">
        <v>3108</v>
      </c>
      <c r="B858" s="39" t="s">
        <v>1466</v>
      </c>
      <c r="C858" s="39" t="s">
        <v>4199</v>
      </c>
      <c r="D858" s="30">
        <v>702.44392901565902</v>
      </c>
      <c r="E858" s="56" t="s">
        <v>3090</v>
      </c>
      <c r="L858" s="56" t="s">
        <v>17</v>
      </c>
      <c r="M858" s="58"/>
      <c r="Z858" s="30">
        <f>IF(LEFT(M858,4)=LEFT(L858,4),L858,0)</f>
        <v>0</v>
      </c>
      <c r="AA858" s="72" t="s">
        <v>4300</v>
      </c>
      <c r="AB858" s="72"/>
      <c r="AC858" s="72">
        <v>46.718697296609498</v>
      </c>
      <c r="AD858" s="72">
        <v>6.4890790242785403</v>
      </c>
      <c r="AE858" s="72"/>
      <c r="AF858" s="72"/>
      <c r="AG858" s="72"/>
    </row>
    <row r="859" spans="1:33" s="56" customFormat="1" ht="14.45" customHeight="1" x14ac:dyDescent="0.25">
      <c r="A859" s="29" t="s">
        <v>3111</v>
      </c>
      <c r="B859" s="39" t="s">
        <v>1466</v>
      </c>
      <c r="C859" s="39" t="s">
        <v>4199</v>
      </c>
      <c r="D859" s="30"/>
      <c r="E859" s="56" t="s">
        <v>3093</v>
      </c>
      <c r="L859" s="56" t="s">
        <v>17</v>
      </c>
      <c r="M859" s="58"/>
      <c r="Z859" s="30">
        <f>IF(LEFT(M859,4)=LEFT(L859,4),L859,0)</f>
        <v>0</v>
      </c>
      <c r="AA859" s="72" t="s">
        <v>4300</v>
      </c>
      <c r="AB859" s="72" t="s">
        <v>4304</v>
      </c>
      <c r="AC859" s="72">
        <v>46.864509295142703</v>
      </c>
      <c r="AD859" s="72">
        <v>6.5715766438288599</v>
      </c>
      <c r="AE859" s="72"/>
      <c r="AF859" s="72"/>
      <c r="AG859" s="72"/>
    </row>
    <row r="860" spans="1:33" s="56" customFormat="1" ht="14.45" customHeight="1" x14ac:dyDescent="0.25">
      <c r="A860" s="29" t="s">
        <v>3112</v>
      </c>
      <c r="B860" s="39" t="s">
        <v>1466</v>
      </c>
      <c r="C860" s="39" t="s">
        <v>4199</v>
      </c>
      <c r="D860" s="74">
        <v>1160.1238670349101</v>
      </c>
      <c r="E860" s="56" t="s">
        <v>3094</v>
      </c>
      <c r="L860" s="56" t="s">
        <v>17</v>
      </c>
      <c r="M860" s="58"/>
      <c r="Z860" s="30">
        <f>IF(LEFT(M860,4)=LEFT(L860,4),L860,0)</f>
        <v>0</v>
      </c>
      <c r="AA860" s="72" t="s">
        <v>4303</v>
      </c>
      <c r="AB860" s="72" t="s">
        <v>4304</v>
      </c>
      <c r="AC860" s="72">
        <v>46.573974774197303</v>
      </c>
      <c r="AD860" s="72">
        <v>6.1758492048504996</v>
      </c>
      <c r="AE860" s="72"/>
      <c r="AF860" s="72"/>
      <c r="AG860" s="72"/>
    </row>
    <row r="861" spans="1:33" s="56" customFormat="1" ht="14.45" customHeight="1" x14ac:dyDescent="0.25">
      <c r="A861" s="29" t="s">
        <v>3115</v>
      </c>
      <c r="B861" s="39" t="s">
        <v>1466</v>
      </c>
      <c r="C861" s="39" t="s">
        <v>4199</v>
      </c>
      <c r="D861" s="30"/>
      <c r="E861" s="56" t="s">
        <v>3097</v>
      </c>
      <c r="L861" s="56" t="s">
        <v>17</v>
      </c>
      <c r="M861" s="58"/>
      <c r="AA861" s="72" t="s">
        <v>4300</v>
      </c>
      <c r="AB861" s="72"/>
      <c r="AC861" s="72">
        <v>46.937692467941801</v>
      </c>
      <c r="AD861" s="72">
        <v>7.0427809938147199</v>
      </c>
      <c r="AE861" s="72"/>
      <c r="AF861" s="72"/>
      <c r="AG861" s="72"/>
    </row>
    <row r="862" spans="1:33" s="56" customFormat="1" ht="14.45" customHeight="1" x14ac:dyDescent="0.25">
      <c r="A862" s="29" t="s">
        <v>1873</v>
      </c>
      <c r="B862" s="39" t="s">
        <v>1466</v>
      </c>
      <c r="C862" s="39" t="s">
        <v>1467</v>
      </c>
      <c r="D862" s="30"/>
      <c r="E862" s="56" t="s">
        <v>1468</v>
      </c>
      <c r="K862" s="56" t="s">
        <v>301</v>
      </c>
      <c r="L862" s="56" t="s">
        <v>0</v>
      </c>
      <c r="M862" s="55" t="s">
        <v>734</v>
      </c>
      <c r="N862" s="57">
        <v>2019</v>
      </c>
      <c r="Z862" s="30" t="str">
        <f>IF(LEFT(M862,4)=LEFT(L862,4),L862,0)</f>
        <v>Myrmica</v>
      </c>
      <c r="AA862" s="72" t="s">
        <v>4300</v>
      </c>
      <c r="AB862" s="72" t="s">
        <v>4304</v>
      </c>
      <c r="AC862" s="72">
        <v>46.289614722430798</v>
      </c>
      <c r="AD862" s="72">
        <v>7.1523101443781298</v>
      </c>
      <c r="AE862" s="72"/>
      <c r="AF862" s="72"/>
      <c r="AG862" s="72"/>
    </row>
    <row r="863" spans="1:33" s="56" customFormat="1" ht="14.45" customHeight="1" x14ac:dyDescent="0.25">
      <c r="A863" s="24" t="s">
        <v>1874</v>
      </c>
      <c r="B863" s="39" t="s">
        <v>1466</v>
      </c>
      <c r="C863" s="39" t="s">
        <v>1467</v>
      </c>
      <c r="D863" s="30"/>
      <c r="E863" s="56" t="s">
        <v>1469</v>
      </c>
      <c r="K863" s="56" t="s">
        <v>301</v>
      </c>
      <c r="L863" s="56" t="s">
        <v>0</v>
      </c>
      <c r="M863" s="55" t="s">
        <v>744</v>
      </c>
      <c r="N863" s="57">
        <v>2019</v>
      </c>
      <c r="Z863" s="30" t="str">
        <f>IF(LEFT(M863,4)=LEFT(L863,4),L863,0)</f>
        <v>Myrmica</v>
      </c>
      <c r="AA863" s="72" t="s">
        <v>4300</v>
      </c>
      <c r="AB863" s="72"/>
      <c r="AC863" s="72">
        <v>46.289289778115503</v>
      </c>
      <c r="AD863" s="72">
        <v>7.1620247543224904</v>
      </c>
      <c r="AE863" s="72"/>
      <c r="AF863" s="72"/>
      <c r="AG863" s="72"/>
    </row>
    <row r="864" spans="1:33" s="56" customFormat="1" ht="14.45" customHeight="1" x14ac:dyDescent="0.25">
      <c r="A864" s="29" t="s">
        <v>1875</v>
      </c>
      <c r="B864" s="39" t="s">
        <v>1466</v>
      </c>
      <c r="C864" s="39" t="s">
        <v>1472</v>
      </c>
      <c r="D864" s="30">
        <v>1498.6</v>
      </c>
      <c r="E864" s="56" t="s">
        <v>1474</v>
      </c>
      <c r="K864" s="56" t="s">
        <v>301</v>
      </c>
      <c r="L864" s="56" t="s">
        <v>0</v>
      </c>
      <c r="M864" s="55" t="s">
        <v>744</v>
      </c>
      <c r="N864" s="57">
        <v>2019</v>
      </c>
      <c r="Z864" s="30" t="str">
        <f>IF(LEFT(M864,4)=LEFT(L864,4),L864,0)</f>
        <v>Myrmica</v>
      </c>
      <c r="AA864" s="72" t="s">
        <v>4300</v>
      </c>
      <c r="AB864" s="72" t="s">
        <v>4304</v>
      </c>
      <c r="AC864" s="72">
        <v>46.863453566441997</v>
      </c>
      <c r="AD864" s="72">
        <v>6.5689344335752704</v>
      </c>
      <c r="AE864" s="72"/>
      <c r="AF864" s="72"/>
      <c r="AG864" s="72"/>
    </row>
    <row r="865" spans="1:33" s="56" customFormat="1" ht="14.45" customHeight="1" x14ac:dyDescent="0.25">
      <c r="A865" s="24" t="s">
        <v>1876</v>
      </c>
      <c r="B865" s="39" t="s">
        <v>1466</v>
      </c>
      <c r="C865" s="39" t="s">
        <v>1472</v>
      </c>
      <c r="D865" s="30"/>
      <c r="E865" s="56" t="s">
        <v>1473</v>
      </c>
      <c r="K865" s="56" t="s">
        <v>301</v>
      </c>
      <c r="L865" s="56" t="s">
        <v>0</v>
      </c>
      <c r="M865" s="55" t="s">
        <v>734</v>
      </c>
      <c r="N865" s="57">
        <v>2019</v>
      </c>
      <c r="Z865" s="30" t="str">
        <f>IF(LEFT(M865,4)=LEFT(L865,4),L865,0)</f>
        <v>Myrmica</v>
      </c>
      <c r="AA865" s="72" t="s">
        <v>4300</v>
      </c>
      <c r="AB865" s="72"/>
      <c r="AC865" s="72">
        <v>46.860871218605602</v>
      </c>
      <c r="AD865" s="72">
        <v>6.7250274023462699</v>
      </c>
      <c r="AE865" s="72"/>
      <c r="AF865" s="72"/>
      <c r="AG865" s="72"/>
    </row>
    <row r="866" spans="1:33" s="56" customFormat="1" ht="14.45" customHeight="1" x14ac:dyDescent="0.25">
      <c r="A866" s="29" t="s">
        <v>1877</v>
      </c>
      <c r="B866" s="39" t="s">
        <v>1466</v>
      </c>
      <c r="C866" s="39" t="s">
        <v>1475</v>
      </c>
      <c r="D866" s="30">
        <v>661.5</v>
      </c>
      <c r="E866" s="56" t="s">
        <v>1476</v>
      </c>
      <c r="K866" s="56" t="s">
        <v>301</v>
      </c>
      <c r="L866" s="56" t="s">
        <v>0</v>
      </c>
      <c r="M866" s="55" t="s">
        <v>734</v>
      </c>
      <c r="N866" s="57">
        <v>2019</v>
      </c>
      <c r="Z866" s="30" t="str">
        <f>IF(LEFT(M866,4)=LEFT(L866,4),L866,0)</f>
        <v>Myrmica</v>
      </c>
      <c r="AA866" s="72" t="s">
        <v>4300</v>
      </c>
      <c r="AB866" s="72" t="s">
        <v>4307</v>
      </c>
      <c r="AC866" s="72">
        <v>46.934320183523397</v>
      </c>
      <c r="AD866" s="72">
        <v>7.0349217501749601</v>
      </c>
      <c r="AE866" s="72"/>
      <c r="AF866" s="72"/>
      <c r="AG866" s="72"/>
    </row>
    <row r="867" spans="1:33" s="56" customFormat="1" ht="14.45" customHeight="1" x14ac:dyDescent="0.25">
      <c r="A867" s="24" t="s">
        <v>1878</v>
      </c>
      <c r="B867" s="39" t="s">
        <v>1466</v>
      </c>
      <c r="C867" s="39" t="s">
        <v>1475</v>
      </c>
      <c r="D867" s="30"/>
      <c r="E867" s="56" t="s">
        <v>1478</v>
      </c>
      <c r="K867" s="56" t="s">
        <v>301</v>
      </c>
      <c r="L867" s="56" t="s">
        <v>0</v>
      </c>
      <c r="M867" s="55" t="s">
        <v>744</v>
      </c>
      <c r="N867" s="57">
        <v>2019</v>
      </c>
      <c r="Z867" s="30" t="str">
        <f>IF(LEFT(M867,4)=LEFT(L867,4),L867,0)</f>
        <v>Myrmica</v>
      </c>
      <c r="AA867" s="72" t="s">
        <v>4300</v>
      </c>
      <c r="AB867" s="72" t="s">
        <v>4302</v>
      </c>
      <c r="AC867" s="72">
        <v>46.241146757586797</v>
      </c>
      <c r="AD867" s="72">
        <v>7.0783112308991099</v>
      </c>
      <c r="AE867" s="72"/>
      <c r="AF867" s="72"/>
      <c r="AG867" s="72"/>
    </row>
    <row r="868" spans="1:33" s="56" customFormat="1" ht="14.45" customHeight="1" x14ac:dyDescent="0.25">
      <c r="A868" s="29" t="s">
        <v>1879</v>
      </c>
      <c r="B868" s="39" t="s">
        <v>1466</v>
      </c>
      <c r="C868" s="39" t="s">
        <v>1475</v>
      </c>
      <c r="D868" s="30">
        <v>1108.6791062019799</v>
      </c>
      <c r="E868" s="56" t="s">
        <v>1477</v>
      </c>
      <c r="K868" s="56" t="s">
        <v>301</v>
      </c>
      <c r="L868" s="56" t="s">
        <v>0</v>
      </c>
      <c r="M868" s="55" t="s">
        <v>744</v>
      </c>
      <c r="N868" s="57">
        <v>2019</v>
      </c>
      <c r="Z868" s="30" t="str">
        <f>IF(LEFT(M868,4)=LEFT(L868,4),L868,0)</f>
        <v>Myrmica</v>
      </c>
      <c r="AA868" s="72" t="s">
        <v>4300</v>
      </c>
      <c r="AB868" s="72"/>
      <c r="AC868" s="72">
        <v>46.569594258911998</v>
      </c>
      <c r="AD868" s="72">
        <v>6.3351248067567898</v>
      </c>
      <c r="AE868" s="72"/>
      <c r="AF868" s="72"/>
      <c r="AG868" s="72"/>
    </row>
    <row r="869" spans="1:33" s="56" customFormat="1" ht="14.45" customHeight="1" x14ac:dyDescent="0.25">
      <c r="A869" s="24" t="s">
        <v>1880</v>
      </c>
      <c r="B869" s="39" t="s">
        <v>1466</v>
      </c>
      <c r="C869" s="39" t="s">
        <v>1479</v>
      </c>
      <c r="D869" s="30">
        <v>1515.8826675415</v>
      </c>
      <c r="E869" s="56" t="s">
        <v>1480</v>
      </c>
      <c r="H869" s="32"/>
      <c r="J869" s="37"/>
      <c r="K869" s="37"/>
      <c r="L869" s="37" t="s">
        <v>0</v>
      </c>
      <c r="M869" s="38"/>
      <c r="N869" s="39"/>
      <c r="O869" s="37"/>
      <c r="Z869" s="30">
        <f>IF(LEFT(M869,4)=LEFT(L869,4),L869,0)</f>
        <v>0</v>
      </c>
      <c r="AA869" s="72" t="s">
        <v>4300</v>
      </c>
      <c r="AB869" s="72" t="s">
        <v>4304</v>
      </c>
      <c r="AC869" s="72">
        <v>46.218855874468403</v>
      </c>
      <c r="AD869" s="72">
        <v>7.0413906775377102</v>
      </c>
      <c r="AE869" s="72"/>
      <c r="AF869" s="72"/>
      <c r="AG869" s="72"/>
    </row>
    <row r="870" spans="1:33" s="56" customFormat="1" ht="14.45" customHeight="1" x14ac:dyDescent="0.25">
      <c r="A870" s="29" t="s">
        <v>1881</v>
      </c>
      <c r="B870" s="39" t="s">
        <v>1466</v>
      </c>
      <c r="C870" s="39" t="s">
        <v>1479</v>
      </c>
      <c r="D870" s="30"/>
      <c r="E870" s="56" t="s">
        <v>1482</v>
      </c>
      <c r="K870" s="56" t="s">
        <v>301</v>
      </c>
      <c r="L870" s="56" t="s">
        <v>0</v>
      </c>
      <c r="M870" s="55" t="s">
        <v>744</v>
      </c>
      <c r="N870" s="57">
        <v>2019</v>
      </c>
      <c r="Z870" s="30" t="str">
        <f>IF(LEFT(M870,4)=LEFT(L870,4),L870,0)</f>
        <v>Myrmica</v>
      </c>
      <c r="AA870" s="72" t="s">
        <v>4303</v>
      </c>
      <c r="AB870" s="72"/>
      <c r="AC870" s="72">
        <v>46.5777834039053</v>
      </c>
      <c r="AD870" s="72">
        <v>6.4940092498490198</v>
      </c>
      <c r="AE870" s="72"/>
      <c r="AF870" s="72"/>
      <c r="AG870" s="72"/>
    </row>
    <row r="871" spans="1:33" s="56" customFormat="1" ht="14.45" customHeight="1" x14ac:dyDescent="0.25">
      <c r="A871" s="24" t="s">
        <v>1882</v>
      </c>
      <c r="B871" s="39" t="s">
        <v>1466</v>
      </c>
      <c r="C871" s="39" t="s">
        <v>1479</v>
      </c>
      <c r="D871" s="30">
        <v>1321.2465476989701</v>
      </c>
      <c r="E871" s="56" t="s">
        <v>1483</v>
      </c>
      <c r="K871" s="56" t="s">
        <v>301</v>
      </c>
      <c r="L871" s="56" t="s">
        <v>0</v>
      </c>
      <c r="M871" s="55" t="s">
        <v>744</v>
      </c>
      <c r="N871" s="57">
        <v>2019</v>
      </c>
      <c r="Z871" s="30" t="str">
        <f>IF(LEFT(M871,4)=LEFT(L871,4),L871,0)</f>
        <v>Myrmica</v>
      </c>
      <c r="AA871" s="72" t="s">
        <v>4303</v>
      </c>
      <c r="AB871" s="72" t="s">
        <v>4304</v>
      </c>
      <c r="AC871" s="72">
        <v>46.865215566886199</v>
      </c>
      <c r="AD871" s="72">
        <v>6.6458375189109598</v>
      </c>
      <c r="AE871" s="72"/>
      <c r="AF871" s="72"/>
      <c r="AG871" s="72"/>
    </row>
    <row r="872" spans="1:33" s="56" customFormat="1" ht="14.45" customHeight="1" x14ac:dyDescent="0.25">
      <c r="A872" s="29" t="s">
        <v>1883</v>
      </c>
      <c r="B872" s="39" t="s">
        <v>1466</v>
      </c>
      <c r="C872" s="39" t="s">
        <v>1479</v>
      </c>
      <c r="D872" s="30"/>
      <c r="E872" s="56" t="s">
        <v>1481</v>
      </c>
      <c r="K872" s="56" t="s">
        <v>301</v>
      </c>
      <c r="L872" s="56" t="s">
        <v>0</v>
      </c>
      <c r="M872" s="55" t="s">
        <v>744</v>
      </c>
      <c r="N872" s="57">
        <v>2019</v>
      </c>
      <c r="Z872" s="30" t="str">
        <f>IF(LEFT(M872,4)=LEFT(L872,4),L872,0)</f>
        <v>Myrmica</v>
      </c>
      <c r="AA872" s="72" t="s">
        <v>4300</v>
      </c>
      <c r="AB872" s="72" t="s">
        <v>4301</v>
      </c>
      <c r="AC872" s="72">
        <v>46.576360309000101</v>
      </c>
      <c r="AD872" s="72">
        <v>6.4981127235241498</v>
      </c>
      <c r="AE872" s="72"/>
      <c r="AF872" s="72"/>
      <c r="AG872" s="72"/>
    </row>
    <row r="873" spans="1:33" s="56" customFormat="1" ht="14.45" customHeight="1" x14ac:dyDescent="0.25">
      <c r="A873" s="29" t="s">
        <v>3107</v>
      </c>
      <c r="B873" s="39" t="s">
        <v>1466</v>
      </c>
      <c r="C873" s="39" t="s">
        <v>4200</v>
      </c>
      <c r="D873" s="30">
        <v>598.243984222412</v>
      </c>
      <c r="E873" s="56" t="s">
        <v>3089</v>
      </c>
      <c r="K873" s="57" t="s">
        <v>301</v>
      </c>
      <c r="L873" s="32" t="s">
        <v>403</v>
      </c>
      <c r="M873" s="58" t="s">
        <v>4004</v>
      </c>
      <c r="N873" s="57">
        <v>2019</v>
      </c>
      <c r="Z873" s="30" t="str">
        <f>IF(LEFT(M873,4)=LEFT(L873,4),L873,0)</f>
        <v>Formica</v>
      </c>
      <c r="AA873" s="72" t="s">
        <v>4300</v>
      </c>
      <c r="AB873" s="72"/>
      <c r="AC873" s="72">
        <v>46.422782401093599</v>
      </c>
      <c r="AD873" s="72">
        <v>6.1856505835981697</v>
      </c>
      <c r="AE873" s="72"/>
      <c r="AF873" s="72"/>
      <c r="AG873" s="72"/>
    </row>
    <row r="874" spans="1:33" s="56" customFormat="1" ht="14.45" customHeight="1" x14ac:dyDescent="0.25">
      <c r="A874" s="24" t="s">
        <v>1884</v>
      </c>
      <c r="B874" s="39" t="s">
        <v>1466</v>
      </c>
      <c r="C874" s="39" t="s">
        <v>1470</v>
      </c>
      <c r="D874" s="30"/>
      <c r="E874" s="56" t="s">
        <v>1471</v>
      </c>
      <c r="K874" s="56" t="s">
        <v>301</v>
      </c>
      <c r="L874" s="56" t="s">
        <v>0</v>
      </c>
      <c r="M874" s="55" t="s">
        <v>727</v>
      </c>
      <c r="N874" s="57">
        <v>2019</v>
      </c>
      <c r="Z874" s="30" t="str">
        <f>IF(LEFT(M874,4)=LEFT(L874,4),L874,0)</f>
        <v>Myrmica</v>
      </c>
      <c r="AA874" s="72" t="s">
        <v>4300</v>
      </c>
      <c r="AB874" s="72" t="s">
        <v>4302</v>
      </c>
      <c r="AC874" s="72">
        <v>46.3616713334171</v>
      </c>
      <c r="AD874" s="72">
        <v>7.04598364949935</v>
      </c>
      <c r="AE874" s="72"/>
      <c r="AF874" s="72"/>
      <c r="AG874" s="72"/>
    </row>
    <row r="875" spans="1:33" s="56" customFormat="1" ht="14.45" customHeight="1" x14ac:dyDescent="0.25">
      <c r="A875" s="24" t="s">
        <v>3026</v>
      </c>
      <c r="B875" s="39" t="s">
        <v>2627</v>
      </c>
      <c r="C875" s="39" t="s">
        <v>4201</v>
      </c>
      <c r="D875" s="30"/>
      <c r="E875" s="56" t="s">
        <v>2646</v>
      </c>
      <c r="L875" s="56" t="s">
        <v>3</v>
      </c>
      <c r="M875" s="58"/>
      <c r="Z875" s="30">
        <f>IF(LEFT(M875,4)=LEFT(L875,4),L875,0)</f>
        <v>0</v>
      </c>
      <c r="AA875" s="72" t="s">
        <v>4300</v>
      </c>
      <c r="AB875" s="72" t="s">
        <v>4304</v>
      </c>
      <c r="AC875" s="72">
        <v>46.647496153063798</v>
      </c>
      <c r="AD875" s="72">
        <v>6.2549192638067099</v>
      </c>
      <c r="AE875" s="72"/>
      <c r="AF875" s="72"/>
      <c r="AG875" s="72"/>
    </row>
    <row r="876" spans="1:33" s="56" customFormat="1" ht="14.45" customHeight="1" x14ac:dyDescent="0.25">
      <c r="A876" s="29" t="s">
        <v>3028</v>
      </c>
      <c r="B876" s="39" t="s">
        <v>2627</v>
      </c>
      <c r="C876" s="39" t="s">
        <v>2648</v>
      </c>
      <c r="D876" s="30"/>
      <c r="E876" s="56" t="s">
        <v>2650</v>
      </c>
      <c r="L876" s="56" t="s">
        <v>3</v>
      </c>
      <c r="M876" s="58"/>
      <c r="Z876" s="30">
        <f>IF(LEFT(M876,4)=LEFT(L876,4),L876,0)</f>
        <v>0</v>
      </c>
      <c r="AA876" s="72" t="s">
        <v>4300</v>
      </c>
      <c r="AB876" s="72" t="s">
        <v>4304</v>
      </c>
      <c r="AC876" s="72">
        <v>46.718615263581199</v>
      </c>
      <c r="AD876" s="72">
        <v>6.6449874144115002</v>
      </c>
      <c r="AE876" s="72"/>
      <c r="AF876" s="72"/>
      <c r="AG876" s="72"/>
    </row>
    <row r="877" spans="1:33" s="56" customFormat="1" ht="14.45" customHeight="1" x14ac:dyDescent="0.25">
      <c r="A877" s="29" t="s">
        <v>3025</v>
      </c>
      <c r="B877" s="39" t="s">
        <v>2627</v>
      </c>
      <c r="C877" s="39" t="s">
        <v>2644</v>
      </c>
      <c r="D877" s="30"/>
      <c r="E877" s="56" t="s">
        <v>2645</v>
      </c>
      <c r="L877" s="56" t="s">
        <v>3</v>
      </c>
      <c r="M877" s="58"/>
      <c r="Z877" s="30">
        <f>IF(LEFT(M877,4)=LEFT(L877,4),L877,0)</f>
        <v>0</v>
      </c>
      <c r="AA877" s="72" t="s">
        <v>4300</v>
      </c>
      <c r="AB877" s="72"/>
      <c r="AC877" s="72">
        <v>46.716931796652602</v>
      </c>
      <c r="AD877" s="72">
        <v>6.4135234639713303</v>
      </c>
      <c r="AE877" s="72"/>
      <c r="AF877" s="72"/>
      <c r="AG877" s="72"/>
    </row>
    <row r="878" spans="1:33" s="56" customFormat="1" ht="14.45" customHeight="1" x14ac:dyDescent="0.25">
      <c r="A878" s="29" t="s">
        <v>3031</v>
      </c>
      <c r="B878" s="39" t="s">
        <v>2627</v>
      </c>
      <c r="C878" s="39" t="s">
        <v>2654</v>
      </c>
      <c r="D878" s="30"/>
      <c r="E878" s="56" t="s">
        <v>2656</v>
      </c>
      <c r="K878" s="56" t="s">
        <v>301</v>
      </c>
      <c r="L878" s="56" t="s">
        <v>801</v>
      </c>
      <c r="M878" s="55" t="s">
        <v>800</v>
      </c>
      <c r="N878" s="56" t="s">
        <v>4005</v>
      </c>
      <c r="Z878" s="30" t="str">
        <f>IF(LEFT(M878,4)=LEFT(L878,4),L878,0)</f>
        <v>Solenopsis</v>
      </c>
      <c r="AA878" s="72" t="s">
        <v>4300</v>
      </c>
      <c r="AB878" s="72" t="s">
        <v>4304</v>
      </c>
      <c r="AC878" s="72">
        <v>46.436323482955899</v>
      </c>
      <c r="AD878" s="72">
        <v>6.9613523595710403</v>
      </c>
      <c r="AE878" s="72"/>
      <c r="AF878" s="72"/>
      <c r="AG878" s="72"/>
    </row>
    <row r="879" spans="1:33" s="56" customFormat="1" ht="14.45" customHeight="1" x14ac:dyDescent="0.25">
      <c r="A879" s="29" t="s">
        <v>3013</v>
      </c>
      <c r="B879" s="39" t="s">
        <v>2627</v>
      </c>
      <c r="C879" s="39" t="s">
        <v>2628</v>
      </c>
      <c r="D879" s="30"/>
      <c r="E879" s="56" t="s">
        <v>2629</v>
      </c>
      <c r="L879" s="56" t="s">
        <v>8</v>
      </c>
      <c r="M879" s="58"/>
      <c r="Z879" s="30">
        <f>IF(LEFT(M879,4)=LEFT(L879,4),L879,0)</f>
        <v>0</v>
      </c>
      <c r="AA879" s="72" t="s">
        <v>4300</v>
      </c>
      <c r="AB879" s="72" t="s">
        <v>4302</v>
      </c>
      <c r="AC879" s="72">
        <v>46.646309652777802</v>
      </c>
      <c r="AD879" s="72">
        <v>6.7286927532843199</v>
      </c>
      <c r="AE879" s="72"/>
      <c r="AF879" s="72"/>
      <c r="AG879" s="72"/>
    </row>
    <row r="880" spans="1:33" s="56" customFormat="1" ht="14.45" customHeight="1" x14ac:dyDescent="0.25">
      <c r="A880" s="24" t="s">
        <v>3014</v>
      </c>
      <c r="B880" s="39" t="s">
        <v>2627</v>
      </c>
      <c r="C880" s="39" t="s">
        <v>2628</v>
      </c>
      <c r="D880" s="30"/>
      <c r="E880" s="56" t="s">
        <v>2630</v>
      </c>
      <c r="L880" s="56" t="s">
        <v>3</v>
      </c>
      <c r="M880" s="58"/>
      <c r="Z880" s="30">
        <f>IF(LEFT(M880,4)=LEFT(L880,4),L880,0)</f>
        <v>0</v>
      </c>
      <c r="AA880" s="72" t="s">
        <v>4300</v>
      </c>
      <c r="AB880" s="72"/>
      <c r="AC880" s="72">
        <v>46.501791138189198</v>
      </c>
      <c r="AD880" s="72">
        <v>6.1773754472261704</v>
      </c>
      <c r="AE880" s="72"/>
      <c r="AF880" s="72"/>
      <c r="AG880" s="72"/>
    </row>
    <row r="881" spans="1:33" s="56" customFormat="1" ht="14.45" customHeight="1" x14ac:dyDescent="0.25">
      <c r="A881" s="29" t="s">
        <v>3016</v>
      </c>
      <c r="B881" s="39" t="s">
        <v>2627</v>
      </c>
      <c r="C881" s="39" t="s">
        <v>2631</v>
      </c>
      <c r="D881" s="30">
        <v>497.79073715210001</v>
      </c>
      <c r="E881" s="56" t="s">
        <v>2633</v>
      </c>
      <c r="L881" s="56" t="s">
        <v>3</v>
      </c>
      <c r="M881" s="58"/>
      <c r="Z881" s="30">
        <f>IF(LEFT(M881,4)=LEFT(L881,4),L881,0)</f>
        <v>0</v>
      </c>
      <c r="AA881" s="72" t="s">
        <v>4303</v>
      </c>
      <c r="AB881" s="72" t="s">
        <v>4301</v>
      </c>
      <c r="AC881" s="72">
        <v>46.577140158022502</v>
      </c>
      <c r="AD881" s="72">
        <v>6.49346591912078</v>
      </c>
      <c r="AE881" s="72"/>
      <c r="AF881" s="72"/>
      <c r="AG881" s="72"/>
    </row>
    <row r="882" spans="1:33" s="56" customFormat="1" ht="14.45" customHeight="1" x14ac:dyDescent="0.25">
      <c r="A882" s="29" t="s">
        <v>3015</v>
      </c>
      <c r="B882" s="39" t="s">
        <v>2627</v>
      </c>
      <c r="C882" s="39" t="s">
        <v>2631</v>
      </c>
      <c r="D882" s="30">
        <v>656.70189213473395</v>
      </c>
      <c r="E882" s="56" t="s">
        <v>2632</v>
      </c>
      <c r="L882" s="56" t="s">
        <v>3</v>
      </c>
      <c r="M882" s="58"/>
      <c r="Z882" s="30">
        <f>IF(LEFT(M882,4)=LEFT(L882,4),L882,0)</f>
        <v>0</v>
      </c>
      <c r="AA882" s="72" t="s">
        <v>4300</v>
      </c>
      <c r="AB882" s="72" t="s">
        <v>4301</v>
      </c>
      <c r="AC882" s="72">
        <v>46.717775043428396</v>
      </c>
      <c r="AD882" s="72">
        <v>6.4930550225232899</v>
      </c>
      <c r="AE882" s="72"/>
      <c r="AF882" s="72"/>
      <c r="AG882" s="72"/>
    </row>
    <row r="883" spans="1:33" s="56" customFormat="1" ht="14.45" customHeight="1" x14ac:dyDescent="0.25">
      <c r="A883" s="24" t="s">
        <v>3023</v>
      </c>
      <c r="B883" s="39" t="s">
        <v>2627</v>
      </c>
      <c r="C883" s="39" t="s">
        <v>2637</v>
      </c>
      <c r="D883" s="30">
        <v>508.61520004272501</v>
      </c>
      <c r="E883" s="56" t="s">
        <v>2642</v>
      </c>
      <c r="L883" s="56" t="s">
        <v>3</v>
      </c>
      <c r="M883" s="58"/>
      <c r="Z883" s="30">
        <f>IF(LEFT(M883,4)=LEFT(L883,4),L883,0)</f>
        <v>0</v>
      </c>
      <c r="AA883" s="72" t="s">
        <v>4303</v>
      </c>
      <c r="AB883" s="72" t="s">
        <v>4301</v>
      </c>
      <c r="AC883" s="72">
        <v>46.790970554435198</v>
      </c>
      <c r="AD883" s="72">
        <v>6.56193441682667</v>
      </c>
      <c r="AE883" s="72"/>
      <c r="AF883" s="72"/>
      <c r="AG883" s="72"/>
    </row>
    <row r="884" spans="1:33" s="56" customFormat="1" ht="14.45" customHeight="1" x14ac:dyDescent="0.25">
      <c r="A884" s="29" t="s">
        <v>3019</v>
      </c>
      <c r="B884" s="39" t="s">
        <v>2627</v>
      </c>
      <c r="C884" s="39" t="s">
        <v>2637</v>
      </c>
      <c r="D884" s="30"/>
      <c r="E884" s="56" t="s">
        <v>2638</v>
      </c>
      <c r="L884" s="56" t="s">
        <v>8</v>
      </c>
      <c r="Q884" s="34" t="s">
        <v>3639</v>
      </c>
      <c r="Z884" s="30">
        <f>IF(LEFT(M884,4)=LEFT(L884,4),L884,0)</f>
        <v>0</v>
      </c>
      <c r="AA884" s="72" t="s">
        <v>4300</v>
      </c>
      <c r="AB884" s="72" t="s">
        <v>4304</v>
      </c>
      <c r="AC884" s="72">
        <v>46.643688622309803</v>
      </c>
      <c r="AD884" s="72">
        <v>6.2517480599367898</v>
      </c>
      <c r="AE884" s="72"/>
      <c r="AF884" s="72"/>
      <c r="AG884" s="72"/>
    </row>
    <row r="885" spans="1:33" s="56" customFormat="1" ht="14.45" customHeight="1" x14ac:dyDescent="0.25">
      <c r="A885" s="24" t="s">
        <v>3020</v>
      </c>
      <c r="B885" s="39" t="s">
        <v>2627</v>
      </c>
      <c r="C885" s="39" t="s">
        <v>2637</v>
      </c>
      <c r="D885" s="30">
        <v>600.024013519287</v>
      </c>
      <c r="E885" s="56" t="s">
        <v>2639</v>
      </c>
      <c r="L885" s="56" t="s">
        <v>8</v>
      </c>
      <c r="M885" s="58"/>
      <c r="Z885" s="30">
        <f>IF(LEFT(M885,4)=LEFT(L885,4),L885,0)</f>
        <v>0</v>
      </c>
      <c r="AA885" s="72" t="s">
        <v>4300</v>
      </c>
      <c r="AB885" s="72" t="s">
        <v>4301</v>
      </c>
      <c r="AC885" s="72">
        <v>46.646742140644697</v>
      </c>
      <c r="AD885" s="72">
        <v>6.57509316728052</v>
      </c>
      <c r="AE885" s="72"/>
      <c r="AF885" s="72"/>
      <c r="AG885" s="72"/>
    </row>
    <row r="886" spans="1:33" s="56" customFormat="1" ht="14.45" customHeight="1" x14ac:dyDescent="0.25">
      <c r="A886" s="29" t="s">
        <v>3022</v>
      </c>
      <c r="B886" s="39" t="s">
        <v>2627</v>
      </c>
      <c r="C886" s="39" t="s">
        <v>2637</v>
      </c>
      <c r="D886" s="30"/>
      <c r="E886" s="56" t="s">
        <v>2641</v>
      </c>
      <c r="L886" s="56" t="s">
        <v>3</v>
      </c>
      <c r="M886" s="58"/>
      <c r="Z886" s="30">
        <f>IF(LEFT(M886,4)=LEFT(L886,4),L886,0)</f>
        <v>0</v>
      </c>
      <c r="AA886" s="72" t="s">
        <v>4300</v>
      </c>
      <c r="AB886" s="72" t="s">
        <v>4301</v>
      </c>
      <c r="AC886" s="72">
        <v>46.505658894406203</v>
      </c>
      <c r="AD886" s="72">
        <v>6.8847946638599096</v>
      </c>
      <c r="AE886" s="72"/>
      <c r="AF886" s="72"/>
      <c r="AG886" s="72"/>
    </row>
    <row r="887" spans="1:33" s="56" customFormat="1" ht="14.45" customHeight="1" x14ac:dyDescent="0.25">
      <c r="A887" s="29" t="s">
        <v>3021</v>
      </c>
      <c r="B887" s="39" t="s">
        <v>2627</v>
      </c>
      <c r="C887" s="39" t="s">
        <v>2637</v>
      </c>
      <c r="D887" s="30"/>
      <c r="E887" s="56" t="s">
        <v>2640</v>
      </c>
      <c r="K887" s="56" t="s">
        <v>301</v>
      </c>
      <c r="L887" s="56" t="s">
        <v>801</v>
      </c>
      <c r="M887" s="55" t="s">
        <v>800</v>
      </c>
      <c r="N887" s="56" t="s">
        <v>4005</v>
      </c>
      <c r="Z887" s="30" t="str">
        <f>IF(LEFT(M887,4)=LEFT(L887,4),L887,0)</f>
        <v>Solenopsis</v>
      </c>
      <c r="AA887" s="72" t="s">
        <v>4300</v>
      </c>
      <c r="AB887" s="72" t="s">
        <v>4301</v>
      </c>
      <c r="AC887" s="72">
        <v>46.5056468946335</v>
      </c>
      <c r="AD887" s="72">
        <v>6.88482282705455</v>
      </c>
      <c r="AE887" s="72"/>
      <c r="AF887" s="72"/>
      <c r="AG887" s="72"/>
    </row>
    <row r="888" spans="1:33" s="56" customFormat="1" ht="14.45" customHeight="1" x14ac:dyDescent="0.25">
      <c r="A888" s="29" t="s">
        <v>3024</v>
      </c>
      <c r="B888" s="39" t="s">
        <v>2627</v>
      </c>
      <c r="C888" s="39" t="s">
        <v>2637</v>
      </c>
      <c r="D888" s="30"/>
      <c r="E888" s="56" t="s">
        <v>2643</v>
      </c>
      <c r="L888" s="56" t="s">
        <v>15</v>
      </c>
      <c r="M888" s="58"/>
      <c r="Z888" s="30">
        <f>IF(LEFT(M888,4)=LEFT(L888,4),L888,0)</f>
        <v>0</v>
      </c>
      <c r="AA888" s="72" t="s">
        <v>4300</v>
      </c>
      <c r="AB888" s="72"/>
      <c r="AC888" s="72">
        <v>46.501792984439099</v>
      </c>
      <c r="AD888" s="72">
        <v>6.1773754472261704</v>
      </c>
      <c r="AE888" s="72"/>
      <c r="AF888" s="72"/>
      <c r="AG888" s="72"/>
    </row>
    <row r="889" spans="1:33" s="56" customFormat="1" ht="14.45" customHeight="1" x14ac:dyDescent="0.25">
      <c r="A889" s="24" t="s">
        <v>3032</v>
      </c>
      <c r="B889" s="39" t="s">
        <v>2627</v>
      </c>
      <c r="C889" s="39" t="s">
        <v>2655</v>
      </c>
      <c r="D889" s="30"/>
      <c r="E889" s="56" t="s">
        <v>2657</v>
      </c>
      <c r="F889" s="75">
        <v>9</v>
      </c>
      <c r="G889" s="75"/>
      <c r="H889" s="75"/>
      <c r="K889" s="56" t="s">
        <v>4006</v>
      </c>
      <c r="L889" s="56" t="s">
        <v>91</v>
      </c>
      <c r="M889" s="75" t="s">
        <v>916</v>
      </c>
      <c r="N889" s="55">
        <v>2019</v>
      </c>
      <c r="Z889" s="30" t="str">
        <f>IF(LEFT(M889,4)=LEFT(L889,4),L889,0)</f>
        <v>Temnothorax</v>
      </c>
      <c r="AA889" s="72" t="s">
        <v>4300</v>
      </c>
      <c r="AB889" s="72" t="s">
        <v>4304</v>
      </c>
      <c r="AC889" s="72">
        <v>46.2853257029251</v>
      </c>
      <c r="AD889" s="72">
        <v>7.1158245735333896</v>
      </c>
      <c r="AE889" s="72"/>
      <c r="AF889" s="72"/>
      <c r="AG889" s="72"/>
    </row>
    <row r="890" spans="1:33" s="56" customFormat="1" ht="14.45" customHeight="1" x14ac:dyDescent="0.25">
      <c r="A890" s="24" t="s">
        <v>3029</v>
      </c>
      <c r="B890" s="39" t="s">
        <v>2627</v>
      </c>
      <c r="C890" s="39" t="s">
        <v>2651</v>
      </c>
      <c r="D890" s="30"/>
      <c r="E890" s="56" t="s">
        <v>2652</v>
      </c>
      <c r="L890" s="56" t="s">
        <v>95</v>
      </c>
      <c r="M890" s="58"/>
      <c r="Z890" s="30">
        <f>IF(LEFT(M890,4)=LEFT(L890,4),L890,0)</f>
        <v>0</v>
      </c>
      <c r="AA890" s="72" t="s">
        <v>4300</v>
      </c>
      <c r="AB890" s="72" t="s">
        <v>4304</v>
      </c>
      <c r="AC890" s="72">
        <v>46.647502507333598</v>
      </c>
      <c r="AD890" s="72">
        <v>6.25491537679647</v>
      </c>
      <c r="AE890" s="72"/>
      <c r="AF890" s="72"/>
      <c r="AG890" s="72"/>
    </row>
    <row r="891" spans="1:33" s="56" customFormat="1" ht="14.45" customHeight="1" x14ac:dyDescent="0.25">
      <c r="A891" s="24" t="s">
        <v>3017</v>
      </c>
      <c r="B891" s="39" t="s">
        <v>2627</v>
      </c>
      <c r="C891" s="39" t="s">
        <v>2634</v>
      </c>
      <c r="D891" s="30"/>
      <c r="E891" s="56" t="s">
        <v>2635</v>
      </c>
      <c r="L891" s="56" t="s">
        <v>3</v>
      </c>
      <c r="M891" s="58"/>
      <c r="Z891" s="30">
        <f>IF(LEFT(M891,4)=LEFT(L891,4),L891,0)</f>
        <v>0</v>
      </c>
      <c r="AA891" s="72" t="s">
        <v>4300</v>
      </c>
      <c r="AB891" s="72" t="s">
        <v>4304</v>
      </c>
      <c r="AC891" s="72">
        <v>46.566593041787897</v>
      </c>
      <c r="AD891" s="72">
        <v>6.1783356580136202</v>
      </c>
      <c r="AE891" s="72"/>
      <c r="AF891" s="72"/>
      <c r="AG891" s="72"/>
    </row>
    <row r="892" spans="1:33" s="56" customFormat="1" ht="14.45" customHeight="1" x14ac:dyDescent="0.25">
      <c r="A892" s="29" t="s">
        <v>3018</v>
      </c>
      <c r="B892" s="39" t="s">
        <v>2627</v>
      </c>
      <c r="C892" s="39" t="s">
        <v>2634</v>
      </c>
      <c r="D892" s="30"/>
      <c r="E892" s="56" t="s">
        <v>2636</v>
      </c>
      <c r="L892" s="56" t="s">
        <v>3</v>
      </c>
      <c r="M892" s="58"/>
      <c r="Z892" s="30">
        <f>IF(LEFT(M892,4)=LEFT(L892,4),L892,0)</f>
        <v>0</v>
      </c>
      <c r="AA892" s="72" t="s">
        <v>4300</v>
      </c>
      <c r="AB892" s="72" t="s">
        <v>4304</v>
      </c>
      <c r="AC892" s="72">
        <v>46.288243182747998</v>
      </c>
      <c r="AD892" s="72">
        <v>7.1264861440413201</v>
      </c>
      <c r="AE892" s="72"/>
      <c r="AF892" s="72"/>
      <c r="AG892" s="72"/>
    </row>
    <row r="893" spans="1:33" s="56" customFormat="1" ht="14.45" customHeight="1" x14ac:dyDescent="0.25">
      <c r="A893" s="29" t="s">
        <v>3027</v>
      </c>
      <c r="B893" s="39" t="s">
        <v>2627</v>
      </c>
      <c r="C893" s="39" t="s">
        <v>2647</v>
      </c>
      <c r="D893" s="30"/>
      <c r="E893" s="56" t="s">
        <v>2649</v>
      </c>
      <c r="L893" s="56" t="s">
        <v>3</v>
      </c>
      <c r="M893" s="58"/>
      <c r="Z893" s="30">
        <f>IF(LEFT(M893,4)=LEFT(L893,4),L893,0)</f>
        <v>0</v>
      </c>
      <c r="AA893" s="72" t="s">
        <v>4300</v>
      </c>
      <c r="AB893" s="72" t="s">
        <v>4305</v>
      </c>
      <c r="AC893" s="72">
        <v>46.323802785276897</v>
      </c>
      <c r="AD893" s="72">
        <v>7.1889132235264999</v>
      </c>
      <c r="AE893" s="72"/>
      <c r="AF893" s="72"/>
      <c r="AG893" s="72"/>
    </row>
    <row r="894" spans="1:33" s="56" customFormat="1" ht="14.45" customHeight="1" x14ac:dyDescent="0.25">
      <c r="A894" s="29" t="s">
        <v>3030</v>
      </c>
      <c r="B894" s="39" t="s">
        <v>2627</v>
      </c>
      <c r="C894" s="39" t="s">
        <v>2653</v>
      </c>
      <c r="D894" s="30"/>
      <c r="E894" s="37" t="s">
        <v>4308</v>
      </c>
      <c r="L894" s="56" t="s">
        <v>15</v>
      </c>
      <c r="M894" s="58"/>
      <c r="Z894" s="30">
        <f>IF(LEFT(M894,4)=LEFT(L894,4),L894,0)</f>
        <v>0</v>
      </c>
      <c r="AA894" s="72" t="s">
        <v>4300</v>
      </c>
      <c r="AB894" s="72" t="s">
        <v>4304</v>
      </c>
      <c r="AC894" s="72">
        <v>46.642314566826897</v>
      </c>
      <c r="AD894" s="72">
        <v>6.2576379422505504</v>
      </c>
      <c r="AE894" s="72"/>
      <c r="AF894" s="72"/>
      <c r="AG894" s="72"/>
    </row>
    <row r="895" spans="1:33" s="56" customFormat="1" ht="14.45" customHeight="1" x14ac:dyDescent="0.25">
      <c r="A895" s="29" t="s">
        <v>3935</v>
      </c>
      <c r="B895" s="39" t="s">
        <v>3534</v>
      </c>
      <c r="C895" s="39" t="s">
        <v>3535</v>
      </c>
      <c r="D895" s="30"/>
      <c r="E895" s="56" t="s">
        <v>3536</v>
      </c>
      <c r="L895" s="56" t="s">
        <v>15</v>
      </c>
      <c r="M895" s="58"/>
      <c r="Z895" s="30">
        <f>IF(LEFT(M895,4)=LEFT(L895,4),L895,0)</f>
        <v>0</v>
      </c>
      <c r="AA895" s="72" t="s">
        <v>4300</v>
      </c>
      <c r="AB895" s="72"/>
      <c r="AC895" s="72">
        <v>46.718517106959503</v>
      </c>
      <c r="AD895" s="72">
        <v>6.6412451048030796</v>
      </c>
      <c r="AE895" s="72"/>
      <c r="AF895" s="72"/>
      <c r="AG895" s="72"/>
    </row>
    <row r="896" spans="1:33" s="56" customFormat="1" ht="14.45" customHeight="1" x14ac:dyDescent="0.25">
      <c r="A896" s="29" t="s">
        <v>3936</v>
      </c>
      <c r="B896" s="39" t="s">
        <v>3534</v>
      </c>
      <c r="C896" s="39" t="s">
        <v>3535</v>
      </c>
      <c r="D896" s="30"/>
      <c r="E896" s="56" t="s">
        <v>3537</v>
      </c>
      <c r="L896" s="56" t="s">
        <v>8</v>
      </c>
      <c r="M896" s="58"/>
      <c r="Z896" s="30">
        <f>IF(LEFT(M896,4)=LEFT(L896,4),L896,0)</f>
        <v>0</v>
      </c>
      <c r="AA896" s="72" t="s">
        <v>4300</v>
      </c>
      <c r="AB896" s="72" t="s">
        <v>4304</v>
      </c>
      <c r="AC896" s="72">
        <v>46.217440248911302</v>
      </c>
      <c r="AD896" s="72">
        <v>7.0420697805362904</v>
      </c>
      <c r="AE896" s="72"/>
      <c r="AF896" s="72"/>
      <c r="AG896" s="72"/>
    </row>
    <row r="897" spans="1:33" s="56" customFormat="1" ht="14.45" customHeight="1" x14ac:dyDescent="0.25">
      <c r="A897" s="29" t="s">
        <v>3948</v>
      </c>
      <c r="B897" s="39" t="s">
        <v>3534</v>
      </c>
      <c r="C897" s="39" t="s">
        <v>3555</v>
      </c>
      <c r="D897" s="30"/>
      <c r="E897" s="56" t="s">
        <v>3556</v>
      </c>
      <c r="L897" s="56" t="s">
        <v>3</v>
      </c>
      <c r="M897" s="58"/>
      <c r="Z897" s="30">
        <f>IF(LEFT(M897,4)=LEFT(L897,4),L897,0)</f>
        <v>0</v>
      </c>
      <c r="AA897" s="72" t="s">
        <v>4300</v>
      </c>
      <c r="AB897" s="72" t="s">
        <v>4304</v>
      </c>
      <c r="AC897" s="72">
        <v>46.363832554868303</v>
      </c>
      <c r="AD897" s="72">
        <v>7.1923984766230999</v>
      </c>
      <c r="AE897" s="72"/>
      <c r="AF897" s="72"/>
      <c r="AG897" s="72"/>
    </row>
    <row r="898" spans="1:33" s="56" customFormat="1" ht="14.45" customHeight="1" x14ac:dyDescent="0.25">
      <c r="A898" s="29" t="s">
        <v>3939</v>
      </c>
      <c r="B898" s="39" t="s">
        <v>3534</v>
      </c>
      <c r="C898" s="39" t="s">
        <v>3540</v>
      </c>
      <c r="D898" s="30"/>
      <c r="E898" s="56" t="s">
        <v>3542</v>
      </c>
      <c r="F898" s="56" t="s">
        <v>4072</v>
      </c>
      <c r="J898" s="37"/>
      <c r="K898" s="37"/>
      <c r="L898" s="37" t="s">
        <v>0</v>
      </c>
      <c r="M898" s="38"/>
      <c r="N898" s="37"/>
      <c r="O898" s="37"/>
      <c r="Z898" s="30">
        <f>IF(LEFT(M898,4)=LEFT(L898,4),L898,0)</f>
        <v>0</v>
      </c>
      <c r="AA898" s="72" t="s">
        <v>4300</v>
      </c>
      <c r="AB898" s="72" t="s">
        <v>4304</v>
      </c>
      <c r="AC898" s="72">
        <v>46.499607039519702</v>
      </c>
      <c r="AD898" s="72">
        <v>6.73165746052155</v>
      </c>
      <c r="AE898" s="72"/>
      <c r="AF898" s="72"/>
      <c r="AG898" s="72"/>
    </row>
    <row r="899" spans="1:33" s="56" customFormat="1" ht="14.45" customHeight="1" x14ac:dyDescent="0.25">
      <c r="A899" s="29" t="s">
        <v>3938</v>
      </c>
      <c r="B899" s="39" t="s">
        <v>3534</v>
      </c>
      <c r="C899" s="39" t="s">
        <v>3540</v>
      </c>
      <c r="D899" s="30"/>
      <c r="E899" s="56" t="s">
        <v>3541</v>
      </c>
      <c r="F899" s="56" t="s">
        <v>4072</v>
      </c>
      <c r="J899" s="37"/>
      <c r="K899" s="37"/>
      <c r="L899" s="37" t="s">
        <v>0</v>
      </c>
      <c r="M899" s="38"/>
      <c r="N899" s="37"/>
      <c r="O899" s="37"/>
      <c r="Z899" s="30">
        <f>IF(LEFT(M899,4)=LEFT(L899,4),L899,0)</f>
        <v>0</v>
      </c>
      <c r="AA899" s="72" t="s">
        <v>4300</v>
      </c>
      <c r="AB899" s="72"/>
      <c r="AC899" s="72">
        <v>46.864742710840702</v>
      </c>
      <c r="AD899" s="72">
        <v>6.5599160065878204</v>
      </c>
      <c r="AE899" s="72"/>
      <c r="AF899" s="72"/>
      <c r="AG899" s="72"/>
    </row>
    <row r="900" spans="1:33" s="56" customFormat="1" ht="14.45" customHeight="1" x14ac:dyDescent="0.25">
      <c r="A900" s="29" t="s">
        <v>3937</v>
      </c>
      <c r="B900" s="39" t="s">
        <v>3534</v>
      </c>
      <c r="C900" s="39" t="s">
        <v>3538</v>
      </c>
      <c r="D900" s="30"/>
      <c r="E900" s="56" t="s">
        <v>3539</v>
      </c>
      <c r="L900" s="56" t="s">
        <v>3</v>
      </c>
      <c r="M900" s="58"/>
      <c r="Z900" s="30">
        <f>IF(LEFT(M900,4)=LEFT(L900,4),L900,0)</f>
        <v>0</v>
      </c>
      <c r="AA900" s="72" t="s">
        <v>4300</v>
      </c>
      <c r="AB900" s="72" t="s">
        <v>4304</v>
      </c>
      <c r="AC900" s="72">
        <v>46.8639355265788</v>
      </c>
      <c r="AD900" s="72">
        <v>6.5718475164297399</v>
      </c>
      <c r="AE900" s="72"/>
      <c r="AF900" s="72"/>
      <c r="AG900" s="72"/>
    </row>
    <row r="901" spans="1:33" s="56" customFormat="1" ht="14.45" customHeight="1" x14ac:dyDescent="0.25">
      <c r="A901" s="29" t="s">
        <v>3941</v>
      </c>
      <c r="B901" s="39" t="s">
        <v>3534</v>
      </c>
      <c r="C901" s="39" t="s">
        <v>3545</v>
      </c>
      <c r="D901" s="30"/>
      <c r="E901" s="56" t="s">
        <v>3546</v>
      </c>
      <c r="K901" s="56" t="s">
        <v>301</v>
      </c>
      <c r="L901" s="56" t="s">
        <v>0</v>
      </c>
      <c r="M901" s="58" t="s">
        <v>727</v>
      </c>
      <c r="Z901" s="30" t="str">
        <f>IF(LEFT(M901,4)=LEFT(L901,4),L901,0)</f>
        <v>Myrmica</v>
      </c>
      <c r="AA901" s="72" t="s">
        <v>4300</v>
      </c>
      <c r="AB901" s="72" t="s">
        <v>4304</v>
      </c>
      <c r="AC901" s="72">
        <v>46.646923077375597</v>
      </c>
      <c r="AD901" s="72">
        <v>6.2560648215081596</v>
      </c>
      <c r="AE901" s="72"/>
      <c r="AF901" s="72"/>
      <c r="AG901" s="72"/>
    </row>
    <row r="902" spans="1:33" s="56" customFormat="1" ht="14.45" customHeight="1" x14ac:dyDescent="0.25">
      <c r="A902" s="29" t="s">
        <v>3940</v>
      </c>
      <c r="B902" s="39" t="s">
        <v>3534</v>
      </c>
      <c r="C902" s="39" t="s">
        <v>3543</v>
      </c>
      <c r="D902" s="30"/>
      <c r="E902" s="56" t="s">
        <v>3544</v>
      </c>
      <c r="K902" s="56" t="s">
        <v>301</v>
      </c>
      <c r="L902" s="56" t="s">
        <v>0</v>
      </c>
      <c r="M902" s="58" t="s">
        <v>727</v>
      </c>
      <c r="Z902" s="30" t="str">
        <f>IF(LEFT(M902,4)=LEFT(L902,4),L902,0)</f>
        <v>Myrmica</v>
      </c>
      <c r="AA902" s="72" t="s">
        <v>4300</v>
      </c>
      <c r="AB902" s="72" t="s">
        <v>4301</v>
      </c>
      <c r="AC902" s="72">
        <v>46.9388776481901</v>
      </c>
      <c r="AD902" s="72">
        <v>7.0415404931709</v>
      </c>
      <c r="AE902" s="72"/>
      <c r="AF902" s="72"/>
      <c r="AG902" s="72"/>
    </row>
    <row r="903" spans="1:33" s="56" customFormat="1" ht="14.45" customHeight="1" x14ac:dyDescent="0.25">
      <c r="A903" s="29" t="s">
        <v>3944</v>
      </c>
      <c r="B903" s="39" t="s">
        <v>3534</v>
      </c>
      <c r="C903" s="39" t="s">
        <v>3547</v>
      </c>
      <c r="D903" s="30"/>
      <c r="E903" s="56" t="s">
        <v>3550</v>
      </c>
      <c r="L903" s="56" t="s">
        <v>3</v>
      </c>
      <c r="M903" s="58"/>
      <c r="Z903" s="30">
        <f>IF(LEFT(M903,4)=LEFT(L903,4),L903,0)</f>
        <v>0</v>
      </c>
      <c r="AA903" s="72" t="s">
        <v>4300</v>
      </c>
      <c r="AB903" s="72" t="s">
        <v>4307</v>
      </c>
      <c r="AC903" s="72">
        <v>46.500782445080802</v>
      </c>
      <c r="AD903" s="72">
        <v>6.4151527698431803</v>
      </c>
      <c r="AE903" s="72"/>
      <c r="AF903" s="72"/>
      <c r="AG903" s="72"/>
    </row>
    <row r="904" spans="1:33" s="56" customFormat="1" ht="14.45" customHeight="1" x14ac:dyDescent="0.25">
      <c r="A904" s="29" t="s">
        <v>3945</v>
      </c>
      <c r="B904" s="39" t="s">
        <v>3534</v>
      </c>
      <c r="C904" s="39" t="s">
        <v>3547</v>
      </c>
      <c r="D904" s="30"/>
      <c r="E904" s="56" t="s">
        <v>3551</v>
      </c>
      <c r="L904" s="56" t="s">
        <v>3</v>
      </c>
      <c r="M904" s="58"/>
      <c r="Z904" s="30">
        <f>IF(LEFT(M904,4)=LEFT(L904,4),L904,0)</f>
        <v>0</v>
      </c>
      <c r="AA904" s="72" t="s">
        <v>4303</v>
      </c>
      <c r="AB904" s="72"/>
      <c r="AC904" s="72">
        <v>46.503146096755501</v>
      </c>
      <c r="AD904" s="72">
        <v>7.1917852641522799</v>
      </c>
      <c r="AE904" s="72"/>
      <c r="AF904" s="72"/>
      <c r="AG904" s="72"/>
    </row>
    <row r="905" spans="1:33" s="56" customFormat="1" ht="14.45" customHeight="1" x14ac:dyDescent="0.25">
      <c r="A905" s="29" t="s">
        <v>3942</v>
      </c>
      <c r="B905" s="39" t="s">
        <v>3534</v>
      </c>
      <c r="C905" s="39" t="s">
        <v>3547</v>
      </c>
      <c r="D905" s="30">
        <v>583.28023910522495</v>
      </c>
      <c r="E905" s="56" t="s">
        <v>3548</v>
      </c>
      <c r="L905" s="56" t="s">
        <v>3</v>
      </c>
      <c r="M905" s="58"/>
      <c r="Z905" s="30">
        <f>IF(LEFT(M905,4)=LEFT(L905,4),L905,0)</f>
        <v>0</v>
      </c>
      <c r="AA905" s="72" t="s">
        <v>4300</v>
      </c>
      <c r="AB905" s="72"/>
      <c r="AC905" s="72">
        <v>46.422605691539999</v>
      </c>
      <c r="AD905" s="72">
        <v>6.1826470126252602</v>
      </c>
      <c r="AE905" s="72"/>
      <c r="AF905" s="72"/>
      <c r="AG905" s="72"/>
    </row>
    <row r="906" spans="1:33" s="56" customFormat="1" ht="14.45" customHeight="1" x14ac:dyDescent="0.25">
      <c r="A906" s="29" t="s">
        <v>3943</v>
      </c>
      <c r="B906" s="39" t="s">
        <v>3534</v>
      </c>
      <c r="C906" s="39" t="s">
        <v>3547</v>
      </c>
      <c r="D906" s="30"/>
      <c r="E906" s="56" t="s">
        <v>3549</v>
      </c>
      <c r="L906" s="56" t="s">
        <v>8</v>
      </c>
      <c r="M906" s="58"/>
      <c r="Z906" s="30">
        <f>IF(LEFT(M906,4)=LEFT(L906,4),L906,0)</f>
        <v>0</v>
      </c>
      <c r="AA906" s="72" t="s">
        <v>4300</v>
      </c>
      <c r="AB906" s="72" t="s">
        <v>4304</v>
      </c>
      <c r="AC906" s="72">
        <v>46.861667284011403</v>
      </c>
      <c r="AD906" s="72">
        <v>6.5640338344428697</v>
      </c>
      <c r="AE906" s="72"/>
      <c r="AF906" s="72"/>
      <c r="AG906" s="72"/>
    </row>
    <row r="907" spans="1:33" s="56" customFormat="1" ht="14.45" customHeight="1" x14ac:dyDescent="0.25">
      <c r="A907" s="29" t="s">
        <v>3946</v>
      </c>
      <c r="B907" s="39" t="s">
        <v>3534</v>
      </c>
      <c r="C907" s="39" t="s">
        <v>3552</v>
      </c>
      <c r="D907" s="30">
        <v>1414.8855857849101</v>
      </c>
      <c r="E907" s="56" t="s">
        <v>3553</v>
      </c>
      <c r="L907" s="56" t="s">
        <v>8</v>
      </c>
      <c r="M907" s="58"/>
      <c r="Z907" s="30">
        <f>IF(LEFT(M907,4)=LEFT(L907,4),L907,0)</f>
        <v>0</v>
      </c>
      <c r="AA907" s="72" t="s">
        <v>4303</v>
      </c>
      <c r="AB907" s="72" t="s">
        <v>4304</v>
      </c>
      <c r="AC907" s="72">
        <v>46.8594393460844</v>
      </c>
      <c r="AD907" s="72">
        <v>6.5644876282901201</v>
      </c>
      <c r="AE907" s="72"/>
      <c r="AF907" s="72"/>
      <c r="AG907" s="72"/>
    </row>
    <row r="908" spans="1:33" s="56" customFormat="1" ht="14.45" customHeight="1" x14ac:dyDescent="0.25">
      <c r="A908" s="29" t="s">
        <v>3947</v>
      </c>
      <c r="B908" s="39" t="s">
        <v>3534</v>
      </c>
      <c r="C908" s="39" t="s">
        <v>3552</v>
      </c>
      <c r="D908" s="30"/>
      <c r="E908" s="56" t="s">
        <v>3554</v>
      </c>
      <c r="L908" s="56" t="s">
        <v>8</v>
      </c>
      <c r="M908" s="58"/>
      <c r="Z908" s="30">
        <f>IF(LEFT(M908,4)=LEFT(L908,4),L908,0)</f>
        <v>0</v>
      </c>
      <c r="AA908" s="72" t="s">
        <v>4300</v>
      </c>
      <c r="AB908" s="72" t="s">
        <v>4304</v>
      </c>
      <c r="AC908" s="72">
        <v>46.866942976369799</v>
      </c>
      <c r="AD908" s="72">
        <v>6.7198753485962097</v>
      </c>
      <c r="AE908" s="72"/>
      <c r="AF908" s="72"/>
      <c r="AG908" s="72"/>
    </row>
    <row r="909" spans="1:33" s="56" customFormat="1" ht="14.45" customHeight="1" x14ac:dyDescent="0.25">
      <c r="A909" s="29" t="s">
        <v>3949</v>
      </c>
      <c r="B909" s="39" t="s">
        <v>3534</v>
      </c>
      <c r="C909" s="39" t="s">
        <v>3557</v>
      </c>
      <c r="D909" s="30">
        <v>620.1</v>
      </c>
      <c r="E909" s="56" t="s">
        <v>3558</v>
      </c>
      <c r="L909" s="56" t="s">
        <v>8</v>
      </c>
      <c r="M909" s="58"/>
      <c r="Z909" s="30">
        <f>IF(LEFT(M909,4)=LEFT(L909,4),L909,0)</f>
        <v>0</v>
      </c>
      <c r="AA909" s="72" t="s">
        <v>4300</v>
      </c>
      <c r="AB909" s="72" t="s">
        <v>4302</v>
      </c>
      <c r="AC909" s="72">
        <v>46.933807333218198</v>
      </c>
      <c r="AD909" s="72">
        <v>7.0377655163271697</v>
      </c>
      <c r="AE909" s="72"/>
      <c r="AF909" s="72"/>
      <c r="AG909" s="72"/>
    </row>
    <row r="910" spans="1:33" s="56" customFormat="1" ht="14.45" customHeight="1" x14ac:dyDescent="0.25">
      <c r="A910" s="29" t="s">
        <v>3950</v>
      </c>
      <c r="B910" s="39" t="s">
        <v>3534</v>
      </c>
      <c r="C910" s="39" t="s">
        <v>3559</v>
      </c>
      <c r="D910" s="30"/>
      <c r="E910" s="56" t="s">
        <v>3560</v>
      </c>
      <c r="L910" s="56" t="s">
        <v>3</v>
      </c>
      <c r="M910" s="58"/>
      <c r="Z910" s="30">
        <f>IF(LEFT(M910,4)=LEFT(L910,4),L910,0)</f>
        <v>0</v>
      </c>
      <c r="AA910" s="72" t="s">
        <v>4300</v>
      </c>
      <c r="AB910" s="72"/>
      <c r="AC910" s="72">
        <v>46.5751638500006</v>
      </c>
      <c r="AD910" s="72">
        <v>6.4872129063281196</v>
      </c>
      <c r="AE910" s="72"/>
      <c r="AF910" s="72"/>
      <c r="AG910" s="72"/>
    </row>
    <row r="911" spans="1:33" s="56" customFormat="1" ht="14.45" customHeight="1" x14ac:dyDescent="0.25">
      <c r="A911" s="29" t="s">
        <v>3952</v>
      </c>
      <c r="B911" s="39" t="s">
        <v>3534</v>
      </c>
      <c r="C911" s="39" t="s">
        <v>3559</v>
      </c>
      <c r="D911" s="30"/>
      <c r="E911" s="56" t="s">
        <v>3562</v>
      </c>
      <c r="L911" s="56" t="s">
        <v>8</v>
      </c>
      <c r="M911" s="58"/>
      <c r="Z911" s="30">
        <f>IF(LEFT(M911,4)=LEFT(L911,4),L911,0)</f>
        <v>0</v>
      </c>
      <c r="AA911" s="72" t="s">
        <v>4300</v>
      </c>
      <c r="AB911" s="72" t="s">
        <v>4304</v>
      </c>
      <c r="AC911" s="72">
        <v>46.284679267395099</v>
      </c>
      <c r="AD911" s="72">
        <v>6.9652097640286099</v>
      </c>
      <c r="AE911" s="72"/>
      <c r="AF911" s="72"/>
      <c r="AG911" s="72"/>
    </row>
    <row r="912" spans="1:33" s="56" customFormat="1" ht="14.45" customHeight="1" x14ac:dyDescent="0.25">
      <c r="A912" s="29" t="s">
        <v>3954</v>
      </c>
      <c r="B912" s="39" t="s">
        <v>3534</v>
      </c>
      <c r="C912" s="39" t="s">
        <v>3559</v>
      </c>
      <c r="D912" s="30">
        <v>1498.6</v>
      </c>
      <c r="E912" s="56" t="s">
        <v>3564</v>
      </c>
      <c r="L912" s="56" t="s">
        <v>8</v>
      </c>
      <c r="M912" s="58"/>
      <c r="Z912" s="30">
        <f>IF(LEFT(M912,4)=LEFT(L912,4),L912,0)</f>
        <v>0</v>
      </c>
      <c r="AA912" s="72" t="s">
        <v>4300</v>
      </c>
      <c r="AB912" s="72" t="s">
        <v>4304</v>
      </c>
      <c r="AC912" s="72">
        <v>46.863453566441997</v>
      </c>
      <c r="AD912" s="72">
        <v>6.5689344335752704</v>
      </c>
      <c r="AE912" s="72"/>
      <c r="AF912" s="72"/>
      <c r="AG912" s="72"/>
    </row>
    <row r="913" spans="1:33" s="56" customFormat="1" ht="14.45" customHeight="1" x14ac:dyDescent="0.25">
      <c r="A913" s="29" t="s">
        <v>3953</v>
      </c>
      <c r="B913" s="39" t="s">
        <v>3534</v>
      </c>
      <c r="C913" s="39" t="s">
        <v>3559</v>
      </c>
      <c r="D913" s="30"/>
      <c r="E913" s="56" t="s">
        <v>3563</v>
      </c>
      <c r="L913" s="56" t="s">
        <v>8</v>
      </c>
      <c r="M913" s="58"/>
      <c r="Z913" s="30">
        <f>IF(LEFT(M913,4)=LEFT(L913,4),L913,0)</f>
        <v>0</v>
      </c>
      <c r="AA913" s="72" t="s">
        <v>4303</v>
      </c>
      <c r="AB913" s="72"/>
      <c r="AC913" s="72">
        <v>46.717415207349902</v>
      </c>
      <c r="AD913" s="72">
        <v>6.6501530147560901</v>
      </c>
      <c r="AE913" s="72"/>
      <c r="AF913" s="72"/>
      <c r="AG913" s="72"/>
    </row>
    <row r="914" spans="1:33" s="56" customFormat="1" ht="14.45" customHeight="1" x14ac:dyDescent="0.25">
      <c r="A914" s="29" t="s">
        <v>3951</v>
      </c>
      <c r="B914" s="39" t="s">
        <v>3534</v>
      </c>
      <c r="C914" s="39" t="s">
        <v>3559</v>
      </c>
      <c r="D914" s="30"/>
      <c r="E914" s="56" t="s">
        <v>3561</v>
      </c>
      <c r="L914" s="56" t="s">
        <v>8</v>
      </c>
      <c r="M914" s="58"/>
      <c r="Z914" s="30">
        <f>IF(LEFT(M914,4)=LEFT(L914,4),L914,0)</f>
        <v>0</v>
      </c>
      <c r="AA914" s="72" t="s">
        <v>4300</v>
      </c>
      <c r="AB914" s="72" t="s">
        <v>4302</v>
      </c>
      <c r="AC914" s="72">
        <v>46.567493867482902</v>
      </c>
      <c r="AD914" s="72">
        <v>6.1780537846437404</v>
      </c>
      <c r="AE914" s="72"/>
      <c r="AF914" s="72"/>
      <c r="AG914" s="72"/>
    </row>
    <row r="915" spans="1:33" s="56" customFormat="1" ht="14.45" customHeight="1" x14ac:dyDescent="0.25">
      <c r="A915" s="29" t="s">
        <v>1867</v>
      </c>
      <c r="B915" s="39" t="s">
        <v>1443</v>
      </c>
      <c r="C915" s="39" t="s">
        <v>1446</v>
      </c>
      <c r="D915" s="30"/>
      <c r="E915" s="56" t="s">
        <v>1447</v>
      </c>
      <c r="F915" s="56" t="s">
        <v>1034</v>
      </c>
      <c r="K915" s="56" t="s">
        <v>4006</v>
      </c>
      <c r="L915" s="56" t="s">
        <v>3</v>
      </c>
      <c r="M915" s="55" t="s">
        <v>573</v>
      </c>
      <c r="N915" s="57"/>
      <c r="O915" s="57"/>
      <c r="Z915" s="30" t="str">
        <f>IF(LEFT(M915,4)=LEFT(L915,4),L915,0)</f>
        <v>Lasius</v>
      </c>
      <c r="AA915" s="72" t="s">
        <v>4300</v>
      </c>
      <c r="AB915" s="72" t="s">
        <v>4301</v>
      </c>
      <c r="AC915" s="72">
        <v>46.502765949463502</v>
      </c>
      <c r="AD915" s="72">
        <v>6.8828017825624501</v>
      </c>
      <c r="AE915" s="72"/>
      <c r="AF915" s="72"/>
      <c r="AG915" s="72"/>
    </row>
    <row r="916" spans="1:33" s="56" customFormat="1" ht="14.45" customHeight="1" x14ac:dyDescent="0.25">
      <c r="A916" s="24" t="s">
        <v>1868</v>
      </c>
      <c r="B916" s="39" t="s">
        <v>1443</v>
      </c>
      <c r="C916" s="39" t="s">
        <v>1446</v>
      </c>
      <c r="D916" s="74">
        <v>590.504726409912</v>
      </c>
      <c r="E916" s="57" t="s">
        <v>1448</v>
      </c>
      <c r="F916" s="57" t="s">
        <v>1034</v>
      </c>
      <c r="G916" s="57"/>
      <c r="H916" s="57"/>
      <c r="I916" s="57"/>
      <c r="J916" s="57"/>
      <c r="K916" s="56" t="s">
        <v>4006</v>
      </c>
      <c r="L916" s="56" t="s">
        <v>3</v>
      </c>
      <c r="M916" s="55" t="s">
        <v>573</v>
      </c>
      <c r="N916" s="57"/>
      <c r="O916" s="57"/>
      <c r="P916" s="57"/>
      <c r="Q916" s="57"/>
      <c r="R916" s="57"/>
      <c r="S916" s="57"/>
      <c r="T916" s="57"/>
      <c r="Z916" s="30" t="str">
        <f>IF(LEFT(M916,4)=LEFT(L916,4),L916,0)</f>
        <v>Lasius</v>
      </c>
      <c r="AA916" s="72" t="s">
        <v>4300</v>
      </c>
      <c r="AB916" s="72"/>
      <c r="AC916" s="72">
        <v>46.642497754655203</v>
      </c>
      <c r="AD916" s="72">
        <v>6.5751855356512996</v>
      </c>
      <c r="AE916" s="72"/>
      <c r="AF916" s="72"/>
      <c r="AG916" s="72"/>
    </row>
    <row r="917" spans="1:33" s="56" customFormat="1" ht="14.45" customHeight="1" x14ac:dyDescent="0.25">
      <c r="A917" s="29" t="s">
        <v>1885</v>
      </c>
      <c r="B917" s="39" t="s">
        <v>1443</v>
      </c>
      <c r="C917" s="39" t="s">
        <v>1487</v>
      </c>
      <c r="D917" s="30"/>
      <c r="E917" s="56" t="s">
        <v>1486</v>
      </c>
      <c r="K917" s="56" t="s">
        <v>301</v>
      </c>
      <c r="L917" s="56" t="s">
        <v>0</v>
      </c>
      <c r="M917" s="55" t="s">
        <v>727</v>
      </c>
      <c r="N917" s="57">
        <v>2019</v>
      </c>
      <c r="Z917" s="30" t="str">
        <f>IF(LEFT(M917,4)=LEFT(L917,4),L917,0)</f>
        <v>Myrmica</v>
      </c>
      <c r="AA917" s="72" t="s">
        <v>4300</v>
      </c>
      <c r="AB917" s="72" t="s">
        <v>4304</v>
      </c>
      <c r="AC917" s="72">
        <v>46.646917971211401</v>
      </c>
      <c r="AD917" s="72">
        <v>6.2560630473354601</v>
      </c>
      <c r="AE917" s="72"/>
      <c r="AF917" s="72"/>
      <c r="AG917" s="72"/>
    </row>
    <row r="918" spans="1:33" s="56" customFormat="1" ht="14.45" customHeight="1" x14ac:dyDescent="0.25">
      <c r="A918" s="29" t="s">
        <v>2029</v>
      </c>
      <c r="B918" s="39" t="s">
        <v>1443</v>
      </c>
      <c r="C918" s="39" t="s">
        <v>1487</v>
      </c>
      <c r="D918" s="30"/>
      <c r="E918" s="56" t="s">
        <v>1681</v>
      </c>
      <c r="K918" s="56" t="s">
        <v>301</v>
      </c>
      <c r="L918" s="56" t="s">
        <v>3</v>
      </c>
      <c r="M918" s="55" t="s">
        <v>605</v>
      </c>
      <c r="N918" s="57">
        <v>2019</v>
      </c>
      <c r="Z918" s="30" t="str">
        <f>IF(LEFT(M918,4)=LEFT(L918,4),L918,0)</f>
        <v>Lasius</v>
      </c>
      <c r="AA918" s="72" t="s">
        <v>4300</v>
      </c>
      <c r="AB918" s="72"/>
      <c r="AC918" s="72">
        <v>46.425863091409902</v>
      </c>
      <c r="AD918" s="72">
        <v>6.1895169164898096</v>
      </c>
      <c r="AE918" s="72"/>
      <c r="AF918" s="72"/>
      <c r="AG918" s="72"/>
    </row>
    <row r="919" spans="1:33" s="56" customFormat="1" ht="14.45" customHeight="1" x14ac:dyDescent="0.25">
      <c r="A919" s="29" t="s">
        <v>2041</v>
      </c>
      <c r="B919" s="39" t="s">
        <v>1443</v>
      </c>
      <c r="C919" s="39" t="s">
        <v>1697</v>
      </c>
      <c r="D919" s="30"/>
      <c r="E919" s="33" t="s">
        <v>1698</v>
      </c>
      <c r="K919" s="56" t="s">
        <v>301</v>
      </c>
      <c r="L919" s="56" t="s">
        <v>3</v>
      </c>
      <c r="M919" s="55" t="s">
        <v>541</v>
      </c>
      <c r="N919" s="57">
        <v>2019</v>
      </c>
      <c r="Z919" s="30" t="str">
        <f>IF(LEFT(M919,4)=LEFT(L919,4),L919,0)</f>
        <v>Lasius</v>
      </c>
      <c r="AA919" s="72" t="s">
        <v>4300</v>
      </c>
      <c r="AB919" s="72" t="s">
        <v>4304</v>
      </c>
      <c r="AC919" s="72">
        <v>46.863954725489499</v>
      </c>
      <c r="AD919" s="72">
        <v>6.57185156783168</v>
      </c>
      <c r="AE919" s="72"/>
      <c r="AF919" s="72"/>
      <c r="AG919" s="72"/>
    </row>
    <row r="920" spans="1:33" s="56" customFormat="1" ht="14.45" customHeight="1" x14ac:dyDescent="0.25">
      <c r="A920" s="24" t="s">
        <v>2042</v>
      </c>
      <c r="B920" s="39" t="s">
        <v>1443</v>
      </c>
      <c r="C920" s="39" t="s">
        <v>1699</v>
      </c>
      <c r="D920" s="30">
        <v>1372.59116363525</v>
      </c>
      <c r="E920" s="56" t="s">
        <v>1700</v>
      </c>
      <c r="K920" s="56" t="s">
        <v>301</v>
      </c>
      <c r="L920" s="56" t="s">
        <v>3</v>
      </c>
      <c r="M920" s="55" t="s">
        <v>541</v>
      </c>
      <c r="N920" s="57">
        <v>2019</v>
      </c>
      <c r="Z920" s="30" t="str">
        <f>IF(LEFT(M920,4)=LEFT(L920,4),L920,0)</f>
        <v>Lasius</v>
      </c>
      <c r="AA920" s="72" t="s">
        <v>4303</v>
      </c>
      <c r="AB920" s="72" t="s">
        <v>4304</v>
      </c>
      <c r="AC920" s="72">
        <v>46.508935648113003</v>
      </c>
      <c r="AD920" s="72">
        <v>7.1979078837864803</v>
      </c>
      <c r="AE920" s="72"/>
      <c r="AF920" s="72"/>
      <c r="AG920" s="72"/>
    </row>
    <row r="921" spans="1:33" s="56" customFormat="1" ht="14.45" customHeight="1" x14ac:dyDescent="0.25">
      <c r="A921" s="24" t="s">
        <v>2044</v>
      </c>
      <c r="B921" s="39" t="s">
        <v>1443</v>
      </c>
      <c r="C921" s="39" t="s">
        <v>1699</v>
      </c>
      <c r="D921" s="30">
        <v>527.9</v>
      </c>
      <c r="E921" s="56" t="s">
        <v>1701</v>
      </c>
      <c r="K921" s="56" t="s">
        <v>301</v>
      </c>
      <c r="L921" s="56" t="s">
        <v>3</v>
      </c>
      <c r="M921" s="55" t="s">
        <v>541</v>
      </c>
      <c r="N921" s="57">
        <v>2019</v>
      </c>
      <c r="Z921" s="30" t="str">
        <f>IF(LEFT(M921,4)=LEFT(L921,4),L921,0)</f>
        <v>Lasius</v>
      </c>
      <c r="AA921" s="72" t="s">
        <v>4300</v>
      </c>
      <c r="AB921" s="72" t="s">
        <v>4307</v>
      </c>
      <c r="AC921" s="72">
        <v>46.869062833322403</v>
      </c>
      <c r="AD921" s="72">
        <v>6.9571850004078302</v>
      </c>
      <c r="AE921" s="72"/>
      <c r="AF921" s="72"/>
      <c r="AG921" s="72"/>
    </row>
    <row r="922" spans="1:33" s="56" customFormat="1" ht="14.45" customHeight="1" x14ac:dyDescent="0.25">
      <c r="A922" s="29" t="s">
        <v>2043</v>
      </c>
      <c r="B922" s="39" t="s">
        <v>1443</v>
      </c>
      <c r="C922" s="39" t="s">
        <v>1699</v>
      </c>
      <c r="D922" s="30"/>
      <c r="E922" s="33" t="s">
        <v>1698</v>
      </c>
      <c r="K922" s="56" t="s">
        <v>301</v>
      </c>
      <c r="L922" s="56" t="s">
        <v>3</v>
      </c>
      <c r="M922" s="55" t="s">
        <v>541</v>
      </c>
      <c r="N922" s="57">
        <v>2019</v>
      </c>
      <c r="Z922" s="30" t="str">
        <f>IF(LEFT(M922,4)=LEFT(L922,4),L922,0)</f>
        <v>Lasius</v>
      </c>
      <c r="AA922" s="72" t="s">
        <v>4300</v>
      </c>
      <c r="AB922" s="72" t="s">
        <v>4304</v>
      </c>
      <c r="AC922" s="72">
        <v>46.645800596442697</v>
      </c>
      <c r="AD922" s="72">
        <v>6.7321069451503597</v>
      </c>
      <c r="AE922" s="72"/>
      <c r="AF922" s="72"/>
      <c r="AG922" s="72"/>
    </row>
    <row r="923" spans="1:33" s="56" customFormat="1" ht="14.45" customHeight="1" x14ac:dyDescent="0.25">
      <c r="A923" s="29" t="s">
        <v>2033</v>
      </c>
      <c r="B923" s="39" t="s">
        <v>1443</v>
      </c>
      <c r="C923" s="39" t="s">
        <v>1683</v>
      </c>
      <c r="D923" s="30"/>
      <c r="E923" s="56" t="s">
        <v>1686</v>
      </c>
      <c r="K923" s="56" t="s">
        <v>301</v>
      </c>
      <c r="L923" s="56" t="s">
        <v>3</v>
      </c>
      <c r="M923" s="55" t="s">
        <v>605</v>
      </c>
      <c r="N923" s="57">
        <v>2019</v>
      </c>
      <c r="Z923" s="30" t="str">
        <f>IF(LEFT(M923,4)=LEFT(L923,4),L923,0)</f>
        <v>Lasius</v>
      </c>
      <c r="AA923" s="72" t="s">
        <v>4300</v>
      </c>
      <c r="AB923" s="72" t="s">
        <v>4307</v>
      </c>
      <c r="AC923" s="72">
        <v>46.287803732584898</v>
      </c>
      <c r="AD923" s="72">
        <v>6.9665579331491001</v>
      </c>
      <c r="AE923" s="72"/>
      <c r="AF923" s="72"/>
      <c r="AG923" s="72"/>
    </row>
    <row r="924" spans="1:33" s="56" customFormat="1" ht="14.45" customHeight="1" x14ac:dyDescent="0.25">
      <c r="A924" s="24" t="s">
        <v>2032</v>
      </c>
      <c r="B924" s="39" t="s">
        <v>1443</v>
      </c>
      <c r="C924" s="39" t="s">
        <v>1683</v>
      </c>
      <c r="D924" s="30"/>
      <c r="E924" s="56" t="s">
        <v>1685</v>
      </c>
      <c r="K924" s="56" t="s">
        <v>301</v>
      </c>
      <c r="L924" s="56" t="s">
        <v>3</v>
      </c>
      <c r="M924" s="55" t="s">
        <v>605</v>
      </c>
      <c r="N924" s="57">
        <v>2019</v>
      </c>
      <c r="Z924" s="30" t="str">
        <f>IF(LEFT(M924,4)=LEFT(L924,4),L924,0)</f>
        <v>Lasius</v>
      </c>
      <c r="AA924" s="72" t="s">
        <v>4300</v>
      </c>
      <c r="AB924" s="72" t="s">
        <v>4307</v>
      </c>
      <c r="AC924" s="72">
        <v>46.863448708012697</v>
      </c>
      <c r="AD924" s="72">
        <v>6.9587288136140799</v>
      </c>
      <c r="AE924" s="72"/>
      <c r="AF924" s="72"/>
      <c r="AG924" s="72"/>
    </row>
    <row r="925" spans="1:33" s="56" customFormat="1" ht="14.45" customHeight="1" x14ac:dyDescent="0.25">
      <c r="A925" s="29" t="s">
        <v>2031</v>
      </c>
      <c r="B925" s="39" t="s">
        <v>1443</v>
      </c>
      <c r="C925" s="39" t="s">
        <v>1683</v>
      </c>
      <c r="D925" s="30">
        <v>519.262050628662</v>
      </c>
      <c r="E925" s="56" t="s">
        <v>1684</v>
      </c>
      <c r="K925" s="56" t="s">
        <v>301</v>
      </c>
      <c r="L925" s="56" t="s">
        <v>3</v>
      </c>
      <c r="M925" s="55" t="s">
        <v>605</v>
      </c>
      <c r="N925" s="57">
        <v>2019</v>
      </c>
      <c r="Z925" s="30" t="str">
        <f>IF(LEFT(M925,4)=LEFT(L925,4),L925,0)</f>
        <v>Lasius</v>
      </c>
      <c r="AA925" s="72" t="s">
        <v>4303</v>
      </c>
      <c r="AB925" s="72"/>
      <c r="AC925" s="72">
        <v>46.792973829304799</v>
      </c>
      <c r="AD925" s="72">
        <v>6.5697688139639698</v>
      </c>
      <c r="AE925" s="72"/>
      <c r="AF925" s="72"/>
      <c r="AG925" s="72"/>
    </row>
    <row r="926" spans="1:33" s="56" customFormat="1" ht="14.45" customHeight="1" x14ac:dyDescent="0.25">
      <c r="A926" s="24" t="s">
        <v>2048</v>
      </c>
      <c r="B926" s="39" t="s">
        <v>1443</v>
      </c>
      <c r="C926" s="39" t="s">
        <v>1704</v>
      </c>
      <c r="D926" s="30"/>
      <c r="E926" s="56" t="s">
        <v>1706</v>
      </c>
      <c r="K926" s="56" t="s">
        <v>1523</v>
      </c>
      <c r="L926" s="56" t="s">
        <v>95</v>
      </c>
      <c r="M926" s="58" t="s">
        <v>853</v>
      </c>
      <c r="N926" s="57">
        <v>2019</v>
      </c>
      <c r="Z926" s="30">
        <f>IF(LEFT(M926,4)=LEFT(L926,4),L926,0)</f>
        <v>0</v>
      </c>
      <c r="AA926" s="72" t="s">
        <v>4300</v>
      </c>
      <c r="AB926" s="72" t="s">
        <v>4304</v>
      </c>
      <c r="AC926" s="72">
        <v>46.5001963049734</v>
      </c>
      <c r="AD926" s="72">
        <v>6.7351574486837702</v>
      </c>
      <c r="AE926" s="72"/>
      <c r="AF926" s="72"/>
      <c r="AG926" s="72"/>
    </row>
    <row r="927" spans="1:33" s="56" customFormat="1" ht="14.45" customHeight="1" x14ac:dyDescent="0.25">
      <c r="A927" s="29" t="s">
        <v>2047</v>
      </c>
      <c r="B927" s="39" t="s">
        <v>1443</v>
      </c>
      <c r="C927" s="39" t="s">
        <v>1704</v>
      </c>
      <c r="D927" s="30"/>
      <c r="E927" s="56" t="s">
        <v>1705</v>
      </c>
      <c r="K927" s="56" t="s">
        <v>1523</v>
      </c>
      <c r="L927" s="56" t="s">
        <v>95</v>
      </c>
      <c r="M927" s="58" t="s">
        <v>853</v>
      </c>
      <c r="N927" s="57">
        <v>2019</v>
      </c>
      <c r="Z927" s="30">
        <f>IF(LEFT(M927,4)=LEFT(L927,4),L927,0)</f>
        <v>0</v>
      </c>
      <c r="AA927" s="72" t="s">
        <v>4300</v>
      </c>
      <c r="AB927" s="72" t="s">
        <v>4302</v>
      </c>
      <c r="AC927" s="72">
        <v>46.646316362402402</v>
      </c>
      <c r="AD927" s="72">
        <v>6.7286718620640604</v>
      </c>
      <c r="AE927" s="72"/>
      <c r="AF927" s="72"/>
      <c r="AG927" s="72"/>
    </row>
    <row r="928" spans="1:33" s="56" customFormat="1" ht="14.45" customHeight="1" x14ac:dyDescent="0.25">
      <c r="A928" s="29" t="s">
        <v>2035</v>
      </c>
      <c r="B928" s="39" t="s">
        <v>1443</v>
      </c>
      <c r="C928" s="39" t="s">
        <v>1687</v>
      </c>
      <c r="D928" s="30"/>
      <c r="E928" s="56" t="s">
        <v>1689</v>
      </c>
      <c r="F928" s="55">
        <v>8</v>
      </c>
      <c r="G928" s="55"/>
      <c r="H928" s="55"/>
      <c r="K928" s="56" t="s">
        <v>301</v>
      </c>
      <c r="L928" s="56" t="s">
        <v>91</v>
      </c>
      <c r="M928" s="55" t="s">
        <v>916</v>
      </c>
      <c r="N928" s="55">
        <v>2019</v>
      </c>
      <c r="O928" s="56" t="s">
        <v>4313</v>
      </c>
      <c r="Z928" s="30" t="str">
        <f>IF(LEFT(M928,4)=LEFT(L928,4),L928,0)</f>
        <v>Temnothorax</v>
      </c>
      <c r="AA928" s="72" t="s">
        <v>4300</v>
      </c>
      <c r="AB928" s="72" t="s">
        <v>4304</v>
      </c>
      <c r="AC928" s="72">
        <v>46.8646606415371</v>
      </c>
      <c r="AD928" s="72">
        <v>6.5658097875899202</v>
      </c>
      <c r="AE928" s="72"/>
      <c r="AF928" s="72"/>
      <c r="AG928" s="72"/>
    </row>
    <row r="929" spans="1:33" s="56" customFormat="1" ht="14.45" customHeight="1" x14ac:dyDescent="0.25">
      <c r="A929" s="24" t="s">
        <v>2034</v>
      </c>
      <c r="B929" s="39" t="s">
        <v>1443</v>
      </c>
      <c r="C929" s="39" t="s">
        <v>1687</v>
      </c>
      <c r="D929" s="30"/>
      <c r="E929" s="56" t="s">
        <v>1688</v>
      </c>
      <c r="K929" s="56" t="s">
        <v>301</v>
      </c>
      <c r="L929" s="56" t="s">
        <v>3</v>
      </c>
      <c r="M929" s="55" t="s">
        <v>578</v>
      </c>
      <c r="N929" s="57">
        <v>2019</v>
      </c>
      <c r="Z929" s="30" t="str">
        <f>IF(LEFT(M929,4)=LEFT(L929,4),L929,0)</f>
        <v>Lasius</v>
      </c>
      <c r="AA929" s="72" t="s">
        <v>4300</v>
      </c>
      <c r="AB929" s="72"/>
      <c r="AC929" s="72">
        <v>46.715835596238698</v>
      </c>
      <c r="AD929" s="72">
        <v>6.6416870902959104</v>
      </c>
      <c r="AE929" s="72"/>
      <c r="AF929" s="72"/>
      <c r="AG929" s="72"/>
    </row>
    <row r="930" spans="1:33" s="56" customFormat="1" ht="14.45" customHeight="1" x14ac:dyDescent="0.25">
      <c r="A930" s="24" t="s">
        <v>2036</v>
      </c>
      <c r="B930" s="39" t="s">
        <v>1443</v>
      </c>
      <c r="C930" s="39" t="s">
        <v>1687</v>
      </c>
      <c r="D930" s="30"/>
      <c r="E930" s="56" t="s">
        <v>1690</v>
      </c>
      <c r="F930" s="55">
        <v>8</v>
      </c>
      <c r="G930" s="55"/>
      <c r="H930" s="55"/>
      <c r="K930" s="56" t="s">
        <v>301</v>
      </c>
      <c r="L930" s="56" t="s">
        <v>91</v>
      </c>
      <c r="M930" s="55" t="s">
        <v>916</v>
      </c>
      <c r="N930" s="55">
        <v>2019</v>
      </c>
      <c r="Z930" s="30" t="str">
        <f>IF(LEFT(M930,4)=LEFT(L930,4),L930,0)</f>
        <v>Temnothorax</v>
      </c>
      <c r="AA930" s="72" t="s">
        <v>4300</v>
      </c>
      <c r="AB930" s="72" t="s">
        <v>4304</v>
      </c>
      <c r="AC930" s="72">
        <v>46.570851067697497</v>
      </c>
      <c r="AD930" s="72">
        <v>6.4986223036488404</v>
      </c>
      <c r="AE930" s="72"/>
      <c r="AF930" s="72"/>
      <c r="AG930" s="72"/>
    </row>
    <row r="931" spans="1:33" s="56" customFormat="1" ht="14.45" customHeight="1" x14ac:dyDescent="0.25">
      <c r="A931" s="29" t="s">
        <v>2045</v>
      </c>
      <c r="B931" s="39" t="s">
        <v>1443</v>
      </c>
      <c r="C931" s="39" t="s">
        <v>1687</v>
      </c>
      <c r="D931" s="30"/>
      <c r="E931" s="56" t="s">
        <v>1703</v>
      </c>
      <c r="K931" s="56" t="s">
        <v>301</v>
      </c>
      <c r="L931" s="56" t="s">
        <v>3</v>
      </c>
      <c r="M931" s="55" t="s">
        <v>541</v>
      </c>
      <c r="N931" s="57">
        <v>2019</v>
      </c>
      <c r="Z931" s="30" t="str">
        <f>IF(LEFT(M931,4)=LEFT(L931,4),L931,0)</f>
        <v>Lasius</v>
      </c>
      <c r="AA931" s="72" t="s">
        <v>4300</v>
      </c>
      <c r="AB931" s="72"/>
      <c r="AC931" s="72">
        <v>46.717970135447302</v>
      </c>
      <c r="AD931" s="72">
        <v>6.4141813307966</v>
      </c>
      <c r="AE931" s="72"/>
      <c r="AF931" s="72"/>
      <c r="AG931" s="72"/>
    </row>
    <row r="932" spans="1:33" s="56" customFormat="1" ht="14.45" customHeight="1" x14ac:dyDescent="0.25">
      <c r="A932" s="24" t="s">
        <v>2046</v>
      </c>
      <c r="B932" s="39" t="s">
        <v>1443</v>
      </c>
      <c r="C932" s="39" t="s">
        <v>1687</v>
      </c>
      <c r="D932" s="30"/>
      <c r="E932" s="56" t="s">
        <v>1702</v>
      </c>
      <c r="K932" s="57" t="s">
        <v>301</v>
      </c>
      <c r="L932" s="32" t="s">
        <v>403</v>
      </c>
      <c r="M932" s="55" t="s">
        <v>423</v>
      </c>
      <c r="N932" s="57">
        <v>2019</v>
      </c>
      <c r="Z932" s="30" t="str">
        <f>IF(LEFT(M932,4)=LEFT(L932,4),L932,0)</f>
        <v>Formica</v>
      </c>
      <c r="AA932" s="72" t="s">
        <v>4300</v>
      </c>
      <c r="AB932" s="72"/>
      <c r="AC932" s="72">
        <v>46.720495859073601</v>
      </c>
      <c r="AD932" s="72">
        <v>6.4180152227499399</v>
      </c>
      <c r="AE932" s="72"/>
      <c r="AF932" s="72"/>
      <c r="AG932" s="72"/>
    </row>
    <row r="933" spans="1:33" s="56" customFormat="1" ht="14.45" customHeight="1" x14ac:dyDescent="0.25">
      <c r="A933" s="29" t="s">
        <v>2037</v>
      </c>
      <c r="B933" s="39" t="s">
        <v>1443</v>
      </c>
      <c r="C933" s="39" t="s">
        <v>1687</v>
      </c>
      <c r="D933" s="30"/>
      <c r="E933" s="56" t="s">
        <v>1691</v>
      </c>
      <c r="F933" s="75">
        <v>8</v>
      </c>
      <c r="G933" s="75"/>
      <c r="H933" s="75"/>
      <c r="K933" s="56" t="s">
        <v>4006</v>
      </c>
      <c r="L933" s="56" t="s">
        <v>91</v>
      </c>
      <c r="M933" s="75" t="s">
        <v>916</v>
      </c>
      <c r="N933" s="55">
        <v>2019</v>
      </c>
      <c r="Z933" s="30">
        <f>IF(LEFT(Q933,4)=LEFT(L933,4),L933,0)</f>
        <v>0</v>
      </c>
      <c r="AA933" s="72" t="s">
        <v>4303</v>
      </c>
      <c r="AB933" s="72"/>
      <c r="AC933" s="72">
        <v>46.425008916522799</v>
      </c>
      <c r="AD933" s="72">
        <v>6.1018537621719204</v>
      </c>
      <c r="AE933" s="72"/>
      <c r="AF933" s="72"/>
      <c r="AG933" s="72"/>
    </row>
    <row r="934" spans="1:33" s="56" customFormat="1" ht="14.45" customHeight="1" x14ac:dyDescent="0.25">
      <c r="A934" s="24" t="s">
        <v>1886</v>
      </c>
      <c r="B934" s="39" t="s">
        <v>1443</v>
      </c>
      <c r="C934" s="39" t="s">
        <v>1484</v>
      </c>
      <c r="D934" s="30"/>
      <c r="E934" s="56" t="s">
        <v>1485</v>
      </c>
      <c r="K934" s="56" t="s">
        <v>301</v>
      </c>
      <c r="L934" s="56" t="s">
        <v>0</v>
      </c>
      <c r="M934" s="55" t="s">
        <v>727</v>
      </c>
      <c r="N934" s="57">
        <v>2019</v>
      </c>
      <c r="Z934" s="30" t="str">
        <f>IF(LEFT(M934,4)=LEFT(L934,4),L934,0)</f>
        <v>Myrmica</v>
      </c>
      <c r="AA934" s="72" t="s">
        <v>4300</v>
      </c>
      <c r="AB934" s="72"/>
      <c r="AC934" s="72">
        <v>46.426884949141503</v>
      </c>
      <c r="AD934" s="72">
        <v>6.1866496782575497</v>
      </c>
      <c r="AE934" s="72"/>
      <c r="AF934" s="72"/>
      <c r="AG934" s="72"/>
    </row>
    <row r="935" spans="1:33" s="56" customFormat="1" ht="14.45" customHeight="1" x14ac:dyDescent="0.25">
      <c r="A935" s="24" t="s">
        <v>2040</v>
      </c>
      <c r="B935" s="39" t="s">
        <v>1443</v>
      </c>
      <c r="C935" s="39" t="s">
        <v>1484</v>
      </c>
      <c r="D935" s="30"/>
      <c r="E935" s="56" t="s">
        <v>1696</v>
      </c>
      <c r="F935" s="55">
        <v>7</v>
      </c>
      <c r="G935" s="55"/>
      <c r="H935" s="55"/>
      <c r="K935" s="56" t="s">
        <v>301</v>
      </c>
      <c r="L935" s="56" t="s">
        <v>91</v>
      </c>
      <c r="M935" s="76" t="s">
        <v>916</v>
      </c>
      <c r="N935" s="55">
        <v>2019</v>
      </c>
      <c r="Z935" s="30" t="str">
        <f>IF(LEFT(M935,4)=LEFT(L935,4),L935,0)</f>
        <v>Temnothorax</v>
      </c>
      <c r="AA935" s="72" t="s">
        <v>4303</v>
      </c>
      <c r="AB935" s="72" t="s">
        <v>4304</v>
      </c>
      <c r="AC935" s="72">
        <v>46.5718806802684</v>
      </c>
      <c r="AD935" s="72">
        <v>6.1735035599132102</v>
      </c>
      <c r="AE935" s="72"/>
      <c r="AF935" s="72"/>
      <c r="AG935" s="72"/>
    </row>
    <row r="936" spans="1:33" s="56" customFormat="1" ht="14.45" customHeight="1" x14ac:dyDescent="0.25">
      <c r="A936" s="29" t="s">
        <v>2039</v>
      </c>
      <c r="B936" s="39" t="s">
        <v>1443</v>
      </c>
      <c r="C936" s="39" t="s">
        <v>1694</v>
      </c>
      <c r="D936" s="30"/>
      <c r="E936" s="56" t="s">
        <v>1695</v>
      </c>
      <c r="F936" s="55">
        <v>5</v>
      </c>
      <c r="G936" s="55"/>
      <c r="H936" s="55"/>
      <c r="K936" s="56" t="s">
        <v>301</v>
      </c>
      <c r="L936" s="56" t="s">
        <v>91</v>
      </c>
      <c r="M936" s="76" t="s">
        <v>916</v>
      </c>
      <c r="N936" s="55">
        <v>2019</v>
      </c>
      <c r="Z936" s="30" t="str">
        <f>IF(LEFT(M936,4)=LEFT(L936,4),L936,0)</f>
        <v>Temnothorax</v>
      </c>
      <c r="AA936" s="72" t="s">
        <v>4300</v>
      </c>
      <c r="AB936" s="72" t="s">
        <v>4302</v>
      </c>
      <c r="AC936" s="72">
        <v>46.6419851340641</v>
      </c>
      <c r="AD936" s="72">
        <v>6.2559893989568902</v>
      </c>
      <c r="AE936" s="72"/>
      <c r="AF936" s="72"/>
      <c r="AG936" s="72"/>
    </row>
    <row r="937" spans="1:33" s="56" customFormat="1" ht="14.45" customHeight="1" x14ac:dyDescent="0.25">
      <c r="A937" s="24" t="s">
        <v>2038</v>
      </c>
      <c r="B937" s="39" t="s">
        <v>1443</v>
      </c>
      <c r="C937" s="39" t="s">
        <v>1693</v>
      </c>
      <c r="D937" s="30">
        <v>637.264003753662</v>
      </c>
      <c r="E937" s="56" t="s">
        <v>1692</v>
      </c>
      <c r="F937" s="55">
        <v>7</v>
      </c>
      <c r="G937" s="55"/>
      <c r="H937" s="55"/>
      <c r="K937" s="56" t="s">
        <v>301</v>
      </c>
      <c r="L937" s="56" t="s">
        <v>91</v>
      </c>
      <c r="M937" s="76" t="s">
        <v>916</v>
      </c>
      <c r="N937" s="55">
        <v>2019</v>
      </c>
      <c r="Z937" s="30" t="str">
        <f>IF(LEFT(M937,4)=LEFT(L937,4),L937,0)</f>
        <v>Temnothorax</v>
      </c>
      <c r="AA937" s="72" t="s">
        <v>4303</v>
      </c>
      <c r="AB937" s="72" t="s">
        <v>4307</v>
      </c>
      <c r="AC937" s="72">
        <v>46.722771953994197</v>
      </c>
      <c r="AD937" s="72">
        <v>6.65189394708176</v>
      </c>
      <c r="AE937" s="72"/>
      <c r="AF937" s="72"/>
      <c r="AG937" s="72"/>
    </row>
    <row r="938" spans="1:33" s="56" customFormat="1" ht="14.45" customHeight="1" x14ac:dyDescent="0.25">
      <c r="A938" s="24" t="s">
        <v>2030</v>
      </c>
      <c r="B938" s="39" t="s">
        <v>1443</v>
      </c>
      <c r="C938" s="39" t="s">
        <v>1444</v>
      </c>
      <c r="D938" s="30">
        <v>1316.97533035278</v>
      </c>
      <c r="E938" s="56" t="s">
        <v>1682</v>
      </c>
      <c r="K938" s="56" t="s">
        <v>301</v>
      </c>
      <c r="L938" s="56" t="s">
        <v>3</v>
      </c>
      <c r="M938" s="55" t="s">
        <v>605</v>
      </c>
      <c r="N938" s="57">
        <v>2019</v>
      </c>
      <c r="Z938" s="30" t="str">
        <f>IF(LEFT(M938,4)=LEFT(L938,4),L938,0)</f>
        <v>Lasius</v>
      </c>
      <c r="AA938" s="72" t="s">
        <v>4303</v>
      </c>
      <c r="AB938" s="72" t="s">
        <v>4304</v>
      </c>
      <c r="AC938" s="72">
        <v>46.641271314360203</v>
      </c>
      <c r="AD938" s="72">
        <v>6.3394190278010303</v>
      </c>
      <c r="AE938" s="72"/>
      <c r="AF938" s="72"/>
      <c r="AG938" s="72"/>
    </row>
    <row r="939" spans="1:33" s="56" customFormat="1" ht="14.45" customHeight="1" x14ac:dyDescent="0.25">
      <c r="A939" s="24" t="s">
        <v>1866</v>
      </c>
      <c r="B939" s="39" t="s">
        <v>1443</v>
      </c>
      <c r="C939" s="39" t="s">
        <v>1444</v>
      </c>
      <c r="D939" s="30"/>
      <c r="E939" s="56" t="s">
        <v>1445</v>
      </c>
      <c r="F939" s="56" t="s">
        <v>1034</v>
      </c>
      <c r="K939" s="56" t="s">
        <v>4006</v>
      </c>
      <c r="L939" s="56" t="s">
        <v>3</v>
      </c>
      <c r="M939" s="55" t="s">
        <v>573</v>
      </c>
      <c r="N939" s="57"/>
      <c r="O939" s="57"/>
      <c r="Z939" s="30" t="str">
        <f>IF(LEFT(M939,4)=LEFT(L939,4),L939,0)</f>
        <v>Lasius</v>
      </c>
      <c r="AA939" s="72" t="s">
        <v>4300</v>
      </c>
      <c r="AB939" s="72" t="s">
        <v>4304</v>
      </c>
      <c r="AC939" s="72">
        <v>46.859383571911202</v>
      </c>
      <c r="AD939" s="72">
        <v>6.5662856539419803</v>
      </c>
      <c r="AE939" s="72"/>
      <c r="AF939" s="72"/>
      <c r="AG939" s="72"/>
    </row>
    <row r="940" spans="1:33" s="56" customFormat="1" ht="14.45" customHeight="1" x14ac:dyDescent="0.25">
      <c r="A940" s="29" t="s">
        <v>2865</v>
      </c>
      <c r="B940" s="39" t="s">
        <v>2403</v>
      </c>
      <c r="C940" s="39" t="s">
        <v>4202</v>
      </c>
      <c r="D940" s="30">
        <v>1415.5010643005401</v>
      </c>
      <c r="E940" s="56" t="s">
        <v>2441</v>
      </c>
      <c r="K940" s="57" t="s">
        <v>301</v>
      </c>
      <c r="L940" s="32" t="s">
        <v>403</v>
      </c>
      <c r="M940" s="55" t="s">
        <v>495</v>
      </c>
      <c r="N940" s="57">
        <v>2019</v>
      </c>
      <c r="Z940" s="30" t="str">
        <f>IF(LEFT(M940,4)=LEFT(L940,4),L940,0)</f>
        <v>Formica</v>
      </c>
      <c r="AA940" s="72" t="s">
        <v>4303</v>
      </c>
      <c r="AB940" s="72" t="s">
        <v>4304</v>
      </c>
      <c r="AC940" s="72">
        <v>46.861151894401502</v>
      </c>
      <c r="AD940" s="72">
        <v>6.5653453487065301</v>
      </c>
      <c r="AE940" s="72"/>
      <c r="AF940" s="72"/>
      <c r="AG940" s="72"/>
    </row>
    <row r="941" spans="1:33" s="56" customFormat="1" ht="14.45" customHeight="1" x14ac:dyDescent="0.25">
      <c r="A941" s="29" t="s">
        <v>2857</v>
      </c>
      <c r="B941" s="39" t="s">
        <v>2403</v>
      </c>
      <c r="C941" s="39" t="s">
        <v>2426</v>
      </c>
      <c r="D941" s="30">
        <v>1104.2690648734599</v>
      </c>
      <c r="E941" s="56" t="s">
        <v>2427</v>
      </c>
      <c r="L941" s="56" t="s">
        <v>2</v>
      </c>
      <c r="M941" s="58"/>
      <c r="Z941" s="30">
        <f>IF(LEFT(M941,4)=LEFT(L941,4),L941,0)</f>
        <v>0</v>
      </c>
      <c r="AA941" s="72" t="s">
        <v>4300</v>
      </c>
      <c r="AB941" s="72"/>
      <c r="AC941" s="72">
        <v>46.573342659100703</v>
      </c>
      <c r="AD941" s="72">
        <v>6.3414714231036999</v>
      </c>
      <c r="AE941" s="72"/>
      <c r="AF941" s="72"/>
      <c r="AG941" s="72"/>
    </row>
    <row r="942" spans="1:33" s="56" customFormat="1" ht="14.45" customHeight="1" x14ac:dyDescent="0.25">
      <c r="A942" s="24" t="s">
        <v>2867</v>
      </c>
      <c r="B942" s="39" t="s">
        <v>2403</v>
      </c>
      <c r="C942" s="39" t="s">
        <v>2443</v>
      </c>
      <c r="D942" s="30">
        <v>808.74947738647495</v>
      </c>
      <c r="E942" s="56" t="s">
        <v>2444</v>
      </c>
      <c r="L942" s="56" t="s">
        <v>8</v>
      </c>
      <c r="M942" s="58"/>
      <c r="Z942" s="30">
        <f>IF(LEFT(M942,4)=LEFT(L942,4),L942,0)</f>
        <v>0</v>
      </c>
      <c r="AA942" s="72" t="s">
        <v>4300</v>
      </c>
      <c r="AB942" s="72" t="s">
        <v>4304</v>
      </c>
      <c r="AC942" s="72">
        <v>46.508123567220402</v>
      </c>
      <c r="AD942" s="72">
        <v>6.8879155998288999</v>
      </c>
      <c r="AE942" s="72"/>
      <c r="AF942" s="72"/>
      <c r="AG942" s="72"/>
    </row>
    <row r="943" spans="1:33" s="56" customFormat="1" ht="14.45" customHeight="1" x14ac:dyDescent="0.25">
      <c r="A943" s="29" t="s">
        <v>2869</v>
      </c>
      <c r="B943" s="39" t="s">
        <v>2403</v>
      </c>
      <c r="C943" s="39" t="s">
        <v>2443</v>
      </c>
      <c r="D943" s="30">
        <v>1139.3227195739701</v>
      </c>
      <c r="E943" s="56" t="s">
        <v>2446</v>
      </c>
      <c r="L943" s="56" t="s">
        <v>3</v>
      </c>
      <c r="M943" s="58"/>
      <c r="Z943" s="30">
        <f>IF(LEFT(M943,4)=LEFT(L943,4),L943,0)</f>
        <v>0</v>
      </c>
      <c r="AA943" s="72" t="s">
        <v>4303</v>
      </c>
      <c r="AB943" s="72"/>
      <c r="AC943" s="72">
        <v>46.574518298748998</v>
      </c>
      <c r="AD943" s="72">
        <v>6.1748019695535197</v>
      </c>
      <c r="AE943" s="72"/>
      <c r="AF943" s="72"/>
      <c r="AG943" s="72"/>
    </row>
    <row r="944" spans="1:33" s="56" customFormat="1" ht="14.45" customHeight="1" x14ac:dyDescent="0.25">
      <c r="A944" s="29" t="s">
        <v>2868</v>
      </c>
      <c r="B944" s="39" t="s">
        <v>2403</v>
      </c>
      <c r="C944" s="39" t="s">
        <v>2443</v>
      </c>
      <c r="D944" s="30"/>
      <c r="E944" s="56" t="s">
        <v>2445</v>
      </c>
      <c r="L944" s="56" t="s">
        <v>3</v>
      </c>
      <c r="M944" s="58"/>
      <c r="Z944" s="30">
        <f>IF(LEFT(M944,4)=LEFT(L944,4),L944,0)</f>
        <v>0</v>
      </c>
      <c r="AA944" s="72" t="s">
        <v>4300</v>
      </c>
      <c r="AB944" s="72" t="s">
        <v>4302</v>
      </c>
      <c r="AC944" s="72">
        <v>46.6463041950404</v>
      </c>
      <c r="AD944" s="72">
        <v>6.7286908560424497</v>
      </c>
      <c r="AE944" s="72"/>
      <c r="AF944" s="72"/>
      <c r="AG944" s="72"/>
    </row>
    <row r="945" spans="1:33" s="56" customFormat="1" ht="14.45" customHeight="1" x14ac:dyDescent="0.25">
      <c r="A945" s="29" t="s">
        <v>2847</v>
      </c>
      <c r="B945" s="39" t="s">
        <v>2403</v>
      </c>
      <c r="C945" s="39" t="s">
        <v>2405</v>
      </c>
      <c r="D945" s="30">
        <v>1225.8396377563499</v>
      </c>
      <c r="E945" s="56" t="s">
        <v>2410</v>
      </c>
      <c r="L945" s="56" t="s">
        <v>8</v>
      </c>
      <c r="M945" s="58"/>
      <c r="Z945" s="30">
        <f>IF(LEFT(M945,4)=LEFT(L945,4),L945,0)</f>
        <v>0</v>
      </c>
      <c r="AA945" s="72" t="s">
        <v>4303</v>
      </c>
      <c r="AB945" s="72"/>
      <c r="AC945" s="72">
        <v>46.573054441594699</v>
      </c>
      <c r="AD945" s="72">
        <v>6.3338377697879702</v>
      </c>
      <c r="AE945" s="72"/>
      <c r="AF945" s="72"/>
      <c r="AG945" s="72"/>
    </row>
    <row r="946" spans="1:33" s="56" customFormat="1" ht="14.45" customHeight="1" x14ac:dyDescent="0.25">
      <c r="A946" s="29" t="s">
        <v>2845</v>
      </c>
      <c r="B946" s="39" t="s">
        <v>2403</v>
      </c>
      <c r="C946" s="39" t="s">
        <v>2405</v>
      </c>
      <c r="D946" s="30">
        <v>1296.52550125122</v>
      </c>
      <c r="E946" s="56" t="s">
        <v>2408</v>
      </c>
      <c r="L946" s="56" t="s">
        <v>3</v>
      </c>
      <c r="M946" s="58"/>
      <c r="Z946" s="30">
        <f>IF(LEFT(M946,4)=LEFT(L946,4),L946,0)</f>
        <v>0</v>
      </c>
      <c r="AA946" s="72" t="s">
        <v>4303</v>
      </c>
      <c r="AB946" s="72" t="s">
        <v>4304</v>
      </c>
      <c r="AC946" s="72">
        <v>46.6412348113288</v>
      </c>
      <c r="AD946" s="72">
        <v>6.33901116481427</v>
      </c>
      <c r="AE946" s="72"/>
      <c r="AF946" s="72"/>
      <c r="AG946" s="72"/>
    </row>
    <row r="947" spans="1:33" s="56" customFormat="1" ht="14.45" customHeight="1" x14ac:dyDescent="0.25">
      <c r="A947" s="29" t="s">
        <v>2844</v>
      </c>
      <c r="B947" s="39" t="s">
        <v>2403</v>
      </c>
      <c r="C947" s="39" t="s">
        <v>2405</v>
      </c>
      <c r="D947" s="30"/>
      <c r="E947" s="56" t="s">
        <v>2407</v>
      </c>
      <c r="L947" s="56" t="s">
        <v>3</v>
      </c>
      <c r="M947" s="58"/>
      <c r="Z947" s="30">
        <f>IF(LEFT(M947,4)=LEFT(L947,4),L947,0)</f>
        <v>0</v>
      </c>
      <c r="AA947" s="72" t="s">
        <v>4300</v>
      </c>
      <c r="AB947" s="72" t="s">
        <v>4304</v>
      </c>
      <c r="AC947" s="72">
        <v>46.863950704885099</v>
      </c>
      <c r="AD947" s="72">
        <v>6.5718465426559902</v>
      </c>
      <c r="AE947" s="72"/>
      <c r="AF947" s="72"/>
      <c r="AG947" s="72"/>
    </row>
    <row r="948" spans="1:33" s="56" customFormat="1" ht="14.45" customHeight="1" x14ac:dyDescent="0.25">
      <c r="A948" s="24" t="s">
        <v>2846</v>
      </c>
      <c r="B948" s="39" t="s">
        <v>2403</v>
      </c>
      <c r="C948" s="39" t="s">
        <v>2405</v>
      </c>
      <c r="D948" s="30"/>
      <c r="E948" s="56" t="s">
        <v>2409</v>
      </c>
      <c r="L948" s="56" t="s">
        <v>8</v>
      </c>
      <c r="M948" s="58"/>
      <c r="Z948" s="30">
        <f>IF(LEFT(M948,4)=LEFT(L948,4),L948,0)</f>
        <v>0</v>
      </c>
      <c r="AA948" s="72" t="s">
        <v>4300</v>
      </c>
      <c r="AB948" s="72"/>
      <c r="AC948" s="72">
        <v>46.426687386161099</v>
      </c>
      <c r="AD948" s="72">
        <v>6.18297018963358</v>
      </c>
      <c r="AE948" s="72"/>
      <c r="AF948" s="72"/>
      <c r="AG948" s="72"/>
    </row>
    <row r="949" spans="1:33" s="56" customFormat="1" ht="14.45" customHeight="1" x14ac:dyDescent="0.25">
      <c r="A949" s="29" t="s">
        <v>2848</v>
      </c>
      <c r="B949" s="39" t="s">
        <v>2403</v>
      </c>
      <c r="C949" s="39" t="s">
        <v>2405</v>
      </c>
      <c r="D949" s="30">
        <v>817.68685563374299</v>
      </c>
      <c r="E949" s="56" t="s">
        <v>2411</v>
      </c>
      <c r="L949" s="56" t="s">
        <v>8</v>
      </c>
      <c r="M949" s="58"/>
      <c r="Z949" s="30">
        <f>IF(LEFT(M949,4)=LEFT(L949,4),L949,0)</f>
        <v>0</v>
      </c>
      <c r="AA949" s="72" t="s">
        <v>4300</v>
      </c>
      <c r="AB949" s="72" t="s">
        <v>4307</v>
      </c>
      <c r="AC949" s="72">
        <v>46.720791784543998</v>
      </c>
      <c r="AD949" s="72">
        <v>6.8022827431560202</v>
      </c>
      <c r="AE949" s="72"/>
      <c r="AF949" s="72"/>
      <c r="AG949" s="72"/>
    </row>
    <row r="950" spans="1:33" s="56" customFormat="1" ht="14.45" customHeight="1" x14ac:dyDescent="0.25">
      <c r="A950" s="24" t="s">
        <v>2843</v>
      </c>
      <c r="B950" s="39" t="s">
        <v>2403</v>
      </c>
      <c r="C950" s="39" t="s">
        <v>2405</v>
      </c>
      <c r="D950" s="30">
        <v>870.62762069702103</v>
      </c>
      <c r="E950" s="56" t="s">
        <v>2406</v>
      </c>
      <c r="L950" s="56" t="s">
        <v>2</v>
      </c>
      <c r="M950" s="58"/>
      <c r="Z950" s="30">
        <f>IF(LEFT(M950,4)=LEFT(L950,4),L950,0)</f>
        <v>0</v>
      </c>
      <c r="AA950" s="72" t="s">
        <v>4303</v>
      </c>
      <c r="AB950" s="72" t="s">
        <v>4304</v>
      </c>
      <c r="AC950" s="72">
        <v>46.496899737843002</v>
      </c>
      <c r="AD950" s="72">
        <v>6.2632516680729404</v>
      </c>
      <c r="AE950" s="72"/>
      <c r="AF950" s="72"/>
      <c r="AG950" s="72"/>
    </row>
    <row r="951" spans="1:33" s="56" customFormat="1" ht="14.45" customHeight="1" x14ac:dyDescent="0.25">
      <c r="A951" s="29" t="s">
        <v>2842</v>
      </c>
      <c r="B951" s="39" t="s">
        <v>2403</v>
      </c>
      <c r="C951" s="39" t="s">
        <v>4205</v>
      </c>
      <c r="D951" s="30"/>
      <c r="E951" s="37" t="s">
        <v>2404</v>
      </c>
      <c r="L951" s="56" t="s">
        <v>15</v>
      </c>
      <c r="M951" s="58"/>
      <c r="Z951" s="30">
        <f>IF(LEFT(M951,4)=LEFT(L951,4),L951,0)</f>
        <v>0</v>
      </c>
      <c r="AA951" s="72" t="s">
        <v>4300</v>
      </c>
      <c r="AB951" s="72"/>
      <c r="AC951" s="72">
        <v>46.644793590170998</v>
      </c>
      <c r="AD951" s="72">
        <v>6.5670829827309998</v>
      </c>
      <c r="AE951" s="72"/>
      <c r="AF951" s="72"/>
      <c r="AG951" s="72"/>
    </row>
    <row r="952" spans="1:33" s="56" customFormat="1" ht="14.45" customHeight="1" x14ac:dyDescent="0.25">
      <c r="A952" s="24" t="s">
        <v>2864</v>
      </c>
      <c r="B952" s="39" t="s">
        <v>2403</v>
      </c>
      <c r="C952" s="39" t="s">
        <v>2439</v>
      </c>
      <c r="D952" s="30">
        <v>1538.139503479</v>
      </c>
      <c r="E952" s="56" t="s">
        <v>2440</v>
      </c>
      <c r="K952" s="56" t="s">
        <v>301</v>
      </c>
      <c r="L952" s="56" t="s">
        <v>0</v>
      </c>
      <c r="M952" s="55" t="s">
        <v>714</v>
      </c>
      <c r="N952" s="57">
        <v>2019</v>
      </c>
      <c r="Z952" s="30" t="str">
        <f>IF(LEFT(M952,4)=LEFT(L952,4),L952,0)</f>
        <v>Myrmica</v>
      </c>
      <c r="AA952" s="72" t="s">
        <v>4300</v>
      </c>
      <c r="AB952" s="72" t="s">
        <v>4304</v>
      </c>
      <c r="AC952" s="72">
        <v>46.2165443134962</v>
      </c>
      <c r="AD952" s="72">
        <v>7.0442357471454002</v>
      </c>
      <c r="AE952" s="72"/>
      <c r="AF952" s="72"/>
      <c r="AG952" s="72"/>
    </row>
    <row r="953" spans="1:33" s="56" customFormat="1" ht="14.45" customHeight="1" x14ac:dyDescent="0.25">
      <c r="A953" s="29" t="s">
        <v>2866</v>
      </c>
      <c r="B953" s="39" t="s">
        <v>2403</v>
      </c>
      <c r="C953" s="39" t="s">
        <v>4203</v>
      </c>
      <c r="D953" s="30">
        <v>1145.1156883239701</v>
      </c>
      <c r="E953" s="56" t="s">
        <v>2442</v>
      </c>
      <c r="L953" s="56" t="s">
        <v>4</v>
      </c>
      <c r="M953" s="58"/>
      <c r="Z953" s="30">
        <f>IF(LEFT(M953,4)=LEFT(L953,4),L953,0)</f>
        <v>0</v>
      </c>
      <c r="AA953" s="72" t="s">
        <v>4303</v>
      </c>
      <c r="AB953" s="72" t="s">
        <v>4304</v>
      </c>
      <c r="AC953" s="72">
        <v>46.644838401348601</v>
      </c>
      <c r="AD953" s="72">
        <v>6.25848052066456</v>
      </c>
      <c r="AE953" s="72"/>
      <c r="AF953" s="72"/>
      <c r="AG953" s="72"/>
    </row>
    <row r="954" spans="1:33" s="56" customFormat="1" ht="14.45" customHeight="1" x14ac:dyDescent="0.25">
      <c r="A954" s="29" t="s">
        <v>2862</v>
      </c>
      <c r="B954" s="39" t="s">
        <v>2403</v>
      </c>
      <c r="C954" s="39" t="s">
        <v>2435</v>
      </c>
      <c r="D954" s="30"/>
      <c r="E954" s="56" t="s">
        <v>2436</v>
      </c>
      <c r="F954" s="75">
        <v>10</v>
      </c>
      <c r="G954" s="75"/>
      <c r="H954" s="75"/>
      <c r="K954" s="56" t="s">
        <v>4006</v>
      </c>
      <c r="L954" s="56" t="s">
        <v>91</v>
      </c>
      <c r="M954" s="75" t="s">
        <v>916</v>
      </c>
      <c r="N954" s="55">
        <v>2019</v>
      </c>
      <c r="Z954" s="30" t="str">
        <f>IF(LEFT(M954,4)=LEFT(L954,4),L954,0)</f>
        <v>Temnothorax</v>
      </c>
      <c r="AA954" s="72" t="s">
        <v>4300</v>
      </c>
      <c r="AB954" s="72"/>
      <c r="AC954" s="72">
        <v>46.719560727638701</v>
      </c>
      <c r="AD954" s="72">
        <v>6.4155411914905498</v>
      </c>
      <c r="AE954" s="72"/>
      <c r="AF954" s="72"/>
      <c r="AG954" s="72"/>
    </row>
    <row r="955" spans="1:33" s="56" customFormat="1" ht="14.45" customHeight="1" x14ac:dyDescent="0.25">
      <c r="A955" s="24" t="s">
        <v>2849</v>
      </c>
      <c r="B955" s="39" t="s">
        <v>2403</v>
      </c>
      <c r="C955" s="39" t="s">
        <v>2412</v>
      </c>
      <c r="D955" s="30"/>
      <c r="E955" s="56" t="s">
        <v>2413</v>
      </c>
      <c r="F955" s="75">
        <v>10</v>
      </c>
      <c r="G955" s="75"/>
      <c r="H955" s="75">
        <v>1</v>
      </c>
      <c r="K955" s="56" t="s">
        <v>4006</v>
      </c>
      <c r="L955" s="56" t="s">
        <v>91</v>
      </c>
      <c r="M955" s="75" t="s">
        <v>916</v>
      </c>
      <c r="N955" s="55">
        <v>2019</v>
      </c>
      <c r="Z955" s="30" t="str">
        <f>IF(LEFT(M955,4)=LEFT(L955,4),L955,0)</f>
        <v>Temnothorax</v>
      </c>
      <c r="AA955" s="72" t="s">
        <v>4300</v>
      </c>
      <c r="AB955" s="72" t="s">
        <v>4304</v>
      </c>
      <c r="AC955" s="72">
        <v>46.4363062588194</v>
      </c>
      <c r="AD955" s="72">
        <v>6.9685692287309102</v>
      </c>
      <c r="AE955" s="72"/>
      <c r="AF955" s="72"/>
      <c r="AG955" s="72"/>
    </row>
    <row r="956" spans="1:33" s="56" customFormat="1" ht="14.45" customHeight="1" x14ac:dyDescent="0.25">
      <c r="A956" s="24" t="s">
        <v>2858</v>
      </c>
      <c r="B956" s="39" t="s">
        <v>2403</v>
      </c>
      <c r="C956" s="39" t="s">
        <v>2428</v>
      </c>
      <c r="D956" s="30"/>
      <c r="E956" s="56" t="s">
        <v>2429</v>
      </c>
      <c r="F956" s="75">
        <v>8</v>
      </c>
      <c r="G956" s="75"/>
      <c r="H956" s="75"/>
      <c r="K956" s="56" t="s">
        <v>301</v>
      </c>
      <c r="L956" s="56" t="s">
        <v>91</v>
      </c>
      <c r="M956" s="75" t="s">
        <v>916</v>
      </c>
      <c r="N956" s="55">
        <v>2019</v>
      </c>
      <c r="O956" s="56" t="s">
        <v>4313</v>
      </c>
      <c r="Z956" s="30" t="str">
        <f>IF(LEFT(M956,4)=LEFT(L956,4),L956,0)</f>
        <v>Temnothorax</v>
      </c>
      <c r="AA956" s="72" t="s">
        <v>4300</v>
      </c>
      <c r="AB956" s="72" t="s">
        <v>4304</v>
      </c>
      <c r="AC956" s="72">
        <v>46.504891757171499</v>
      </c>
      <c r="AD956" s="72">
        <v>7.1912466396978001</v>
      </c>
      <c r="AE956" s="72"/>
      <c r="AF956" s="72"/>
      <c r="AG956" s="72"/>
    </row>
    <row r="957" spans="1:33" s="56" customFormat="1" ht="14.45" customHeight="1" x14ac:dyDescent="0.25">
      <c r="A957" s="29" t="s">
        <v>2851</v>
      </c>
      <c r="B957" s="39" t="s">
        <v>2403</v>
      </c>
      <c r="C957" s="39" t="s">
        <v>2416</v>
      </c>
      <c r="D957" s="30"/>
      <c r="E957" s="56" t="s">
        <v>2417</v>
      </c>
      <c r="F957" s="55">
        <v>7</v>
      </c>
      <c r="G957" s="55">
        <v>2</v>
      </c>
      <c r="H957" s="55"/>
      <c r="K957" s="56" t="s">
        <v>4006</v>
      </c>
      <c r="L957" s="56" t="s">
        <v>91</v>
      </c>
      <c r="M957" s="55" t="s">
        <v>916</v>
      </c>
      <c r="N957" s="55">
        <v>2019</v>
      </c>
      <c r="Z957" s="30" t="str">
        <f>IF(LEFT(M957,4)=LEFT(L957,4),L957,0)</f>
        <v>Temnothorax</v>
      </c>
      <c r="AA957" s="72" t="s">
        <v>4300</v>
      </c>
      <c r="AB957" s="72" t="s">
        <v>4304</v>
      </c>
      <c r="AC957" s="72">
        <v>46.6469204879091</v>
      </c>
      <c r="AD957" s="72">
        <v>6.2560653838535103</v>
      </c>
      <c r="AE957" s="72"/>
      <c r="AF957" s="72"/>
      <c r="AG957" s="72"/>
    </row>
    <row r="958" spans="1:33" s="56" customFormat="1" ht="14.45" customHeight="1" x14ac:dyDescent="0.25">
      <c r="A958" s="29" t="s">
        <v>2850</v>
      </c>
      <c r="B958" s="39" t="s">
        <v>2403</v>
      </c>
      <c r="C958" s="39" t="s">
        <v>2414</v>
      </c>
      <c r="D958" s="30"/>
      <c r="E958" s="56" t="s">
        <v>2415</v>
      </c>
      <c r="L958" s="56" t="s">
        <v>2</v>
      </c>
      <c r="M958" s="58"/>
      <c r="Z958" s="30">
        <f>IF(LEFT(M958,4)=LEFT(L958,4),L958,0)</f>
        <v>0</v>
      </c>
      <c r="AA958" s="72" t="s">
        <v>4300</v>
      </c>
      <c r="AB958" s="72" t="s">
        <v>4307</v>
      </c>
      <c r="AC958" s="72">
        <v>46.786493168264101</v>
      </c>
      <c r="AD958" s="72">
        <v>6.5650079468757099</v>
      </c>
      <c r="AE958" s="72"/>
      <c r="AF958" s="72"/>
      <c r="AG958" s="72"/>
    </row>
    <row r="959" spans="1:33" s="56" customFormat="1" x14ac:dyDescent="0.25">
      <c r="A959" s="29" t="s">
        <v>2859</v>
      </c>
      <c r="B959" s="39" t="s">
        <v>2403</v>
      </c>
      <c r="C959" s="39" t="s">
        <v>2430</v>
      </c>
      <c r="D959" s="30"/>
      <c r="E959" s="56" t="s">
        <v>2431</v>
      </c>
      <c r="F959" s="75">
        <v>4</v>
      </c>
      <c r="G959" s="75"/>
      <c r="H959" s="75">
        <v>2</v>
      </c>
      <c r="K959" s="56" t="s">
        <v>4006</v>
      </c>
      <c r="L959" s="56" t="s">
        <v>91</v>
      </c>
      <c r="M959" s="75" t="s">
        <v>916</v>
      </c>
      <c r="N959" s="55">
        <v>2019</v>
      </c>
      <c r="Z959" s="30" t="str">
        <f>IF(LEFT(M959,4)=LEFT(L959,4),L959,0)</f>
        <v>Temnothorax</v>
      </c>
      <c r="AA959" s="72" t="s">
        <v>4300</v>
      </c>
      <c r="AB959" s="72" t="s">
        <v>4307</v>
      </c>
      <c r="AC959" s="72">
        <v>46.717055535161101</v>
      </c>
      <c r="AD959" s="72">
        <v>6.4867028213502298</v>
      </c>
      <c r="AE959" s="72"/>
      <c r="AF959" s="72"/>
      <c r="AG959" s="72"/>
    </row>
    <row r="960" spans="1:33" s="56" customFormat="1" x14ac:dyDescent="0.25">
      <c r="A960" s="29" t="s">
        <v>2863</v>
      </c>
      <c r="B960" s="39" t="s">
        <v>2403</v>
      </c>
      <c r="C960" s="39" t="s">
        <v>2437</v>
      </c>
      <c r="D960" s="30">
        <v>1455.3677635192901</v>
      </c>
      <c r="E960" s="56" t="s">
        <v>2438</v>
      </c>
      <c r="F960" s="55">
        <v>7</v>
      </c>
      <c r="G960" s="55">
        <v>2</v>
      </c>
      <c r="H960" s="55"/>
      <c r="K960" s="56" t="s">
        <v>4006</v>
      </c>
      <c r="L960" s="56" t="s">
        <v>91</v>
      </c>
      <c r="M960" s="55" t="s">
        <v>916</v>
      </c>
      <c r="N960" s="55">
        <v>2019</v>
      </c>
      <c r="Z960" s="30" t="str">
        <f>IF(LEFT(M960,4)=LEFT(L960,4),L960,0)</f>
        <v>Temnothorax</v>
      </c>
      <c r="AA960" s="72" t="s">
        <v>4303</v>
      </c>
      <c r="AB960" s="72"/>
      <c r="AC960" s="72">
        <v>46.423264089783501</v>
      </c>
      <c r="AD960" s="72">
        <v>6.1028326024381299</v>
      </c>
      <c r="AE960" s="72"/>
      <c r="AF960" s="72"/>
      <c r="AG960" s="72"/>
    </row>
    <row r="961" spans="1:33" s="56" customFormat="1" x14ac:dyDescent="0.25">
      <c r="A961" s="29" t="s">
        <v>2853</v>
      </c>
      <c r="B961" s="39" t="s">
        <v>2403</v>
      </c>
      <c r="C961" s="39" t="s">
        <v>2418</v>
      </c>
      <c r="D961" s="30">
        <v>808.599935530685</v>
      </c>
      <c r="E961" s="56" t="s">
        <v>2420</v>
      </c>
      <c r="F961" s="55">
        <v>9</v>
      </c>
      <c r="G961" s="55"/>
      <c r="H961" s="55"/>
      <c r="K961" s="56" t="s">
        <v>4006</v>
      </c>
      <c r="L961" s="56" t="s">
        <v>91</v>
      </c>
      <c r="M961" s="76" t="s">
        <v>916</v>
      </c>
      <c r="N961" s="55">
        <v>2019</v>
      </c>
      <c r="Z961" s="30" t="str">
        <f>IF(LEFT(M961,4)=LEFT(L961,4),L961,0)</f>
        <v>Temnothorax</v>
      </c>
      <c r="AA961" s="72" t="s">
        <v>4300</v>
      </c>
      <c r="AB961" s="72" t="s">
        <v>4307</v>
      </c>
      <c r="AC961" s="72">
        <v>46.721080766021601</v>
      </c>
      <c r="AD961" s="72">
        <v>6.8047060905687404</v>
      </c>
      <c r="AE961" s="72"/>
      <c r="AF961" s="72"/>
      <c r="AG961" s="72"/>
    </row>
    <row r="962" spans="1:33" s="56" customFormat="1" x14ac:dyDescent="0.25">
      <c r="A962" s="24" t="s">
        <v>2852</v>
      </c>
      <c r="B962" s="39" t="s">
        <v>2403</v>
      </c>
      <c r="C962" s="39" t="s">
        <v>2418</v>
      </c>
      <c r="D962" s="30"/>
      <c r="E962" s="56" t="s">
        <v>2419</v>
      </c>
      <c r="F962" s="55">
        <v>3</v>
      </c>
      <c r="G962" s="55"/>
      <c r="H962" s="55"/>
      <c r="K962" s="56" t="s">
        <v>4006</v>
      </c>
      <c r="L962" s="56" t="s">
        <v>91</v>
      </c>
      <c r="M962" s="55" t="s">
        <v>916</v>
      </c>
      <c r="N962" s="55">
        <v>2019</v>
      </c>
      <c r="Z962" s="30" t="str">
        <f>IF(LEFT(M962,4)=LEFT(L962,4),L962,0)</f>
        <v>Temnothorax</v>
      </c>
      <c r="AA962" s="72" t="s">
        <v>4300</v>
      </c>
      <c r="AB962" s="72"/>
      <c r="AC962" s="72">
        <v>46.287590201474998</v>
      </c>
      <c r="AD962" s="72">
        <v>7.12273794687452</v>
      </c>
      <c r="AE962" s="72"/>
      <c r="AF962" s="72"/>
      <c r="AG962" s="72"/>
    </row>
    <row r="963" spans="1:33" s="56" customFormat="1" x14ac:dyDescent="0.25">
      <c r="A963" s="24" t="s">
        <v>2855</v>
      </c>
      <c r="B963" s="39" t="s">
        <v>2403</v>
      </c>
      <c r="C963" s="39" t="s">
        <v>2423</v>
      </c>
      <c r="D963" s="30"/>
      <c r="E963" s="56" t="s">
        <v>2424</v>
      </c>
      <c r="K963" s="56" t="s">
        <v>301</v>
      </c>
      <c r="L963" s="56" t="s">
        <v>3</v>
      </c>
      <c r="M963" s="55" t="s">
        <v>550</v>
      </c>
      <c r="N963" s="56" t="s">
        <v>4005</v>
      </c>
      <c r="Z963" s="30" t="str">
        <f>IF(LEFT(M963,4)=LEFT(L963,4),L963,0)</f>
        <v>Lasius</v>
      </c>
      <c r="AA963" s="72" t="s">
        <v>4300</v>
      </c>
      <c r="AB963" s="72" t="s">
        <v>4304</v>
      </c>
      <c r="AC963" s="72">
        <v>46.791960359385001</v>
      </c>
      <c r="AD963" s="72">
        <v>6.7187097234296003</v>
      </c>
      <c r="AE963" s="72"/>
      <c r="AF963" s="72"/>
      <c r="AG963" s="72"/>
    </row>
    <row r="964" spans="1:33" s="56" customFormat="1" x14ac:dyDescent="0.25">
      <c r="A964" s="24" t="s">
        <v>2861</v>
      </c>
      <c r="B964" s="39" t="s">
        <v>2403</v>
      </c>
      <c r="C964" s="39" t="s">
        <v>2432</v>
      </c>
      <c r="D964" s="30"/>
      <c r="E964" s="56" t="s">
        <v>2434</v>
      </c>
      <c r="K964" s="56" t="s">
        <v>301</v>
      </c>
      <c r="L964" s="56" t="s">
        <v>801</v>
      </c>
      <c r="M964" s="55" t="s">
        <v>800</v>
      </c>
      <c r="N964" s="56" t="s">
        <v>4005</v>
      </c>
      <c r="Z964" s="30" t="str">
        <f>IF(LEFT(M964,4)=LEFT(L964,4),L964,0)</f>
        <v>Solenopsis</v>
      </c>
      <c r="AA964" s="72" t="s">
        <v>4300</v>
      </c>
      <c r="AB964" s="72"/>
      <c r="AC964" s="72">
        <v>46.507403390160498</v>
      </c>
      <c r="AD964" s="72">
        <v>6.7249995635556203</v>
      </c>
      <c r="AE964" s="72"/>
      <c r="AF964" s="72"/>
      <c r="AG964" s="72"/>
    </row>
    <row r="965" spans="1:33" s="56" customFormat="1" x14ac:dyDescent="0.25">
      <c r="A965" s="29" t="s">
        <v>2860</v>
      </c>
      <c r="B965" s="39" t="s">
        <v>2403</v>
      </c>
      <c r="C965" s="39" t="s">
        <v>2432</v>
      </c>
      <c r="D965" s="30"/>
      <c r="E965" s="56" t="s">
        <v>2433</v>
      </c>
      <c r="K965" s="56" t="s">
        <v>301</v>
      </c>
      <c r="L965" s="56" t="s">
        <v>0</v>
      </c>
      <c r="M965" s="55" t="s">
        <v>714</v>
      </c>
      <c r="N965" s="57">
        <v>2019</v>
      </c>
      <c r="Z965" s="30" t="str">
        <f>IF(LEFT(M965,4)=LEFT(L965,4),L965,0)</f>
        <v>Myrmica</v>
      </c>
      <c r="AA965" s="72" t="s">
        <v>4300</v>
      </c>
      <c r="AB965" s="72" t="s">
        <v>4307</v>
      </c>
      <c r="AC965" s="72">
        <v>46.575539818525897</v>
      </c>
      <c r="AD965" s="72">
        <v>6.4951125525961402</v>
      </c>
      <c r="AE965" s="72"/>
      <c r="AF965" s="72"/>
      <c r="AG965" s="72"/>
    </row>
    <row r="966" spans="1:33" s="56" customFormat="1" x14ac:dyDescent="0.25">
      <c r="A966" s="29" t="s">
        <v>2856</v>
      </c>
      <c r="B966" s="39" t="s">
        <v>2403</v>
      </c>
      <c r="C966" s="39" t="s">
        <v>4204</v>
      </c>
      <c r="D966" s="30"/>
      <c r="E966" s="56" t="s">
        <v>2425</v>
      </c>
      <c r="L966" s="56" t="s">
        <v>15</v>
      </c>
      <c r="M966" s="58"/>
      <c r="Z966" s="30">
        <f>IF(LEFT(M966,4)=LEFT(L966,4),L966,0)</f>
        <v>0</v>
      </c>
      <c r="AA966" s="72" t="s">
        <v>4300</v>
      </c>
      <c r="AB966" s="72"/>
      <c r="AC966" s="72">
        <v>46.289479290774203</v>
      </c>
      <c r="AD966" s="72">
        <v>6.9621744411251703</v>
      </c>
      <c r="AE966" s="72"/>
      <c r="AF966" s="72"/>
      <c r="AG966" s="72"/>
    </row>
    <row r="967" spans="1:33" s="56" customFormat="1" x14ac:dyDescent="0.25">
      <c r="A967" s="29" t="s">
        <v>2854</v>
      </c>
      <c r="B967" s="39" t="s">
        <v>2403</v>
      </c>
      <c r="C967" s="39" t="s">
        <v>2421</v>
      </c>
      <c r="D967" s="30"/>
      <c r="E967" s="56" t="s">
        <v>2422</v>
      </c>
      <c r="K967" s="56" t="s">
        <v>301</v>
      </c>
      <c r="L967" s="56" t="s">
        <v>801</v>
      </c>
      <c r="M967" s="55" t="s">
        <v>800</v>
      </c>
      <c r="N967" s="56" t="s">
        <v>4005</v>
      </c>
      <c r="Z967" s="30" t="str">
        <f>IF(LEFT(M967,4)=LEFT(L967,4),L967,0)</f>
        <v>Solenopsis</v>
      </c>
      <c r="AA967" s="72" t="s">
        <v>4306</v>
      </c>
      <c r="AB967" s="72"/>
      <c r="AC967" s="72">
        <v>46.649449635272902</v>
      </c>
      <c r="AD967" s="72">
        <v>6.5653173814567998</v>
      </c>
      <c r="AE967" s="72"/>
      <c r="AF967" s="72"/>
      <c r="AG967" s="72"/>
    </row>
    <row r="968" spans="1:33" s="56" customFormat="1" x14ac:dyDescent="0.25">
      <c r="A968" s="29" t="s">
        <v>3687</v>
      </c>
      <c r="B968" s="39" t="s">
        <v>3175</v>
      </c>
      <c r="C968" s="39" t="s">
        <v>3186</v>
      </c>
      <c r="D968" s="30"/>
      <c r="E968" s="56" t="s">
        <v>3188</v>
      </c>
      <c r="L968" s="56" t="s">
        <v>3</v>
      </c>
      <c r="M968" s="58"/>
      <c r="Z968" s="30">
        <f>IF(LEFT(M968,4)=LEFT(L968,4),L968,0)</f>
        <v>0</v>
      </c>
      <c r="AA968" s="72" t="s">
        <v>4300</v>
      </c>
      <c r="AB968" s="72" t="s">
        <v>4301</v>
      </c>
      <c r="AC968" s="72">
        <v>46.503037775618097</v>
      </c>
      <c r="AD968" s="72">
        <v>6.2653072407167798</v>
      </c>
      <c r="AE968" s="72"/>
      <c r="AF968" s="72"/>
      <c r="AG968" s="72"/>
    </row>
    <row r="969" spans="1:33" s="56" customFormat="1" x14ac:dyDescent="0.25">
      <c r="A969" s="29" t="s">
        <v>3686</v>
      </c>
      <c r="B969" s="39" t="s">
        <v>3175</v>
      </c>
      <c r="C969" s="39" t="s">
        <v>3186</v>
      </c>
      <c r="D969" s="30"/>
      <c r="E969" s="56" t="s">
        <v>3187</v>
      </c>
      <c r="L969" s="56" t="s">
        <v>3</v>
      </c>
      <c r="M969" s="58"/>
      <c r="Z969" s="30">
        <f>IF(LEFT(M969,4)=LEFT(L969,4),L969,0)</f>
        <v>0</v>
      </c>
      <c r="AA969" s="72" t="s">
        <v>4300</v>
      </c>
      <c r="AB969" s="72" t="s">
        <v>4301</v>
      </c>
      <c r="AC969" s="72">
        <v>46.289957443314997</v>
      </c>
      <c r="AD969" s="72">
        <v>6.9707138792166203</v>
      </c>
      <c r="AE969" s="72"/>
      <c r="AF969" s="72"/>
      <c r="AG969" s="72"/>
    </row>
    <row r="970" spans="1:33" s="56" customFormat="1" x14ac:dyDescent="0.25">
      <c r="A970" s="29" t="s">
        <v>3682</v>
      </c>
      <c r="B970" s="39" t="s">
        <v>3175</v>
      </c>
      <c r="C970" s="39" t="s">
        <v>3179</v>
      </c>
      <c r="D970" s="30"/>
      <c r="E970" s="56" t="s">
        <v>3180</v>
      </c>
      <c r="L970" s="56" t="s">
        <v>3</v>
      </c>
      <c r="M970" s="58"/>
      <c r="Z970" s="30">
        <f>IF(LEFT(M970,4)=LEFT(L970,4),L970,0)</f>
        <v>0</v>
      </c>
      <c r="AA970" s="72" t="s">
        <v>4300</v>
      </c>
      <c r="AB970" s="72" t="s">
        <v>4304</v>
      </c>
      <c r="AC970" s="72">
        <v>46.646921107062298</v>
      </c>
      <c r="AD970" s="72">
        <v>6.2560660459118704</v>
      </c>
      <c r="AE970" s="72"/>
      <c r="AF970" s="72"/>
      <c r="AG970" s="72"/>
    </row>
    <row r="971" spans="1:33" s="56" customFormat="1" x14ac:dyDescent="0.25">
      <c r="A971" s="29" t="s">
        <v>3685</v>
      </c>
      <c r="B971" s="39" t="s">
        <v>3175</v>
      </c>
      <c r="C971" s="39" t="s">
        <v>3183</v>
      </c>
      <c r="D971" s="30"/>
      <c r="E971" s="56" t="s">
        <v>3185</v>
      </c>
      <c r="L971" s="56" t="s">
        <v>3</v>
      </c>
      <c r="M971" s="58"/>
      <c r="Z971" s="30">
        <f>IF(LEFT(M971,4)=LEFT(L971,4),L971,0)</f>
        <v>0</v>
      </c>
      <c r="AA971" s="72" t="s">
        <v>4300</v>
      </c>
      <c r="AB971" s="72" t="s">
        <v>4304</v>
      </c>
      <c r="AC971" s="72">
        <v>46.505207271739103</v>
      </c>
      <c r="AD971" s="72">
        <v>6.7231751849265704</v>
      </c>
      <c r="AE971" s="72"/>
      <c r="AF971" s="72"/>
      <c r="AG971" s="72"/>
    </row>
    <row r="972" spans="1:33" s="56" customFormat="1" x14ac:dyDescent="0.25">
      <c r="A972" s="29" t="s">
        <v>3684</v>
      </c>
      <c r="B972" s="39" t="s">
        <v>3175</v>
      </c>
      <c r="C972" s="39" t="s">
        <v>3183</v>
      </c>
      <c r="D972" s="30"/>
      <c r="E972" s="56" t="s">
        <v>3184</v>
      </c>
      <c r="L972" s="56" t="s">
        <v>3</v>
      </c>
      <c r="M972" s="58"/>
      <c r="Z972" s="30">
        <f>IF(LEFT(M972,4)=LEFT(L972,4),L972,0)</f>
        <v>0</v>
      </c>
      <c r="AA972" s="72" t="s">
        <v>4300</v>
      </c>
      <c r="AB972" s="72"/>
      <c r="AC972" s="72">
        <v>46.858556132620798</v>
      </c>
      <c r="AD972" s="72">
        <v>6.5675878544728103</v>
      </c>
      <c r="AE972" s="72"/>
      <c r="AF972" s="72"/>
      <c r="AG972" s="72"/>
    </row>
    <row r="973" spans="1:33" s="56" customFormat="1" x14ac:dyDescent="0.25">
      <c r="A973" s="29" t="s">
        <v>3680</v>
      </c>
      <c r="B973" s="39" t="s">
        <v>3175</v>
      </c>
      <c r="C973" s="39" t="s">
        <v>4206</v>
      </c>
      <c r="D973" s="30"/>
      <c r="E973" s="56" t="s">
        <v>3176</v>
      </c>
      <c r="K973" s="56" t="s">
        <v>301</v>
      </c>
      <c r="L973" s="56" t="s">
        <v>3</v>
      </c>
      <c r="M973" s="55" t="s">
        <v>578</v>
      </c>
      <c r="N973" s="57">
        <v>2019</v>
      </c>
      <c r="Z973" s="30" t="str">
        <f>IF(LEFT(M973,4)=LEFT(L973,4),L973,0)</f>
        <v>Lasius</v>
      </c>
      <c r="AA973" s="72" t="s">
        <v>4300</v>
      </c>
      <c r="AB973" s="72" t="s">
        <v>4304</v>
      </c>
      <c r="AC973" s="72">
        <v>46.640557038704799</v>
      </c>
      <c r="AD973" s="72">
        <v>6.3324497397233301</v>
      </c>
      <c r="AE973" s="72"/>
      <c r="AF973" s="72"/>
      <c r="AG973" s="72"/>
    </row>
    <row r="974" spans="1:33" s="56" customFormat="1" x14ac:dyDescent="0.25">
      <c r="A974" s="29" t="s">
        <v>3681</v>
      </c>
      <c r="B974" s="39" t="s">
        <v>3175</v>
      </c>
      <c r="C974" s="39" t="s">
        <v>3177</v>
      </c>
      <c r="D974" s="30">
        <v>519.64836120605503</v>
      </c>
      <c r="E974" s="56" t="s">
        <v>3178</v>
      </c>
      <c r="F974" s="55">
        <v>2</v>
      </c>
      <c r="G974" s="55"/>
      <c r="H974" s="55"/>
      <c r="K974" s="56" t="s">
        <v>4006</v>
      </c>
      <c r="L974" s="56" t="s">
        <v>91</v>
      </c>
      <c r="M974" s="55" t="s">
        <v>916</v>
      </c>
      <c r="N974" s="55">
        <v>2019</v>
      </c>
      <c r="Z974" s="30" t="str">
        <f>IF(LEFT(M974,4)=LEFT(L974,4),L974,0)</f>
        <v>Temnothorax</v>
      </c>
      <c r="AA974" s="72" t="s">
        <v>4300</v>
      </c>
      <c r="AB974" s="72" t="s">
        <v>4301</v>
      </c>
      <c r="AC974" s="72">
        <v>46.8598311998024</v>
      </c>
      <c r="AD974" s="72">
        <v>6.7202412431912002</v>
      </c>
      <c r="AE974" s="72"/>
      <c r="AF974" s="72"/>
      <c r="AG974" s="72"/>
    </row>
    <row r="975" spans="1:33" s="56" customFormat="1" x14ac:dyDescent="0.25">
      <c r="A975" s="29" t="s">
        <v>3683</v>
      </c>
      <c r="B975" s="39" t="s">
        <v>3175</v>
      </c>
      <c r="C975" s="39" t="s">
        <v>3181</v>
      </c>
      <c r="D975" s="30"/>
      <c r="E975" s="56" t="s">
        <v>3182</v>
      </c>
      <c r="L975" s="56" t="s">
        <v>3</v>
      </c>
      <c r="M975" s="58"/>
      <c r="Z975" s="30">
        <f>IF(LEFT(M975,4)=LEFT(L975,4),L975,0)</f>
        <v>0</v>
      </c>
      <c r="AA975" s="72" t="s">
        <v>4306</v>
      </c>
      <c r="AB975" s="72"/>
      <c r="AC975" s="72">
        <v>46.860555315535002</v>
      </c>
      <c r="AD975" s="72">
        <v>6.9639055961873098</v>
      </c>
      <c r="AE975" s="72"/>
      <c r="AF975" s="72"/>
      <c r="AG975" s="72"/>
    </row>
    <row r="976" spans="1:33" s="56" customFormat="1" x14ac:dyDescent="0.25">
      <c r="A976" s="29" t="s">
        <v>3058</v>
      </c>
      <c r="B976" s="39" t="s">
        <v>1434</v>
      </c>
      <c r="C976" s="39" t="s">
        <v>3033</v>
      </c>
      <c r="D976" s="30"/>
      <c r="E976" s="56" t="s">
        <v>3034</v>
      </c>
      <c r="K976" s="56" t="s">
        <v>301</v>
      </c>
      <c r="L976" s="56" t="s">
        <v>3</v>
      </c>
      <c r="M976" s="55" t="s">
        <v>605</v>
      </c>
      <c r="N976" s="56" t="s">
        <v>4005</v>
      </c>
      <c r="Z976" s="30" t="str">
        <f>IF(LEFT(M976,4)=LEFT(L976,4),L976,0)</f>
        <v>Lasius</v>
      </c>
      <c r="AA976" s="72" t="s">
        <v>4300</v>
      </c>
      <c r="AB976" s="72" t="s">
        <v>4304</v>
      </c>
      <c r="AC976" s="72">
        <v>46.496732177774497</v>
      </c>
      <c r="AD976" s="72">
        <v>6.1812794024461502</v>
      </c>
      <c r="AE976" s="72"/>
      <c r="AF976" s="72"/>
      <c r="AG976" s="72"/>
    </row>
    <row r="977" spans="1:33" s="56" customFormat="1" x14ac:dyDescent="0.25">
      <c r="A977" s="29" t="s">
        <v>3059</v>
      </c>
      <c r="B977" s="39" t="s">
        <v>1434</v>
      </c>
      <c r="C977" s="39" t="s">
        <v>3033</v>
      </c>
      <c r="D977" s="30"/>
      <c r="E977" s="56" t="s">
        <v>3035</v>
      </c>
      <c r="L977" s="56" t="s">
        <v>15</v>
      </c>
      <c r="M977" s="58"/>
      <c r="Z977" s="30">
        <f>IF(LEFT(M977,4)=LEFT(L977,4),L977,0)</f>
        <v>0</v>
      </c>
      <c r="AA977" s="72" t="s">
        <v>4300</v>
      </c>
      <c r="AB977" s="72"/>
      <c r="AC977" s="72">
        <v>46.716935363875102</v>
      </c>
      <c r="AD977" s="72">
        <v>6.4135329582655602</v>
      </c>
      <c r="AE977" s="72"/>
      <c r="AF977" s="72"/>
      <c r="AG977" s="72"/>
    </row>
    <row r="978" spans="1:33" s="56" customFormat="1" x14ac:dyDescent="0.25">
      <c r="A978" s="29" t="s">
        <v>1863</v>
      </c>
      <c r="B978" s="39" t="s">
        <v>1434</v>
      </c>
      <c r="C978" s="39" t="s">
        <v>1437</v>
      </c>
      <c r="D978" s="30"/>
      <c r="E978" s="56" t="s">
        <v>1440</v>
      </c>
      <c r="F978" s="56" t="s">
        <v>1034</v>
      </c>
      <c r="K978" s="56" t="s">
        <v>4006</v>
      </c>
      <c r="L978" s="56" t="s">
        <v>3</v>
      </c>
      <c r="M978" s="55" t="s">
        <v>573</v>
      </c>
      <c r="N978" s="57"/>
      <c r="O978" s="57"/>
      <c r="Z978" s="30" t="str">
        <f>IF(LEFT(M978,4)=LEFT(L978,4),L978,0)</f>
        <v>Lasius</v>
      </c>
      <c r="AA978" s="72" t="s">
        <v>4300</v>
      </c>
      <c r="AB978" s="72" t="s">
        <v>4301</v>
      </c>
      <c r="AC978" s="72">
        <v>46.860312026612903</v>
      </c>
      <c r="AD978" s="72">
        <v>6.96513660343523</v>
      </c>
      <c r="AE978" s="72"/>
      <c r="AF978" s="72"/>
      <c r="AG978" s="72"/>
    </row>
    <row r="979" spans="1:33" s="56" customFormat="1" x14ac:dyDescent="0.25">
      <c r="A979" s="24" t="s">
        <v>1862</v>
      </c>
      <c r="B979" s="39" t="s">
        <v>1434</v>
      </c>
      <c r="C979" s="39" t="s">
        <v>1437</v>
      </c>
      <c r="D979" s="30">
        <v>652.667079925537</v>
      </c>
      <c r="E979" s="56" t="s">
        <v>1439</v>
      </c>
      <c r="F979" s="56" t="s">
        <v>1034</v>
      </c>
      <c r="K979" s="56" t="s">
        <v>4006</v>
      </c>
      <c r="L979" s="56" t="s">
        <v>3</v>
      </c>
      <c r="M979" s="55" t="s">
        <v>573</v>
      </c>
      <c r="N979" s="57"/>
      <c r="O979" s="57"/>
      <c r="Z979" s="30" t="str">
        <f>IF(LEFT(M979,4)=LEFT(L979,4),L979,0)</f>
        <v>Lasius</v>
      </c>
      <c r="AA979" s="72" t="s">
        <v>4300</v>
      </c>
      <c r="AB979" s="72"/>
      <c r="AC979" s="72">
        <v>46.428624903521801</v>
      </c>
      <c r="AD979" s="72">
        <v>6.1860788150641604</v>
      </c>
      <c r="AE979" s="72"/>
      <c r="AF979" s="72"/>
      <c r="AG979" s="72"/>
    </row>
    <row r="980" spans="1:33" s="56" customFormat="1" x14ac:dyDescent="0.25">
      <c r="A980" s="29" t="s">
        <v>1861</v>
      </c>
      <c r="B980" s="39" t="s">
        <v>1434</v>
      </c>
      <c r="C980" s="39" t="s">
        <v>1437</v>
      </c>
      <c r="D980" s="30"/>
      <c r="E980" s="56" t="s">
        <v>1438</v>
      </c>
      <c r="F980" s="56" t="s">
        <v>1034</v>
      </c>
      <c r="K980" s="56" t="s">
        <v>4006</v>
      </c>
      <c r="L980" s="56" t="s">
        <v>3</v>
      </c>
      <c r="M980" s="55" t="s">
        <v>573</v>
      </c>
      <c r="N980" s="57"/>
      <c r="O980" s="57"/>
      <c r="Z980" s="30" t="str">
        <f>IF(LEFT(M980,4)=LEFT(L980,4),L980,0)</f>
        <v>Lasius</v>
      </c>
      <c r="AA980" s="72" t="s">
        <v>4300</v>
      </c>
      <c r="AB980" s="72" t="s">
        <v>4304</v>
      </c>
      <c r="AC980" s="72">
        <v>46.431368493737097</v>
      </c>
      <c r="AD980" s="72">
        <v>7.1188395361208796</v>
      </c>
      <c r="AE980" s="72"/>
      <c r="AF980" s="72"/>
      <c r="AG980" s="72"/>
    </row>
    <row r="981" spans="1:33" s="56" customFormat="1" x14ac:dyDescent="0.25">
      <c r="A981" s="24" t="s">
        <v>1864</v>
      </c>
      <c r="B981" s="39" t="s">
        <v>1434</v>
      </c>
      <c r="C981" s="39" t="s">
        <v>1437</v>
      </c>
      <c r="D981" s="30"/>
      <c r="E981" s="56" t="s">
        <v>1441</v>
      </c>
      <c r="F981" s="56" t="s">
        <v>1034</v>
      </c>
      <c r="K981" s="56" t="s">
        <v>4006</v>
      </c>
      <c r="L981" s="56" t="s">
        <v>3</v>
      </c>
      <c r="M981" s="55" t="s">
        <v>573</v>
      </c>
      <c r="N981" s="57"/>
      <c r="O981" s="57"/>
      <c r="Z981" s="30" t="str">
        <f>IF(LEFT(M981,4)=LEFT(L981,4),L981,0)</f>
        <v>Lasius</v>
      </c>
      <c r="AA981" s="72" t="s">
        <v>4300</v>
      </c>
      <c r="AB981" s="72"/>
      <c r="AC981" s="72">
        <v>46.431951850068501</v>
      </c>
      <c r="AD981" s="72">
        <v>6.9603322614804801</v>
      </c>
      <c r="AE981" s="72"/>
      <c r="AF981" s="72"/>
      <c r="AG981" s="72"/>
    </row>
    <row r="982" spans="1:33" s="56" customFormat="1" x14ac:dyDescent="0.25">
      <c r="A982" s="29" t="s">
        <v>1865</v>
      </c>
      <c r="B982" s="39" t="s">
        <v>1434</v>
      </c>
      <c r="C982" s="39" t="s">
        <v>1437</v>
      </c>
      <c r="D982" s="30"/>
      <c r="E982" s="56" t="s">
        <v>1442</v>
      </c>
      <c r="F982" s="56" t="s">
        <v>1034</v>
      </c>
      <c r="K982" s="56" t="s">
        <v>4006</v>
      </c>
      <c r="L982" s="56" t="s">
        <v>3</v>
      </c>
      <c r="M982" s="55" t="s">
        <v>573</v>
      </c>
      <c r="N982" s="57"/>
      <c r="O982" s="57"/>
      <c r="Z982" s="30" t="str">
        <f>IF(LEFT(M982,4)=LEFT(L982,4),L982,0)</f>
        <v>Lasius</v>
      </c>
      <c r="AA982" s="72" t="s">
        <v>4300</v>
      </c>
      <c r="AB982" s="72"/>
      <c r="AC982" s="72">
        <v>46.500990782912503</v>
      </c>
      <c r="AD982" s="72">
        <v>6.1865137333371099</v>
      </c>
      <c r="AE982" s="72"/>
      <c r="AF982" s="72"/>
      <c r="AG982" s="72"/>
    </row>
    <row r="983" spans="1:33" s="56" customFormat="1" x14ac:dyDescent="0.25">
      <c r="A983" s="24" t="s">
        <v>3069</v>
      </c>
      <c r="B983" s="39" t="s">
        <v>1434</v>
      </c>
      <c r="C983" s="39" t="s">
        <v>1436</v>
      </c>
      <c r="D983" s="74"/>
      <c r="E983" s="57" t="s">
        <v>3048</v>
      </c>
      <c r="K983" s="56" t="s">
        <v>301</v>
      </c>
      <c r="L983" s="56" t="s">
        <v>3</v>
      </c>
      <c r="M983" s="55" t="s">
        <v>605</v>
      </c>
      <c r="N983" s="56" t="s">
        <v>4005</v>
      </c>
      <c r="Z983" s="30" t="str">
        <f>IF(LEFT(M983,4)=LEFT(L983,4),L983,0)</f>
        <v>Lasius</v>
      </c>
      <c r="AA983" s="72" t="s">
        <v>4300</v>
      </c>
      <c r="AB983" s="72" t="s">
        <v>4304</v>
      </c>
      <c r="AC983" s="72">
        <v>46.643655649186002</v>
      </c>
      <c r="AD983" s="72">
        <v>6.3287785030235701</v>
      </c>
      <c r="AE983" s="72"/>
      <c r="AF983" s="72"/>
      <c r="AG983" s="72"/>
    </row>
    <row r="984" spans="1:33" s="56" customFormat="1" x14ac:dyDescent="0.25">
      <c r="A984" s="29" t="s">
        <v>3070</v>
      </c>
      <c r="B984" s="39" t="s">
        <v>1434</v>
      </c>
      <c r="C984" s="39" t="s">
        <v>1436</v>
      </c>
      <c r="D984" s="30">
        <v>1331.4469871521001</v>
      </c>
      <c r="E984" s="56" t="s">
        <v>3049</v>
      </c>
      <c r="K984" s="56" t="s">
        <v>301</v>
      </c>
      <c r="L984" s="56" t="s">
        <v>3</v>
      </c>
      <c r="M984" s="55" t="s">
        <v>605</v>
      </c>
      <c r="N984" s="56" t="s">
        <v>4005</v>
      </c>
      <c r="Z984" s="30" t="str">
        <f>IF(LEFT(M984,4)=LEFT(L984,4),L984,0)</f>
        <v>Lasius</v>
      </c>
      <c r="AA984" s="72" t="s">
        <v>4300</v>
      </c>
      <c r="AB984" s="72" t="s">
        <v>4304</v>
      </c>
      <c r="AC984" s="72">
        <v>46.508754976189103</v>
      </c>
      <c r="AD984" s="72">
        <v>7.2004926952866999</v>
      </c>
      <c r="AE984" s="72"/>
      <c r="AF984" s="72"/>
      <c r="AG984" s="72"/>
    </row>
    <row r="985" spans="1:33" s="56" customFormat="1" x14ac:dyDescent="0.25">
      <c r="A985" s="24" t="s">
        <v>1860</v>
      </c>
      <c r="B985" s="39" t="s">
        <v>1434</v>
      </c>
      <c r="C985" s="39" t="s">
        <v>1436</v>
      </c>
      <c r="D985" s="30">
        <v>1339.5619773864701</v>
      </c>
      <c r="E985" s="56" t="s">
        <v>1435</v>
      </c>
      <c r="F985" s="56" t="s">
        <v>1034</v>
      </c>
      <c r="K985" s="56" t="s">
        <v>4006</v>
      </c>
      <c r="L985" s="56" t="s">
        <v>3</v>
      </c>
      <c r="M985" s="55" t="s">
        <v>573</v>
      </c>
      <c r="N985" s="57"/>
      <c r="O985" s="57"/>
      <c r="Z985" s="30" t="str">
        <f>IF(LEFT(M985,4)=LEFT(L985,4),L985,0)</f>
        <v>Lasius</v>
      </c>
      <c r="AA985" s="72" t="s">
        <v>4303</v>
      </c>
      <c r="AB985" s="72" t="s">
        <v>4304</v>
      </c>
      <c r="AC985" s="72">
        <v>46.793011673896899</v>
      </c>
      <c r="AD985" s="72">
        <v>6.4857835699301196</v>
      </c>
      <c r="AE985" s="72"/>
      <c r="AF985" s="72"/>
      <c r="AG985" s="72"/>
    </row>
    <row r="986" spans="1:33" s="56" customFormat="1" x14ac:dyDescent="0.25">
      <c r="A986" s="29" t="s">
        <v>3068</v>
      </c>
      <c r="B986" s="39" t="s">
        <v>1434</v>
      </c>
      <c r="C986" s="39" t="s">
        <v>1436</v>
      </c>
      <c r="D986" s="30"/>
      <c r="E986" s="56" t="s">
        <v>3047</v>
      </c>
      <c r="K986" s="56" t="s">
        <v>301</v>
      </c>
      <c r="L986" s="56" t="s">
        <v>3</v>
      </c>
      <c r="M986" s="55" t="s">
        <v>605</v>
      </c>
      <c r="N986" s="56" t="s">
        <v>4005</v>
      </c>
      <c r="Z986" s="30" t="str">
        <f>IF(LEFT(M986,4)=LEFT(L986,4),L986,0)</f>
        <v>Lasius</v>
      </c>
      <c r="AA986" s="72" t="s">
        <v>4300</v>
      </c>
      <c r="AB986" s="72"/>
      <c r="AC986" s="72">
        <v>46.498674578826702</v>
      </c>
      <c r="AD986" s="72">
        <v>6.1831167156207902</v>
      </c>
      <c r="AE986" s="72"/>
      <c r="AF986" s="72"/>
      <c r="AG986" s="72"/>
    </row>
    <row r="987" spans="1:33" s="56" customFormat="1" x14ac:dyDescent="0.25">
      <c r="A987" s="29" t="s">
        <v>3067</v>
      </c>
      <c r="B987" s="39" t="s">
        <v>1434</v>
      </c>
      <c r="C987" s="39" t="s">
        <v>1436</v>
      </c>
      <c r="D987" s="30"/>
      <c r="E987" s="56" t="s">
        <v>3046</v>
      </c>
      <c r="K987" s="56" t="s">
        <v>301</v>
      </c>
      <c r="L987" s="56" t="s">
        <v>3</v>
      </c>
      <c r="M987" s="55" t="s">
        <v>605</v>
      </c>
      <c r="N987" s="56" t="s">
        <v>4005</v>
      </c>
      <c r="Z987" s="30" t="str">
        <f>IF(LEFT(M987,4)=LEFT(L987,4),L987,0)</f>
        <v>Lasius</v>
      </c>
      <c r="AA987" s="72" t="s">
        <v>4300</v>
      </c>
      <c r="AB987" s="72"/>
      <c r="AC987" s="72">
        <v>46.237702642367601</v>
      </c>
      <c r="AD987" s="72">
        <v>7.0830761395078499</v>
      </c>
      <c r="AE987" s="72"/>
      <c r="AF987" s="72"/>
      <c r="AG987" s="72"/>
    </row>
    <row r="988" spans="1:33" s="56" customFormat="1" x14ac:dyDescent="0.25">
      <c r="A988" s="29" t="s">
        <v>3071</v>
      </c>
      <c r="B988" s="39" t="s">
        <v>1434</v>
      </c>
      <c r="C988" s="39" t="s">
        <v>3050</v>
      </c>
      <c r="D988" s="30">
        <v>675.45040512084995</v>
      </c>
      <c r="E988" s="56" t="s">
        <v>3051</v>
      </c>
      <c r="K988" s="57" t="s">
        <v>301</v>
      </c>
      <c r="L988" s="32" t="s">
        <v>403</v>
      </c>
      <c r="M988" s="55" t="s">
        <v>490</v>
      </c>
      <c r="N988" s="57">
        <v>2019</v>
      </c>
      <c r="Z988" s="30" t="str">
        <f>IF(LEFT(M988,4)=LEFT(L988,4),L988,0)</f>
        <v>Formica</v>
      </c>
      <c r="AA988" s="72" t="s">
        <v>4300</v>
      </c>
      <c r="AB988" s="72"/>
      <c r="AC988" s="72">
        <v>46.4298393994968</v>
      </c>
      <c r="AD988" s="72">
        <v>6.1785629299838796</v>
      </c>
      <c r="AE988" s="72"/>
      <c r="AF988" s="72"/>
      <c r="AG988" s="72"/>
    </row>
    <row r="989" spans="1:33" s="56" customFormat="1" x14ac:dyDescent="0.25">
      <c r="A989" s="24" t="s">
        <v>3066</v>
      </c>
      <c r="B989" s="39" t="s">
        <v>1434</v>
      </c>
      <c r="C989" s="39" t="s">
        <v>3044</v>
      </c>
      <c r="D989" s="30"/>
      <c r="E989" s="56" t="s">
        <v>3045</v>
      </c>
      <c r="K989" s="56" t="s">
        <v>301</v>
      </c>
      <c r="L989" s="56" t="s">
        <v>3</v>
      </c>
      <c r="M989" s="55" t="s">
        <v>605</v>
      </c>
      <c r="N989" s="56" t="s">
        <v>4005</v>
      </c>
      <c r="Z989" s="30" t="str">
        <f>IF(LEFT(M989,4)=LEFT(L989,4),L989,0)</f>
        <v>Lasius</v>
      </c>
      <c r="AA989" s="72" t="s">
        <v>4300</v>
      </c>
      <c r="AB989" s="72"/>
      <c r="AC989" s="72">
        <v>46.573750290022801</v>
      </c>
      <c r="AD989" s="72">
        <v>6.4864848523330698</v>
      </c>
      <c r="AE989" s="72"/>
      <c r="AF989" s="72"/>
      <c r="AG989" s="72"/>
    </row>
    <row r="990" spans="1:33" s="56" customFormat="1" x14ac:dyDescent="0.25">
      <c r="A990" s="29" t="s">
        <v>3065</v>
      </c>
      <c r="B990" s="39" t="s">
        <v>1434</v>
      </c>
      <c r="C990" s="39" t="s">
        <v>3042</v>
      </c>
      <c r="D990" s="30">
        <v>593.08028793334995</v>
      </c>
      <c r="E990" s="56" t="s">
        <v>3043</v>
      </c>
      <c r="K990" s="56" t="s">
        <v>301</v>
      </c>
      <c r="L990" s="56" t="s">
        <v>3</v>
      </c>
      <c r="M990" s="55" t="s">
        <v>605</v>
      </c>
      <c r="N990" s="56" t="s">
        <v>4005</v>
      </c>
      <c r="Z990" s="30" t="str">
        <f>IF(LEFT(M990,4)=LEFT(L990,4),L990,0)</f>
        <v>Lasius</v>
      </c>
      <c r="AA990" s="72" t="s">
        <v>4300</v>
      </c>
      <c r="AB990" s="72"/>
      <c r="AC990" s="72">
        <v>46.422661096069298</v>
      </c>
      <c r="AD990" s="72">
        <v>6.1827027521903304</v>
      </c>
      <c r="AE990" s="72"/>
      <c r="AF990" s="72"/>
      <c r="AG990" s="72"/>
    </row>
    <row r="991" spans="1:33" s="56" customFormat="1" x14ac:dyDescent="0.25">
      <c r="A991" s="29" t="s">
        <v>1887</v>
      </c>
      <c r="B991" s="39" t="s">
        <v>1434</v>
      </c>
      <c r="C991" s="39" t="s">
        <v>1488</v>
      </c>
      <c r="D991" s="30"/>
      <c r="E991" s="56" t="s">
        <v>1490</v>
      </c>
      <c r="K991" s="56" t="s">
        <v>301</v>
      </c>
      <c r="L991" s="56" t="s">
        <v>0</v>
      </c>
      <c r="M991" s="55" t="s">
        <v>734</v>
      </c>
      <c r="N991" s="57">
        <v>2019</v>
      </c>
      <c r="Z991" s="30" t="str">
        <f>IF(LEFT(M991,4)=LEFT(L991,4),L991,0)</f>
        <v>Myrmica</v>
      </c>
      <c r="AA991" s="72" t="s">
        <v>4300</v>
      </c>
      <c r="AB991" s="72" t="s">
        <v>4302</v>
      </c>
      <c r="AC991" s="72">
        <v>46.647233114995601</v>
      </c>
      <c r="AD991" s="72">
        <v>6.7294651014094198</v>
      </c>
      <c r="AE991" s="72"/>
      <c r="AF991" s="72"/>
      <c r="AG991" s="72"/>
    </row>
    <row r="992" spans="1:33" s="56" customFormat="1" x14ac:dyDescent="0.25">
      <c r="A992" s="24" t="s">
        <v>1888</v>
      </c>
      <c r="B992" s="39" t="s">
        <v>1434</v>
      </c>
      <c r="C992" s="39" t="s">
        <v>1488</v>
      </c>
      <c r="D992" s="30"/>
      <c r="E992" s="56" t="s">
        <v>1489</v>
      </c>
      <c r="K992" s="56" t="s">
        <v>301</v>
      </c>
      <c r="L992" s="56" t="s">
        <v>0</v>
      </c>
      <c r="M992" s="55" t="s">
        <v>734</v>
      </c>
      <c r="N992" s="57">
        <v>2019</v>
      </c>
      <c r="Z992" s="30" t="str">
        <f>IF(LEFT(M992,4)=LEFT(L992,4),L992,0)</f>
        <v>Myrmica</v>
      </c>
      <c r="AA992" s="72" t="s">
        <v>4300</v>
      </c>
      <c r="AB992" s="72"/>
      <c r="AC992" s="72">
        <v>46.648693807485699</v>
      </c>
      <c r="AD992" s="72">
        <v>6.3366368788907703</v>
      </c>
      <c r="AE992" s="72"/>
      <c r="AF992" s="72"/>
      <c r="AG992" s="72"/>
    </row>
    <row r="993" spans="1:33" s="56" customFormat="1" x14ac:dyDescent="0.25">
      <c r="A993" s="29" t="s">
        <v>3076</v>
      </c>
      <c r="B993" s="39" t="s">
        <v>1434</v>
      </c>
      <c r="C993" s="39" t="s">
        <v>1488</v>
      </c>
      <c r="D993" s="30"/>
      <c r="E993" s="56" t="s">
        <v>3056</v>
      </c>
      <c r="K993" s="56" t="s">
        <v>301</v>
      </c>
      <c r="L993" s="56" t="s">
        <v>3</v>
      </c>
      <c r="M993" s="55" t="s">
        <v>605</v>
      </c>
      <c r="N993" s="56" t="s">
        <v>4005</v>
      </c>
      <c r="Z993" s="30" t="str">
        <f>IF(LEFT(M993,4)=LEFT(L993,4),L993,0)</f>
        <v>Lasius</v>
      </c>
      <c r="AA993" s="72" t="s">
        <v>4300</v>
      </c>
      <c r="AB993" s="72"/>
      <c r="AC993" s="72">
        <v>46.578087527644598</v>
      </c>
      <c r="AD993" s="72">
        <v>6.49586695687342</v>
      </c>
      <c r="AE993" s="72"/>
      <c r="AF993" s="72"/>
      <c r="AG993" s="72"/>
    </row>
    <row r="994" spans="1:33" s="56" customFormat="1" x14ac:dyDescent="0.25">
      <c r="A994" s="29" t="s">
        <v>3077</v>
      </c>
      <c r="B994" s="39" t="s">
        <v>1434</v>
      </c>
      <c r="C994" s="39" t="s">
        <v>1488</v>
      </c>
      <c r="D994" s="30"/>
      <c r="E994" s="56" t="s">
        <v>3057</v>
      </c>
      <c r="K994" s="57" t="s">
        <v>301</v>
      </c>
      <c r="L994" s="32" t="s">
        <v>403</v>
      </c>
      <c r="M994" s="55" t="s">
        <v>490</v>
      </c>
      <c r="N994" s="57">
        <v>2019</v>
      </c>
      <c r="Z994" s="30" t="str">
        <f>IF(LEFT(M994,4)=LEFT(L994,4),L994,0)</f>
        <v>Formica</v>
      </c>
      <c r="AA994" s="72" t="s">
        <v>4300</v>
      </c>
      <c r="AB994" s="72" t="s">
        <v>4304</v>
      </c>
      <c r="AC994" s="72">
        <v>46.496726638508797</v>
      </c>
      <c r="AD994" s="72">
        <v>6.1813008601182604</v>
      </c>
      <c r="AE994" s="72"/>
      <c r="AF994" s="72"/>
      <c r="AG994" s="72"/>
    </row>
    <row r="995" spans="1:33" s="56" customFormat="1" x14ac:dyDescent="0.25">
      <c r="A995" s="29" t="s">
        <v>3074</v>
      </c>
      <c r="B995" s="39" t="s">
        <v>1434</v>
      </c>
      <c r="C995" s="39" t="s">
        <v>1488</v>
      </c>
      <c r="D995" s="30"/>
      <c r="E995" s="56" t="s">
        <v>3054</v>
      </c>
      <c r="K995" s="37" t="s">
        <v>301</v>
      </c>
      <c r="L995" s="37" t="s">
        <v>3</v>
      </c>
      <c r="M995" s="9" t="s">
        <v>605</v>
      </c>
      <c r="N995" s="37" t="s">
        <v>4005</v>
      </c>
      <c r="O995" s="37"/>
      <c r="P995" s="37"/>
      <c r="Q995" s="37" t="s">
        <v>3055</v>
      </c>
      <c r="R995" s="37"/>
      <c r="Z995" s="30" t="str">
        <f>IF(LEFT(M995,4)=LEFT(L995,4),L995,0)</f>
        <v>Lasius</v>
      </c>
      <c r="AA995" s="72" t="s">
        <v>4300</v>
      </c>
      <c r="AB995" s="72" t="s">
        <v>4304</v>
      </c>
      <c r="AC995" s="72">
        <v>46.496078540524998</v>
      </c>
      <c r="AD995" s="72">
        <v>6.18429822869148</v>
      </c>
      <c r="AE995" s="72"/>
      <c r="AF995" s="72"/>
      <c r="AG995" s="72"/>
    </row>
    <row r="996" spans="1:33" s="56" customFormat="1" x14ac:dyDescent="0.25">
      <c r="A996" s="24" t="s">
        <v>3075</v>
      </c>
      <c r="B996" s="39" t="s">
        <v>1434</v>
      </c>
      <c r="C996" s="39" t="s">
        <v>1488</v>
      </c>
      <c r="D996" s="30"/>
      <c r="E996" s="56" t="s">
        <v>3054</v>
      </c>
      <c r="K996" s="37" t="s">
        <v>4006</v>
      </c>
      <c r="L996" s="37" t="s">
        <v>3</v>
      </c>
      <c r="M996" s="9" t="s">
        <v>573</v>
      </c>
      <c r="N996" s="37" t="s">
        <v>4005</v>
      </c>
      <c r="O996" s="37"/>
      <c r="P996" s="37"/>
      <c r="Q996" s="37" t="s">
        <v>3055</v>
      </c>
      <c r="R996" s="37"/>
      <c r="Z996" s="30" t="str">
        <f>IF(LEFT(M996,4)=LEFT(L996,4),L996,0)</f>
        <v>Lasius</v>
      </c>
      <c r="AA996" s="72" t="s">
        <v>4300</v>
      </c>
      <c r="AB996" s="72" t="s">
        <v>4304</v>
      </c>
      <c r="AC996" s="72">
        <v>46.794174365815898</v>
      </c>
      <c r="AD996" s="72">
        <v>6.4875483471366797</v>
      </c>
      <c r="AE996" s="72"/>
      <c r="AF996" s="72"/>
      <c r="AG996" s="72"/>
    </row>
    <row r="997" spans="1:33" s="56" customFormat="1" x14ac:dyDescent="0.25">
      <c r="A997" s="29" t="s">
        <v>3061</v>
      </c>
      <c r="B997" s="39" t="s">
        <v>1434</v>
      </c>
      <c r="C997" s="39" t="s">
        <v>3036</v>
      </c>
      <c r="D997" s="30"/>
      <c r="E997" s="56" t="s">
        <v>3038</v>
      </c>
      <c r="K997" s="56" t="s">
        <v>301</v>
      </c>
      <c r="L997" s="56" t="s">
        <v>3</v>
      </c>
      <c r="M997" s="55" t="s">
        <v>605</v>
      </c>
      <c r="N997" s="56" t="s">
        <v>4005</v>
      </c>
      <c r="Z997" s="30" t="str">
        <f>IF(LEFT(M997,4)=LEFT(L997,4),L997,0)</f>
        <v>Lasius</v>
      </c>
      <c r="AA997" s="72" t="s">
        <v>4303</v>
      </c>
      <c r="AB997" s="72"/>
      <c r="AC997" s="72">
        <v>46.646062571508899</v>
      </c>
      <c r="AD997" s="72">
        <v>6.2605919038403703</v>
      </c>
      <c r="AE997" s="72"/>
      <c r="AF997" s="72"/>
      <c r="AG997" s="72"/>
    </row>
    <row r="998" spans="1:33" s="56" customFormat="1" x14ac:dyDescent="0.25">
      <c r="A998" s="24" t="s">
        <v>3060</v>
      </c>
      <c r="B998" s="39" t="s">
        <v>1434</v>
      </c>
      <c r="C998" s="39" t="s">
        <v>3036</v>
      </c>
      <c r="D998" s="30">
        <v>1284.26889801025</v>
      </c>
      <c r="E998" s="56" t="s">
        <v>3037</v>
      </c>
      <c r="K998" s="56" t="s">
        <v>301</v>
      </c>
      <c r="L998" s="56" t="s">
        <v>3</v>
      </c>
      <c r="M998" s="55" t="s">
        <v>605</v>
      </c>
      <c r="N998" s="56" t="s">
        <v>4005</v>
      </c>
      <c r="Z998" s="30" t="str">
        <f>IF(LEFT(M998,4)=LEFT(L998,4),L998,0)</f>
        <v>Lasius</v>
      </c>
      <c r="AA998" s="72" t="s">
        <v>4303</v>
      </c>
      <c r="AB998" s="72" t="s">
        <v>4304</v>
      </c>
      <c r="AC998" s="72">
        <v>46.505822567240003</v>
      </c>
      <c r="AD998" s="72">
        <v>7.19516012777519</v>
      </c>
      <c r="AE998" s="72"/>
      <c r="AF998" s="72"/>
      <c r="AG998" s="72"/>
    </row>
    <row r="999" spans="1:33" s="56" customFormat="1" x14ac:dyDescent="0.25">
      <c r="A999" s="24" t="s">
        <v>3063</v>
      </c>
      <c r="B999" s="39" t="s">
        <v>1434</v>
      </c>
      <c r="C999" s="39" t="s">
        <v>3036</v>
      </c>
      <c r="D999" s="30"/>
      <c r="E999" s="56" t="s">
        <v>3040</v>
      </c>
      <c r="K999" s="56" t="s">
        <v>301</v>
      </c>
      <c r="L999" s="56" t="s">
        <v>3</v>
      </c>
      <c r="M999" s="55" t="s">
        <v>605</v>
      </c>
      <c r="N999" s="56" t="s">
        <v>4005</v>
      </c>
      <c r="Z999" s="30" t="str">
        <f>IF(LEFT(M999,4)=LEFT(L999,4),L999,0)</f>
        <v>Lasius</v>
      </c>
      <c r="AA999" s="72" t="s">
        <v>4300</v>
      </c>
      <c r="AB999" s="72"/>
      <c r="AC999" s="72">
        <v>46.505183516768703</v>
      </c>
      <c r="AD999" s="72">
        <v>7.1531620810139698</v>
      </c>
      <c r="AE999" s="72"/>
      <c r="AF999" s="72"/>
      <c r="AG999" s="72"/>
    </row>
    <row r="1000" spans="1:33" s="56" customFormat="1" x14ac:dyDescent="0.25">
      <c r="A1000" s="29" t="s">
        <v>3062</v>
      </c>
      <c r="B1000" s="39" t="s">
        <v>1434</v>
      </c>
      <c r="C1000" s="39" t="s">
        <v>3036</v>
      </c>
      <c r="D1000" s="30"/>
      <c r="E1000" s="56" t="s">
        <v>3039</v>
      </c>
      <c r="K1000" s="56" t="s">
        <v>301</v>
      </c>
      <c r="L1000" s="56" t="s">
        <v>3</v>
      </c>
      <c r="M1000" s="55" t="s">
        <v>605</v>
      </c>
      <c r="N1000" s="56" t="s">
        <v>4005</v>
      </c>
      <c r="Z1000" s="30" t="str">
        <f>IF(LEFT(M1000,4)=LEFT(L1000,4),L1000,0)</f>
        <v>Lasius</v>
      </c>
      <c r="AA1000" s="72" t="s">
        <v>4300</v>
      </c>
      <c r="AB1000" s="72" t="s">
        <v>4304</v>
      </c>
      <c r="AC1000" s="72">
        <v>46.496045304522703</v>
      </c>
      <c r="AD1000" s="72">
        <v>6.1843170041545799</v>
      </c>
      <c r="AE1000" s="72"/>
      <c r="AF1000" s="72"/>
      <c r="AG1000" s="72"/>
    </row>
    <row r="1001" spans="1:33" s="56" customFormat="1" x14ac:dyDescent="0.25">
      <c r="A1001" s="29" t="s">
        <v>3064</v>
      </c>
      <c r="B1001" s="39" t="s">
        <v>1434</v>
      </c>
      <c r="C1001" s="39" t="s">
        <v>3036</v>
      </c>
      <c r="D1001" s="30"/>
      <c r="E1001" s="56" t="s">
        <v>3041</v>
      </c>
      <c r="K1001" s="56" t="s">
        <v>301</v>
      </c>
      <c r="L1001" s="56" t="s">
        <v>3</v>
      </c>
      <c r="M1001" s="55" t="s">
        <v>605</v>
      </c>
      <c r="N1001" s="56" t="s">
        <v>4005</v>
      </c>
      <c r="Z1001" s="30" t="str">
        <f>IF(LEFT(M1001,4)=LEFT(L1001,4),L1001,0)</f>
        <v>Lasius</v>
      </c>
      <c r="AA1001" s="72" t="s">
        <v>4300</v>
      </c>
      <c r="AB1001" s="72"/>
      <c r="AC1001" s="72">
        <v>46.498663500690498</v>
      </c>
      <c r="AD1001" s="72">
        <v>6.1831059867847298</v>
      </c>
      <c r="AE1001" s="72"/>
      <c r="AF1001" s="72"/>
      <c r="AG1001" s="72"/>
    </row>
    <row r="1002" spans="1:33" s="56" customFormat="1" x14ac:dyDescent="0.25">
      <c r="A1002" s="29" t="s">
        <v>3073</v>
      </c>
      <c r="B1002" s="39" t="s">
        <v>1434</v>
      </c>
      <c r="C1002" s="39" t="s">
        <v>4207</v>
      </c>
      <c r="D1002" s="30">
        <v>1290.0209617614701</v>
      </c>
      <c r="E1002" s="56" t="s">
        <v>3053</v>
      </c>
      <c r="K1002" s="56" t="s">
        <v>301</v>
      </c>
      <c r="L1002" s="56" t="s">
        <v>16</v>
      </c>
      <c r="M1002" s="55" t="s">
        <v>360</v>
      </c>
      <c r="N1002" s="57">
        <v>2019</v>
      </c>
      <c r="Z1002" s="30" t="str">
        <f>IF(LEFT(M1002,4)=LEFT(L1002,4),L1002,0)</f>
        <v>Camponotus</v>
      </c>
      <c r="AA1002" s="72" t="s">
        <v>4300</v>
      </c>
      <c r="AB1002" s="72" t="s">
        <v>4304</v>
      </c>
      <c r="AC1002" s="72">
        <v>46.8641510234851</v>
      </c>
      <c r="AD1002" s="72">
        <v>6.6471932087270202</v>
      </c>
      <c r="AE1002" s="72"/>
      <c r="AF1002" s="72"/>
      <c r="AG1002" s="72"/>
    </row>
    <row r="1003" spans="1:33" s="56" customFormat="1" x14ac:dyDescent="0.25">
      <c r="A1003" s="29" t="s">
        <v>1889</v>
      </c>
      <c r="B1003" s="39" t="s">
        <v>1434</v>
      </c>
      <c r="C1003" s="39" t="s">
        <v>1496</v>
      </c>
      <c r="D1003" s="30">
        <v>773.895839691162</v>
      </c>
      <c r="E1003" s="56" t="s">
        <v>1497</v>
      </c>
      <c r="K1003" s="56" t="s">
        <v>301</v>
      </c>
      <c r="L1003" s="56" t="s">
        <v>0</v>
      </c>
      <c r="M1003" s="55" t="s">
        <v>727</v>
      </c>
      <c r="N1003" s="57">
        <v>2019</v>
      </c>
      <c r="Z1003" s="30" t="str">
        <f>IF(LEFT(M1003,4)=LEFT(L1003,4),L1003,0)</f>
        <v>Myrmica</v>
      </c>
      <c r="AA1003" s="72" t="s">
        <v>4300</v>
      </c>
      <c r="AB1003" s="72" t="s">
        <v>4301</v>
      </c>
      <c r="AC1003" s="72">
        <v>46.640808633871202</v>
      </c>
      <c r="AD1003" s="72">
        <v>6.4133806902316497</v>
      </c>
      <c r="AE1003" s="72"/>
      <c r="AF1003" s="72"/>
      <c r="AG1003" s="72"/>
    </row>
    <row r="1004" spans="1:33" s="56" customFormat="1" x14ac:dyDescent="0.25">
      <c r="A1004" s="24" t="s">
        <v>1890</v>
      </c>
      <c r="B1004" s="39" t="s">
        <v>1434</v>
      </c>
      <c r="C1004" s="39" t="s">
        <v>1496</v>
      </c>
      <c r="D1004" s="30"/>
      <c r="E1004" s="56" t="s">
        <v>1498</v>
      </c>
      <c r="K1004" s="56" t="s">
        <v>301</v>
      </c>
      <c r="L1004" s="56" t="s">
        <v>0</v>
      </c>
      <c r="M1004" s="55" t="s">
        <v>727</v>
      </c>
      <c r="N1004" s="57">
        <v>2019</v>
      </c>
      <c r="Z1004" s="30" t="str">
        <f>IF(LEFT(M1004,4)=LEFT(L1004,4),L1004,0)</f>
        <v>Myrmica</v>
      </c>
      <c r="AA1004" s="72" t="s">
        <v>4300</v>
      </c>
      <c r="AB1004" s="72" t="s">
        <v>4304</v>
      </c>
      <c r="AC1004" s="72">
        <v>46.511051748905999</v>
      </c>
      <c r="AD1004" s="72">
        <v>7.1464800487620401</v>
      </c>
      <c r="AE1004" s="72"/>
      <c r="AF1004" s="72"/>
      <c r="AG1004" s="72"/>
    </row>
    <row r="1005" spans="1:33" s="56" customFormat="1" x14ac:dyDescent="0.25">
      <c r="A1005" s="29" t="s">
        <v>1891</v>
      </c>
      <c r="B1005" s="39" t="s">
        <v>1434</v>
      </c>
      <c r="C1005" s="39" t="s">
        <v>1491</v>
      </c>
      <c r="D1005" s="30"/>
      <c r="E1005" s="56" t="s">
        <v>1492</v>
      </c>
      <c r="K1005" s="56" t="s">
        <v>301</v>
      </c>
      <c r="L1005" s="56" t="s">
        <v>0</v>
      </c>
      <c r="M1005" s="55" t="s">
        <v>727</v>
      </c>
      <c r="N1005" s="57">
        <v>2019</v>
      </c>
      <c r="Z1005" s="30" t="str">
        <f>IF(LEFT(M1005,4)=LEFT(L1005,4),L1005,0)</f>
        <v>Myrmica</v>
      </c>
      <c r="AA1005" s="72" t="s">
        <v>4300</v>
      </c>
      <c r="AB1005" s="72" t="s">
        <v>4304</v>
      </c>
      <c r="AC1005" s="72">
        <v>46.360349239315198</v>
      </c>
      <c r="AD1005" s="72">
        <v>7.0463137004162197</v>
      </c>
      <c r="AE1005" s="72"/>
      <c r="AF1005" s="72"/>
      <c r="AG1005" s="72"/>
    </row>
    <row r="1006" spans="1:33" s="56" customFormat="1" x14ac:dyDescent="0.25">
      <c r="A1006" s="24" t="s">
        <v>1892</v>
      </c>
      <c r="B1006" s="39" t="s">
        <v>1434</v>
      </c>
      <c r="C1006" s="39" t="s">
        <v>1493</v>
      </c>
      <c r="D1006" s="30"/>
      <c r="E1006" s="56" t="s">
        <v>1495</v>
      </c>
      <c r="K1006" s="56" t="s">
        <v>301</v>
      </c>
      <c r="L1006" s="56" t="s">
        <v>0</v>
      </c>
      <c r="M1006" s="55" t="s">
        <v>727</v>
      </c>
      <c r="N1006" s="57">
        <v>2019</v>
      </c>
      <c r="Z1006" s="30" t="str">
        <f>IF(LEFT(M1006,4)=LEFT(L1006,4),L1006,0)</f>
        <v>Myrmica</v>
      </c>
      <c r="AA1006" s="72" t="s">
        <v>4300</v>
      </c>
      <c r="AB1006" s="72" t="s">
        <v>4302</v>
      </c>
      <c r="AC1006" s="72">
        <v>46.360931481269198</v>
      </c>
      <c r="AD1006" s="72">
        <v>7.0458130737999598</v>
      </c>
      <c r="AE1006" s="72"/>
      <c r="AF1006" s="72"/>
      <c r="AG1006" s="72"/>
    </row>
    <row r="1007" spans="1:33" s="56" customFormat="1" x14ac:dyDescent="0.25">
      <c r="A1007" s="29" t="s">
        <v>1893</v>
      </c>
      <c r="B1007" s="39" t="s">
        <v>1434</v>
      </c>
      <c r="C1007" s="39" t="s">
        <v>1493</v>
      </c>
      <c r="D1007" s="30"/>
      <c r="E1007" s="56" t="s">
        <v>1494</v>
      </c>
      <c r="K1007" s="56" t="s">
        <v>301</v>
      </c>
      <c r="L1007" s="56" t="s">
        <v>0</v>
      </c>
      <c r="M1007" s="55" t="s">
        <v>727</v>
      </c>
      <c r="N1007" s="57">
        <v>2019</v>
      </c>
      <c r="Z1007" s="30" t="str">
        <f>IF(LEFT(M1007,4)=LEFT(L1007,4),L1007,0)</f>
        <v>Myrmica</v>
      </c>
      <c r="AA1007" s="72" t="s">
        <v>4300</v>
      </c>
      <c r="AB1007" s="72" t="s">
        <v>4305</v>
      </c>
      <c r="AC1007" s="72">
        <v>46.290799399179399</v>
      </c>
      <c r="AD1007" s="72">
        <v>7.1239111044147601</v>
      </c>
      <c r="AE1007" s="72"/>
      <c r="AF1007" s="72"/>
      <c r="AG1007" s="72"/>
    </row>
    <row r="1008" spans="1:33" s="56" customFormat="1" x14ac:dyDescent="0.25">
      <c r="A1008" s="24" t="s">
        <v>3072</v>
      </c>
      <c r="B1008" s="39" t="s">
        <v>1434</v>
      </c>
      <c r="C1008" s="39"/>
      <c r="D1008" s="30">
        <v>1296.9174461364701</v>
      </c>
      <c r="E1008" s="37" t="s">
        <v>3052</v>
      </c>
      <c r="K1008" s="57" t="s">
        <v>301</v>
      </c>
      <c r="L1008" s="32" t="s">
        <v>403</v>
      </c>
      <c r="M1008" s="55" t="s">
        <v>490</v>
      </c>
      <c r="N1008" s="57">
        <v>2019</v>
      </c>
      <c r="Z1008" s="30" t="str">
        <f>IF(LEFT(M1008,4)=LEFT(L1008,4),L1008,0)</f>
        <v>Formica</v>
      </c>
      <c r="AA1008" s="72" t="s">
        <v>4300</v>
      </c>
      <c r="AB1008" s="72" t="s">
        <v>4304</v>
      </c>
      <c r="AC1008" s="72">
        <v>46.864101276497799</v>
      </c>
      <c r="AD1008" s="72">
        <v>6.6472272387066402</v>
      </c>
      <c r="AE1008" s="72"/>
      <c r="AF1008" s="72"/>
      <c r="AG1008" s="72"/>
    </row>
    <row r="1009" spans="1:33" s="56" customFormat="1" x14ac:dyDescent="0.25">
      <c r="A1009" s="29" t="s">
        <v>3790</v>
      </c>
      <c r="B1009" s="39" t="s">
        <v>3319</v>
      </c>
      <c r="C1009" s="39" t="s">
        <v>3326</v>
      </c>
      <c r="D1009" s="30">
        <v>1636.0164146423299</v>
      </c>
      <c r="E1009" s="56" t="s">
        <v>3327</v>
      </c>
      <c r="F1009" s="56" t="s">
        <v>4072</v>
      </c>
      <c r="J1009" s="37"/>
      <c r="K1009" s="37"/>
      <c r="L1009" s="37" t="s">
        <v>0</v>
      </c>
      <c r="M1009" s="38"/>
      <c r="N1009" s="37"/>
      <c r="O1009" s="37"/>
      <c r="Z1009" s="30">
        <f>IF(LEFT(M1009,4)=LEFT(L1009,4),L1009,0)</f>
        <v>0</v>
      </c>
      <c r="AA1009" s="72" t="s">
        <v>4300</v>
      </c>
      <c r="AB1009" s="72"/>
      <c r="AC1009" s="72">
        <v>46.289606974446599</v>
      </c>
      <c r="AD1009" s="72">
        <v>7.1147715575775603</v>
      </c>
      <c r="AE1009" s="72"/>
      <c r="AF1009" s="72"/>
      <c r="AG1009" s="72"/>
    </row>
    <row r="1010" spans="1:33" s="56" customFormat="1" x14ac:dyDescent="0.25">
      <c r="A1010" s="29" t="s">
        <v>3791</v>
      </c>
      <c r="B1010" s="39" t="s">
        <v>3319</v>
      </c>
      <c r="C1010" s="39" t="s">
        <v>3326</v>
      </c>
      <c r="D1010" s="30"/>
      <c r="E1010" s="56" t="s">
        <v>3328</v>
      </c>
      <c r="L1010" s="56" t="s">
        <v>3</v>
      </c>
      <c r="M1010" s="58"/>
      <c r="Z1010" s="30">
        <f>IF(LEFT(M1010,4)=LEFT(L1010,4),L1010,0)</f>
        <v>0</v>
      </c>
      <c r="AA1010" s="72" t="s">
        <v>4300</v>
      </c>
      <c r="AB1010" s="72" t="s">
        <v>4307</v>
      </c>
      <c r="AC1010" s="72">
        <v>46.575540409473199</v>
      </c>
      <c r="AD1010" s="72">
        <v>6.4951243286111904</v>
      </c>
      <c r="AE1010" s="72"/>
      <c r="AF1010" s="72"/>
      <c r="AG1010" s="72"/>
    </row>
    <row r="1011" spans="1:33" s="56" customFormat="1" x14ac:dyDescent="0.25">
      <c r="A1011" s="29" t="s">
        <v>3793</v>
      </c>
      <c r="B1011" s="39" t="s">
        <v>3319</v>
      </c>
      <c r="C1011" s="39" t="s">
        <v>3330</v>
      </c>
      <c r="D1011" s="30"/>
      <c r="E1011" s="56" t="s">
        <v>3331</v>
      </c>
      <c r="K1011" s="56" t="s">
        <v>301</v>
      </c>
      <c r="L1011" s="56" t="s">
        <v>0</v>
      </c>
      <c r="M1011" s="58" t="s">
        <v>722</v>
      </c>
      <c r="Z1011" s="30" t="str">
        <f>IF(LEFT(M1011,4)=LEFT(L1011,4),L1011,0)</f>
        <v>Myrmica</v>
      </c>
      <c r="AA1011" s="72" t="s">
        <v>4300</v>
      </c>
      <c r="AB1011" s="72"/>
      <c r="AC1011" s="72">
        <v>46.498669962936901</v>
      </c>
      <c r="AD1011" s="72">
        <v>6.1830939168441699</v>
      </c>
      <c r="AE1011" s="72"/>
      <c r="AF1011" s="72"/>
      <c r="AG1011" s="72"/>
    </row>
    <row r="1012" spans="1:33" s="56" customFormat="1" x14ac:dyDescent="0.25">
      <c r="A1012" s="29" t="s">
        <v>3794</v>
      </c>
      <c r="B1012" s="39" t="s">
        <v>3319</v>
      </c>
      <c r="C1012" s="39" t="s">
        <v>3330</v>
      </c>
      <c r="D1012" s="30"/>
      <c r="E1012" s="56" t="s">
        <v>3332</v>
      </c>
      <c r="F1012" s="55">
        <v>12</v>
      </c>
      <c r="G1012" s="55"/>
      <c r="H1012" s="55"/>
      <c r="K1012" s="56" t="s">
        <v>4006</v>
      </c>
      <c r="L1012" s="56" t="s">
        <v>91</v>
      </c>
      <c r="M1012" s="76" t="s">
        <v>916</v>
      </c>
      <c r="N1012" s="55">
        <v>2019</v>
      </c>
      <c r="Z1012" s="30" t="str">
        <f>IF(LEFT(M1012,4)=LEFT(L1012,4),L1012,0)</f>
        <v>Temnothorax</v>
      </c>
      <c r="AA1012" s="72" t="s">
        <v>4300</v>
      </c>
      <c r="AB1012" s="72" t="s">
        <v>4304</v>
      </c>
      <c r="AC1012" s="72">
        <v>46.496046227745303</v>
      </c>
      <c r="AD1012" s="72">
        <v>6.18429822869148</v>
      </c>
      <c r="AE1012" s="72"/>
      <c r="AF1012" s="72"/>
      <c r="AG1012" s="72"/>
    </row>
    <row r="1013" spans="1:33" s="56" customFormat="1" x14ac:dyDescent="0.25">
      <c r="A1013" s="29" t="s">
        <v>3787</v>
      </c>
      <c r="B1013" s="39" t="s">
        <v>3319</v>
      </c>
      <c r="C1013" s="39" t="s">
        <v>3320</v>
      </c>
      <c r="D1013" s="30"/>
      <c r="E1013" s="56" t="s">
        <v>3321</v>
      </c>
      <c r="K1013" s="56" t="s">
        <v>301</v>
      </c>
      <c r="L1013" s="56" t="s">
        <v>0</v>
      </c>
      <c r="M1013" s="58" t="s">
        <v>727</v>
      </c>
      <c r="Z1013" s="30" t="str">
        <f>IF(LEFT(M1013,4)=LEFT(L1013,4),L1013,0)</f>
        <v>Myrmica</v>
      </c>
      <c r="AA1013" s="72" t="s">
        <v>4300</v>
      </c>
      <c r="AB1013" s="72" t="s">
        <v>4304</v>
      </c>
      <c r="AC1013" s="72">
        <v>46.501323111793397</v>
      </c>
      <c r="AD1013" s="72">
        <v>6.1754764432442002</v>
      </c>
      <c r="AE1013" s="72"/>
      <c r="AF1013" s="72"/>
      <c r="AG1013" s="72"/>
    </row>
    <row r="1014" spans="1:33" s="56" customFormat="1" x14ac:dyDescent="0.25">
      <c r="A1014" s="29" t="s">
        <v>3788</v>
      </c>
      <c r="B1014" s="39" t="s">
        <v>3319</v>
      </c>
      <c r="C1014" s="39" t="s">
        <v>3322</v>
      </c>
      <c r="D1014" s="30"/>
      <c r="E1014" s="56" t="s">
        <v>3323</v>
      </c>
      <c r="K1014" s="56" t="s">
        <v>301</v>
      </c>
      <c r="L1014" s="56" t="s">
        <v>0</v>
      </c>
      <c r="M1014" s="58" t="s">
        <v>727</v>
      </c>
      <c r="Z1014" s="30" t="str">
        <f>IF(LEFT(M1014,4)=LEFT(L1014,4),L1014,0)</f>
        <v>Myrmica</v>
      </c>
      <c r="AA1014" s="72" t="s">
        <v>4300</v>
      </c>
      <c r="AB1014" s="72"/>
      <c r="AC1014" s="72">
        <v>46.644773334897401</v>
      </c>
      <c r="AD1014" s="72">
        <v>6.5671580845833901</v>
      </c>
      <c r="AE1014" s="72"/>
      <c r="AF1014" s="72"/>
      <c r="AG1014" s="72"/>
    </row>
    <row r="1015" spans="1:33" s="56" customFormat="1" x14ac:dyDescent="0.25">
      <c r="A1015" s="29" t="s">
        <v>3792</v>
      </c>
      <c r="B1015" s="39" t="s">
        <v>3319</v>
      </c>
      <c r="C1015" s="39" t="s">
        <v>3322</v>
      </c>
      <c r="D1015" s="30">
        <v>1656.42236328125</v>
      </c>
      <c r="E1015" s="56" t="s">
        <v>3329</v>
      </c>
      <c r="L1015" s="56" t="s">
        <v>3</v>
      </c>
      <c r="M1015" s="58"/>
      <c r="Z1015" s="30">
        <f>IF(LEFT(M1015,4)=LEFT(L1015,4),L1015,0)</f>
        <v>0</v>
      </c>
      <c r="AA1015" s="72" t="s">
        <v>4303</v>
      </c>
      <c r="AB1015" s="72"/>
      <c r="AC1015" s="72">
        <v>46.358016631592399</v>
      </c>
      <c r="AD1015" s="72">
        <v>7.1952697635623499</v>
      </c>
      <c r="AE1015" s="72"/>
      <c r="AF1015" s="72"/>
      <c r="AG1015" s="72"/>
    </row>
    <row r="1016" spans="1:33" s="56" customFormat="1" x14ac:dyDescent="0.25">
      <c r="A1016" s="29" t="s">
        <v>3789</v>
      </c>
      <c r="B1016" s="39" t="s">
        <v>3319</v>
      </c>
      <c r="C1016" s="39" t="s">
        <v>3325</v>
      </c>
      <c r="D1016" s="30">
        <v>1364.4534568786601</v>
      </c>
      <c r="E1016" s="56" t="s">
        <v>3324</v>
      </c>
      <c r="K1016" s="56" t="s">
        <v>301</v>
      </c>
      <c r="L1016" s="56" t="s">
        <v>0</v>
      </c>
      <c r="M1016" s="58" t="s">
        <v>722</v>
      </c>
      <c r="Z1016" s="30" t="str">
        <f>IF(LEFT(M1016,4)=LEFT(L1016,4),L1016,0)</f>
        <v>Myrmica</v>
      </c>
      <c r="AA1016" s="72" t="s">
        <v>4303</v>
      </c>
      <c r="AB1016" s="72" t="s">
        <v>4304</v>
      </c>
      <c r="AC1016" s="72">
        <v>46.794085228044899</v>
      </c>
      <c r="AD1016" s="72">
        <v>6.4871552677245603</v>
      </c>
      <c r="AE1016" s="72"/>
      <c r="AF1016" s="72"/>
      <c r="AG1016" s="72"/>
    </row>
    <row r="1017" spans="1:33" s="56" customFormat="1" x14ac:dyDescent="0.25">
      <c r="A1017" s="24" t="s">
        <v>1950</v>
      </c>
      <c r="B1017" s="39" t="s">
        <v>1567</v>
      </c>
      <c r="C1017" s="39" t="s">
        <v>4208</v>
      </c>
      <c r="D1017" s="30"/>
      <c r="E1017" s="56" t="s">
        <v>1580</v>
      </c>
      <c r="L1017" s="56" t="s">
        <v>3</v>
      </c>
      <c r="M1017" s="58"/>
      <c r="Z1017" s="30">
        <f>IF(LEFT(M1017,4)=LEFT(L1017,4),L1017,0)</f>
        <v>0</v>
      </c>
      <c r="AA1017" s="72" t="s">
        <v>4300</v>
      </c>
      <c r="AB1017" s="72"/>
      <c r="AC1017" s="72">
        <v>46.720516913037798</v>
      </c>
      <c r="AD1017" s="72">
        <v>6.41800838926555</v>
      </c>
      <c r="AE1017" s="72"/>
      <c r="AF1017" s="72"/>
      <c r="AG1017" s="72"/>
    </row>
    <row r="1018" spans="1:33" s="56" customFormat="1" x14ac:dyDescent="0.25">
      <c r="A1018" s="29" t="s">
        <v>1959</v>
      </c>
      <c r="B1018" s="39" t="s">
        <v>1567</v>
      </c>
      <c r="C1018" s="39" t="s">
        <v>1593</v>
      </c>
      <c r="D1018" s="30">
        <v>1607.0769615173299</v>
      </c>
      <c r="E1018" s="56" t="s">
        <v>1594</v>
      </c>
      <c r="L1018" s="56" t="s">
        <v>3</v>
      </c>
      <c r="M1018" s="58"/>
      <c r="Z1018" s="30">
        <f>IF(LEFT(M1018,4)=LEFT(L1018,4),L1018,0)</f>
        <v>0</v>
      </c>
      <c r="AA1018" s="72" t="s">
        <v>4303</v>
      </c>
      <c r="AB1018" s="72"/>
      <c r="AC1018" s="72">
        <v>46.289312727918897</v>
      </c>
      <c r="AD1018" s="72">
        <v>7.1188729067370504</v>
      </c>
      <c r="AE1018" s="72"/>
      <c r="AF1018" s="72"/>
      <c r="AG1018" s="72"/>
    </row>
    <row r="1019" spans="1:33" s="56" customFormat="1" x14ac:dyDescent="0.25">
      <c r="A1019" s="24" t="s">
        <v>1960</v>
      </c>
      <c r="B1019" s="39" t="s">
        <v>1567</v>
      </c>
      <c r="C1019" s="39" t="s">
        <v>1593</v>
      </c>
      <c r="D1019" s="30"/>
      <c r="E1019" s="56" t="s">
        <v>1595</v>
      </c>
      <c r="L1019" s="56" t="s">
        <v>3</v>
      </c>
      <c r="M1019" s="58"/>
      <c r="Z1019" s="30">
        <f>IF(LEFT(M1019,4)=LEFT(L1019,4),L1019,0)</f>
        <v>0</v>
      </c>
      <c r="AA1019" s="72" t="s">
        <v>4300</v>
      </c>
      <c r="AB1019" s="72" t="s">
        <v>4304</v>
      </c>
      <c r="AC1019" s="72">
        <v>46.494519196205601</v>
      </c>
      <c r="AD1019" s="72">
        <v>6.1804170722481198</v>
      </c>
      <c r="AE1019" s="72"/>
      <c r="AF1019" s="72"/>
      <c r="AG1019" s="72"/>
    </row>
    <row r="1020" spans="1:33" s="56" customFormat="1" x14ac:dyDescent="0.25">
      <c r="A1020" s="24" t="s">
        <v>1962</v>
      </c>
      <c r="B1020" s="39" t="s">
        <v>1567</v>
      </c>
      <c r="C1020" s="39" t="s">
        <v>1593</v>
      </c>
      <c r="D1020" s="30"/>
      <c r="E1020" s="56" t="s">
        <v>1597</v>
      </c>
      <c r="L1020" s="56" t="s">
        <v>8</v>
      </c>
      <c r="M1020" s="58"/>
      <c r="Z1020" s="30">
        <f>IF(LEFT(M1020,4)=LEFT(L1020,4),L1020,0)</f>
        <v>0</v>
      </c>
      <c r="AA1020" s="72" t="s">
        <v>4300</v>
      </c>
      <c r="AB1020" s="72" t="s">
        <v>4304</v>
      </c>
      <c r="AC1020" s="72">
        <v>46.8673569646337</v>
      </c>
      <c r="AD1020" s="72">
        <v>6.65000436064454</v>
      </c>
      <c r="AE1020" s="72"/>
      <c r="AF1020" s="72"/>
      <c r="AG1020" s="72"/>
    </row>
    <row r="1021" spans="1:33" s="56" customFormat="1" x14ac:dyDescent="0.25">
      <c r="A1021" s="24" t="s">
        <v>1964</v>
      </c>
      <c r="B1021" s="39" t="s">
        <v>1567</v>
      </c>
      <c r="C1021" s="39" t="s">
        <v>1593</v>
      </c>
      <c r="D1021" s="30"/>
      <c r="E1021" s="56" t="s">
        <v>1599</v>
      </c>
      <c r="L1021" s="56" t="s">
        <v>8</v>
      </c>
      <c r="M1021" s="58"/>
      <c r="Z1021" s="30">
        <f>IF(LEFT(M1021,4)=LEFT(L1021,4),L1021,0)</f>
        <v>0</v>
      </c>
      <c r="AA1021" s="72" t="s">
        <v>4300</v>
      </c>
      <c r="AB1021" s="72" t="s">
        <v>4305</v>
      </c>
      <c r="AC1021" s="72">
        <v>46.324682122903901</v>
      </c>
      <c r="AD1021" s="72">
        <v>7.1902998234731896</v>
      </c>
      <c r="AE1021" s="72"/>
      <c r="AF1021" s="72"/>
      <c r="AG1021" s="72"/>
    </row>
    <row r="1022" spans="1:33" s="56" customFormat="1" x14ac:dyDescent="0.25">
      <c r="A1022" s="29" t="s">
        <v>1963</v>
      </c>
      <c r="B1022" s="39" t="s">
        <v>1567</v>
      </c>
      <c r="C1022" s="39" t="s">
        <v>1593</v>
      </c>
      <c r="D1022" s="30"/>
      <c r="E1022" s="56" t="s">
        <v>1598</v>
      </c>
      <c r="L1022" s="56" t="s">
        <v>8</v>
      </c>
      <c r="M1022" s="58"/>
      <c r="Z1022" s="30">
        <f>IF(LEFT(M1022,4)=LEFT(L1022,4),L1022,0)</f>
        <v>0</v>
      </c>
      <c r="AA1022" s="72" t="s">
        <v>4300</v>
      </c>
      <c r="AB1022" s="72"/>
      <c r="AC1022" s="72">
        <v>46.498670886114901</v>
      </c>
      <c r="AD1022" s="72">
        <v>6.1830939168441699</v>
      </c>
      <c r="AE1022" s="72"/>
      <c r="AF1022" s="72"/>
      <c r="AG1022" s="72"/>
    </row>
    <row r="1023" spans="1:33" s="56" customFormat="1" x14ac:dyDescent="0.25">
      <c r="A1023" s="29" t="s">
        <v>1961</v>
      </c>
      <c r="B1023" s="39" t="s">
        <v>1567</v>
      </c>
      <c r="C1023" s="39" t="s">
        <v>1593</v>
      </c>
      <c r="D1023" s="30"/>
      <c r="E1023" s="56" t="s">
        <v>1596</v>
      </c>
      <c r="L1023" s="56" t="s">
        <v>8</v>
      </c>
      <c r="M1023" s="58"/>
      <c r="Z1023" s="30">
        <f>IF(LEFT(M1023,4)=LEFT(L1023,4),L1023,0)</f>
        <v>0</v>
      </c>
      <c r="AA1023" s="72" t="s">
        <v>4300</v>
      </c>
      <c r="AB1023" s="72" t="s">
        <v>4305</v>
      </c>
      <c r="AC1023" s="72">
        <v>46.238583191450303</v>
      </c>
      <c r="AD1023" s="72">
        <v>7.0811418520037899</v>
      </c>
      <c r="AE1023" s="72"/>
      <c r="AF1023" s="72"/>
      <c r="AG1023" s="72"/>
    </row>
    <row r="1024" spans="1:33" s="56" customFormat="1" x14ac:dyDescent="0.25">
      <c r="A1024" s="29" t="s">
        <v>1965</v>
      </c>
      <c r="B1024" s="39" t="s">
        <v>1567</v>
      </c>
      <c r="C1024" s="39" t="s">
        <v>1600</v>
      </c>
      <c r="D1024" s="30"/>
      <c r="E1024" s="56" t="s">
        <v>1601</v>
      </c>
      <c r="K1024" s="57" t="s">
        <v>301</v>
      </c>
      <c r="L1024" s="32" t="s">
        <v>403</v>
      </c>
      <c r="M1024" s="55" t="s">
        <v>423</v>
      </c>
      <c r="N1024" s="57">
        <v>2019</v>
      </c>
      <c r="Z1024" s="30" t="str">
        <f>IF(LEFT(M1024,4)=LEFT(L1024,4),L1024,0)</f>
        <v>Formica</v>
      </c>
      <c r="AA1024" s="72" t="s">
        <v>4300</v>
      </c>
      <c r="AB1024" s="72" t="s">
        <v>4304</v>
      </c>
      <c r="AC1024" s="72">
        <v>46.287624292338897</v>
      </c>
      <c r="AD1024" s="72">
        <v>7.1216895222081202</v>
      </c>
      <c r="AE1024" s="72"/>
      <c r="AF1024" s="72"/>
      <c r="AG1024" s="72"/>
    </row>
    <row r="1025" spans="1:33" s="56" customFormat="1" x14ac:dyDescent="0.25">
      <c r="A1025" s="24" t="s">
        <v>1966</v>
      </c>
      <c r="B1025" s="39" t="s">
        <v>1567</v>
      </c>
      <c r="C1025" s="39" t="s">
        <v>1600</v>
      </c>
      <c r="D1025" s="30"/>
      <c r="E1025" s="56" t="s">
        <v>1602</v>
      </c>
      <c r="F1025" s="75">
        <v>9</v>
      </c>
      <c r="G1025" s="75"/>
      <c r="H1025" s="75"/>
      <c r="K1025" s="56" t="s">
        <v>301</v>
      </c>
      <c r="L1025" s="56" t="s">
        <v>801</v>
      </c>
      <c r="M1025" s="55" t="s">
        <v>800</v>
      </c>
      <c r="N1025" s="55">
        <v>2019</v>
      </c>
      <c r="Z1025" s="30" t="str">
        <f>IF(LEFT(M1025,4)=LEFT(L1025,4),L1025,0)</f>
        <v>Solenopsis</v>
      </c>
      <c r="AA1025" s="72" t="s">
        <v>4300</v>
      </c>
      <c r="AB1025" s="72"/>
      <c r="AC1025" s="72">
        <v>46.501792061314198</v>
      </c>
      <c r="AD1025" s="72">
        <v>6.1773741061216603</v>
      </c>
      <c r="AE1025" s="72"/>
      <c r="AF1025" s="72"/>
      <c r="AG1025" s="72"/>
    </row>
    <row r="1026" spans="1:33" s="56" customFormat="1" x14ac:dyDescent="0.25">
      <c r="A1026" s="24" t="s">
        <v>1970</v>
      </c>
      <c r="B1026" s="39" t="s">
        <v>1567</v>
      </c>
      <c r="C1026" s="39" t="s">
        <v>1607</v>
      </c>
      <c r="D1026" s="30">
        <v>1135.3500633239701</v>
      </c>
      <c r="E1026" s="56" t="s">
        <v>1608</v>
      </c>
      <c r="K1026" s="57" t="s">
        <v>301</v>
      </c>
      <c r="L1026" s="32" t="s">
        <v>403</v>
      </c>
      <c r="M1026" s="55" t="s">
        <v>495</v>
      </c>
      <c r="N1026" s="57">
        <v>2019</v>
      </c>
      <c r="Z1026" s="30" t="str">
        <f>IF(LEFT(M1026,4)=LEFT(L1026,4),L1026,0)</f>
        <v>Formica</v>
      </c>
      <c r="AA1026" s="72" t="s">
        <v>4303</v>
      </c>
      <c r="AB1026" s="72" t="s">
        <v>4304</v>
      </c>
      <c r="AC1026" s="72">
        <v>46.574437162008998</v>
      </c>
      <c r="AD1026" s="72">
        <v>6.1752940711577198</v>
      </c>
      <c r="AE1026" s="72"/>
      <c r="AF1026" s="72"/>
      <c r="AG1026" s="72"/>
    </row>
    <row r="1027" spans="1:33" s="56" customFormat="1" x14ac:dyDescent="0.25">
      <c r="A1027" s="29" t="s">
        <v>1969</v>
      </c>
      <c r="B1027" s="39" t="s">
        <v>1567</v>
      </c>
      <c r="C1027" s="39" t="s">
        <v>1607</v>
      </c>
      <c r="D1027" s="30"/>
      <c r="E1027" s="56" t="s">
        <v>1606</v>
      </c>
      <c r="F1027" s="75">
        <v>8</v>
      </c>
      <c r="G1027" s="75"/>
      <c r="H1027" s="75"/>
      <c r="K1027" s="56" t="s">
        <v>301</v>
      </c>
      <c r="L1027" s="56" t="s">
        <v>801</v>
      </c>
      <c r="M1027" s="58" t="s">
        <v>800</v>
      </c>
      <c r="N1027" s="55">
        <v>2019</v>
      </c>
      <c r="Z1027" s="30" t="str">
        <f>IF(LEFT(M1027,4)=LEFT(L1027,4),L1027,0)</f>
        <v>Solenopsis</v>
      </c>
      <c r="AA1027" s="72" t="s">
        <v>4300</v>
      </c>
      <c r="AB1027" s="72"/>
      <c r="AC1027" s="72">
        <v>46.5009686275815</v>
      </c>
      <c r="AD1027" s="72">
        <v>6.1864882523514702</v>
      </c>
      <c r="AE1027" s="72"/>
      <c r="AF1027" s="72"/>
      <c r="AG1027" s="72"/>
    </row>
    <row r="1028" spans="1:33" s="56" customFormat="1" x14ac:dyDescent="0.25">
      <c r="A1028" s="24" t="s">
        <v>1954</v>
      </c>
      <c r="B1028" s="39" t="s">
        <v>1567</v>
      </c>
      <c r="C1028" s="39" t="s">
        <v>1585</v>
      </c>
      <c r="D1028" s="30"/>
      <c r="E1028" s="56" t="s">
        <v>1587</v>
      </c>
      <c r="L1028" s="56" t="s">
        <v>8</v>
      </c>
      <c r="M1028" s="58"/>
      <c r="Z1028" s="30">
        <f>IF(LEFT(M1028,4)=LEFT(L1028,4),L1028,0)</f>
        <v>0</v>
      </c>
      <c r="AA1028" s="72" t="s">
        <v>4300</v>
      </c>
      <c r="AB1028" s="72" t="s">
        <v>4305</v>
      </c>
      <c r="AC1028" s="72">
        <v>46.506399067575202</v>
      </c>
      <c r="AD1028" s="72">
        <v>7.1483968014239601</v>
      </c>
      <c r="AE1028" s="72"/>
      <c r="AF1028" s="72"/>
      <c r="AG1028" s="72"/>
    </row>
    <row r="1029" spans="1:33" s="56" customFormat="1" x14ac:dyDescent="0.25">
      <c r="A1029" s="29" t="s">
        <v>1945</v>
      </c>
      <c r="B1029" s="39" t="s">
        <v>1567</v>
      </c>
      <c r="C1029" s="39" t="s">
        <v>1568</v>
      </c>
      <c r="D1029" s="30">
        <v>1607.15830230713</v>
      </c>
      <c r="E1029" s="56" t="s">
        <v>1571</v>
      </c>
      <c r="K1029" s="57" t="s">
        <v>301</v>
      </c>
      <c r="L1029" s="32" t="s">
        <v>403</v>
      </c>
      <c r="M1029" s="55" t="s">
        <v>423</v>
      </c>
      <c r="N1029" s="57">
        <v>2019</v>
      </c>
      <c r="Z1029" s="30" t="str">
        <f>IF(LEFT(M1029,4)=LEFT(L1029,4),L1029,0)</f>
        <v>Formica</v>
      </c>
      <c r="AA1029" s="72" t="s">
        <v>4303</v>
      </c>
      <c r="AB1029" s="72"/>
      <c r="AC1029" s="72">
        <v>46.242114901883099</v>
      </c>
      <c r="AD1029" s="72">
        <v>7.0797020942501598</v>
      </c>
      <c r="AE1029" s="72"/>
      <c r="AF1029" s="72"/>
      <c r="AG1029" s="72"/>
    </row>
    <row r="1030" spans="1:33" s="56" customFormat="1" x14ac:dyDescent="0.25">
      <c r="A1030" s="29" t="s">
        <v>1943</v>
      </c>
      <c r="B1030" s="39" t="s">
        <v>1567</v>
      </c>
      <c r="C1030" s="39" t="s">
        <v>1568</v>
      </c>
      <c r="D1030" s="30"/>
      <c r="E1030" s="56" t="s">
        <v>1569</v>
      </c>
      <c r="L1030" s="56" t="s">
        <v>15</v>
      </c>
      <c r="M1030" s="58"/>
      <c r="Z1030" s="30">
        <f>IF(LEFT(M1030,4)=LEFT(L1030,4),L1030,0)</f>
        <v>0</v>
      </c>
      <c r="AA1030" s="72" t="s">
        <v>4300</v>
      </c>
      <c r="AB1030" s="72" t="s">
        <v>4304</v>
      </c>
      <c r="AC1030" s="72">
        <v>46.289176844893497</v>
      </c>
      <c r="AD1030" s="72">
        <v>7.15185148663672</v>
      </c>
      <c r="AE1030" s="72"/>
      <c r="AF1030" s="72"/>
      <c r="AG1030" s="72"/>
    </row>
    <row r="1031" spans="1:33" s="56" customFormat="1" x14ac:dyDescent="0.25">
      <c r="A1031" s="24" t="s">
        <v>1944</v>
      </c>
      <c r="B1031" s="39" t="s">
        <v>1567</v>
      </c>
      <c r="C1031" s="39" t="s">
        <v>1568</v>
      </c>
      <c r="D1031" s="30"/>
      <c r="E1031" s="56" t="s">
        <v>1570</v>
      </c>
      <c r="L1031" s="56" t="s">
        <v>3</v>
      </c>
      <c r="M1031" s="58"/>
      <c r="Z1031" s="30">
        <f>IF(LEFT(M1031,4)=LEFT(L1031,4),L1031,0)</f>
        <v>0</v>
      </c>
      <c r="AA1031" s="72" t="s">
        <v>4300</v>
      </c>
      <c r="AB1031" s="72" t="s">
        <v>4304</v>
      </c>
      <c r="AC1031" s="72">
        <v>46.496073924414802</v>
      </c>
      <c r="AD1031" s="72">
        <v>6.1843210274681004</v>
      </c>
      <c r="AE1031" s="72"/>
      <c r="AF1031" s="72"/>
      <c r="AG1031" s="72"/>
    </row>
    <row r="1032" spans="1:33" s="56" customFormat="1" x14ac:dyDescent="0.25">
      <c r="A1032" s="24" t="s">
        <v>1942</v>
      </c>
      <c r="B1032" s="39" t="s">
        <v>1567</v>
      </c>
      <c r="C1032" s="39" t="s">
        <v>1568</v>
      </c>
      <c r="D1032" s="30"/>
      <c r="E1032" s="56" t="s">
        <v>1575</v>
      </c>
      <c r="L1032" s="56" t="s">
        <v>15</v>
      </c>
      <c r="M1032" s="58"/>
      <c r="Z1032" s="30">
        <f>IF(LEFT(M1032,4)=LEFT(L1032,4),L1032,0)</f>
        <v>0</v>
      </c>
      <c r="AA1032" s="72" t="s">
        <v>4300</v>
      </c>
      <c r="AB1032" s="72"/>
      <c r="AC1032" s="72">
        <v>46.510360755324001</v>
      </c>
      <c r="AD1032" s="72">
        <v>7.1514877120369302</v>
      </c>
      <c r="AE1032" s="72"/>
      <c r="AF1032" s="72"/>
      <c r="AG1032" s="72"/>
    </row>
    <row r="1033" spans="1:33" s="56" customFormat="1" x14ac:dyDescent="0.25">
      <c r="A1033" s="29" t="s">
        <v>1953</v>
      </c>
      <c r="B1033" s="39" t="s">
        <v>1567</v>
      </c>
      <c r="C1033" s="39" t="s">
        <v>1581</v>
      </c>
      <c r="D1033" s="30"/>
      <c r="E1033" s="56" t="s">
        <v>1584</v>
      </c>
      <c r="L1033" s="56" t="s">
        <v>8</v>
      </c>
      <c r="M1033" s="58"/>
      <c r="Z1033" s="30">
        <f>IF(LEFT(M1033,4)=LEFT(L1033,4),L1033,0)</f>
        <v>0</v>
      </c>
      <c r="AA1033" s="72" t="s">
        <v>4300</v>
      </c>
      <c r="AB1033" s="72" t="s">
        <v>4304</v>
      </c>
      <c r="AC1033" s="72">
        <v>46.7878804143918</v>
      </c>
      <c r="AD1033" s="72">
        <v>6.72362643115168</v>
      </c>
      <c r="AE1033" s="72"/>
      <c r="AF1033" s="72"/>
      <c r="AG1033" s="72"/>
    </row>
    <row r="1034" spans="1:33" s="56" customFormat="1" x14ac:dyDescent="0.25">
      <c r="A1034" s="24" t="s">
        <v>1952</v>
      </c>
      <c r="B1034" s="39" t="s">
        <v>1567</v>
      </c>
      <c r="C1034" s="39" t="s">
        <v>1581</v>
      </c>
      <c r="D1034" s="30">
        <v>1334.1058006286601</v>
      </c>
      <c r="E1034" s="56" t="s">
        <v>1583</v>
      </c>
      <c r="L1034" s="56" t="s">
        <v>8</v>
      </c>
      <c r="M1034" s="58"/>
      <c r="Z1034" s="30">
        <f>IF(LEFT(M1034,4)=LEFT(L1034,4),L1034,0)</f>
        <v>0</v>
      </c>
      <c r="AA1034" s="72" t="s">
        <v>4303</v>
      </c>
      <c r="AB1034" s="72" t="s">
        <v>4304</v>
      </c>
      <c r="AC1034" s="72">
        <v>46.792410188109599</v>
      </c>
      <c r="AD1034" s="72">
        <v>6.4849475582008296</v>
      </c>
      <c r="AE1034" s="72"/>
      <c r="AF1034" s="72"/>
      <c r="AG1034" s="72"/>
    </row>
    <row r="1035" spans="1:33" s="56" customFormat="1" x14ac:dyDescent="0.25">
      <c r="A1035" s="29" t="s">
        <v>1951</v>
      </c>
      <c r="B1035" s="39" t="s">
        <v>1567</v>
      </c>
      <c r="C1035" s="39" t="s">
        <v>1581</v>
      </c>
      <c r="D1035" s="30"/>
      <c r="E1035" s="56" t="s">
        <v>1582</v>
      </c>
      <c r="L1035" s="56" t="s">
        <v>3</v>
      </c>
      <c r="M1035" s="58"/>
      <c r="Z1035" s="30">
        <f>IF(LEFT(M1035,4)=LEFT(L1035,4),L1035,0)</f>
        <v>0</v>
      </c>
      <c r="AA1035" s="72" t="s">
        <v>4300</v>
      </c>
      <c r="AB1035" s="72" t="s">
        <v>4304</v>
      </c>
      <c r="AC1035" s="72">
        <v>46.496060999304099</v>
      </c>
      <c r="AD1035" s="72">
        <v>6.1842888409599404</v>
      </c>
      <c r="AE1035" s="72"/>
      <c r="AF1035" s="72"/>
      <c r="AG1035" s="72"/>
    </row>
    <row r="1036" spans="1:33" s="56" customFormat="1" x14ac:dyDescent="0.25">
      <c r="A1036" s="29" t="s">
        <v>1949</v>
      </c>
      <c r="B1036" s="39" t="s">
        <v>1567</v>
      </c>
      <c r="C1036" s="39" t="s">
        <v>1579</v>
      </c>
      <c r="D1036" s="30"/>
      <c r="E1036" s="56" t="s">
        <v>1578</v>
      </c>
      <c r="L1036" s="56" t="s">
        <v>3</v>
      </c>
      <c r="M1036" s="58"/>
      <c r="Z1036" s="30">
        <f>IF(LEFT(M1036,4)=LEFT(L1036,4),L1036,0)</f>
        <v>0</v>
      </c>
      <c r="AA1036" s="72" t="s">
        <v>4300</v>
      </c>
      <c r="AB1036" s="72" t="s">
        <v>4305</v>
      </c>
      <c r="AC1036" s="72">
        <v>46.506399067575202</v>
      </c>
      <c r="AD1036" s="72">
        <v>7.1483897606253004</v>
      </c>
      <c r="AE1036" s="72"/>
      <c r="AF1036" s="72"/>
      <c r="AG1036" s="72"/>
    </row>
    <row r="1037" spans="1:33" s="56" customFormat="1" x14ac:dyDescent="0.25">
      <c r="A1037" s="24" t="s">
        <v>1948</v>
      </c>
      <c r="B1037" s="39" t="s">
        <v>1567</v>
      </c>
      <c r="C1037" s="39" t="s">
        <v>1576</v>
      </c>
      <c r="D1037" s="30">
        <v>873.448818206787</v>
      </c>
      <c r="E1037" s="56" t="s">
        <v>1577</v>
      </c>
      <c r="K1037" s="56" t="s">
        <v>301</v>
      </c>
      <c r="L1037" s="56" t="s">
        <v>3</v>
      </c>
      <c r="M1037" s="55" t="s">
        <v>578</v>
      </c>
      <c r="N1037" s="57">
        <v>2019</v>
      </c>
      <c r="Z1037" s="30" t="str">
        <f>IF(LEFT(M1037,4)=LEFT(L1037,4),L1037,0)</f>
        <v>Lasius</v>
      </c>
      <c r="AA1037" s="72" t="s">
        <v>4303</v>
      </c>
      <c r="AB1037" s="72" t="s">
        <v>4304</v>
      </c>
      <c r="AC1037" s="72">
        <v>46.5075013366165</v>
      </c>
      <c r="AD1037" s="72">
        <v>6.8798016667380999</v>
      </c>
      <c r="AE1037" s="72"/>
      <c r="AF1037" s="72"/>
      <c r="AG1037" s="72"/>
    </row>
    <row r="1038" spans="1:33" s="56" customFormat="1" x14ac:dyDescent="0.25">
      <c r="A1038" s="29" t="s">
        <v>1947</v>
      </c>
      <c r="B1038" s="39" t="s">
        <v>1567</v>
      </c>
      <c r="C1038" s="39" t="s">
        <v>1572</v>
      </c>
      <c r="D1038" s="79"/>
      <c r="E1038" s="59" t="s">
        <v>1574</v>
      </c>
      <c r="K1038" s="56" t="s">
        <v>301</v>
      </c>
      <c r="L1038" s="56" t="s">
        <v>0</v>
      </c>
      <c r="M1038" s="55" t="s">
        <v>727</v>
      </c>
      <c r="N1038" s="57">
        <v>2019</v>
      </c>
      <c r="Z1038" s="30" t="str">
        <f>IF(LEFT(M1038,4)=LEFT(L1038,4),L1038,0)</f>
        <v>Myrmica</v>
      </c>
      <c r="AA1038" s="72" t="s">
        <v>4300</v>
      </c>
      <c r="AB1038" s="72" t="s">
        <v>4304</v>
      </c>
      <c r="AC1038" s="72">
        <v>46.496057306414798</v>
      </c>
      <c r="AD1038" s="72">
        <v>6.18433175630416</v>
      </c>
      <c r="AE1038" s="72"/>
      <c r="AF1038" s="72"/>
      <c r="AG1038" s="72"/>
    </row>
    <row r="1039" spans="1:33" s="56" customFormat="1" x14ac:dyDescent="0.25">
      <c r="A1039" s="24" t="s">
        <v>1946</v>
      </c>
      <c r="B1039" s="39" t="s">
        <v>1567</v>
      </c>
      <c r="C1039" s="39" t="s">
        <v>1572</v>
      </c>
      <c r="D1039" s="30"/>
      <c r="E1039" s="56" t="s">
        <v>1573</v>
      </c>
      <c r="L1039" s="56" t="s">
        <v>4</v>
      </c>
      <c r="M1039" s="58"/>
      <c r="Z1039" s="30">
        <f>IF(LEFT(M1039,4)=LEFT(L1039,4),L1039,0)</f>
        <v>0</v>
      </c>
      <c r="AA1039" s="72" t="s">
        <v>4300</v>
      </c>
      <c r="AB1039" s="72"/>
      <c r="AC1039" s="72">
        <v>46.573735154601202</v>
      </c>
      <c r="AD1039" s="72">
        <v>6.4865279139745402</v>
      </c>
      <c r="AE1039" s="72"/>
      <c r="AF1039" s="72"/>
      <c r="AG1039" s="72"/>
    </row>
    <row r="1040" spans="1:33" s="56" customFormat="1" x14ac:dyDescent="0.25">
      <c r="A1040" s="24" t="s">
        <v>1974</v>
      </c>
      <c r="B1040" s="39" t="s">
        <v>1567</v>
      </c>
      <c r="C1040" s="39" t="s">
        <v>1609</v>
      </c>
      <c r="D1040" s="30"/>
      <c r="E1040" s="56" t="s">
        <v>1613</v>
      </c>
      <c r="K1040" s="56" t="s">
        <v>301</v>
      </c>
      <c r="L1040" s="56" t="s">
        <v>0</v>
      </c>
      <c r="M1040" s="55" t="s">
        <v>727</v>
      </c>
      <c r="N1040" s="57">
        <v>2019</v>
      </c>
      <c r="Z1040" s="30" t="str">
        <f>IF(LEFT(M1040,4)=LEFT(L1040,4),L1040,0)</f>
        <v>Myrmica</v>
      </c>
      <c r="AA1040" s="72" t="s">
        <v>4300</v>
      </c>
      <c r="AB1040" s="72" t="s">
        <v>4304</v>
      </c>
      <c r="AC1040" s="72">
        <v>46.857851415230797</v>
      </c>
      <c r="AD1040" s="72">
        <v>6.5678107211048999</v>
      </c>
      <c r="AE1040" s="72"/>
      <c r="AF1040" s="72"/>
      <c r="AG1040" s="72"/>
    </row>
    <row r="1041" spans="1:33" s="56" customFormat="1" x14ac:dyDescent="0.25">
      <c r="A1041" s="24" t="s">
        <v>1972</v>
      </c>
      <c r="B1041" s="39" t="s">
        <v>1567</v>
      </c>
      <c r="C1041" s="39" t="s">
        <v>1609</v>
      </c>
      <c r="D1041" s="30"/>
      <c r="E1041" s="56" t="s">
        <v>1611</v>
      </c>
      <c r="K1041" s="56" t="s">
        <v>301</v>
      </c>
      <c r="L1041" s="56" t="s">
        <v>314</v>
      </c>
      <c r="M1041" s="58" t="s">
        <v>324</v>
      </c>
      <c r="N1041" s="57">
        <v>2019</v>
      </c>
      <c r="Z1041" s="30" t="str">
        <f>IF(LEFT(M1041,4)=LEFT(L1041,4),L1041,0)</f>
        <v>Aphaenogaster</v>
      </c>
      <c r="AA1041" s="72" t="s">
        <v>4300</v>
      </c>
      <c r="AB1041" s="72" t="s">
        <v>4301</v>
      </c>
      <c r="AC1041" s="72">
        <v>46.5772619480991</v>
      </c>
      <c r="AD1041" s="72">
        <v>6.4940118235222997</v>
      </c>
      <c r="AE1041" s="72"/>
      <c r="AF1041" s="72"/>
      <c r="AG1041" s="72"/>
    </row>
    <row r="1042" spans="1:33" s="56" customFormat="1" x14ac:dyDescent="0.25">
      <c r="A1042" s="29" t="s">
        <v>1971</v>
      </c>
      <c r="B1042" s="39" t="s">
        <v>1567</v>
      </c>
      <c r="C1042" s="39" t="s">
        <v>1609</v>
      </c>
      <c r="D1042" s="30"/>
      <c r="E1042" s="56" t="s">
        <v>1610</v>
      </c>
      <c r="K1042" s="56" t="s">
        <v>301</v>
      </c>
      <c r="L1042" s="56" t="s">
        <v>314</v>
      </c>
      <c r="M1042" s="58" t="s">
        <v>324</v>
      </c>
      <c r="N1042" s="57">
        <v>2019</v>
      </c>
      <c r="Z1042" s="30" t="str">
        <f>IF(LEFT(M1042,4)=LEFT(L1042,4),L1042,0)</f>
        <v>Aphaenogaster</v>
      </c>
      <c r="AA1042" s="72" t="s">
        <v>4300</v>
      </c>
      <c r="AB1042" s="72"/>
      <c r="AC1042" s="72">
        <v>46.502304393273903</v>
      </c>
      <c r="AD1042" s="72">
        <v>6.8851111645235701</v>
      </c>
      <c r="AE1042" s="72"/>
      <c r="AF1042" s="72"/>
      <c r="AG1042" s="72"/>
    </row>
    <row r="1043" spans="1:33" s="56" customFormat="1" x14ac:dyDescent="0.25">
      <c r="A1043" s="29" t="s">
        <v>1973</v>
      </c>
      <c r="B1043" s="39" t="s">
        <v>1567</v>
      </c>
      <c r="C1043" s="39" t="s">
        <v>1609</v>
      </c>
      <c r="D1043" s="30">
        <v>1887.6145591735799</v>
      </c>
      <c r="E1043" s="56" t="s">
        <v>1612</v>
      </c>
      <c r="F1043" s="55">
        <v>5</v>
      </c>
      <c r="G1043" s="55">
        <v>2</v>
      </c>
      <c r="H1043" s="55"/>
      <c r="K1043" s="56" t="s">
        <v>4006</v>
      </c>
      <c r="L1043" s="56" t="s">
        <v>91</v>
      </c>
      <c r="M1043" s="76" t="s">
        <v>916</v>
      </c>
      <c r="N1043" s="55">
        <v>2019</v>
      </c>
      <c r="Z1043" s="30" t="str">
        <f>IF(LEFT(M1043,4)=LEFT(L1043,4),L1043,0)</f>
        <v>Temnothorax</v>
      </c>
      <c r="AA1043" s="72" t="s">
        <v>4303</v>
      </c>
      <c r="AB1043" s="72"/>
      <c r="AC1043" s="72">
        <v>46.292309090364398</v>
      </c>
      <c r="AD1043" s="72">
        <v>7.1618694715424898</v>
      </c>
      <c r="AE1043" s="72"/>
      <c r="AF1043" s="72"/>
      <c r="AG1043" s="72"/>
    </row>
    <row r="1044" spans="1:33" s="56" customFormat="1" x14ac:dyDescent="0.25">
      <c r="A1044" s="24" t="s">
        <v>1976</v>
      </c>
      <c r="B1044" s="39" t="s">
        <v>1567</v>
      </c>
      <c r="C1044" s="39" t="s">
        <v>1618</v>
      </c>
      <c r="D1044" s="30"/>
      <c r="E1044" s="56" t="s">
        <v>1616</v>
      </c>
      <c r="K1044" s="56" t="s">
        <v>301</v>
      </c>
      <c r="L1044" s="56" t="s">
        <v>0</v>
      </c>
      <c r="M1044" s="55" t="s">
        <v>722</v>
      </c>
      <c r="N1044" s="57">
        <v>2019</v>
      </c>
      <c r="Z1044" s="30" t="str">
        <f>IF(LEFT(M1044,4)=LEFT(L1044,4),L1044,0)</f>
        <v>Myrmica</v>
      </c>
      <c r="AA1044" s="72" t="s">
        <v>4300</v>
      </c>
      <c r="AB1044" s="72"/>
      <c r="AC1044" s="72">
        <v>46.5103690621388</v>
      </c>
      <c r="AD1044" s="72">
        <v>7.1514977703207396</v>
      </c>
      <c r="AE1044" s="72"/>
      <c r="AF1044" s="72"/>
      <c r="AG1044" s="72"/>
    </row>
    <row r="1045" spans="1:33" s="56" customFormat="1" x14ac:dyDescent="0.25">
      <c r="A1045" s="29" t="s">
        <v>1977</v>
      </c>
      <c r="B1045" s="39" t="s">
        <v>1567</v>
      </c>
      <c r="C1045" s="39" t="s">
        <v>1618</v>
      </c>
      <c r="D1045" s="30"/>
      <c r="E1045" s="56" t="s">
        <v>1617</v>
      </c>
      <c r="F1045" s="56" t="s">
        <v>160</v>
      </c>
      <c r="G1045" s="56" t="s">
        <v>149</v>
      </c>
      <c r="H1045" s="56" t="s">
        <v>152</v>
      </c>
      <c r="K1045" s="56" t="s">
        <v>301</v>
      </c>
      <c r="L1045" s="56" t="s">
        <v>150</v>
      </c>
      <c r="M1045" s="58" t="s">
        <v>380</v>
      </c>
      <c r="N1045" s="57">
        <v>2019</v>
      </c>
      <c r="Z1045" s="30" t="str">
        <f>IF(LEFT(M1045,4)=LEFT(L1045,4),L1045,0)</f>
        <v>Colobopsis</v>
      </c>
      <c r="AA1045" s="72" t="s">
        <v>4300</v>
      </c>
      <c r="AB1045" s="72" t="s">
        <v>4304</v>
      </c>
      <c r="AC1045" s="72">
        <v>46.566595816054502</v>
      </c>
      <c r="AD1045" s="72">
        <v>6.1783383062470598</v>
      </c>
      <c r="AE1045" s="72"/>
      <c r="AF1045" s="72"/>
      <c r="AG1045" s="72"/>
    </row>
    <row r="1046" spans="1:33" s="56" customFormat="1" x14ac:dyDescent="0.25">
      <c r="A1046" s="29" t="s">
        <v>1955</v>
      </c>
      <c r="B1046" s="39" t="s">
        <v>1567</v>
      </c>
      <c r="C1046" s="39" t="s">
        <v>1586</v>
      </c>
      <c r="D1046" s="30">
        <v>646.00240707397495</v>
      </c>
      <c r="E1046" s="56" t="s">
        <v>1588</v>
      </c>
      <c r="L1046" s="56" t="s">
        <v>8</v>
      </c>
      <c r="M1046" s="58"/>
      <c r="Z1046" s="30">
        <f>IF(LEFT(M1046,4)=LEFT(L1046,4),L1046,0)</f>
        <v>0</v>
      </c>
      <c r="AA1046" s="72" t="s">
        <v>4300</v>
      </c>
      <c r="AB1046" s="72" t="s">
        <v>4301</v>
      </c>
      <c r="AC1046" s="72">
        <v>46.576830320937802</v>
      </c>
      <c r="AD1046" s="72">
        <v>6.8051127902372199</v>
      </c>
      <c r="AE1046" s="72"/>
      <c r="AF1046" s="72"/>
      <c r="AG1046" s="72"/>
    </row>
    <row r="1047" spans="1:33" s="56" customFormat="1" x14ac:dyDescent="0.25">
      <c r="A1047" s="24" t="s">
        <v>1968</v>
      </c>
      <c r="B1047" s="39" t="s">
        <v>1567</v>
      </c>
      <c r="C1047" s="39" t="s">
        <v>1603</v>
      </c>
      <c r="D1047" s="30"/>
      <c r="E1047" s="56" t="s">
        <v>1605</v>
      </c>
      <c r="K1047" s="56" t="s">
        <v>301</v>
      </c>
      <c r="L1047" s="56" t="s">
        <v>3</v>
      </c>
      <c r="M1047" s="55" t="s">
        <v>550</v>
      </c>
      <c r="N1047" s="56" t="s">
        <v>4005</v>
      </c>
      <c r="Z1047" s="30" t="str">
        <f>IF(LEFT(M1047,4)=LEFT(L1047,4),L1047,0)</f>
        <v>Lasius</v>
      </c>
      <c r="AA1047" s="72" t="s">
        <v>4300</v>
      </c>
      <c r="AB1047" s="72"/>
      <c r="AC1047" s="72">
        <v>46.501789291939097</v>
      </c>
      <c r="AD1047" s="72">
        <v>6.1773754472261704</v>
      </c>
      <c r="AE1047" s="72"/>
      <c r="AF1047" s="72"/>
      <c r="AG1047" s="72"/>
    </row>
    <row r="1048" spans="1:33" s="56" customFormat="1" x14ac:dyDescent="0.25">
      <c r="A1048" s="29" t="s">
        <v>1967</v>
      </c>
      <c r="B1048" s="39" t="s">
        <v>1567</v>
      </c>
      <c r="C1048" s="39" t="s">
        <v>1603</v>
      </c>
      <c r="D1048" s="30"/>
      <c r="E1048" s="56" t="s">
        <v>1604</v>
      </c>
      <c r="K1048" s="56" t="s">
        <v>301</v>
      </c>
      <c r="L1048" s="56" t="s">
        <v>3</v>
      </c>
      <c r="M1048" s="55" t="s">
        <v>578</v>
      </c>
      <c r="N1048" s="57">
        <v>2019</v>
      </c>
      <c r="Z1048" s="30" t="str">
        <f>IF(LEFT(M1048,4)=LEFT(L1048,4),L1048,0)</f>
        <v>Lasius</v>
      </c>
      <c r="AA1048" s="72" t="s">
        <v>4300</v>
      </c>
      <c r="AB1048" s="72"/>
      <c r="AC1048" s="72">
        <v>46.357604807248499</v>
      </c>
      <c r="AD1048" s="72">
        <v>7.0386300998723801</v>
      </c>
      <c r="AE1048" s="72"/>
      <c r="AF1048" s="72"/>
      <c r="AG1048" s="72"/>
    </row>
    <row r="1049" spans="1:33" s="56" customFormat="1" x14ac:dyDescent="0.25">
      <c r="A1049" s="24" t="s">
        <v>1956</v>
      </c>
      <c r="B1049" s="39" t="s">
        <v>1567</v>
      </c>
      <c r="C1049" s="39" t="s">
        <v>1589</v>
      </c>
      <c r="D1049" s="30"/>
      <c r="E1049" s="56" t="s">
        <v>1590</v>
      </c>
      <c r="L1049" s="56" t="s">
        <v>8</v>
      </c>
      <c r="M1049" s="58"/>
      <c r="Z1049" s="30">
        <f>IF(LEFT(M1049,4)=LEFT(L1049,4),L1049,0)</f>
        <v>0</v>
      </c>
      <c r="AA1049" s="72" t="s">
        <v>4300</v>
      </c>
      <c r="AB1049" s="72" t="s">
        <v>4301</v>
      </c>
      <c r="AC1049" s="72">
        <v>46.502787180954002</v>
      </c>
      <c r="AD1049" s="72">
        <v>6.88283396907062</v>
      </c>
      <c r="AE1049" s="72"/>
      <c r="AF1049" s="72"/>
      <c r="AG1049" s="72"/>
    </row>
    <row r="1050" spans="1:33" s="56" customFormat="1" x14ac:dyDescent="0.25">
      <c r="A1050" s="24" t="s">
        <v>1958</v>
      </c>
      <c r="B1050" s="39" t="s">
        <v>1567</v>
      </c>
      <c r="C1050" s="39" t="s">
        <v>1589</v>
      </c>
      <c r="D1050" s="30"/>
      <c r="E1050" s="56" t="s">
        <v>1592</v>
      </c>
      <c r="L1050" s="56" t="s">
        <v>3</v>
      </c>
      <c r="M1050" s="58"/>
      <c r="Z1050" s="30">
        <f>IF(LEFT(M1050,4)=LEFT(L1050,4),L1050,0)</f>
        <v>0</v>
      </c>
      <c r="AA1050" s="72" t="s">
        <v>4303</v>
      </c>
      <c r="AB1050" s="72"/>
      <c r="AC1050" s="72">
        <v>46.6419042346214</v>
      </c>
      <c r="AD1050" s="72">
        <v>6.3398933930682704</v>
      </c>
      <c r="AE1050" s="72"/>
      <c r="AF1050" s="72"/>
      <c r="AG1050" s="72"/>
    </row>
    <row r="1051" spans="1:33" s="56" customFormat="1" x14ac:dyDescent="0.25">
      <c r="A1051" s="29" t="s">
        <v>1957</v>
      </c>
      <c r="B1051" s="39" t="s">
        <v>1567</v>
      </c>
      <c r="C1051" s="39" t="s">
        <v>1589</v>
      </c>
      <c r="D1051" s="30">
        <v>1516.0522117614701</v>
      </c>
      <c r="E1051" s="56" t="s">
        <v>1591</v>
      </c>
      <c r="L1051" s="56" t="s">
        <v>3</v>
      </c>
      <c r="M1051" s="58"/>
      <c r="Z1051" s="30">
        <f>IF(LEFT(M1051,4)=LEFT(L1051,4),L1051,0)</f>
        <v>0</v>
      </c>
      <c r="AA1051" s="72" t="s">
        <v>4303</v>
      </c>
      <c r="AB1051" s="72"/>
      <c r="AC1051" s="72">
        <v>46.422924329357599</v>
      </c>
      <c r="AD1051" s="72">
        <v>6.1014707106532997</v>
      </c>
      <c r="AE1051" s="72"/>
      <c r="AF1051" s="72"/>
      <c r="AG1051" s="72"/>
    </row>
    <row r="1052" spans="1:33" s="56" customFormat="1" x14ac:dyDescent="0.25">
      <c r="A1052" s="29" t="s">
        <v>1975</v>
      </c>
      <c r="B1052" s="39" t="s">
        <v>1567</v>
      </c>
      <c r="C1052" s="39" t="s">
        <v>1614</v>
      </c>
      <c r="D1052" s="30"/>
      <c r="E1052" s="56" t="s">
        <v>1615</v>
      </c>
      <c r="K1052" s="56" t="s">
        <v>301</v>
      </c>
      <c r="L1052" s="56" t="s">
        <v>0</v>
      </c>
      <c r="M1052" s="55" t="s">
        <v>748</v>
      </c>
      <c r="N1052" s="57">
        <v>2019</v>
      </c>
      <c r="Z1052" s="30" t="str">
        <f>IF(LEFT(M1052,4)=LEFT(L1052,4),L1052,0)</f>
        <v>Myrmica</v>
      </c>
      <c r="AA1052" s="72" t="s">
        <v>4300</v>
      </c>
      <c r="AB1052" s="72"/>
      <c r="AC1052" s="72">
        <v>46.4948044792365</v>
      </c>
      <c r="AD1052" s="72">
        <v>6.1856648141841504</v>
      </c>
      <c r="AE1052" s="72"/>
      <c r="AF1052" s="72"/>
      <c r="AG1052" s="72"/>
    </row>
    <row r="1053" spans="1:33" s="56" customFormat="1" x14ac:dyDescent="0.25">
      <c r="A1053" s="29" t="s">
        <v>2839</v>
      </c>
      <c r="B1053" s="39" t="s">
        <v>2373</v>
      </c>
      <c r="C1053" s="39" t="s">
        <v>2398</v>
      </c>
      <c r="D1053" s="30"/>
      <c r="E1053" s="56" t="s">
        <v>2399</v>
      </c>
      <c r="L1053" s="56" t="s">
        <v>3</v>
      </c>
      <c r="M1053" s="58"/>
      <c r="Z1053" s="30">
        <f>IF(LEFT(M1053,4)=LEFT(L1053,4),L1053,0)</f>
        <v>0</v>
      </c>
      <c r="AA1053" s="72" t="s">
        <v>4300</v>
      </c>
      <c r="AB1053" s="72" t="s">
        <v>4304</v>
      </c>
      <c r="AC1053" s="72">
        <v>46.642267146610699</v>
      </c>
      <c r="AD1053" s="72">
        <v>6.56548170395084</v>
      </c>
      <c r="AE1053" s="72"/>
      <c r="AF1053" s="72"/>
      <c r="AG1053" s="72"/>
    </row>
    <row r="1054" spans="1:33" s="56" customFormat="1" x14ac:dyDescent="0.25">
      <c r="A1054" s="29" t="s">
        <v>2830</v>
      </c>
      <c r="B1054" s="39" t="s">
        <v>2373</v>
      </c>
      <c r="C1054" s="39" t="s">
        <v>2385</v>
      </c>
      <c r="D1054" s="30">
        <v>524.06930160522495</v>
      </c>
      <c r="E1054" s="56" t="s">
        <v>2386</v>
      </c>
      <c r="K1054" s="57" t="s">
        <v>301</v>
      </c>
      <c r="L1054" s="32" t="s">
        <v>403</v>
      </c>
      <c r="M1054" s="55" t="s">
        <v>495</v>
      </c>
      <c r="N1054" s="57">
        <v>2019</v>
      </c>
      <c r="Z1054" s="30" t="str">
        <f>IF(LEFT(M1054,4)=LEFT(L1054,4),L1054,0)</f>
        <v>Formica</v>
      </c>
      <c r="AA1054" s="72" t="s">
        <v>4303</v>
      </c>
      <c r="AB1054" s="72"/>
      <c r="AC1054" s="72">
        <v>46.793955978691301</v>
      </c>
      <c r="AD1054" s="72">
        <v>6.5642521807524696</v>
      </c>
      <c r="AE1054" s="72"/>
      <c r="AF1054" s="72"/>
      <c r="AG1054" s="72"/>
    </row>
    <row r="1055" spans="1:33" s="56" customFormat="1" x14ac:dyDescent="0.25">
      <c r="A1055" s="29" t="s">
        <v>2832</v>
      </c>
      <c r="B1055" s="39" t="s">
        <v>2373</v>
      </c>
      <c r="C1055" s="39" t="s">
        <v>2385</v>
      </c>
      <c r="D1055" s="30"/>
      <c r="E1055" s="56" t="s">
        <v>2388</v>
      </c>
      <c r="K1055" s="56" t="s">
        <v>301</v>
      </c>
      <c r="L1055" s="56" t="s">
        <v>801</v>
      </c>
      <c r="M1055" s="55" t="s">
        <v>800</v>
      </c>
      <c r="N1055" s="56" t="s">
        <v>4005</v>
      </c>
      <c r="Z1055" s="30" t="str">
        <f>IF(LEFT(M1055,4)=LEFT(L1055,4),L1055,0)</f>
        <v>Solenopsis</v>
      </c>
      <c r="AA1055" s="72" t="s">
        <v>4300</v>
      </c>
      <c r="AB1055" s="72" t="s">
        <v>4307</v>
      </c>
      <c r="AC1055" s="72">
        <v>46.787275026364803</v>
      </c>
      <c r="AD1055" s="72">
        <v>6.5634135252813204</v>
      </c>
      <c r="AE1055" s="72"/>
      <c r="AF1055" s="72"/>
      <c r="AG1055" s="72"/>
    </row>
    <row r="1056" spans="1:33" s="56" customFormat="1" x14ac:dyDescent="0.25">
      <c r="A1056" s="24" t="s">
        <v>2831</v>
      </c>
      <c r="B1056" s="39" t="s">
        <v>2373</v>
      </c>
      <c r="C1056" s="39" t="s">
        <v>2385</v>
      </c>
      <c r="D1056" s="30">
        <v>1933.1826515197799</v>
      </c>
      <c r="E1056" s="56" t="s">
        <v>2387</v>
      </c>
      <c r="K1056" s="56" t="s">
        <v>301</v>
      </c>
      <c r="L1056" s="56" t="s">
        <v>801</v>
      </c>
      <c r="M1056" s="55" t="s">
        <v>800</v>
      </c>
      <c r="N1056" s="56" t="s">
        <v>4005</v>
      </c>
      <c r="Z1056" s="30" t="str">
        <f>IF(LEFT(M1056,4)=LEFT(L1056,4),L1056,0)</f>
        <v>Solenopsis</v>
      </c>
      <c r="AA1056" s="72" t="s">
        <v>4303</v>
      </c>
      <c r="AB1056" s="72" t="s">
        <v>4304</v>
      </c>
      <c r="AC1056" s="72">
        <v>46.321908817720903</v>
      </c>
      <c r="AD1056" s="72">
        <v>7.0896443720319899</v>
      </c>
      <c r="AE1056" s="72"/>
      <c r="AF1056" s="72"/>
      <c r="AG1056" s="72"/>
    </row>
    <row r="1057" spans="1:33" s="56" customFormat="1" x14ac:dyDescent="0.25">
      <c r="A1057" s="29" t="s">
        <v>2829</v>
      </c>
      <c r="B1057" s="39" t="s">
        <v>2373</v>
      </c>
      <c r="C1057" s="39" t="s">
        <v>2383</v>
      </c>
      <c r="D1057" s="30">
        <v>1817.4900474548299</v>
      </c>
      <c r="E1057" s="56" t="s">
        <v>2384</v>
      </c>
      <c r="L1057" s="56" t="s">
        <v>3</v>
      </c>
      <c r="M1057" s="58"/>
      <c r="Z1057" s="30">
        <f>IF(LEFT(M1057,4)=LEFT(L1057,4),L1057,0)</f>
        <v>0</v>
      </c>
      <c r="AA1057" s="72" t="s">
        <v>4300</v>
      </c>
      <c r="AB1057" s="72"/>
      <c r="AC1057" s="72">
        <v>46.295181610743803</v>
      </c>
      <c r="AD1057" s="72">
        <v>7.1561220844906801</v>
      </c>
      <c r="AE1057" s="72"/>
      <c r="AF1057" s="72"/>
      <c r="AG1057" s="72"/>
    </row>
    <row r="1058" spans="1:33" s="56" customFormat="1" x14ac:dyDescent="0.25">
      <c r="A1058" s="24" t="s">
        <v>2825</v>
      </c>
      <c r="B1058" s="39" t="s">
        <v>2373</v>
      </c>
      <c r="C1058" s="39" t="s">
        <v>2378</v>
      </c>
      <c r="D1058" s="30"/>
      <c r="E1058" s="56" t="s">
        <v>2379</v>
      </c>
      <c r="L1058" s="56" t="s">
        <v>8</v>
      </c>
      <c r="M1058" s="58"/>
      <c r="Z1058" s="30">
        <f>IF(LEFT(M1058,4)=LEFT(L1058,4),L1058,0)</f>
        <v>0</v>
      </c>
      <c r="AA1058" s="72" t="s">
        <v>4300</v>
      </c>
      <c r="AB1058" s="72" t="s">
        <v>4304</v>
      </c>
      <c r="AC1058" s="72">
        <v>46.426551306011298</v>
      </c>
      <c r="AD1058" s="72">
        <v>6.1031811281071002</v>
      </c>
      <c r="AE1058" s="72"/>
      <c r="AF1058" s="72"/>
      <c r="AG1058" s="72"/>
    </row>
    <row r="1059" spans="1:33" s="56" customFormat="1" x14ac:dyDescent="0.25">
      <c r="A1059" s="29" t="s">
        <v>2827</v>
      </c>
      <c r="B1059" s="39" t="s">
        <v>2373</v>
      </c>
      <c r="C1059" s="39" t="s">
        <v>2378</v>
      </c>
      <c r="D1059" s="30"/>
      <c r="E1059" s="56" t="s">
        <v>2381</v>
      </c>
      <c r="L1059" s="56" t="s">
        <v>3</v>
      </c>
      <c r="M1059" s="58"/>
      <c r="Z1059" s="30">
        <f>IF(LEFT(M1059,4)=LEFT(L1059,4),L1059,0)</f>
        <v>0</v>
      </c>
      <c r="AA1059" s="72" t="s">
        <v>4300</v>
      </c>
      <c r="AB1059" s="72" t="s">
        <v>4304</v>
      </c>
      <c r="AC1059" s="72">
        <v>46.363833301235502</v>
      </c>
      <c r="AD1059" s="72">
        <v>7.19239637546365</v>
      </c>
      <c r="AE1059" s="72"/>
      <c r="AF1059" s="72"/>
      <c r="AG1059" s="72"/>
    </row>
    <row r="1060" spans="1:33" s="56" customFormat="1" x14ac:dyDescent="0.25">
      <c r="A1060" s="29" t="s">
        <v>2826</v>
      </c>
      <c r="B1060" s="39" t="s">
        <v>2373</v>
      </c>
      <c r="C1060" s="39" t="s">
        <v>2378</v>
      </c>
      <c r="D1060" s="30"/>
      <c r="E1060" s="56" t="s">
        <v>2380</v>
      </c>
      <c r="L1060" s="56" t="s">
        <v>3</v>
      </c>
      <c r="M1060" s="58"/>
      <c r="Z1060" s="30">
        <f>IF(LEFT(M1060,4)=LEFT(L1060,4),L1060,0)</f>
        <v>0</v>
      </c>
      <c r="AA1060" s="72" t="s">
        <v>4303</v>
      </c>
      <c r="AB1060" s="72"/>
      <c r="AC1060" s="72">
        <v>46.293101303770598</v>
      </c>
      <c r="AD1060" s="72">
        <v>7.1628652369669403</v>
      </c>
      <c r="AE1060" s="72"/>
      <c r="AF1060" s="72"/>
      <c r="AG1060" s="72"/>
    </row>
    <row r="1061" spans="1:33" s="56" customFormat="1" x14ac:dyDescent="0.25">
      <c r="A1061" s="24" t="s">
        <v>2828</v>
      </c>
      <c r="B1061" s="39" t="s">
        <v>2373</v>
      </c>
      <c r="C1061" s="39" t="s">
        <v>2378</v>
      </c>
      <c r="D1061" s="30"/>
      <c r="E1061" s="56" t="s">
        <v>2382</v>
      </c>
      <c r="K1061" s="56" t="s">
        <v>301</v>
      </c>
      <c r="L1061" s="56" t="s">
        <v>801</v>
      </c>
      <c r="M1061" s="55" t="s">
        <v>800</v>
      </c>
      <c r="N1061" s="56" t="s">
        <v>4005</v>
      </c>
      <c r="Z1061" s="30" t="str">
        <f>IF(LEFT(M1061,4)=LEFT(L1061,4),L1061,0)</f>
        <v>Solenopsis</v>
      </c>
      <c r="AA1061" s="72" t="s">
        <v>4300</v>
      </c>
      <c r="AB1061" s="72" t="s">
        <v>4307</v>
      </c>
      <c r="AC1061" s="72">
        <v>46.7886544926357</v>
      </c>
      <c r="AD1061" s="72">
        <v>6.5719055619701603</v>
      </c>
      <c r="AE1061" s="72"/>
      <c r="AF1061" s="72"/>
      <c r="AG1061" s="72"/>
    </row>
    <row r="1062" spans="1:33" s="56" customFormat="1" x14ac:dyDescent="0.25">
      <c r="A1062" s="24" t="s">
        <v>2837</v>
      </c>
      <c r="B1062" s="39" t="s">
        <v>2373</v>
      </c>
      <c r="C1062" s="39" t="s">
        <v>2397</v>
      </c>
      <c r="D1062" s="30"/>
      <c r="E1062" s="56" t="s">
        <v>2395</v>
      </c>
      <c r="K1062" s="56" t="s">
        <v>301</v>
      </c>
      <c r="L1062" s="56" t="s">
        <v>801</v>
      </c>
      <c r="M1062" s="55" t="s">
        <v>800</v>
      </c>
      <c r="N1062" s="56" t="s">
        <v>4005</v>
      </c>
      <c r="Z1062" s="30" t="str">
        <f>IF(LEFT(M1062,4)=LEFT(L1062,4),L1062,0)</f>
        <v>Solenopsis</v>
      </c>
      <c r="AA1062" s="72" t="s">
        <v>4300</v>
      </c>
      <c r="AB1062" s="72" t="s">
        <v>4307</v>
      </c>
      <c r="AC1062" s="72">
        <v>46.788938311073103</v>
      </c>
      <c r="AD1062" s="72">
        <v>6.5708409514589503</v>
      </c>
      <c r="AE1062" s="72"/>
      <c r="AF1062" s="72"/>
      <c r="AG1062" s="72"/>
    </row>
    <row r="1063" spans="1:33" s="56" customFormat="1" x14ac:dyDescent="0.25">
      <c r="A1063" s="29" t="s">
        <v>2838</v>
      </c>
      <c r="B1063" s="39" t="s">
        <v>2373</v>
      </c>
      <c r="C1063" s="39" t="s">
        <v>2397</v>
      </c>
      <c r="D1063" s="30"/>
      <c r="E1063" s="56" t="s">
        <v>2396</v>
      </c>
      <c r="F1063" s="56" t="s">
        <v>4072</v>
      </c>
      <c r="J1063" s="37"/>
      <c r="K1063" s="37"/>
      <c r="L1063" s="37" t="s">
        <v>0</v>
      </c>
      <c r="M1063" s="38"/>
      <c r="N1063" s="37"/>
      <c r="O1063" s="37"/>
      <c r="Z1063" s="30">
        <f>IF(LEFT(M1063,4)=LEFT(L1063,4),L1063,0)</f>
        <v>0</v>
      </c>
      <c r="AA1063" s="72" t="s">
        <v>4300</v>
      </c>
      <c r="AB1063" s="72"/>
      <c r="AC1063" s="72">
        <v>46.9331660467411</v>
      </c>
      <c r="AD1063" s="72">
        <v>7.0347431947408596</v>
      </c>
      <c r="AE1063" s="72"/>
      <c r="AF1063" s="72"/>
      <c r="AG1063" s="72"/>
    </row>
    <row r="1064" spans="1:33" s="56" customFormat="1" x14ac:dyDescent="0.25">
      <c r="A1064" s="24" t="s">
        <v>2840</v>
      </c>
      <c r="B1064" s="39" t="s">
        <v>2373</v>
      </c>
      <c r="C1064" s="39" t="s">
        <v>2400</v>
      </c>
      <c r="D1064" s="30"/>
      <c r="E1064" s="56" t="s">
        <v>2401</v>
      </c>
      <c r="L1064" s="56" t="s">
        <v>3</v>
      </c>
      <c r="M1064" s="58"/>
      <c r="Z1064" s="30">
        <f>IF(LEFT(M1064,4)=LEFT(L1064,4),L1064,0)</f>
        <v>0</v>
      </c>
      <c r="AA1064" s="72" t="s">
        <v>4300</v>
      </c>
      <c r="AB1064" s="72" t="s">
        <v>4304</v>
      </c>
      <c r="AC1064" s="72">
        <v>46.857947144784099</v>
      </c>
      <c r="AD1064" s="72">
        <v>6.5626688147242502</v>
      </c>
      <c r="AE1064" s="72"/>
      <c r="AF1064" s="72"/>
      <c r="AG1064" s="72"/>
    </row>
    <row r="1065" spans="1:33" s="56" customFormat="1" x14ac:dyDescent="0.25">
      <c r="A1065" s="29" t="s">
        <v>2841</v>
      </c>
      <c r="B1065" s="39" t="s">
        <v>2373</v>
      </c>
      <c r="C1065" s="39" t="s">
        <v>2400</v>
      </c>
      <c r="D1065" s="30"/>
      <c r="E1065" s="56" t="s">
        <v>2402</v>
      </c>
      <c r="K1065" s="56" t="s">
        <v>301</v>
      </c>
      <c r="L1065" s="56" t="s">
        <v>3</v>
      </c>
      <c r="M1065" s="55" t="s">
        <v>578</v>
      </c>
      <c r="N1065" s="56" t="s">
        <v>4005</v>
      </c>
      <c r="Z1065" s="30" t="str">
        <f>IF(LEFT(M1065,4)=LEFT(L1065,4),L1065,0)</f>
        <v>Lasius</v>
      </c>
      <c r="AA1065" s="72" t="s">
        <v>4300</v>
      </c>
      <c r="AB1065" s="72" t="s">
        <v>4307</v>
      </c>
      <c r="AC1065" s="72">
        <v>46.863380363195297</v>
      </c>
      <c r="AD1065" s="72">
        <v>6.9586433110670098</v>
      </c>
      <c r="AE1065" s="72"/>
      <c r="AF1065" s="72"/>
      <c r="AG1065" s="72"/>
    </row>
    <row r="1066" spans="1:33" s="56" customFormat="1" x14ac:dyDescent="0.25">
      <c r="A1066" s="24" t="s">
        <v>2822</v>
      </c>
      <c r="B1066" s="39" t="s">
        <v>2373</v>
      </c>
      <c r="C1066" s="39" t="s">
        <v>2374</v>
      </c>
      <c r="D1066" s="30"/>
      <c r="E1066" s="56" t="s">
        <v>2375</v>
      </c>
      <c r="K1066" s="56" t="s">
        <v>301</v>
      </c>
      <c r="L1066" s="56" t="s">
        <v>0</v>
      </c>
      <c r="M1066" s="58" t="s">
        <v>722</v>
      </c>
      <c r="Z1066" s="30" t="str">
        <f>IF(LEFT(M1066,4)=LEFT(L1066,4),L1066,0)</f>
        <v>Myrmica</v>
      </c>
      <c r="AA1066" s="72" t="s">
        <v>4300</v>
      </c>
      <c r="AB1066" s="72" t="s">
        <v>4304</v>
      </c>
      <c r="AC1066" s="72">
        <v>46.2178738238782</v>
      </c>
      <c r="AD1066" s="72">
        <v>7.0476123840426803</v>
      </c>
      <c r="AE1066" s="72"/>
      <c r="AF1066" s="72"/>
      <c r="AG1066" s="72"/>
    </row>
    <row r="1067" spans="1:33" s="56" customFormat="1" x14ac:dyDescent="0.25">
      <c r="A1067" s="29" t="s">
        <v>2824</v>
      </c>
      <c r="B1067" s="39" t="s">
        <v>2373</v>
      </c>
      <c r="C1067" s="39" t="s">
        <v>2374</v>
      </c>
      <c r="D1067" s="30">
        <v>664.356777191162</v>
      </c>
      <c r="E1067" s="56" t="s">
        <v>2377</v>
      </c>
      <c r="K1067" s="56" t="s">
        <v>301</v>
      </c>
      <c r="L1067" s="56" t="s">
        <v>0</v>
      </c>
      <c r="M1067" s="58" t="s">
        <v>722</v>
      </c>
      <c r="Z1067" s="30" t="str">
        <f>IF(LEFT(M1067,4)=LEFT(L1067,4),L1067,0)</f>
        <v>Myrmica</v>
      </c>
      <c r="AA1067" s="72" t="s">
        <v>4303</v>
      </c>
      <c r="AB1067" s="72"/>
      <c r="AC1067" s="72">
        <v>46.572441304977801</v>
      </c>
      <c r="AD1067" s="72">
        <v>6.8020733449649704</v>
      </c>
      <c r="AE1067" s="72"/>
      <c r="AF1067" s="72"/>
      <c r="AG1067" s="72"/>
    </row>
    <row r="1068" spans="1:33" s="56" customFormat="1" x14ac:dyDescent="0.25">
      <c r="A1068" s="29" t="s">
        <v>2823</v>
      </c>
      <c r="B1068" s="39" t="s">
        <v>2373</v>
      </c>
      <c r="C1068" s="39" t="s">
        <v>2374</v>
      </c>
      <c r="D1068" s="30">
        <v>641.587001800537</v>
      </c>
      <c r="E1068" s="56" t="s">
        <v>2376</v>
      </c>
      <c r="F1068" s="55">
        <v>9</v>
      </c>
      <c r="G1068" s="55"/>
      <c r="H1068" s="55"/>
      <c r="K1068" s="56" t="s">
        <v>4006</v>
      </c>
      <c r="L1068" s="56" t="s">
        <v>91</v>
      </c>
      <c r="M1068" s="76" t="s">
        <v>916</v>
      </c>
      <c r="N1068" s="55">
        <v>2019</v>
      </c>
      <c r="Z1068" s="30" t="str">
        <f>IF(LEFT(M1068,4)=LEFT(L1068,4),L1068,0)</f>
        <v>Temnothorax</v>
      </c>
      <c r="AA1068" s="72" t="s">
        <v>4303</v>
      </c>
      <c r="AB1068" s="72" t="s">
        <v>4307</v>
      </c>
      <c r="AC1068" s="72">
        <v>46.722565716920201</v>
      </c>
      <c r="AD1068" s="72">
        <v>6.6518323406195901</v>
      </c>
      <c r="AE1068" s="72"/>
      <c r="AF1068" s="72"/>
      <c r="AG1068" s="72"/>
    </row>
    <row r="1069" spans="1:33" s="56" customFormat="1" x14ac:dyDescent="0.25">
      <c r="A1069" s="24" t="s">
        <v>2834</v>
      </c>
      <c r="B1069" s="39" t="s">
        <v>2373</v>
      </c>
      <c r="C1069" s="39" t="s">
        <v>2391</v>
      </c>
      <c r="D1069" s="30"/>
      <c r="E1069" s="56" t="s">
        <v>2392</v>
      </c>
      <c r="L1069" s="56" t="s">
        <v>8</v>
      </c>
      <c r="M1069" s="58"/>
      <c r="Z1069" s="30">
        <f>IF(LEFT(M1069,4)=LEFT(L1069,4),L1069,0)</f>
        <v>0</v>
      </c>
      <c r="AA1069" s="72" t="s">
        <v>4300</v>
      </c>
      <c r="AB1069" s="72" t="s">
        <v>4307</v>
      </c>
      <c r="AC1069" s="72">
        <v>46.787502169228397</v>
      </c>
      <c r="AD1069" s="72">
        <v>6.5671256092753696</v>
      </c>
      <c r="AE1069" s="72"/>
      <c r="AF1069" s="72"/>
      <c r="AG1069" s="72"/>
    </row>
    <row r="1070" spans="1:33" s="56" customFormat="1" x14ac:dyDescent="0.25">
      <c r="A1070" s="29" t="s">
        <v>2835</v>
      </c>
      <c r="B1070" s="39" t="s">
        <v>2373</v>
      </c>
      <c r="C1070" s="39" t="s">
        <v>2391</v>
      </c>
      <c r="D1070" s="30">
        <v>1426.9875144958501</v>
      </c>
      <c r="E1070" s="56" t="s">
        <v>2393</v>
      </c>
      <c r="F1070" s="56" t="s">
        <v>4072</v>
      </c>
      <c r="J1070" s="37"/>
      <c r="K1070" s="37"/>
      <c r="L1070" s="37" t="s">
        <v>0</v>
      </c>
      <c r="M1070" s="38"/>
      <c r="N1070" s="37"/>
      <c r="O1070" s="37"/>
      <c r="Z1070" s="30">
        <f>IF(LEFT(M1070,4)=LEFT(L1070,4),L1070,0)</f>
        <v>0</v>
      </c>
      <c r="AA1070" s="72" t="s">
        <v>4303</v>
      </c>
      <c r="AB1070" s="72" t="s">
        <v>4304</v>
      </c>
      <c r="AC1070" s="72">
        <v>46.8591309758961</v>
      </c>
      <c r="AD1070" s="72">
        <v>6.5608000099128203</v>
      </c>
      <c r="AE1070" s="72"/>
      <c r="AF1070" s="72"/>
      <c r="AG1070" s="72"/>
    </row>
    <row r="1071" spans="1:33" s="56" customFormat="1" x14ac:dyDescent="0.25">
      <c r="A1071" s="29" t="s">
        <v>2836</v>
      </c>
      <c r="B1071" s="39" t="s">
        <v>2373</v>
      </c>
      <c r="C1071" s="39" t="s">
        <v>2391</v>
      </c>
      <c r="D1071" s="30"/>
      <c r="E1071" s="56" t="s">
        <v>2394</v>
      </c>
      <c r="K1071" s="56" t="s">
        <v>301</v>
      </c>
      <c r="L1071" s="56" t="s">
        <v>801</v>
      </c>
      <c r="M1071" s="55" t="s">
        <v>800</v>
      </c>
      <c r="N1071" s="56" t="s">
        <v>4005</v>
      </c>
      <c r="Z1071" s="30" t="str">
        <f>IF(LEFT(M1071,4)=LEFT(L1071,4),L1071,0)</f>
        <v>Solenopsis</v>
      </c>
      <c r="AA1071" s="72" t="s">
        <v>4300</v>
      </c>
      <c r="AB1071" s="72" t="s">
        <v>4304</v>
      </c>
      <c r="AC1071" s="72">
        <v>46.426547899204401</v>
      </c>
      <c r="AD1071" s="72">
        <v>6.1031627782208</v>
      </c>
      <c r="AE1071" s="72"/>
      <c r="AF1071" s="72"/>
      <c r="AG1071" s="72"/>
    </row>
    <row r="1072" spans="1:33" s="56" customFormat="1" x14ac:dyDescent="0.25">
      <c r="A1072" s="29" t="s">
        <v>2833</v>
      </c>
      <c r="B1072" s="39" t="s">
        <v>2373</v>
      </c>
      <c r="C1072" s="39" t="s">
        <v>2389</v>
      </c>
      <c r="D1072" s="30"/>
      <c r="E1072" s="56" t="s">
        <v>2390</v>
      </c>
      <c r="K1072" s="56" t="s">
        <v>301</v>
      </c>
      <c r="L1072" s="56" t="s">
        <v>801</v>
      </c>
      <c r="M1072" s="55" t="s">
        <v>800</v>
      </c>
      <c r="N1072" s="56" t="s">
        <v>4005</v>
      </c>
      <c r="Z1072" s="30" t="str">
        <f>IF(LEFT(M1072,4)=LEFT(L1072,4),L1072,0)</f>
        <v>Solenopsis</v>
      </c>
      <c r="AA1072" s="72" t="s">
        <v>4300</v>
      </c>
      <c r="AB1072" s="72" t="s">
        <v>4307</v>
      </c>
      <c r="AC1072" s="72">
        <v>46.7865776168425</v>
      </c>
      <c r="AD1072" s="72">
        <v>6.5665740302161701</v>
      </c>
      <c r="AE1072" s="72"/>
      <c r="AF1072" s="72"/>
      <c r="AG1072" s="72"/>
    </row>
    <row r="1073" spans="1:33" s="56" customFormat="1" x14ac:dyDescent="0.25">
      <c r="A1073" s="29" t="s">
        <v>1381</v>
      </c>
      <c r="B1073" s="39" t="s">
        <v>1071</v>
      </c>
      <c r="C1073" s="39" t="s">
        <v>4209</v>
      </c>
      <c r="D1073" s="30"/>
      <c r="E1073" s="56" t="s">
        <v>1082</v>
      </c>
      <c r="F1073" s="56" t="s">
        <v>1034</v>
      </c>
      <c r="K1073" s="57" t="s">
        <v>301</v>
      </c>
      <c r="L1073" s="32" t="s">
        <v>403</v>
      </c>
      <c r="M1073" s="55" t="s">
        <v>490</v>
      </c>
      <c r="N1073" s="57">
        <v>2019</v>
      </c>
      <c r="O1073" s="57"/>
      <c r="Z1073" s="30" t="str">
        <f>IF(LEFT(M1073,4)=LEFT(L1073,4),L1073,0)</f>
        <v>Formica</v>
      </c>
      <c r="AA1073" s="72" t="s">
        <v>4300</v>
      </c>
      <c r="AB1073" s="72"/>
      <c r="AC1073" s="72">
        <v>46.213410259422503</v>
      </c>
      <c r="AD1073" s="72">
        <v>7.0447667610727702</v>
      </c>
      <c r="AE1073" s="72"/>
      <c r="AF1073" s="72"/>
      <c r="AG1073" s="72"/>
    </row>
    <row r="1074" spans="1:33" s="56" customFormat="1" x14ac:dyDescent="0.25">
      <c r="A1074" s="24" t="s">
        <v>1382</v>
      </c>
      <c r="B1074" s="39" t="s">
        <v>1071</v>
      </c>
      <c r="C1074" s="39" t="s">
        <v>1069</v>
      </c>
      <c r="D1074" s="74"/>
      <c r="E1074" s="56" t="s">
        <v>1084</v>
      </c>
      <c r="F1074" s="56" t="s">
        <v>1034</v>
      </c>
      <c r="L1074" s="56" t="s">
        <v>15</v>
      </c>
      <c r="M1074" s="58"/>
      <c r="N1074" s="57"/>
      <c r="O1074" s="57"/>
      <c r="Z1074" s="30">
        <f>IF(LEFT(M1074,4)=LEFT(L1074,4),L1074,0)</f>
        <v>0</v>
      </c>
      <c r="AA1074" s="72" t="s">
        <v>4300</v>
      </c>
      <c r="AB1074" s="72" t="s">
        <v>4307</v>
      </c>
      <c r="AC1074" s="72">
        <v>46.643351764020899</v>
      </c>
      <c r="AD1074" s="72">
        <v>6.5681156332026598</v>
      </c>
      <c r="AE1074" s="72"/>
      <c r="AF1074" s="72"/>
      <c r="AG1074" s="72"/>
    </row>
    <row r="1075" spans="1:33" s="56" customFormat="1" x14ac:dyDescent="0.25">
      <c r="A1075" s="29" t="s">
        <v>1383</v>
      </c>
      <c r="B1075" s="39" t="s">
        <v>1071</v>
      </c>
      <c r="C1075" s="39" t="s">
        <v>1069</v>
      </c>
      <c r="D1075" s="30"/>
      <c r="E1075" s="56" t="s">
        <v>1085</v>
      </c>
      <c r="F1075" s="56" t="s">
        <v>1034</v>
      </c>
      <c r="K1075" s="56" t="s">
        <v>301</v>
      </c>
      <c r="L1075" s="56" t="s">
        <v>86</v>
      </c>
      <c r="M1075" s="58" t="s">
        <v>665</v>
      </c>
      <c r="N1075" s="57">
        <v>2019</v>
      </c>
      <c r="O1075" s="57"/>
      <c r="Z1075" s="30" t="str">
        <f>IF(LEFT(M1075,4)=LEFT(L1075,4),L1075,0)</f>
        <v>Manica</v>
      </c>
      <c r="AA1075" s="72" t="s">
        <v>4300</v>
      </c>
      <c r="AB1075" s="72"/>
      <c r="AC1075" s="72">
        <v>46.427842326827196</v>
      </c>
      <c r="AD1075" s="72">
        <v>6.1793860580753401</v>
      </c>
      <c r="AE1075" s="72"/>
      <c r="AF1075" s="72"/>
      <c r="AG1075" s="72"/>
    </row>
    <row r="1076" spans="1:33" s="56" customFormat="1" x14ac:dyDescent="0.25">
      <c r="A1076" s="24" t="s">
        <v>1374</v>
      </c>
      <c r="B1076" s="39" t="s">
        <v>1071</v>
      </c>
      <c r="C1076" s="39" t="s">
        <v>1069</v>
      </c>
      <c r="D1076" s="30"/>
      <c r="E1076" s="56" t="s">
        <v>1070</v>
      </c>
      <c r="F1076" s="26">
        <v>8</v>
      </c>
      <c r="G1076" s="26"/>
      <c r="H1076" s="26"/>
      <c r="I1076" s="26"/>
      <c r="J1076" s="26"/>
      <c r="K1076" s="26" t="s">
        <v>4001</v>
      </c>
      <c r="L1076" s="56" t="s">
        <v>0</v>
      </c>
      <c r="M1076" s="31" t="s">
        <v>727</v>
      </c>
      <c r="N1076" s="57">
        <v>2019</v>
      </c>
      <c r="O1076" s="57"/>
      <c r="P1076" s="30"/>
      <c r="Z1076" s="30" t="str">
        <f>IF(LEFT(M1076,4)=LEFT(L1076,4),L1076,0)</f>
        <v>Myrmica</v>
      </c>
      <c r="AA1076" s="72" t="s">
        <v>4300</v>
      </c>
      <c r="AB1076" s="72"/>
      <c r="AC1076" s="72">
        <v>46.718516157904197</v>
      </c>
      <c r="AD1076" s="72">
        <v>6.6412440915034496</v>
      </c>
      <c r="AE1076" s="72"/>
      <c r="AF1076" s="72"/>
      <c r="AG1076" s="72"/>
    </row>
    <row r="1077" spans="1:33" s="56" customFormat="1" x14ac:dyDescent="0.25">
      <c r="A1077" s="29" t="s">
        <v>1379</v>
      </c>
      <c r="B1077" s="39" t="s">
        <v>1071</v>
      </c>
      <c r="C1077" s="39" t="s">
        <v>1077</v>
      </c>
      <c r="D1077" s="30"/>
      <c r="E1077" s="56" t="s">
        <v>1080</v>
      </c>
      <c r="F1077" s="56" t="s">
        <v>1034</v>
      </c>
      <c r="K1077" s="57" t="s">
        <v>301</v>
      </c>
      <c r="L1077" s="32" t="s">
        <v>403</v>
      </c>
      <c r="M1077" s="55" t="s">
        <v>457</v>
      </c>
      <c r="N1077" s="57">
        <v>2019</v>
      </c>
      <c r="Q1077" s="57" t="s">
        <v>3121</v>
      </c>
      <c r="Z1077" s="30" t="str">
        <f>IF(LEFT(M1077,4)=LEFT(L1077,4),L1077,0)</f>
        <v>Formica</v>
      </c>
      <c r="AA1077" s="72" t="s">
        <v>4300</v>
      </c>
      <c r="AB1077" s="72"/>
      <c r="AC1077" s="72">
        <v>46.717471245841303</v>
      </c>
      <c r="AD1077" s="72">
        <v>6.64976816481028</v>
      </c>
      <c r="AE1077" s="72"/>
      <c r="AF1077" s="72"/>
      <c r="AG1077" s="72"/>
    </row>
    <row r="1078" spans="1:33" s="56" customFormat="1" x14ac:dyDescent="0.25">
      <c r="A1078" s="24" t="s">
        <v>1376</v>
      </c>
      <c r="B1078" s="39" t="s">
        <v>1071</v>
      </c>
      <c r="C1078" s="39" t="s">
        <v>1074</v>
      </c>
      <c r="D1078" s="30"/>
      <c r="E1078" s="56" t="s">
        <v>1075</v>
      </c>
      <c r="F1078" s="26">
        <v>8</v>
      </c>
      <c r="G1078" s="26"/>
      <c r="H1078" s="26"/>
      <c r="I1078" s="26"/>
      <c r="J1078" s="26"/>
      <c r="K1078" s="26" t="s">
        <v>4001</v>
      </c>
      <c r="L1078" s="56" t="s">
        <v>0</v>
      </c>
      <c r="M1078" s="31" t="s">
        <v>744</v>
      </c>
      <c r="N1078" s="57">
        <v>2019</v>
      </c>
      <c r="O1078" s="57"/>
      <c r="P1078" s="30"/>
      <c r="Z1078" s="30" t="str">
        <f>IF(LEFT(M1078,4)=LEFT(L1078,4),L1078,0)</f>
        <v>Myrmica</v>
      </c>
      <c r="AA1078" s="72" t="s">
        <v>4300</v>
      </c>
      <c r="AB1078" s="72" t="s">
        <v>4304</v>
      </c>
      <c r="AC1078" s="72">
        <v>46.326308240603097</v>
      </c>
      <c r="AD1078" s="72">
        <v>7.0957050510307296</v>
      </c>
      <c r="AE1078" s="72"/>
      <c r="AF1078" s="72"/>
      <c r="AG1078" s="72"/>
    </row>
    <row r="1079" spans="1:33" s="56" customFormat="1" x14ac:dyDescent="0.25">
      <c r="A1079" s="29" t="s">
        <v>1377</v>
      </c>
      <c r="B1079" s="39" t="s">
        <v>1071</v>
      </c>
      <c r="C1079" s="39" t="s">
        <v>1074</v>
      </c>
      <c r="D1079" s="30"/>
      <c r="E1079" s="56" t="s">
        <v>1076</v>
      </c>
      <c r="F1079" s="56" t="s">
        <v>1034</v>
      </c>
      <c r="L1079" s="56" t="s">
        <v>95</v>
      </c>
      <c r="M1079" s="58"/>
      <c r="N1079" s="57"/>
      <c r="O1079" s="57"/>
      <c r="Z1079" s="30">
        <f>IF(LEFT(M1079,4)=LEFT(L1079,4),L1079,0)</f>
        <v>0</v>
      </c>
      <c r="AA1079" s="72" t="s">
        <v>4300</v>
      </c>
      <c r="AB1079" s="72"/>
      <c r="AC1079" s="72">
        <v>46.5751629021319</v>
      </c>
      <c r="AD1079" s="72">
        <v>6.4872123071518297</v>
      </c>
      <c r="AE1079" s="72"/>
      <c r="AF1079" s="72"/>
      <c r="AG1079" s="72"/>
    </row>
    <row r="1080" spans="1:33" s="56" customFormat="1" x14ac:dyDescent="0.25">
      <c r="A1080" s="24" t="s">
        <v>1380</v>
      </c>
      <c r="B1080" s="39" t="s">
        <v>1071</v>
      </c>
      <c r="C1080" s="39" t="s">
        <v>1081</v>
      </c>
      <c r="D1080" s="30"/>
      <c r="E1080" s="56" t="s">
        <v>1083</v>
      </c>
      <c r="F1080" s="56" t="s">
        <v>1034</v>
      </c>
      <c r="K1080" s="57" t="s">
        <v>301</v>
      </c>
      <c r="L1080" s="32" t="s">
        <v>403</v>
      </c>
      <c r="M1080" s="58" t="s">
        <v>4004</v>
      </c>
      <c r="N1080" s="57">
        <v>2019</v>
      </c>
      <c r="O1080" s="57"/>
      <c r="Z1080" s="30" t="str">
        <f>IF(LEFT(M1080,4)=LEFT(L1080,4),L1080,0)</f>
        <v>Formica</v>
      </c>
      <c r="AA1080" s="72" t="s">
        <v>4300</v>
      </c>
      <c r="AB1080" s="72" t="s">
        <v>4304</v>
      </c>
      <c r="AC1080" s="72">
        <v>46.8645119570917</v>
      </c>
      <c r="AD1080" s="72">
        <v>6.5715765135731496</v>
      </c>
      <c r="AE1080" s="72"/>
      <c r="AF1080" s="72"/>
      <c r="AG1080" s="72"/>
    </row>
    <row r="1081" spans="1:33" s="56" customFormat="1" x14ac:dyDescent="0.25">
      <c r="A1081" s="24" t="s">
        <v>1378</v>
      </c>
      <c r="B1081" s="39" t="s">
        <v>1071</v>
      </c>
      <c r="C1081" s="39" t="s">
        <v>1078</v>
      </c>
      <c r="D1081" s="30">
        <v>1342.3223533630401</v>
      </c>
      <c r="E1081" s="56" t="s">
        <v>1079</v>
      </c>
      <c r="F1081" s="56" t="s">
        <v>1034</v>
      </c>
      <c r="K1081" s="57" t="s">
        <v>301</v>
      </c>
      <c r="L1081" s="32" t="s">
        <v>403</v>
      </c>
      <c r="M1081" s="55" t="s">
        <v>457</v>
      </c>
      <c r="N1081" s="57">
        <v>2019</v>
      </c>
      <c r="O1081" s="57"/>
      <c r="Z1081" s="30" t="str">
        <f>IF(LEFT(M1081,4)=LEFT(L1081,4),L1081,0)</f>
        <v>Formica</v>
      </c>
      <c r="AA1081" s="72" t="s">
        <v>4303</v>
      </c>
      <c r="AB1081" s="72" t="s">
        <v>4304</v>
      </c>
      <c r="AC1081" s="72">
        <v>46.508857319120402</v>
      </c>
      <c r="AD1081" s="72">
        <v>7.1999854220356498</v>
      </c>
      <c r="AE1081" s="72"/>
      <c r="AF1081" s="72"/>
      <c r="AG1081" s="72"/>
    </row>
    <row r="1082" spans="1:33" s="56" customFormat="1" x14ac:dyDescent="0.25">
      <c r="A1082" s="29" t="s">
        <v>1375</v>
      </c>
      <c r="B1082" s="39" t="s">
        <v>1071</v>
      </c>
      <c r="C1082" s="39" t="s">
        <v>1072</v>
      </c>
      <c r="D1082" s="30"/>
      <c r="E1082" s="56" t="s">
        <v>1073</v>
      </c>
      <c r="F1082" s="26">
        <v>10</v>
      </c>
      <c r="G1082" s="26"/>
      <c r="H1082" s="26"/>
      <c r="I1082" s="26"/>
      <c r="J1082" s="26"/>
      <c r="K1082" s="26" t="s">
        <v>4001</v>
      </c>
      <c r="L1082" s="56" t="s">
        <v>0</v>
      </c>
      <c r="M1082" s="31" t="s">
        <v>727</v>
      </c>
      <c r="N1082" s="57">
        <v>2019</v>
      </c>
      <c r="O1082" s="57"/>
      <c r="P1082" s="30"/>
      <c r="Z1082" s="30" t="str">
        <f>IF(LEFT(M1082,4)=LEFT(L1082,4),L1082,0)</f>
        <v>Myrmica</v>
      </c>
      <c r="AA1082" s="72" t="s">
        <v>4300</v>
      </c>
      <c r="AB1082" s="72" t="s">
        <v>4304</v>
      </c>
      <c r="AC1082" s="72">
        <v>46.500263390504998</v>
      </c>
      <c r="AD1082" s="72">
        <v>6.7262234363835596</v>
      </c>
      <c r="AE1082" s="72"/>
      <c r="AF1082" s="72"/>
      <c r="AG1082" s="72"/>
    </row>
    <row r="1083" spans="1:33" s="56" customFormat="1" x14ac:dyDescent="0.25">
      <c r="A1083" s="29"/>
      <c r="B1083" s="39" t="s">
        <v>4039</v>
      </c>
      <c r="C1083" s="39" t="s">
        <v>4040</v>
      </c>
      <c r="D1083" s="30">
        <v>593.454677581787</v>
      </c>
      <c r="E1083" s="56" t="s">
        <v>4043</v>
      </c>
      <c r="L1083" s="56" t="s">
        <v>15</v>
      </c>
      <c r="Z1083" s="30">
        <f>IF(LEFT(M1083,4)=LEFT(L1083,4),L1083,0)</f>
        <v>0</v>
      </c>
      <c r="AA1083" s="72" t="s">
        <v>4300</v>
      </c>
      <c r="AB1083" s="72"/>
      <c r="AC1083" s="72">
        <v>46.424222895823597</v>
      </c>
      <c r="AD1083" s="72">
        <v>6.18567463966163</v>
      </c>
      <c r="AE1083" s="72"/>
      <c r="AF1083" s="72"/>
      <c r="AG1083" s="72"/>
    </row>
    <row r="1084" spans="1:33" s="56" customFormat="1" x14ac:dyDescent="0.25">
      <c r="A1084" s="29"/>
      <c r="B1084" s="39" t="s">
        <v>4039</v>
      </c>
      <c r="C1084" s="39" t="s">
        <v>4040</v>
      </c>
      <c r="D1084" s="30"/>
      <c r="E1084" s="56" t="s">
        <v>4042</v>
      </c>
      <c r="L1084" s="56" t="s">
        <v>3</v>
      </c>
      <c r="Z1084" s="30">
        <f>IF(LEFT(M1084,4)=LEFT(L1084,4),L1084,0)</f>
        <v>0</v>
      </c>
      <c r="AA1084" s="72" t="s">
        <v>4300</v>
      </c>
      <c r="AB1084" s="72" t="s">
        <v>4304</v>
      </c>
      <c r="AC1084" s="72">
        <v>46.495626159861999</v>
      </c>
      <c r="AD1084" s="72">
        <v>6.18459729499655</v>
      </c>
      <c r="AE1084" s="72"/>
      <c r="AF1084" s="72"/>
      <c r="AG1084" s="72"/>
    </row>
    <row r="1085" spans="1:33" s="56" customFormat="1" x14ac:dyDescent="0.25">
      <c r="A1085" s="29"/>
      <c r="B1085" s="39" t="s">
        <v>4039</v>
      </c>
      <c r="C1085" s="39" t="s">
        <v>4040</v>
      </c>
      <c r="D1085" s="30"/>
      <c r="E1085" s="56" t="s">
        <v>4041</v>
      </c>
      <c r="L1085" s="56" t="s">
        <v>3</v>
      </c>
      <c r="Z1085" s="30">
        <f>IF(LEFT(M1085,4)=LEFT(L1085,4),L1085,0)</f>
        <v>0</v>
      </c>
      <c r="AA1085" s="72" t="s">
        <v>4300</v>
      </c>
      <c r="AB1085" s="72"/>
      <c r="AC1085" s="72">
        <v>46.937998432479901</v>
      </c>
      <c r="AD1085" s="72">
        <v>7.0330184204122101</v>
      </c>
      <c r="AE1085" s="72"/>
      <c r="AF1085" s="72"/>
      <c r="AG1085" s="72"/>
    </row>
    <row r="1086" spans="1:33" s="56" customFormat="1" x14ac:dyDescent="0.25">
      <c r="A1086" s="29"/>
      <c r="B1086" s="39" t="s">
        <v>4039</v>
      </c>
      <c r="C1086" s="39" t="s">
        <v>4046</v>
      </c>
      <c r="D1086" s="30">
        <v>538.5</v>
      </c>
      <c r="E1086" s="56" t="s">
        <v>4048</v>
      </c>
      <c r="K1086" s="56" t="s">
        <v>301</v>
      </c>
      <c r="L1086" s="56" t="s">
        <v>801</v>
      </c>
      <c r="M1086" s="55" t="s">
        <v>800</v>
      </c>
      <c r="Z1086" s="30" t="str">
        <f>IF(LEFT(M1086,4)=LEFT(L1086,4),L1086,0)</f>
        <v>Solenopsis</v>
      </c>
      <c r="AA1086" s="72" t="s">
        <v>4300</v>
      </c>
      <c r="AB1086" s="72" t="s">
        <v>4302</v>
      </c>
      <c r="AC1086" s="72">
        <v>46.867233049779799</v>
      </c>
      <c r="AD1086" s="72">
        <v>6.9607372669263299</v>
      </c>
      <c r="AE1086" s="72"/>
      <c r="AF1086" s="72"/>
      <c r="AG1086" s="72"/>
    </row>
    <row r="1087" spans="1:33" s="56" customFormat="1" x14ac:dyDescent="0.25">
      <c r="A1087" s="29"/>
      <c r="B1087" s="39" t="s">
        <v>4039</v>
      </c>
      <c r="C1087" s="39" t="s">
        <v>4046</v>
      </c>
      <c r="D1087" s="30"/>
      <c r="E1087" s="56" t="s">
        <v>4047</v>
      </c>
      <c r="L1087" s="56" t="s">
        <v>3</v>
      </c>
      <c r="Z1087" s="30">
        <f>IF(LEFT(M1087,4)=LEFT(L1087,4),L1087,0)</f>
        <v>0</v>
      </c>
      <c r="AA1087" s="72" t="s">
        <v>4300</v>
      </c>
      <c r="AB1087" s="72" t="s">
        <v>4304</v>
      </c>
      <c r="AC1087" s="72">
        <v>46.718481831774099</v>
      </c>
      <c r="AD1087" s="72">
        <v>6.64974926605331</v>
      </c>
      <c r="AE1087" s="72"/>
      <c r="AF1087" s="72"/>
      <c r="AG1087" s="72"/>
    </row>
    <row r="1088" spans="1:33" s="56" customFormat="1" x14ac:dyDescent="0.25">
      <c r="A1088" s="29"/>
      <c r="B1088" s="39" t="s">
        <v>4039</v>
      </c>
      <c r="C1088" s="39" t="s">
        <v>4044</v>
      </c>
      <c r="D1088" s="30"/>
      <c r="E1088" s="56" t="s">
        <v>4045</v>
      </c>
      <c r="L1088" s="56" t="s">
        <v>3</v>
      </c>
      <c r="Z1088" s="30">
        <f>IF(LEFT(M1088,4)=LEFT(L1088,4),L1088,0)</f>
        <v>0</v>
      </c>
      <c r="AA1088" s="72" t="s">
        <v>4300</v>
      </c>
      <c r="AB1088" s="72"/>
      <c r="AC1088" s="72">
        <v>46.651548299521203</v>
      </c>
      <c r="AD1088" s="72">
        <v>6.7226230578950803</v>
      </c>
      <c r="AE1088" s="72"/>
      <c r="AF1088" s="72"/>
      <c r="AG1088" s="72"/>
    </row>
    <row r="1089" spans="1:33" s="56" customFormat="1" x14ac:dyDescent="0.25">
      <c r="A1089" s="29"/>
      <c r="B1089" s="39" t="s">
        <v>4039</v>
      </c>
      <c r="C1089" s="39" t="s">
        <v>4077</v>
      </c>
      <c r="D1089" s="30">
        <v>1040.1477928161601</v>
      </c>
      <c r="E1089" s="37" t="s">
        <v>4107</v>
      </c>
      <c r="L1089" s="56" t="s">
        <v>15</v>
      </c>
      <c r="Z1089" s="30">
        <f>IF(LEFT(M1089,4)=LEFT(L1089,4),L1089,0)</f>
        <v>0</v>
      </c>
      <c r="AA1089" s="72" t="s">
        <v>4303</v>
      </c>
      <c r="AB1089" s="72" t="s">
        <v>4304</v>
      </c>
      <c r="AC1089" s="72">
        <v>46.569054220002897</v>
      </c>
      <c r="AD1089" s="72">
        <v>6.1778016014923702</v>
      </c>
      <c r="AE1089" s="72"/>
      <c r="AF1089" s="72"/>
      <c r="AG1089" s="72"/>
    </row>
    <row r="1090" spans="1:33" s="56" customFormat="1" x14ac:dyDescent="0.25">
      <c r="A1090" s="29"/>
      <c r="B1090" s="39" t="s">
        <v>4039</v>
      </c>
      <c r="C1090" s="39" t="s">
        <v>4077</v>
      </c>
      <c r="D1090" s="30">
        <v>645.663906097412</v>
      </c>
      <c r="E1090" s="37" t="s">
        <v>4106</v>
      </c>
      <c r="L1090" s="56" t="s">
        <v>8</v>
      </c>
      <c r="Z1090" s="30">
        <f>IF(LEFT(M1090,4)=LEFT(L1090,4),L1090,0)</f>
        <v>0</v>
      </c>
      <c r="AA1090" s="72" t="s">
        <v>4303</v>
      </c>
      <c r="AB1090" s="72" t="s">
        <v>4307</v>
      </c>
      <c r="AC1090" s="72">
        <v>46.716667706977603</v>
      </c>
      <c r="AD1090" s="72">
        <v>6.4860106352878502</v>
      </c>
      <c r="AE1090" s="72"/>
      <c r="AF1090" s="72"/>
      <c r="AG1090" s="72"/>
    </row>
    <row r="1091" spans="1:33" s="56" customFormat="1" x14ac:dyDescent="0.25">
      <c r="A1091" s="29"/>
      <c r="B1091" s="39" t="s">
        <v>4039</v>
      </c>
      <c r="C1091" s="39" t="s">
        <v>4077</v>
      </c>
      <c r="D1091" s="30"/>
      <c r="E1091" s="37" t="s">
        <v>4078</v>
      </c>
      <c r="L1091" s="56" t="s">
        <v>3</v>
      </c>
      <c r="Z1091" s="30">
        <f>IF(LEFT(M1091,4)=LEFT(L1091,4),L1091,0)</f>
        <v>0</v>
      </c>
      <c r="AA1091" s="72" t="s">
        <v>4300</v>
      </c>
      <c r="AB1091" s="72"/>
      <c r="AC1091" s="72">
        <v>46.425917272802003</v>
      </c>
      <c r="AD1091" s="72">
        <v>6.1896416808046899</v>
      </c>
      <c r="AE1091" s="72"/>
      <c r="AF1091" s="72"/>
      <c r="AG1091" s="72"/>
    </row>
    <row r="1092" spans="1:33" s="56" customFormat="1" x14ac:dyDescent="0.25">
      <c r="A1092" s="29"/>
      <c r="B1092" s="39" t="s">
        <v>4039</v>
      </c>
      <c r="C1092" s="39" t="s">
        <v>4077</v>
      </c>
      <c r="D1092" s="30"/>
      <c r="E1092" s="37" t="s">
        <v>4108</v>
      </c>
      <c r="L1092" s="56" t="s">
        <v>15</v>
      </c>
      <c r="Z1092" s="30">
        <f>IF(LEFT(M1092,4)=LEFT(L1092,4),L1092,0)</f>
        <v>0</v>
      </c>
      <c r="AA1092" s="72" t="s">
        <v>4300</v>
      </c>
      <c r="AB1092" s="72"/>
      <c r="AC1092" s="72">
        <v>46.502103037812198</v>
      </c>
      <c r="AD1092" s="72">
        <v>6.4104152903933196</v>
      </c>
      <c r="AE1092" s="72"/>
      <c r="AF1092" s="72"/>
      <c r="AG1092" s="72"/>
    </row>
    <row r="1093" spans="1:33" s="56" customFormat="1" x14ac:dyDescent="0.25">
      <c r="A1093" s="29"/>
      <c r="B1093" s="39" t="s">
        <v>4039</v>
      </c>
      <c r="C1093" s="39" t="s">
        <v>4073</v>
      </c>
      <c r="D1093" s="30">
        <v>1479.7</v>
      </c>
      <c r="E1093" s="37" t="s">
        <v>4074</v>
      </c>
      <c r="L1093" s="56" t="s">
        <v>3</v>
      </c>
      <c r="Z1093" s="30">
        <f>IF(LEFT(M1093,4)=LEFT(L1093,4),L1093,0)</f>
        <v>0</v>
      </c>
      <c r="AA1093" s="72" t="s">
        <v>4300</v>
      </c>
      <c r="AB1093" s="72" t="s">
        <v>4304</v>
      </c>
      <c r="AC1093" s="72">
        <v>46.8646642167935</v>
      </c>
      <c r="AD1093" s="72">
        <v>6.56575338327153</v>
      </c>
      <c r="AE1093" s="72"/>
      <c r="AF1093" s="72"/>
      <c r="AG1093" s="72"/>
    </row>
    <row r="1094" spans="1:33" s="56" customFormat="1" x14ac:dyDescent="0.25">
      <c r="A1094" s="29"/>
      <c r="B1094" s="39" t="s">
        <v>4039</v>
      </c>
      <c r="C1094" s="39" t="s">
        <v>4049</v>
      </c>
      <c r="D1094" s="30"/>
      <c r="E1094" s="56" t="s">
        <v>4052</v>
      </c>
      <c r="L1094" s="56" t="s">
        <v>8</v>
      </c>
      <c r="Z1094" s="30">
        <f>IF(LEFT(M1094,4)=LEFT(L1094,4),L1094,0)</f>
        <v>0</v>
      </c>
      <c r="AA1094" s="72" t="s">
        <v>4300</v>
      </c>
      <c r="AB1094" s="72" t="s">
        <v>4307</v>
      </c>
      <c r="AC1094" s="72">
        <v>46.2878055222603</v>
      </c>
      <c r="AD1094" s="72">
        <v>6.9665837192893498</v>
      </c>
      <c r="AE1094" s="72"/>
      <c r="AF1094" s="72"/>
      <c r="AG1094" s="72"/>
    </row>
    <row r="1095" spans="1:33" s="56" customFormat="1" x14ac:dyDescent="0.25">
      <c r="A1095" s="29"/>
      <c r="B1095" s="39" t="s">
        <v>4039</v>
      </c>
      <c r="C1095" s="39" t="s">
        <v>4049</v>
      </c>
      <c r="D1095" s="30">
        <v>1493.60620881151</v>
      </c>
      <c r="E1095" s="56" t="s">
        <v>4050</v>
      </c>
      <c r="L1095" s="56" t="s">
        <v>3</v>
      </c>
      <c r="Z1095" s="30">
        <f>IF(LEFT(M1095,4)=LEFT(L1095,4),L1095,0)</f>
        <v>0</v>
      </c>
      <c r="AA1095" s="72" t="s">
        <v>4300</v>
      </c>
      <c r="AB1095" s="72"/>
      <c r="AC1095" s="72">
        <v>46.425434596943603</v>
      </c>
      <c r="AD1095" s="72">
        <v>6.1072544156937401</v>
      </c>
      <c r="AE1095" s="72"/>
      <c r="AF1095" s="72"/>
      <c r="AG1095" s="72"/>
    </row>
    <row r="1096" spans="1:33" s="56" customFormat="1" x14ac:dyDescent="0.25">
      <c r="A1096" s="29"/>
      <c r="B1096" s="39" t="s">
        <v>4039</v>
      </c>
      <c r="C1096" s="39" t="s">
        <v>4049</v>
      </c>
      <c r="D1096" s="30">
        <v>1419.2360496521001</v>
      </c>
      <c r="E1096" s="56" t="s">
        <v>4051</v>
      </c>
      <c r="L1096" s="56" t="s">
        <v>3</v>
      </c>
      <c r="Z1096" s="30">
        <f>IF(LEFT(M1096,4)=LEFT(L1096,4),L1096,0)</f>
        <v>0</v>
      </c>
      <c r="AA1096" s="72" t="s">
        <v>4303</v>
      </c>
      <c r="AB1096" s="72" t="s">
        <v>4304</v>
      </c>
      <c r="AC1096" s="72">
        <v>46.8614888051371</v>
      </c>
      <c r="AD1096" s="72">
        <v>6.5644470603718901</v>
      </c>
      <c r="AE1096" s="72"/>
      <c r="AF1096" s="72"/>
      <c r="AG1096" s="72"/>
    </row>
    <row r="1097" spans="1:33" s="56" customFormat="1" x14ac:dyDescent="0.25">
      <c r="A1097" s="29"/>
      <c r="B1097" s="39" t="s">
        <v>4039</v>
      </c>
      <c r="C1097" s="39" t="s">
        <v>4049</v>
      </c>
      <c r="D1097" s="30">
        <v>1534.8344383239701</v>
      </c>
      <c r="E1097" s="56" t="s">
        <v>4053</v>
      </c>
      <c r="K1097" s="56" t="s">
        <v>301</v>
      </c>
      <c r="L1097" s="56" t="s">
        <v>801</v>
      </c>
      <c r="M1097" s="55" t="s">
        <v>800</v>
      </c>
      <c r="Z1097" s="30" t="str">
        <f>IF(LEFT(M1097,4)=LEFT(L1097,4),L1097,0)</f>
        <v>Solenopsis</v>
      </c>
      <c r="AA1097" s="72" t="s">
        <v>4303</v>
      </c>
      <c r="AB1097" s="72"/>
      <c r="AC1097" s="72">
        <v>46.424308684448903</v>
      </c>
      <c r="AD1097" s="72">
        <v>6.1018044779005001</v>
      </c>
      <c r="AE1097" s="72"/>
      <c r="AF1097" s="72"/>
      <c r="AG1097" s="72"/>
    </row>
    <row r="1098" spans="1:33" s="56" customFormat="1" x14ac:dyDescent="0.25">
      <c r="A1098" s="29"/>
      <c r="B1098" s="39" t="s">
        <v>4039</v>
      </c>
      <c r="C1098" s="39" t="s">
        <v>4075</v>
      </c>
      <c r="D1098" s="30">
        <v>1138.85155901127</v>
      </c>
      <c r="E1098" s="56" t="s">
        <v>4076</v>
      </c>
      <c r="L1098" s="56" t="s">
        <v>3</v>
      </c>
      <c r="Z1098" s="30">
        <f>IF(LEFT(M1098,4)=LEFT(L1098,4),L1098,0)</f>
        <v>0</v>
      </c>
      <c r="AA1098" s="72" t="s">
        <v>4300</v>
      </c>
      <c r="AB1098" s="72"/>
      <c r="AC1098" s="72">
        <v>46.573765322314401</v>
      </c>
      <c r="AD1098" s="72">
        <v>6.3399047217223403</v>
      </c>
      <c r="AE1098" s="72"/>
      <c r="AF1098" s="72"/>
      <c r="AG1098" s="72"/>
    </row>
    <row r="1099" spans="1:33" s="56" customFormat="1" x14ac:dyDescent="0.25">
      <c r="A1099" s="29"/>
      <c r="B1099" s="39" t="s">
        <v>4039</v>
      </c>
      <c r="C1099" s="39" t="s">
        <v>4061</v>
      </c>
      <c r="D1099" s="30">
        <v>594</v>
      </c>
      <c r="E1099" s="56" t="s">
        <v>4064</v>
      </c>
      <c r="L1099" s="56" t="s">
        <v>3</v>
      </c>
      <c r="AA1099" s="72" t="s">
        <v>4300</v>
      </c>
      <c r="AB1099" s="72" t="s">
        <v>4302</v>
      </c>
      <c r="AC1099" s="72">
        <v>46.933608616827399</v>
      </c>
      <c r="AD1099" s="72">
        <v>7.0404212004117204</v>
      </c>
      <c r="AE1099" s="72"/>
      <c r="AF1099" s="72"/>
      <c r="AG1099" s="72"/>
    </row>
    <row r="1100" spans="1:33" s="56" customFormat="1" x14ac:dyDescent="0.25">
      <c r="A1100" s="29"/>
      <c r="B1100" s="39" t="s">
        <v>4039</v>
      </c>
      <c r="C1100" s="39" t="s">
        <v>4061</v>
      </c>
      <c r="D1100" s="30">
        <v>376.16680908203102</v>
      </c>
      <c r="E1100" s="56" t="s">
        <v>4063</v>
      </c>
      <c r="L1100" s="56" t="s">
        <v>8</v>
      </c>
      <c r="Z1100" s="30">
        <f>IF(LEFT(M1100,4)=LEFT(L1100,4),L1100,0)</f>
        <v>0</v>
      </c>
      <c r="AA1100" s="72" t="s">
        <v>4300</v>
      </c>
      <c r="AB1100" s="72" t="s">
        <v>4301</v>
      </c>
      <c r="AC1100" s="72">
        <v>46.357058496319297</v>
      </c>
      <c r="AD1100" s="72">
        <v>6.8884986450758596</v>
      </c>
      <c r="AE1100" s="72"/>
      <c r="AF1100" s="72"/>
      <c r="AG1100" s="72"/>
    </row>
    <row r="1101" spans="1:33" s="56" customFormat="1" x14ac:dyDescent="0.25">
      <c r="A1101" s="29"/>
      <c r="B1101" s="39" t="s">
        <v>4039</v>
      </c>
      <c r="C1101" s="39" t="s">
        <v>4061</v>
      </c>
      <c r="D1101" s="30"/>
      <c r="E1101" s="56" t="s">
        <v>4062</v>
      </c>
      <c r="J1101" s="37"/>
      <c r="K1101" s="37"/>
      <c r="L1101" s="37" t="s">
        <v>0</v>
      </c>
      <c r="M1101" s="37"/>
      <c r="N1101" s="37"/>
      <c r="O1101" s="37"/>
      <c r="Z1101" s="30">
        <f>IF(LEFT(M1101,4)=LEFT(L1101,4),L1101,0)</f>
        <v>0</v>
      </c>
      <c r="AA1101" s="72" t="s">
        <v>4300</v>
      </c>
      <c r="AB1101" s="72"/>
      <c r="AC1101" s="72">
        <v>46.934650763388603</v>
      </c>
      <c r="AD1101" s="72">
        <v>7.0329318991756002</v>
      </c>
      <c r="AE1101" s="72"/>
      <c r="AF1101" s="72"/>
      <c r="AG1101" s="72"/>
    </row>
    <row r="1102" spans="1:33" s="56" customFormat="1" x14ac:dyDescent="0.25">
      <c r="A1102" s="29"/>
      <c r="B1102" s="39" t="s">
        <v>4039</v>
      </c>
      <c r="C1102" s="39" t="s">
        <v>4079</v>
      </c>
      <c r="D1102" s="30"/>
      <c r="E1102" s="56" t="s">
        <v>4080</v>
      </c>
      <c r="L1102" s="56" t="s">
        <v>3</v>
      </c>
      <c r="Z1102" s="30">
        <f>IF(LEFT(M1102,4)=LEFT(L1102,4),L1102,0)</f>
        <v>0</v>
      </c>
      <c r="AA1102" s="72" t="s">
        <v>4300</v>
      </c>
      <c r="AB1102" s="72" t="s">
        <v>4302</v>
      </c>
      <c r="AC1102" s="72">
        <v>46.567804856599501</v>
      </c>
      <c r="AD1102" s="72">
        <v>6.1803500572747199</v>
      </c>
      <c r="AE1102" s="72"/>
      <c r="AF1102" s="72"/>
      <c r="AG1102" s="72"/>
    </row>
    <row r="1103" spans="1:33" s="56" customFormat="1" x14ac:dyDescent="0.25">
      <c r="A1103" s="29"/>
      <c r="B1103" s="39" t="s">
        <v>4039</v>
      </c>
      <c r="C1103" s="39" t="s">
        <v>4079</v>
      </c>
      <c r="D1103" s="30">
        <v>640.514247894287</v>
      </c>
      <c r="E1103" s="56" t="s">
        <v>4081</v>
      </c>
      <c r="L1103" s="56" t="s">
        <v>3</v>
      </c>
      <c r="Z1103" s="30">
        <f>IF(LEFT(M1103,4)=LEFT(L1103,4),L1103,0)</f>
        <v>0</v>
      </c>
      <c r="AA1103" s="72" t="s">
        <v>4300</v>
      </c>
      <c r="AB1103" s="72" t="s">
        <v>4304</v>
      </c>
      <c r="AC1103" s="72">
        <v>46.718469858024498</v>
      </c>
      <c r="AD1103" s="72">
        <v>6.6496618465014397</v>
      </c>
      <c r="AE1103" s="72"/>
      <c r="AF1103" s="72"/>
      <c r="AG1103" s="72"/>
    </row>
    <row r="1104" spans="1:33" s="56" customFormat="1" x14ac:dyDescent="0.25">
      <c r="A1104" s="29"/>
      <c r="B1104" s="39" t="s">
        <v>4039</v>
      </c>
      <c r="C1104" s="39" t="s">
        <v>4070</v>
      </c>
      <c r="D1104" s="30"/>
      <c r="E1104" s="56" t="s">
        <v>4084</v>
      </c>
      <c r="F1104" s="55">
        <v>5</v>
      </c>
      <c r="G1104" s="55"/>
      <c r="H1104" s="55"/>
      <c r="K1104" s="56" t="s">
        <v>4006</v>
      </c>
      <c r="L1104" s="56" t="s">
        <v>91</v>
      </c>
      <c r="M1104" s="76" t="s">
        <v>916</v>
      </c>
      <c r="N1104" s="55">
        <v>2019</v>
      </c>
      <c r="Z1104" s="30" t="str">
        <f>IF(LEFT(M1104,4)=LEFT(L1104,4),L1104,0)</f>
        <v>Temnothorax</v>
      </c>
      <c r="AA1104" s="72" t="s">
        <v>4306</v>
      </c>
      <c r="AB1104" s="72"/>
      <c r="AC1104" s="72">
        <v>46.573903772592601</v>
      </c>
      <c r="AD1104" s="72">
        <v>6.18169297574239</v>
      </c>
      <c r="AE1104" s="72"/>
      <c r="AF1104" s="72"/>
      <c r="AG1104" s="72"/>
    </row>
    <row r="1105" spans="1:33" s="56" customFormat="1" x14ac:dyDescent="0.25">
      <c r="A1105" s="29"/>
      <c r="B1105" s="39" t="s">
        <v>4039</v>
      </c>
      <c r="C1105" s="39" t="s">
        <v>4070</v>
      </c>
      <c r="D1105" s="30">
        <v>519.24919128418003</v>
      </c>
      <c r="E1105" s="56" t="s">
        <v>4082</v>
      </c>
      <c r="F1105" s="75">
        <v>6</v>
      </c>
      <c r="G1105" s="75"/>
      <c r="H1105" s="75"/>
      <c r="K1105" s="56" t="s">
        <v>4006</v>
      </c>
      <c r="L1105" s="56" t="s">
        <v>91</v>
      </c>
      <c r="M1105" s="75" t="s">
        <v>916</v>
      </c>
      <c r="N1105" s="55">
        <v>2019</v>
      </c>
      <c r="Z1105" s="30" t="str">
        <f>IF(LEFT(M1105,4)=LEFT(L1105,4),L1105,0)</f>
        <v>Temnothorax</v>
      </c>
      <c r="AA1105" s="72" t="s">
        <v>4303</v>
      </c>
      <c r="AB1105" s="72" t="s">
        <v>4301</v>
      </c>
      <c r="AC1105" s="72">
        <v>46.859669932445797</v>
      </c>
      <c r="AD1105" s="72">
        <v>6.7199503911600704</v>
      </c>
      <c r="AE1105" s="72"/>
      <c r="AF1105" s="72"/>
      <c r="AG1105" s="72"/>
    </row>
    <row r="1106" spans="1:33" s="56" customFormat="1" x14ac:dyDescent="0.25">
      <c r="A1106" s="29"/>
      <c r="B1106" s="39" t="s">
        <v>4039</v>
      </c>
      <c r="C1106" s="39" t="s">
        <v>4070</v>
      </c>
      <c r="D1106" s="30">
        <v>378.32440567016602</v>
      </c>
      <c r="E1106" s="56" t="s">
        <v>4071</v>
      </c>
      <c r="K1106" s="56" t="s">
        <v>301</v>
      </c>
      <c r="L1106" s="56" t="s">
        <v>0</v>
      </c>
      <c r="M1106" s="58" t="s">
        <v>722</v>
      </c>
      <c r="Z1106" s="30" t="str">
        <f>IF(LEFT(M1106,4)=LEFT(L1106,4),L1106,0)</f>
        <v>Myrmica</v>
      </c>
      <c r="AA1106" s="72" t="s">
        <v>4300</v>
      </c>
      <c r="AB1106" s="72" t="s">
        <v>4301</v>
      </c>
      <c r="AC1106" s="72">
        <v>46.289290641580997</v>
      </c>
      <c r="AD1106" s="72">
        <v>6.9705848865317099</v>
      </c>
      <c r="AE1106" s="72"/>
      <c r="AF1106" s="72"/>
      <c r="AG1106" s="72"/>
    </row>
    <row r="1107" spans="1:33" s="56" customFormat="1" x14ac:dyDescent="0.25">
      <c r="A1107" s="29"/>
      <c r="B1107" s="39" t="s">
        <v>4039</v>
      </c>
      <c r="C1107" s="39" t="s">
        <v>4070</v>
      </c>
      <c r="D1107" s="30"/>
      <c r="E1107" s="56" t="s">
        <v>4083</v>
      </c>
      <c r="F1107" s="55">
        <v>5</v>
      </c>
      <c r="G1107" s="55"/>
      <c r="H1107" s="55"/>
      <c r="K1107" s="56" t="s">
        <v>4006</v>
      </c>
      <c r="L1107" s="56" t="s">
        <v>91</v>
      </c>
      <c r="M1107" s="76" t="s">
        <v>916</v>
      </c>
      <c r="N1107" s="55">
        <v>2019</v>
      </c>
      <c r="Z1107" s="30" t="str">
        <f>IF(LEFT(M1107,4)=LEFT(L1107,4),L1107,0)</f>
        <v>Temnothorax</v>
      </c>
      <c r="AA1107" s="72" t="s">
        <v>4300</v>
      </c>
      <c r="AB1107" s="72" t="s">
        <v>4301</v>
      </c>
      <c r="AC1107" s="72">
        <v>46.648408082423501</v>
      </c>
      <c r="AD1107" s="72">
        <v>6.4076865822593199</v>
      </c>
      <c r="AE1107" s="72"/>
      <c r="AF1107" s="72"/>
      <c r="AG1107" s="72"/>
    </row>
    <row r="1108" spans="1:33" s="56" customFormat="1" x14ac:dyDescent="0.25">
      <c r="A1108" s="29"/>
      <c r="B1108" s="39" t="s">
        <v>4039</v>
      </c>
      <c r="C1108" s="39" t="s">
        <v>4070</v>
      </c>
      <c r="D1108" s="30"/>
      <c r="E1108" s="56" t="s">
        <v>4085</v>
      </c>
      <c r="F1108" s="55">
        <v>3</v>
      </c>
      <c r="G1108" s="55"/>
      <c r="H1108" s="55"/>
      <c r="K1108" s="56" t="s">
        <v>4006</v>
      </c>
      <c r="L1108" s="56" t="s">
        <v>91</v>
      </c>
      <c r="M1108" s="76" t="s">
        <v>916</v>
      </c>
      <c r="N1108" s="55">
        <v>2019</v>
      </c>
      <c r="Z1108" s="30" t="str">
        <f>IF(LEFT(M1108,4)=LEFT(L1108,4),L1108,0)</f>
        <v>Temnothorax</v>
      </c>
      <c r="AA1108" s="72" t="s">
        <v>4300</v>
      </c>
      <c r="AB1108" s="72" t="s">
        <v>4301</v>
      </c>
      <c r="AC1108" s="72">
        <v>46.575488346188301</v>
      </c>
      <c r="AD1108" s="72">
        <v>6.8102670080288199</v>
      </c>
      <c r="AE1108" s="72"/>
      <c r="AF1108" s="72"/>
      <c r="AG1108" s="72"/>
    </row>
    <row r="1109" spans="1:33" s="56" customFormat="1" x14ac:dyDescent="0.25">
      <c r="A1109" s="29"/>
      <c r="B1109" s="39" t="s">
        <v>4039</v>
      </c>
      <c r="C1109" s="39" t="s">
        <v>4056</v>
      </c>
      <c r="D1109" s="30">
        <v>1133.2503318786601</v>
      </c>
      <c r="E1109" s="56" t="s">
        <v>4054</v>
      </c>
      <c r="L1109" s="56" t="s">
        <v>403</v>
      </c>
      <c r="Z1109" s="30">
        <f>IF(LEFT(M1109,4)=LEFT(L1109,4),L1109,0)</f>
        <v>0</v>
      </c>
      <c r="AA1109" s="72" t="s">
        <v>4303</v>
      </c>
      <c r="AB1109" s="72" t="s">
        <v>4304</v>
      </c>
      <c r="AC1109" s="72">
        <v>46.6408445080992</v>
      </c>
      <c r="AD1109" s="72">
        <v>6.25656567539819</v>
      </c>
      <c r="AE1109" s="72"/>
      <c r="AF1109" s="72"/>
      <c r="AG1109" s="72"/>
    </row>
    <row r="1110" spans="1:33" s="56" customFormat="1" x14ac:dyDescent="0.25">
      <c r="A1110" s="29"/>
      <c r="B1110" s="39" t="s">
        <v>4039</v>
      </c>
      <c r="C1110" s="39" t="s">
        <v>4056</v>
      </c>
      <c r="D1110" s="30"/>
      <c r="E1110" s="56" t="s">
        <v>4055</v>
      </c>
      <c r="F1110" s="55">
        <v>11</v>
      </c>
      <c r="G1110" s="55"/>
      <c r="H1110" s="55"/>
      <c r="K1110" s="56" t="s">
        <v>4006</v>
      </c>
      <c r="L1110" s="56" t="s">
        <v>91</v>
      </c>
      <c r="M1110" s="76" t="s">
        <v>916</v>
      </c>
      <c r="N1110" s="55">
        <v>2019</v>
      </c>
      <c r="Z1110" s="30" t="str">
        <f>IF(LEFT(M1110,4)=LEFT(L1110,4),L1110,0)</f>
        <v>Temnothorax</v>
      </c>
      <c r="AA1110" s="72" t="s">
        <v>4300</v>
      </c>
      <c r="AB1110" s="72" t="s">
        <v>4304</v>
      </c>
      <c r="AC1110" s="72">
        <v>46.5068840129886</v>
      </c>
      <c r="AD1110" s="72">
        <v>6.7333096680432396</v>
      </c>
      <c r="AE1110" s="72"/>
      <c r="AF1110" s="72"/>
      <c r="AG1110" s="72"/>
    </row>
    <row r="1111" spans="1:33" s="56" customFormat="1" x14ac:dyDescent="0.25">
      <c r="A1111" s="29"/>
      <c r="B1111" s="39" t="s">
        <v>4039</v>
      </c>
      <c r="C1111" s="39" t="s">
        <v>4057</v>
      </c>
      <c r="D1111" s="30">
        <v>1113.6947898864701</v>
      </c>
      <c r="E1111" s="56" t="s">
        <v>4059</v>
      </c>
      <c r="K1111" s="56" t="s">
        <v>301</v>
      </c>
      <c r="L1111" s="56" t="s">
        <v>0</v>
      </c>
      <c r="M1111" s="58" t="s">
        <v>722</v>
      </c>
      <c r="Z1111" s="30" t="str">
        <f>IF(LEFT(M1111,4)=LEFT(L1111,4),L1111,0)</f>
        <v>Myrmica</v>
      </c>
      <c r="AA1111" s="72" t="s">
        <v>4303</v>
      </c>
      <c r="AB1111" s="72" t="s">
        <v>4304</v>
      </c>
      <c r="AC1111" s="72">
        <v>46.642617909059403</v>
      </c>
      <c r="AD1111" s="72">
        <v>6.2577559054204004</v>
      </c>
      <c r="AE1111" s="72"/>
      <c r="AF1111" s="72"/>
      <c r="AG1111" s="72"/>
    </row>
    <row r="1112" spans="1:33" s="56" customFormat="1" x14ac:dyDescent="0.25">
      <c r="A1112" s="29"/>
      <c r="B1112" s="39" t="s">
        <v>4039</v>
      </c>
      <c r="C1112" s="39" t="s">
        <v>4057</v>
      </c>
      <c r="D1112" s="30">
        <v>592.70000000000005</v>
      </c>
      <c r="E1112" s="56" t="s">
        <v>4060</v>
      </c>
      <c r="K1112" s="56" t="s">
        <v>301</v>
      </c>
      <c r="L1112" s="56" t="s">
        <v>0</v>
      </c>
      <c r="M1112" s="58" t="s">
        <v>722</v>
      </c>
      <c r="AA1112" s="72" t="s">
        <v>4300</v>
      </c>
      <c r="AB1112" s="72" t="s">
        <v>4302</v>
      </c>
      <c r="AC1112" s="72">
        <v>46.933649899946197</v>
      </c>
      <c r="AD1112" s="72">
        <v>7.0403706836517097</v>
      </c>
      <c r="AE1112" s="72"/>
      <c r="AF1112" s="72"/>
      <c r="AG1112" s="72"/>
    </row>
    <row r="1113" spans="1:33" s="56" customFormat="1" x14ac:dyDescent="0.25">
      <c r="A1113" s="29"/>
      <c r="B1113" s="39" t="s">
        <v>4039</v>
      </c>
      <c r="C1113" s="39" t="s">
        <v>4057</v>
      </c>
      <c r="D1113" s="30"/>
      <c r="E1113" s="56" t="s">
        <v>4058</v>
      </c>
      <c r="L1113" s="56" t="s">
        <v>3</v>
      </c>
      <c r="Z1113" s="30">
        <f>IF(LEFT(M1113,4)=LEFT(L1113,4),L1113,0)</f>
        <v>0</v>
      </c>
      <c r="AA1113" s="72" t="s">
        <v>4300</v>
      </c>
      <c r="AB1113" s="72"/>
      <c r="AC1113" s="72">
        <v>46.425085189117198</v>
      </c>
      <c r="AD1113" s="72">
        <v>6.10245910180761</v>
      </c>
      <c r="AE1113" s="72"/>
      <c r="AF1113" s="72"/>
      <c r="AG1113" s="72"/>
    </row>
    <row r="1114" spans="1:33" s="56" customFormat="1" x14ac:dyDescent="0.25">
      <c r="A1114" s="29"/>
      <c r="B1114" s="39" t="s">
        <v>4039</v>
      </c>
      <c r="C1114" s="39" t="s">
        <v>4086</v>
      </c>
      <c r="D1114" s="30">
        <v>814.24008999392402</v>
      </c>
      <c r="E1114" s="56" t="s">
        <v>4091</v>
      </c>
      <c r="L1114" s="56" t="s">
        <v>3</v>
      </c>
      <c r="Z1114" s="30">
        <f>IF(LEFT(M1114,4)=LEFT(L1114,4),L1114,0)</f>
        <v>0</v>
      </c>
      <c r="AA1114" s="72" t="s">
        <v>4300</v>
      </c>
      <c r="AB1114" s="72" t="s">
        <v>4307</v>
      </c>
      <c r="AC1114" s="72">
        <v>46.715959948232602</v>
      </c>
      <c r="AD1114" s="72">
        <v>6.8028596726724997</v>
      </c>
      <c r="AE1114" s="72"/>
      <c r="AF1114" s="72"/>
      <c r="AG1114" s="72"/>
    </row>
    <row r="1115" spans="1:33" s="56" customFormat="1" x14ac:dyDescent="0.25">
      <c r="A1115" s="29"/>
      <c r="B1115" s="39" t="s">
        <v>4039</v>
      </c>
      <c r="C1115" s="39" t="s">
        <v>4086</v>
      </c>
      <c r="D1115" s="30">
        <v>1483.6745262146001</v>
      </c>
      <c r="E1115" s="56" t="s">
        <v>4088</v>
      </c>
      <c r="L1115" s="56" t="s">
        <v>8</v>
      </c>
      <c r="Z1115" s="30">
        <f>IF(LEFT(M1115,4)=LEFT(L1115,4),L1115,0)</f>
        <v>0</v>
      </c>
      <c r="AA1115" s="72" t="s">
        <v>4303</v>
      </c>
      <c r="AB1115" s="72"/>
      <c r="AC1115" s="72">
        <v>46.423283326209301</v>
      </c>
      <c r="AD1115" s="72">
        <v>6.1023623775060001</v>
      </c>
      <c r="AE1115" s="72"/>
      <c r="AF1115" s="72"/>
      <c r="AG1115" s="72"/>
    </row>
    <row r="1116" spans="1:33" s="56" customFormat="1" x14ac:dyDescent="0.25">
      <c r="A1116" s="29"/>
      <c r="B1116" s="39" t="s">
        <v>4039</v>
      </c>
      <c r="C1116" s="39" t="s">
        <v>4086</v>
      </c>
      <c r="D1116" s="30">
        <v>632.49898910522495</v>
      </c>
      <c r="E1116" s="56" t="s">
        <v>4089</v>
      </c>
      <c r="L1116" s="56" t="s">
        <v>8</v>
      </c>
      <c r="Z1116" s="30">
        <f>IF(LEFT(M1116,4)=LEFT(L1116,4),L1116,0)</f>
        <v>0</v>
      </c>
      <c r="AA1116" s="72" t="s">
        <v>4300</v>
      </c>
      <c r="AB1116" s="72"/>
      <c r="AC1116" s="72">
        <v>46.425085812662601</v>
      </c>
      <c r="AD1116" s="72">
        <v>6.1781409014633999</v>
      </c>
      <c r="AE1116" s="72"/>
      <c r="AF1116" s="72"/>
      <c r="AG1116" s="72"/>
    </row>
    <row r="1117" spans="1:33" s="56" customFormat="1" x14ac:dyDescent="0.25">
      <c r="A1117" s="29"/>
      <c r="B1117" s="39" t="s">
        <v>4039</v>
      </c>
      <c r="C1117" s="39" t="s">
        <v>4086</v>
      </c>
      <c r="D1117" s="30">
        <v>701.566338979639</v>
      </c>
      <c r="E1117" s="56" t="s">
        <v>4087</v>
      </c>
      <c r="K1117" s="56" t="s">
        <v>301</v>
      </c>
      <c r="L1117" s="56" t="s">
        <v>3</v>
      </c>
      <c r="M1117" s="56" t="s">
        <v>578</v>
      </c>
      <c r="Z1117" s="30" t="str">
        <f>IF(LEFT(M1117,4)=LEFT(L1117,4),L1117,0)</f>
        <v>Lasius</v>
      </c>
      <c r="AA1117" s="72" t="s">
        <v>4300</v>
      </c>
      <c r="AB1117" s="72"/>
      <c r="AC1117" s="72">
        <v>46.718779471162499</v>
      </c>
      <c r="AD1117" s="72">
        <v>6.4889805132278404</v>
      </c>
      <c r="AE1117" s="72"/>
      <c r="AF1117" s="72"/>
      <c r="AG1117" s="72"/>
    </row>
    <row r="1118" spans="1:33" s="56" customFormat="1" x14ac:dyDescent="0.25">
      <c r="A1118" s="29"/>
      <c r="B1118" s="39" t="s">
        <v>4039</v>
      </c>
      <c r="C1118" s="39" t="s">
        <v>4086</v>
      </c>
      <c r="D1118" s="30"/>
      <c r="E1118" s="56" t="s">
        <v>4090</v>
      </c>
      <c r="L1118" s="56" t="s">
        <v>3</v>
      </c>
      <c r="Z1118" s="30">
        <f>IF(LEFT(M1118,4)=LEFT(L1118,4),L1118,0)</f>
        <v>0</v>
      </c>
      <c r="AA1118" s="72" t="s">
        <v>4303</v>
      </c>
      <c r="AB1118" s="72"/>
      <c r="AC1118" s="72">
        <v>46.5050443864871</v>
      </c>
      <c r="AD1118" s="72">
        <v>7.1911791339991504</v>
      </c>
      <c r="AE1118" s="72"/>
      <c r="AF1118" s="72"/>
      <c r="AG1118" s="72"/>
    </row>
    <row r="1119" spans="1:33" s="56" customFormat="1" x14ac:dyDescent="0.25">
      <c r="A1119" s="29" t="s">
        <v>3666</v>
      </c>
      <c r="B1119" s="80" t="s">
        <v>3636</v>
      </c>
      <c r="C1119" s="39" t="s">
        <v>4210</v>
      </c>
      <c r="D1119" s="30"/>
      <c r="E1119" s="56" t="s">
        <v>3157</v>
      </c>
      <c r="L1119" s="56" t="s">
        <v>17</v>
      </c>
      <c r="M1119" s="58"/>
      <c r="Z1119" s="30">
        <f>IF(LEFT(M1119,4)=LEFT(L1119,4),L1119,0)</f>
        <v>0</v>
      </c>
      <c r="AA1119" s="72" t="s">
        <v>4300</v>
      </c>
      <c r="AB1119" s="72"/>
      <c r="AC1119" s="72">
        <v>46.4956620036846</v>
      </c>
      <c r="AD1119" s="72">
        <v>6.26560645965644</v>
      </c>
      <c r="AE1119" s="72"/>
      <c r="AF1119" s="72"/>
      <c r="AG1119" s="72"/>
    </row>
    <row r="1120" spans="1:33" s="56" customFormat="1" x14ac:dyDescent="0.25">
      <c r="A1120" s="29" t="s">
        <v>3667</v>
      </c>
      <c r="B1120" s="80" t="s">
        <v>3636</v>
      </c>
      <c r="C1120" s="39" t="s">
        <v>4210</v>
      </c>
      <c r="D1120" s="30"/>
      <c r="E1120" s="56" t="s">
        <v>3158</v>
      </c>
      <c r="L1120" s="32" t="s">
        <v>403</v>
      </c>
      <c r="M1120" s="58"/>
      <c r="Z1120" s="30">
        <f>IF(LEFT(M1120,4)=LEFT(L1120,4),L1120,0)</f>
        <v>0</v>
      </c>
      <c r="AA1120" s="72" t="s">
        <v>4300</v>
      </c>
      <c r="AB1120" s="72" t="s">
        <v>4301</v>
      </c>
      <c r="AC1120" s="72">
        <v>46.357007248487399</v>
      </c>
      <c r="AD1120" s="72">
        <v>6.8884764620782297</v>
      </c>
      <c r="AE1120" s="72"/>
      <c r="AF1120" s="72"/>
      <c r="AG1120" s="72"/>
    </row>
    <row r="1121" spans="1:33" s="56" customFormat="1" x14ac:dyDescent="0.25">
      <c r="A1121" s="29" t="s">
        <v>3674</v>
      </c>
      <c r="B1121" s="80" t="s">
        <v>3636</v>
      </c>
      <c r="C1121" s="39" t="s">
        <v>3166</v>
      </c>
      <c r="D1121" s="30"/>
      <c r="E1121" s="56" t="s">
        <v>3168</v>
      </c>
      <c r="L1121" s="56" t="s">
        <v>2</v>
      </c>
      <c r="M1121" s="58"/>
      <c r="Z1121" s="30">
        <f>IF(LEFT(M1121,4)=LEFT(L1121,4),L1121,0)</f>
        <v>0</v>
      </c>
      <c r="AA1121" s="72" t="s">
        <v>4300</v>
      </c>
      <c r="AB1121" s="72" t="s">
        <v>4301</v>
      </c>
      <c r="AC1121" s="72">
        <v>46.646707437102798</v>
      </c>
      <c r="AD1121" s="72">
        <v>6.4162832762720301</v>
      </c>
      <c r="AE1121" s="72"/>
      <c r="AF1121" s="72"/>
      <c r="AG1121" s="72"/>
    </row>
    <row r="1122" spans="1:33" s="56" customFormat="1" x14ac:dyDescent="0.25">
      <c r="A1122" s="29" t="s">
        <v>3673</v>
      </c>
      <c r="B1122" s="80" t="s">
        <v>3636</v>
      </c>
      <c r="C1122" s="39" t="s">
        <v>3166</v>
      </c>
      <c r="D1122" s="30">
        <v>1097.6962984157699</v>
      </c>
      <c r="E1122" s="56" t="s">
        <v>3167</v>
      </c>
      <c r="J1122" s="37"/>
      <c r="K1122" s="37"/>
      <c r="L1122" s="37" t="s">
        <v>0</v>
      </c>
      <c r="M1122" s="38"/>
      <c r="N1122" s="37"/>
      <c r="O1122" s="37"/>
      <c r="Z1122" s="30">
        <f>IF(LEFT(M1122,4)=LEFT(L1122,4),L1122,0)</f>
        <v>0</v>
      </c>
      <c r="AA1122" s="72" t="s">
        <v>4300</v>
      </c>
      <c r="AB1122" s="72"/>
      <c r="AC1122" s="72">
        <v>46.569696713880603</v>
      </c>
      <c r="AD1122" s="72">
        <v>6.3350752206514098</v>
      </c>
      <c r="AE1122" s="72"/>
      <c r="AF1122" s="72"/>
      <c r="AG1122" s="72"/>
    </row>
    <row r="1123" spans="1:33" s="56" customFormat="1" x14ac:dyDescent="0.25">
      <c r="A1123" s="29" t="s">
        <v>3671</v>
      </c>
      <c r="B1123" s="80" t="s">
        <v>3636</v>
      </c>
      <c r="C1123" s="39" t="s">
        <v>3163</v>
      </c>
      <c r="D1123" s="30"/>
      <c r="E1123" s="56" t="s">
        <v>3164</v>
      </c>
      <c r="L1123" s="56" t="s">
        <v>15</v>
      </c>
      <c r="M1123" s="58"/>
      <c r="Z1123" s="30">
        <f>IF(LEFT(M1123,4)=LEFT(L1123,4),L1123,0)</f>
        <v>0</v>
      </c>
      <c r="AA1123" s="72" t="s">
        <v>4300</v>
      </c>
      <c r="AB1123" s="72" t="s">
        <v>4307</v>
      </c>
      <c r="AC1123" s="72">
        <v>46.7199388852205</v>
      </c>
      <c r="AD1123" s="72">
        <v>6.6458998152792699</v>
      </c>
      <c r="AE1123" s="72"/>
      <c r="AF1123" s="72"/>
      <c r="AG1123" s="72"/>
    </row>
    <row r="1124" spans="1:33" s="56" customFormat="1" x14ac:dyDescent="0.25">
      <c r="A1124" s="29" t="s">
        <v>3672</v>
      </c>
      <c r="B1124" s="80" t="s">
        <v>3636</v>
      </c>
      <c r="C1124" s="39" t="s">
        <v>3163</v>
      </c>
      <c r="D1124" s="30"/>
      <c r="E1124" s="56" t="s">
        <v>3165</v>
      </c>
      <c r="L1124" s="32" t="s">
        <v>403</v>
      </c>
      <c r="M1124" s="58"/>
      <c r="Z1124" s="30">
        <f>IF(LEFT(M1124,4)=LEFT(L1124,4),L1124,0)</f>
        <v>0</v>
      </c>
      <c r="AA1124" s="72" t="s">
        <v>4300</v>
      </c>
      <c r="AB1124" s="72" t="s">
        <v>4304</v>
      </c>
      <c r="AC1124" s="72">
        <v>46.8613273836717</v>
      </c>
      <c r="AD1124" s="72">
        <v>6.56599491599692</v>
      </c>
      <c r="AE1124" s="72"/>
      <c r="AF1124" s="72"/>
      <c r="AG1124" s="72"/>
    </row>
    <row r="1125" spans="1:33" s="56" customFormat="1" x14ac:dyDescent="0.25">
      <c r="A1125" s="29" t="s">
        <v>3654</v>
      </c>
      <c r="B1125" s="80" t="s">
        <v>3636</v>
      </c>
      <c r="C1125" s="39" t="s">
        <v>3135</v>
      </c>
      <c r="D1125" s="30">
        <v>1300.70213699341</v>
      </c>
      <c r="E1125" s="56" t="s">
        <v>3140</v>
      </c>
      <c r="L1125" s="56" t="s">
        <v>15</v>
      </c>
      <c r="M1125" s="36"/>
      <c r="N1125" s="32"/>
      <c r="Z1125" s="30">
        <f>IF(LEFT(M1125,4)=LEFT(L1125,4),L1125,0)</f>
        <v>0</v>
      </c>
      <c r="AA1125" s="72" t="s">
        <v>4303</v>
      </c>
      <c r="AB1125" s="72" t="s">
        <v>4304</v>
      </c>
      <c r="AC1125" s="72">
        <v>46.6417717560645</v>
      </c>
      <c r="AD1125" s="72">
        <v>6.3393585945385897</v>
      </c>
      <c r="AE1125" s="72"/>
      <c r="AF1125" s="72"/>
      <c r="AG1125" s="72"/>
    </row>
    <row r="1126" spans="1:33" s="56" customFormat="1" x14ac:dyDescent="0.25">
      <c r="A1126" s="29" t="s">
        <v>3652</v>
      </c>
      <c r="B1126" s="80" t="s">
        <v>3636</v>
      </c>
      <c r="C1126" s="39" t="s">
        <v>3135</v>
      </c>
      <c r="D1126" s="30"/>
      <c r="E1126" s="56" t="s">
        <v>3138</v>
      </c>
      <c r="L1126" s="56" t="s">
        <v>15</v>
      </c>
      <c r="M1126" s="36"/>
      <c r="N1126" s="32"/>
      <c r="Z1126" s="30">
        <f>IF(LEFT(M1126,4)=LEFT(L1126,4),L1126,0)</f>
        <v>0</v>
      </c>
      <c r="AA1126" s="72" t="s">
        <v>4300</v>
      </c>
      <c r="AB1126" s="72"/>
      <c r="AC1126" s="72">
        <v>46.427844376311597</v>
      </c>
      <c r="AD1126" s="72">
        <v>6.1793586567642098</v>
      </c>
      <c r="AE1126" s="72"/>
      <c r="AF1126" s="72"/>
      <c r="AG1126" s="72"/>
    </row>
    <row r="1127" spans="1:33" s="56" customFormat="1" x14ac:dyDescent="0.25">
      <c r="A1127" s="29" t="s">
        <v>3650</v>
      </c>
      <c r="B1127" s="80" t="s">
        <v>3636</v>
      </c>
      <c r="C1127" s="39" t="s">
        <v>3135</v>
      </c>
      <c r="D1127" s="30"/>
      <c r="E1127" s="56" t="s">
        <v>3136</v>
      </c>
      <c r="J1127" s="37"/>
      <c r="K1127" s="37"/>
      <c r="L1127" s="37" t="s">
        <v>0</v>
      </c>
      <c r="M1127" s="40"/>
      <c r="N1127" s="41"/>
      <c r="O1127" s="37"/>
      <c r="Z1127" s="30">
        <f>IF(LEFT(M1127,4)=LEFT(L1127,4),L1127,0)</f>
        <v>0</v>
      </c>
      <c r="AA1127" s="72" t="s">
        <v>4300</v>
      </c>
      <c r="AB1127" s="72" t="s">
        <v>4301</v>
      </c>
      <c r="AC1127" s="72">
        <v>46.6444105800758</v>
      </c>
      <c r="AD1127" s="72">
        <v>6.5652242118854902</v>
      </c>
      <c r="AE1127" s="72"/>
      <c r="AF1127" s="72"/>
      <c r="AG1127" s="72"/>
    </row>
    <row r="1128" spans="1:33" s="56" customFormat="1" x14ac:dyDescent="0.25">
      <c r="A1128" s="29" t="s">
        <v>3655</v>
      </c>
      <c r="B1128" s="80" t="s">
        <v>3636</v>
      </c>
      <c r="C1128" s="39" t="s">
        <v>3135</v>
      </c>
      <c r="D1128" s="30">
        <v>1531.3686180114701</v>
      </c>
      <c r="E1128" s="56" t="s">
        <v>3141</v>
      </c>
      <c r="K1128" s="39" t="s">
        <v>301</v>
      </c>
      <c r="L1128" s="41" t="s">
        <v>403</v>
      </c>
      <c r="M1128" s="38" t="s">
        <v>4004</v>
      </c>
      <c r="N1128" s="39">
        <v>2019</v>
      </c>
      <c r="P1128" s="37"/>
      <c r="Q1128" s="42" t="s">
        <v>3142</v>
      </c>
      <c r="R1128" s="37"/>
      <c r="Z1128" s="30" t="str">
        <f>IF(LEFT(M1128,4)=LEFT(L1128,4),L1128,0)</f>
        <v>Formica</v>
      </c>
      <c r="AA1128" s="72" t="s">
        <v>4303</v>
      </c>
      <c r="AB1128" s="72"/>
      <c r="AC1128" s="72">
        <v>46.4230976673255</v>
      </c>
      <c r="AD1128" s="72">
        <v>6.1016998717805899</v>
      </c>
      <c r="AE1128" s="72"/>
      <c r="AF1128" s="72"/>
      <c r="AG1128" s="72"/>
    </row>
    <row r="1129" spans="1:33" s="56" customFormat="1" x14ac:dyDescent="0.25">
      <c r="A1129" s="29" t="s">
        <v>3651</v>
      </c>
      <c r="B1129" s="80" t="s">
        <v>3636</v>
      </c>
      <c r="C1129" s="39" t="s">
        <v>3135</v>
      </c>
      <c r="D1129" s="30">
        <v>1299.8249168396001</v>
      </c>
      <c r="E1129" s="56" t="s">
        <v>3137</v>
      </c>
      <c r="L1129" s="56" t="s">
        <v>8</v>
      </c>
      <c r="M1129" s="36"/>
      <c r="N1129" s="32"/>
      <c r="Z1129" s="30">
        <f>IF(LEFT(M1129,4)=LEFT(L1129,4),L1129,0)</f>
        <v>0</v>
      </c>
      <c r="AA1129" s="72" t="s">
        <v>4303</v>
      </c>
      <c r="AB1129" s="72"/>
      <c r="AC1129" s="72">
        <v>46.866976101812902</v>
      </c>
      <c r="AD1129" s="72">
        <v>6.6506643223410702</v>
      </c>
      <c r="AE1129" s="72"/>
      <c r="AF1129" s="72"/>
      <c r="AG1129" s="72"/>
    </row>
    <row r="1130" spans="1:33" s="56" customFormat="1" x14ac:dyDescent="0.25">
      <c r="A1130" s="29" t="s">
        <v>3653</v>
      </c>
      <c r="B1130" s="80" t="s">
        <v>3636</v>
      </c>
      <c r="C1130" s="39" t="s">
        <v>3135</v>
      </c>
      <c r="D1130" s="30"/>
      <c r="E1130" s="56" t="s">
        <v>3139</v>
      </c>
      <c r="L1130" s="56" t="s">
        <v>15</v>
      </c>
      <c r="M1130" s="36"/>
      <c r="N1130" s="32"/>
      <c r="Z1130" s="30">
        <f>IF(LEFT(M1130,4)=LEFT(L1130,4),L1130,0)</f>
        <v>0</v>
      </c>
      <c r="AA1130" s="72" t="s">
        <v>4300</v>
      </c>
      <c r="AB1130" s="72" t="s">
        <v>4301</v>
      </c>
      <c r="AC1130" s="72">
        <v>46.502783488521501</v>
      </c>
      <c r="AD1130" s="72">
        <v>6.8827682549497702</v>
      </c>
      <c r="AE1130" s="72"/>
      <c r="AF1130" s="72"/>
      <c r="AG1130" s="72"/>
    </row>
    <row r="1131" spans="1:33" s="56" customFormat="1" x14ac:dyDescent="0.25">
      <c r="A1131" s="29" t="s">
        <v>3656</v>
      </c>
      <c r="B1131" s="80" t="s">
        <v>3636</v>
      </c>
      <c r="C1131" s="39" t="s">
        <v>3135</v>
      </c>
      <c r="D1131" s="30"/>
      <c r="E1131" s="56" t="s">
        <v>4290</v>
      </c>
      <c r="K1131" s="39" t="s">
        <v>301</v>
      </c>
      <c r="L1131" s="37" t="s">
        <v>519</v>
      </c>
      <c r="M1131" s="9" t="s">
        <v>518</v>
      </c>
      <c r="N1131" s="39">
        <v>2019</v>
      </c>
      <c r="O1131" s="37"/>
      <c r="P1131" s="37"/>
      <c r="Q1131" s="37"/>
      <c r="R1131" s="37"/>
      <c r="Z1131" s="30" t="str">
        <f>IF(LEFT(M1131,4)=LEFT(L1131,4),L1131,0)</f>
        <v>Formicoxenus</v>
      </c>
      <c r="AA1131" s="72" t="s">
        <v>4300</v>
      </c>
      <c r="AB1131" s="72" t="s">
        <v>4307</v>
      </c>
      <c r="AC1131" s="72">
        <v>46.575543666167</v>
      </c>
      <c r="AD1131" s="72">
        <v>6.49512160581755</v>
      </c>
      <c r="AE1131" s="72"/>
      <c r="AF1131" s="72"/>
      <c r="AG1131" s="72"/>
    </row>
    <row r="1132" spans="1:33" s="56" customFormat="1" x14ac:dyDescent="0.25">
      <c r="A1132" s="29" t="s">
        <v>3661</v>
      </c>
      <c r="B1132" s="80" t="s">
        <v>3636</v>
      </c>
      <c r="C1132" s="39" t="s">
        <v>3148</v>
      </c>
      <c r="D1132" s="30">
        <v>862.955898284912</v>
      </c>
      <c r="E1132" s="56" t="s">
        <v>3149</v>
      </c>
      <c r="L1132" s="32" t="s">
        <v>403</v>
      </c>
      <c r="M1132" s="58"/>
      <c r="Z1132" s="30">
        <f>IF(LEFT(M1132,4)=LEFT(L1132,4),L1132,0)</f>
        <v>0</v>
      </c>
      <c r="AA1132" s="72" t="s">
        <v>4300</v>
      </c>
      <c r="AB1132" s="72" t="s">
        <v>4301</v>
      </c>
      <c r="AC1132" s="72">
        <v>46.508822492596899</v>
      </c>
      <c r="AD1132" s="72">
        <v>6.88185472948902</v>
      </c>
      <c r="AE1132" s="72"/>
      <c r="AF1132" s="72"/>
      <c r="AG1132" s="72"/>
    </row>
    <row r="1133" spans="1:33" s="56" customFormat="1" x14ac:dyDescent="0.25">
      <c r="A1133" s="29" t="s">
        <v>3660</v>
      </c>
      <c r="B1133" s="80" t="s">
        <v>3636</v>
      </c>
      <c r="C1133" s="39" t="s">
        <v>3143</v>
      </c>
      <c r="D1133" s="74"/>
      <c r="E1133" s="56" t="s">
        <v>3147</v>
      </c>
      <c r="K1133" s="57" t="s">
        <v>301</v>
      </c>
      <c r="L1133" s="32" t="s">
        <v>403</v>
      </c>
      <c r="M1133" s="55" t="s">
        <v>457</v>
      </c>
      <c r="N1133" s="57">
        <v>2019</v>
      </c>
      <c r="Z1133" s="30" t="str">
        <f>IF(LEFT(M1133,4)=LEFT(L1133,4),L1133,0)</f>
        <v>Formica</v>
      </c>
      <c r="AA1133" s="72" t="s">
        <v>4300</v>
      </c>
      <c r="AB1133" s="72" t="s">
        <v>4304</v>
      </c>
      <c r="AC1133" s="72">
        <v>46.866948311081501</v>
      </c>
      <c r="AD1133" s="72">
        <v>6.7198763250649201</v>
      </c>
      <c r="AE1133" s="72"/>
      <c r="AF1133" s="72"/>
      <c r="AG1133" s="72"/>
    </row>
    <row r="1134" spans="1:33" s="56" customFormat="1" x14ac:dyDescent="0.25">
      <c r="A1134" s="29" t="s">
        <v>3657</v>
      </c>
      <c r="B1134" s="80" t="s">
        <v>3636</v>
      </c>
      <c r="C1134" s="39" t="s">
        <v>3143</v>
      </c>
      <c r="D1134" s="30"/>
      <c r="E1134" s="56" t="s">
        <v>3144</v>
      </c>
      <c r="J1134" s="37"/>
      <c r="K1134" s="37"/>
      <c r="L1134" s="37" t="s">
        <v>0</v>
      </c>
      <c r="M1134" s="40"/>
      <c r="N1134" s="41"/>
      <c r="O1134" s="37"/>
      <c r="Z1134" s="30">
        <f>IF(LEFT(M1134,4)=LEFT(L1134,4),L1134,0)</f>
        <v>0</v>
      </c>
      <c r="AA1134" s="72" t="s">
        <v>4300</v>
      </c>
      <c r="AB1134" s="72" t="s">
        <v>4301</v>
      </c>
      <c r="AC1134" s="72">
        <v>46.5056579713468</v>
      </c>
      <c r="AD1134" s="72">
        <v>6.8848147804275097</v>
      </c>
      <c r="AE1134" s="72"/>
      <c r="AF1134" s="72"/>
      <c r="AG1134" s="72"/>
    </row>
    <row r="1135" spans="1:33" s="56" customFormat="1" x14ac:dyDescent="0.25">
      <c r="A1135" s="29" t="s">
        <v>3658</v>
      </c>
      <c r="B1135" s="80" t="s">
        <v>3636</v>
      </c>
      <c r="C1135" s="39" t="s">
        <v>3143</v>
      </c>
      <c r="D1135" s="30"/>
      <c r="E1135" s="56" t="s">
        <v>3145</v>
      </c>
      <c r="L1135" s="56" t="s">
        <v>15</v>
      </c>
      <c r="M1135" s="36"/>
      <c r="N1135" s="32"/>
      <c r="Z1135" s="30">
        <f>IF(LEFT(M1135,4)=LEFT(L1135,4),L1135,0)</f>
        <v>0</v>
      </c>
      <c r="AA1135" s="72" t="s">
        <v>4300</v>
      </c>
      <c r="AB1135" s="72" t="s">
        <v>4301</v>
      </c>
      <c r="AC1135" s="72">
        <v>46.940755652061</v>
      </c>
      <c r="AD1135" s="72">
        <v>7.0381395137260396</v>
      </c>
      <c r="AE1135" s="72"/>
      <c r="AF1135" s="72"/>
      <c r="AG1135" s="72"/>
    </row>
    <row r="1136" spans="1:33" s="56" customFormat="1" x14ac:dyDescent="0.25">
      <c r="A1136" s="29" t="s">
        <v>3659</v>
      </c>
      <c r="B1136" s="80" t="s">
        <v>3636</v>
      </c>
      <c r="C1136" s="39" t="s">
        <v>3143</v>
      </c>
      <c r="D1136" s="30"/>
      <c r="E1136" s="56" t="s">
        <v>3146</v>
      </c>
      <c r="K1136" s="57" t="s">
        <v>301</v>
      </c>
      <c r="L1136" s="32" t="s">
        <v>403</v>
      </c>
      <c r="M1136" s="58" t="s">
        <v>4004</v>
      </c>
      <c r="N1136" s="56">
        <v>2019</v>
      </c>
      <c r="Z1136" s="30" t="str">
        <f>IF(LEFT(M1136,4)=LEFT(L1136,4),L1136,0)</f>
        <v>Formica</v>
      </c>
      <c r="AA1136" s="72" t="s">
        <v>4300</v>
      </c>
      <c r="AB1136" s="72"/>
      <c r="AC1136" s="72">
        <v>46.423846540235999</v>
      </c>
      <c r="AD1136" s="72">
        <v>6.1017374590887101</v>
      </c>
      <c r="AE1136" s="72"/>
      <c r="AF1136" s="72"/>
      <c r="AG1136" s="72"/>
    </row>
    <row r="1137" spans="1:35" s="56" customFormat="1" x14ac:dyDescent="0.25">
      <c r="A1137" s="29" t="s">
        <v>3662</v>
      </c>
      <c r="B1137" s="80" t="s">
        <v>3636</v>
      </c>
      <c r="C1137" s="39" t="s">
        <v>3150</v>
      </c>
      <c r="D1137" s="30"/>
      <c r="E1137" s="56" t="s">
        <v>3151</v>
      </c>
      <c r="L1137" s="56" t="s">
        <v>16</v>
      </c>
      <c r="M1137" s="58"/>
      <c r="Z1137" s="30">
        <f>IF(LEFT(M1137,4)=LEFT(L1137,4),L1137,0)</f>
        <v>0</v>
      </c>
      <c r="AA1137" s="72" t="s">
        <v>4300</v>
      </c>
      <c r="AB1137" s="72"/>
      <c r="AC1137" s="72">
        <v>46.427565691548203</v>
      </c>
      <c r="AD1137" s="72">
        <v>6.1826515275579101</v>
      </c>
      <c r="AE1137" s="72"/>
      <c r="AF1137" s="72"/>
      <c r="AG1137" s="72"/>
    </row>
    <row r="1138" spans="1:35" s="56" customFormat="1" x14ac:dyDescent="0.25">
      <c r="A1138" s="29" t="s">
        <v>3663</v>
      </c>
      <c r="B1138" s="80" t="s">
        <v>3636</v>
      </c>
      <c r="C1138" s="39" t="s">
        <v>3150</v>
      </c>
      <c r="D1138" s="30"/>
      <c r="E1138" s="56" t="s">
        <v>3152</v>
      </c>
      <c r="J1138" s="37"/>
      <c r="K1138" s="37"/>
      <c r="L1138" s="37" t="s">
        <v>0</v>
      </c>
      <c r="M1138" s="38"/>
      <c r="N1138" s="37"/>
      <c r="O1138" s="37"/>
      <c r="Z1138" s="30">
        <f>IF(LEFT(M1138,4)=LEFT(L1138,4),L1138,0)</f>
        <v>0</v>
      </c>
      <c r="AA1138" s="72" t="s">
        <v>4300</v>
      </c>
      <c r="AB1138" s="72"/>
      <c r="AC1138" s="72">
        <v>46.217282762036902</v>
      </c>
      <c r="AD1138" s="72">
        <v>7.0407429607768099</v>
      </c>
      <c r="AE1138" s="72"/>
      <c r="AF1138" s="72"/>
      <c r="AG1138" s="72"/>
    </row>
    <row r="1139" spans="1:35" s="56" customFormat="1" x14ac:dyDescent="0.25">
      <c r="A1139" s="29" t="s">
        <v>3669</v>
      </c>
      <c r="B1139" s="80" t="s">
        <v>3636</v>
      </c>
      <c r="C1139" s="39" t="s">
        <v>3159</v>
      </c>
      <c r="D1139" s="30"/>
      <c r="E1139" s="56" t="s">
        <v>3161</v>
      </c>
      <c r="L1139" s="56" t="s">
        <v>16</v>
      </c>
      <c r="M1139" s="58"/>
      <c r="Z1139" s="30">
        <f>IF(LEFT(M1139,4)=LEFT(L1139,4),L1139,0)</f>
        <v>0</v>
      </c>
      <c r="AA1139" s="72" t="s">
        <v>4300</v>
      </c>
      <c r="AB1139" s="72" t="s">
        <v>4304</v>
      </c>
      <c r="AC1139" s="72">
        <v>46.644706609593001</v>
      </c>
      <c r="AD1139" s="72">
        <v>6.5695500175984298</v>
      </c>
      <c r="AE1139" s="72"/>
      <c r="AF1139" s="72"/>
      <c r="AG1139" s="72"/>
    </row>
    <row r="1140" spans="1:35" s="56" customFormat="1" x14ac:dyDescent="0.25">
      <c r="A1140" s="29"/>
      <c r="B1140" s="37" t="s">
        <v>3636</v>
      </c>
      <c r="C1140" s="37" t="s">
        <v>3159</v>
      </c>
      <c r="D1140" s="30"/>
      <c r="E1140" s="37" t="s">
        <v>4137</v>
      </c>
      <c r="Z1140" s="30">
        <f>IF(LEFT(M1140,4)=LEFT(L1140,4),L1140,0)</f>
        <v>0</v>
      </c>
      <c r="AA1140" s="72" t="s">
        <v>4300</v>
      </c>
      <c r="AB1140" s="72"/>
      <c r="AC1140" s="72">
        <v>46.717107675468597</v>
      </c>
      <c r="AD1140" s="72">
        <v>6.4841071168789099</v>
      </c>
      <c r="AE1140" s="72"/>
      <c r="AF1140" s="72"/>
      <c r="AG1140" s="72"/>
    </row>
    <row r="1141" spans="1:35" s="56" customFormat="1" x14ac:dyDescent="0.25">
      <c r="A1141" s="29" t="s">
        <v>3668</v>
      </c>
      <c r="B1141" s="80" t="s">
        <v>3636</v>
      </c>
      <c r="C1141" s="39" t="s">
        <v>3159</v>
      </c>
      <c r="D1141" s="30">
        <v>517.540615081787</v>
      </c>
      <c r="E1141" s="56" t="s">
        <v>3160</v>
      </c>
      <c r="J1141" s="37"/>
      <c r="K1141" s="37"/>
      <c r="L1141" s="37" t="s">
        <v>0</v>
      </c>
      <c r="M1141" s="38"/>
      <c r="N1141" s="37"/>
      <c r="O1141" s="37"/>
      <c r="Z1141" s="30">
        <f>IF(LEFT(M1141,4)=LEFT(L1141,4),L1141,0)</f>
        <v>0</v>
      </c>
      <c r="AA1141" s="72" t="s">
        <v>4303</v>
      </c>
      <c r="AB1141" s="72" t="s">
        <v>4301</v>
      </c>
      <c r="AC1141" s="72">
        <v>46.792424102452998</v>
      </c>
      <c r="AD1141" s="72">
        <v>6.5637687963997697</v>
      </c>
      <c r="AE1141" s="72"/>
      <c r="AF1141" s="72"/>
      <c r="AG1141" s="72"/>
    </row>
    <row r="1142" spans="1:35" s="56" customFormat="1" x14ac:dyDescent="0.25">
      <c r="A1142" s="29" t="s">
        <v>3649</v>
      </c>
      <c r="B1142" s="80" t="s">
        <v>3636</v>
      </c>
      <c r="C1142" s="39" t="s">
        <v>3133</v>
      </c>
      <c r="D1142" s="30"/>
      <c r="E1142" s="56" t="s">
        <v>3134</v>
      </c>
      <c r="L1142" s="56" t="s">
        <v>16</v>
      </c>
      <c r="M1142" s="58"/>
      <c r="N1142" s="32"/>
      <c r="Z1142" s="30">
        <f>IF(LEFT(M1142,4)=LEFT(L1142,4),L1142,0)</f>
        <v>0</v>
      </c>
      <c r="AA1142" s="72" t="s">
        <v>4300</v>
      </c>
      <c r="AB1142" s="72" t="s">
        <v>4301</v>
      </c>
      <c r="AC1142" s="72">
        <v>46.642503289868799</v>
      </c>
      <c r="AD1142" s="72">
        <v>6.4201385184847304</v>
      </c>
      <c r="AE1142" s="72"/>
      <c r="AF1142" s="72"/>
      <c r="AG1142" s="72"/>
      <c r="AI1142" s="56" t="s">
        <v>4135</v>
      </c>
    </row>
    <row r="1143" spans="1:35" s="56" customFormat="1" x14ac:dyDescent="0.25">
      <c r="A1143" s="29" t="s">
        <v>3670</v>
      </c>
      <c r="B1143" s="80" t="s">
        <v>3636</v>
      </c>
      <c r="C1143" s="39" t="s">
        <v>4211</v>
      </c>
      <c r="D1143" s="30"/>
      <c r="E1143" s="56" t="s">
        <v>3162</v>
      </c>
      <c r="L1143" s="32" t="s">
        <v>403</v>
      </c>
      <c r="M1143" s="58"/>
      <c r="Z1143" s="30">
        <f>IF(LEFT(M1143,4)=LEFT(L1143,4),L1143,0)</f>
        <v>0</v>
      </c>
      <c r="AA1143" s="72" t="s">
        <v>4300</v>
      </c>
      <c r="AB1143" s="72" t="s">
        <v>4302</v>
      </c>
      <c r="AC1143" s="72">
        <v>46.647241917527097</v>
      </c>
      <c r="AD1143" s="72">
        <v>6.7294690998107303</v>
      </c>
      <c r="AE1143" s="72"/>
      <c r="AF1143" s="72"/>
      <c r="AG1143" s="72"/>
    </row>
    <row r="1144" spans="1:35" s="56" customFormat="1" x14ac:dyDescent="0.25">
      <c r="A1144" s="29" t="s">
        <v>3643</v>
      </c>
      <c r="B1144" s="80" t="s">
        <v>3636</v>
      </c>
      <c r="C1144" s="39" t="s">
        <v>3126</v>
      </c>
      <c r="D1144" s="30">
        <v>685.81222152709995</v>
      </c>
      <c r="E1144" s="56" t="s">
        <v>3127</v>
      </c>
      <c r="L1144" s="56" t="s">
        <v>3</v>
      </c>
      <c r="M1144" s="58"/>
      <c r="Z1144" s="30">
        <f>IF(LEFT(M1144,4)=LEFT(L1144,4),L1144,0)</f>
        <v>0</v>
      </c>
      <c r="AA1144" s="72" t="s">
        <v>4300</v>
      </c>
      <c r="AB1144" s="72"/>
      <c r="AC1144" s="72">
        <v>46.431091655939298</v>
      </c>
      <c r="AD1144" s="72">
        <v>6.1825699820896602</v>
      </c>
      <c r="AE1144" s="72"/>
      <c r="AF1144" s="72"/>
      <c r="AG1144" s="72"/>
    </row>
    <row r="1145" spans="1:35" s="56" customFormat="1" x14ac:dyDescent="0.25">
      <c r="A1145" s="29" t="s">
        <v>3647</v>
      </c>
      <c r="B1145" s="80" t="s">
        <v>3636</v>
      </c>
      <c r="C1145" s="39" t="s">
        <v>3126</v>
      </c>
      <c r="D1145" s="30"/>
      <c r="E1145" s="56" t="s">
        <v>3131</v>
      </c>
      <c r="J1145" s="37"/>
      <c r="K1145" s="37"/>
      <c r="L1145" s="37" t="s">
        <v>0</v>
      </c>
      <c r="M1145" s="38"/>
      <c r="N1145" s="41"/>
      <c r="O1145" s="37"/>
      <c r="Z1145" s="30">
        <f>IF(LEFT(M1145,4)=LEFT(L1145,4),L1145,0)</f>
        <v>0</v>
      </c>
      <c r="AA1145" s="72" t="s">
        <v>4300</v>
      </c>
      <c r="AB1145" s="72" t="s">
        <v>4304</v>
      </c>
      <c r="AC1145" s="72">
        <v>46.864509413683599</v>
      </c>
      <c r="AD1145" s="72">
        <v>6.5715781296423597</v>
      </c>
      <c r="AE1145" s="72"/>
      <c r="AF1145" s="72"/>
      <c r="AG1145" s="72"/>
    </row>
    <row r="1146" spans="1:35" s="56" customFormat="1" x14ac:dyDescent="0.25">
      <c r="A1146" s="29" t="s">
        <v>3646</v>
      </c>
      <c r="B1146" s="80" t="s">
        <v>3636</v>
      </c>
      <c r="C1146" s="39" t="s">
        <v>3126</v>
      </c>
      <c r="D1146" s="30"/>
      <c r="E1146" s="56" t="s">
        <v>3130</v>
      </c>
      <c r="L1146" s="56" t="s">
        <v>2</v>
      </c>
      <c r="M1146" s="35"/>
      <c r="Z1146" s="30">
        <f>IF(LEFT(M1146,4)=LEFT(L1146,4),L1146,0)</f>
        <v>0</v>
      </c>
      <c r="AA1146" s="72" t="s">
        <v>4300</v>
      </c>
      <c r="AB1146" s="72" t="s">
        <v>4304</v>
      </c>
      <c r="AC1146" s="72">
        <v>46.217429551769598</v>
      </c>
      <c r="AD1146" s="72">
        <v>7.0421173310592096</v>
      </c>
      <c r="AE1146" s="72"/>
      <c r="AF1146" s="72"/>
      <c r="AG1146" s="72"/>
    </row>
    <row r="1147" spans="1:35" s="56" customFormat="1" x14ac:dyDescent="0.25">
      <c r="A1147" s="29" t="s">
        <v>3644</v>
      </c>
      <c r="B1147" s="80" t="s">
        <v>3636</v>
      </c>
      <c r="C1147" s="39" t="s">
        <v>3126</v>
      </c>
      <c r="D1147" s="30"/>
      <c r="E1147" s="56" t="s">
        <v>3128</v>
      </c>
      <c r="L1147" s="56" t="s">
        <v>2</v>
      </c>
      <c r="M1147" s="58"/>
      <c r="Z1147" s="30">
        <f>IF(LEFT(M1147,4)=LEFT(L1147,4),L1147,0)</f>
        <v>0</v>
      </c>
      <c r="AA1147" s="72" t="s">
        <v>4300</v>
      </c>
      <c r="AB1147" s="72"/>
      <c r="AC1147" s="72">
        <v>46.573749719434197</v>
      </c>
      <c r="AD1147" s="72">
        <v>6.4864868933054103</v>
      </c>
      <c r="AE1147" s="72"/>
      <c r="AF1147" s="72"/>
      <c r="AG1147" s="72"/>
    </row>
    <row r="1148" spans="1:35" s="56" customFormat="1" x14ac:dyDescent="0.25">
      <c r="A1148" s="29" t="s">
        <v>3648</v>
      </c>
      <c r="B1148" s="80" t="s">
        <v>3636</v>
      </c>
      <c r="C1148" s="39" t="s">
        <v>3126</v>
      </c>
      <c r="D1148" s="30">
        <v>1307.9955711364701</v>
      </c>
      <c r="E1148" s="56" t="s">
        <v>3132</v>
      </c>
      <c r="J1148" s="37"/>
      <c r="K1148" s="37"/>
      <c r="L1148" s="37" t="s">
        <v>0</v>
      </c>
      <c r="M1148" s="38"/>
      <c r="N1148" s="41"/>
      <c r="O1148" s="37"/>
      <c r="Z1148" s="30">
        <f>IF(LEFT(M1148,4)=LEFT(L1148,4),L1148,0)</f>
        <v>0</v>
      </c>
      <c r="AA1148" s="72" t="s">
        <v>4303</v>
      </c>
      <c r="AB1148" s="72" t="s">
        <v>4304</v>
      </c>
      <c r="AC1148" s="72">
        <v>46.865241802149498</v>
      </c>
      <c r="AD1148" s="72">
        <v>6.6459761559087402</v>
      </c>
      <c r="AE1148" s="72"/>
      <c r="AF1148" s="72"/>
      <c r="AG1148" s="72"/>
    </row>
    <row r="1149" spans="1:35" s="56" customFormat="1" x14ac:dyDescent="0.25">
      <c r="A1149" s="29" t="s">
        <v>3645</v>
      </c>
      <c r="B1149" s="80" t="s">
        <v>3636</v>
      </c>
      <c r="C1149" s="39" t="s">
        <v>3126</v>
      </c>
      <c r="D1149" s="30"/>
      <c r="E1149" s="56" t="s">
        <v>3129</v>
      </c>
      <c r="L1149" s="56" t="s">
        <v>2</v>
      </c>
      <c r="M1149" s="35"/>
      <c r="Z1149" s="30">
        <f>IF(LEFT(M1149,4)=LEFT(L1149,4),L1149,0)</f>
        <v>0</v>
      </c>
      <c r="AA1149" s="72" t="s">
        <v>4300</v>
      </c>
      <c r="AB1149" s="72" t="s">
        <v>4301</v>
      </c>
      <c r="AC1149" s="72">
        <v>46.575279968430799</v>
      </c>
      <c r="AD1149" s="72">
        <v>6.8032307739029001</v>
      </c>
      <c r="AE1149" s="72"/>
      <c r="AF1149" s="72"/>
      <c r="AG1149" s="72"/>
    </row>
    <row r="1150" spans="1:35" s="56" customFormat="1" x14ac:dyDescent="0.25">
      <c r="A1150" s="29" t="s">
        <v>3665</v>
      </c>
      <c r="B1150" s="80" t="s">
        <v>3636</v>
      </c>
      <c r="C1150" s="39" t="s">
        <v>3153</v>
      </c>
      <c r="D1150" s="30"/>
      <c r="E1150" s="56" t="s">
        <v>3156</v>
      </c>
      <c r="L1150" s="56" t="s">
        <v>2</v>
      </c>
      <c r="M1150" s="58"/>
      <c r="Q1150" s="56" t="s">
        <v>3154</v>
      </c>
      <c r="Z1150" s="30">
        <f>IF(LEFT(M1150,4)=LEFT(L1150,4),L1150,0)</f>
        <v>0</v>
      </c>
      <c r="AA1150" s="72" t="s">
        <v>4300</v>
      </c>
      <c r="AB1150" s="72" t="s">
        <v>4304</v>
      </c>
      <c r="AC1150" s="72">
        <v>46.436215735745698</v>
      </c>
      <c r="AD1150" s="72">
        <v>6.9666036178711899</v>
      </c>
      <c r="AE1150" s="72"/>
      <c r="AF1150" s="72"/>
      <c r="AG1150" s="72"/>
    </row>
    <row r="1151" spans="1:35" s="56" customFormat="1" x14ac:dyDescent="0.25">
      <c r="A1151" s="29" t="s">
        <v>3664</v>
      </c>
      <c r="B1151" s="80" t="s">
        <v>3636</v>
      </c>
      <c r="C1151" s="39" t="s">
        <v>3153</v>
      </c>
      <c r="D1151" s="30">
        <v>1856.7327232360799</v>
      </c>
      <c r="E1151" s="56" t="s">
        <v>3155</v>
      </c>
      <c r="L1151" s="56" t="s">
        <v>2</v>
      </c>
      <c r="M1151" s="58"/>
      <c r="Q1151" s="56" t="s">
        <v>3154</v>
      </c>
      <c r="Z1151" s="30">
        <f>IF(LEFT(M1151,4)=LEFT(L1151,4),L1151,0)</f>
        <v>0</v>
      </c>
      <c r="AA1151" s="72" t="s">
        <v>4303</v>
      </c>
      <c r="AB1151" s="72" t="s">
        <v>4304</v>
      </c>
      <c r="AC1151" s="72">
        <v>46.291399947215297</v>
      </c>
      <c r="AD1151" s="72">
        <v>7.1557355115761299</v>
      </c>
      <c r="AE1151" s="72"/>
      <c r="AF1151" s="72"/>
      <c r="AG1151" s="72"/>
    </row>
    <row r="1152" spans="1:35" s="56" customFormat="1" x14ac:dyDescent="0.25">
      <c r="A1152" s="29" t="s">
        <v>3640</v>
      </c>
      <c r="B1152" s="80" t="s">
        <v>3636</v>
      </c>
      <c r="C1152" s="39" t="s">
        <v>3122</v>
      </c>
      <c r="D1152" s="30"/>
      <c r="E1152" s="56" t="s">
        <v>3123</v>
      </c>
      <c r="L1152" s="56" t="s">
        <v>2</v>
      </c>
      <c r="M1152" s="58"/>
      <c r="Z1152" s="30">
        <f>IF(LEFT(M1152,4)=LEFT(L1152,4),L1152,0)</f>
        <v>0</v>
      </c>
      <c r="AA1152" s="72" t="s">
        <v>4300</v>
      </c>
      <c r="AB1152" s="72" t="s">
        <v>4304</v>
      </c>
      <c r="AC1152" s="72">
        <v>46.4957831086816</v>
      </c>
      <c r="AD1152" s="72">
        <v>6.1823053473940304</v>
      </c>
      <c r="AE1152" s="72"/>
      <c r="AF1152" s="72"/>
      <c r="AG1152" s="72"/>
    </row>
    <row r="1153" spans="1:33" s="56" customFormat="1" x14ac:dyDescent="0.25">
      <c r="A1153" s="29" t="s">
        <v>3642</v>
      </c>
      <c r="B1153" s="80" t="s">
        <v>3636</v>
      </c>
      <c r="C1153" s="39" t="s">
        <v>3122</v>
      </c>
      <c r="D1153" s="30"/>
      <c r="E1153" s="56" t="s">
        <v>3125</v>
      </c>
      <c r="L1153" s="56" t="s">
        <v>2</v>
      </c>
      <c r="M1153" s="58"/>
      <c r="Z1153" s="30">
        <f>IF(LEFT(M1153,4)=LEFT(L1153,4),L1153,0)</f>
        <v>0</v>
      </c>
      <c r="AA1153" s="72" t="s">
        <v>4300</v>
      </c>
      <c r="AB1153" s="72" t="s">
        <v>4304</v>
      </c>
      <c r="AC1153" s="72">
        <v>46.5013443438473</v>
      </c>
      <c r="AD1153" s="72">
        <v>6.1754791254532204</v>
      </c>
      <c r="AE1153" s="72"/>
      <c r="AF1153" s="72"/>
      <c r="AG1153" s="72"/>
    </row>
    <row r="1154" spans="1:33" s="56" customFormat="1" x14ac:dyDescent="0.25">
      <c r="A1154" s="29" t="s">
        <v>3641</v>
      </c>
      <c r="B1154" s="80" t="s">
        <v>3636</v>
      </c>
      <c r="C1154" s="39" t="s">
        <v>3122</v>
      </c>
      <c r="D1154" s="30">
        <v>1479.7</v>
      </c>
      <c r="E1154" s="56" t="s">
        <v>3124</v>
      </c>
      <c r="L1154" s="56" t="s">
        <v>2</v>
      </c>
      <c r="M1154" s="58"/>
      <c r="Z1154" s="30">
        <f>IF(LEFT(M1154,4)=LEFT(L1154,4),L1154,0)</f>
        <v>0</v>
      </c>
      <c r="AA1154" s="72" t="s">
        <v>4300</v>
      </c>
      <c r="AB1154" s="72" t="s">
        <v>4304</v>
      </c>
      <c r="AC1154" s="72">
        <v>46.8646642167935</v>
      </c>
      <c r="AD1154" s="72">
        <v>6.56575338327153</v>
      </c>
      <c r="AE1154" s="72"/>
      <c r="AF1154" s="72"/>
      <c r="AG1154" s="72"/>
    </row>
    <row r="1155" spans="1:33" s="56" customFormat="1" x14ac:dyDescent="0.25">
      <c r="A1155" s="29" t="s">
        <v>3677</v>
      </c>
      <c r="B1155" s="80" t="s">
        <v>3636</v>
      </c>
      <c r="C1155" s="39" t="s">
        <v>3169</v>
      </c>
      <c r="D1155" s="30">
        <v>1134.6343650817901</v>
      </c>
      <c r="E1155" s="56" t="s">
        <v>3172</v>
      </c>
      <c r="K1155" s="56" t="s">
        <v>301</v>
      </c>
      <c r="L1155" s="56" t="s">
        <v>86</v>
      </c>
      <c r="M1155" s="58" t="s">
        <v>665</v>
      </c>
      <c r="N1155" s="57">
        <v>2019</v>
      </c>
      <c r="Z1155" s="30" t="str">
        <f>IF(LEFT(M1155,4)=LEFT(L1155,4),L1155,0)</f>
        <v>Manica</v>
      </c>
      <c r="AA1155" s="72" t="s">
        <v>4303</v>
      </c>
      <c r="AB1155" s="72" t="s">
        <v>4304</v>
      </c>
      <c r="AC1155" s="72">
        <v>46.573697039996901</v>
      </c>
      <c r="AD1155" s="72">
        <v>6.1742548829690804</v>
      </c>
      <c r="AE1155" s="72"/>
      <c r="AF1155" s="72"/>
      <c r="AG1155" s="72"/>
    </row>
    <row r="1156" spans="1:33" s="56" customFormat="1" x14ac:dyDescent="0.25">
      <c r="A1156" s="29" t="s">
        <v>3675</v>
      </c>
      <c r="B1156" s="80" t="s">
        <v>3636</v>
      </c>
      <c r="C1156" s="39" t="s">
        <v>3169</v>
      </c>
      <c r="D1156" s="30"/>
      <c r="E1156" s="56" t="s">
        <v>3170</v>
      </c>
      <c r="L1156" s="32" t="s">
        <v>403</v>
      </c>
      <c r="M1156" s="58"/>
      <c r="Z1156" s="30">
        <f>IF(LEFT(M1156,4)=LEFT(L1156,4),L1156,0)</f>
        <v>0</v>
      </c>
      <c r="AA1156" s="72" t="s">
        <v>4300</v>
      </c>
      <c r="AB1156" s="72" t="s">
        <v>4304</v>
      </c>
      <c r="AC1156" s="72">
        <v>46.216747916405097</v>
      </c>
      <c r="AD1156" s="72">
        <v>7.0445501251554798</v>
      </c>
      <c r="AE1156" s="72"/>
      <c r="AF1156" s="72"/>
      <c r="AG1156" s="72"/>
    </row>
    <row r="1157" spans="1:33" s="56" customFormat="1" x14ac:dyDescent="0.25">
      <c r="A1157" s="29" t="s">
        <v>3676</v>
      </c>
      <c r="B1157" s="80" t="s">
        <v>3636</v>
      </c>
      <c r="C1157" s="39" t="s">
        <v>3169</v>
      </c>
      <c r="D1157" s="30"/>
      <c r="E1157" s="56" t="s">
        <v>3171</v>
      </c>
      <c r="J1157" s="37"/>
      <c r="K1157" s="37"/>
      <c r="L1157" s="37" t="s">
        <v>0</v>
      </c>
      <c r="M1157" s="38"/>
      <c r="N1157" s="37"/>
      <c r="O1157" s="37"/>
      <c r="Z1157" s="30">
        <f>IF(LEFT(M1157,4)=LEFT(L1157,4),L1157,0)</f>
        <v>0</v>
      </c>
      <c r="AA1157" s="72" t="s">
        <v>4300</v>
      </c>
      <c r="AB1157" s="72" t="s">
        <v>4304</v>
      </c>
      <c r="AC1157" s="72">
        <v>46.239302782937798</v>
      </c>
      <c r="AD1157" s="72">
        <v>7.0782024152738101</v>
      </c>
      <c r="AE1157" s="72"/>
      <c r="AF1157" s="72"/>
      <c r="AG1157" s="72"/>
    </row>
    <row r="1158" spans="1:33" s="56" customFormat="1" x14ac:dyDescent="0.25">
      <c r="A1158" s="29" t="s">
        <v>3678</v>
      </c>
      <c r="B1158" s="80" t="s">
        <v>3636</v>
      </c>
      <c r="C1158" s="39" t="s">
        <v>3169</v>
      </c>
      <c r="D1158" s="30"/>
      <c r="E1158" s="56" t="s">
        <v>3173</v>
      </c>
      <c r="J1158" s="37"/>
      <c r="K1158" s="37"/>
      <c r="L1158" s="37" t="s">
        <v>0</v>
      </c>
      <c r="M1158" s="38"/>
      <c r="N1158" s="37"/>
      <c r="O1158" s="37"/>
      <c r="Z1158" s="30">
        <f>IF(LEFT(M1158,4)=LEFT(L1158,4),L1158,0)</f>
        <v>0</v>
      </c>
      <c r="AA1158" s="72" t="s">
        <v>4300</v>
      </c>
      <c r="AB1158" s="72"/>
      <c r="AC1158" s="72">
        <v>46.714936807772297</v>
      </c>
      <c r="AD1158" s="72">
        <v>6.4846930717690601</v>
      </c>
      <c r="AE1158" s="72"/>
      <c r="AF1158" s="72"/>
      <c r="AG1158" s="72"/>
    </row>
    <row r="1159" spans="1:33" s="56" customFormat="1" x14ac:dyDescent="0.25">
      <c r="A1159" s="29" t="s">
        <v>3679</v>
      </c>
      <c r="B1159" s="80" t="s">
        <v>3636</v>
      </c>
      <c r="C1159" s="39" t="s">
        <v>3169</v>
      </c>
      <c r="D1159" s="30"/>
      <c r="E1159" s="56" t="s">
        <v>3174</v>
      </c>
      <c r="L1159" s="56" t="s">
        <v>2</v>
      </c>
      <c r="M1159" s="58"/>
      <c r="Z1159" s="30">
        <f>IF(LEFT(M1159,4)=LEFT(L1159,4),L1159,0)</f>
        <v>0</v>
      </c>
      <c r="AA1159" s="72" t="s">
        <v>4300</v>
      </c>
      <c r="AB1159" s="72" t="s">
        <v>4304</v>
      </c>
      <c r="AC1159" s="72">
        <v>46.866946323615799</v>
      </c>
      <c r="AD1159" s="72">
        <v>6.7198665891238498</v>
      </c>
      <c r="AE1159" s="72"/>
      <c r="AF1159" s="72"/>
      <c r="AG1159" s="72"/>
    </row>
    <row r="1160" spans="1:33" s="56" customFormat="1" x14ac:dyDescent="0.25">
      <c r="A1160" s="29" t="s">
        <v>1313</v>
      </c>
      <c r="B1160" s="39" t="s">
        <v>299</v>
      </c>
      <c r="C1160" s="39" t="s">
        <v>4212</v>
      </c>
      <c r="D1160" s="30"/>
      <c r="E1160" s="56" t="s">
        <v>135</v>
      </c>
      <c r="F1160" s="56">
        <v>10</v>
      </c>
      <c r="L1160" s="56" t="s">
        <v>4</v>
      </c>
      <c r="M1160" s="58"/>
      <c r="Z1160" s="30">
        <f>IF(LEFT(M1160,4)=LEFT(L1160,4),L1160,0)</f>
        <v>0</v>
      </c>
      <c r="AA1160" s="72" t="s">
        <v>4300</v>
      </c>
      <c r="AB1160" s="72"/>
      <c r="AC1160" s="72">
        <v>46.422836274625602</v>
      </c>
      <c r="AD1160" s="72">
        <v>6.10146408647641</v>
      </c>
      <c r="AE1160" s="72"/>
      <c r="AF1160" s="72"/>
      <c r="AG1160" s="72"/>
    </row>
    <row r="1161" spans="1:33" s="56" customFormat="1" x14ac:dyDescent="0.25">
      <c r="A1161" s="24" t="s">
        <v>1314</v>
      </c>
      <c r="B1161" s="39" t="s">
        <v>299</v>
      </c>
      <c r="C1161" s="39" t="s">
        <v>4212</v>
      </c>
      <c r="D1161" s="30"/>
      <c r="E1161" s="56" t="s">
        <v>136</v>
      </c>
      <c r="F1161" s="56">
        <v>10</v>
      </c>
      <c r="L1161" s="56" t="s">
        <v>4</v>
      </c>
      <c r="M1161" s="58"/>
      <c r="Z1161" s="30">
        <f>IF(LEFT(M1161,4)=LEFT(L1161,4),L1161,0)</f>
        <v>0</v>
      </c>
      <c r="AA1161" s="72" t="s">
        <v>4300</v>
      </c>
      <c r="AB1161" s="72" t="s">
        <v>4307</v>
      </c>
      <c r="AC1161" s="72">
        <v>46.7202259455023</v>
      </c>
      <c r="AD1161" s="72">
        <v>6.6465962854072798</v>
      </c>
      <c r="AE1161" s="72"/>
      <c r="AF1161" s="72"/>
      <c r="AG1161" s="72"/>
    </row>
    <row r="1162" spans="1:33" s="56" customFormat="1" x14ac:dyDescent="0.25">
      <c r="A1162" s="24" t="s">
        <v>1288</v>
      </c>
      <c r="B1162" s="39" t="s">
        <v>299</v>
      </c>
      <c r="C1162" s="39" t="s">
        <v>96</v>
      </c>
      <c r="D1162" s="30"/>
      <c r="E1162" s="56" t="s">
        <v>98</v>
      </c>
      <c r="F1162" s="26">
        <v>8</v>
      </c>
      <c r="G1162" s="26"/>
      <c r="H1162" s="26"/>
      <c r="I1162" s="26"/>
      <c r="J1162" s="26"/>
      <c r="K1162" s="26" t="s">
        <v>4001</v>
      </c>
      <c r="L1162" s="56" t="s">
        <v>0</v>
      </c>
      <c r="M1162" s="31" t="s">
        <v>722</v>
      </c>
      <c r="N1162" s="57">
        <v>2019</v>
      </c>
      <c r="P1162" s="30"/>
      <c r="Z1162" s="30" t="str">
        <f>IF(LEFT(M1162,4)=LEFT(L1162,4),L1162,0)</f>
        <v>Myrmica</v>
      </c>
      <c r="AA1162" s="72" t="s">
        <v>4300</v>
      </c>
      <c r="AB1162" s="72" t="s">
        <v>4302</v>
      </c>
      <c r="AC1162" s="72">
        <v>46.646306108640402</v>
      </c>
      <c r="AD1162" s="72">
        <v>6.7286908335845599</v>
      </c>
      <c r="AE1162" s="72"/>
      <c r="AF1162" s="72"/>
      <c r="AG1162" s="72"/>
    </row>
    <row r="1163" spans="1:33" s="56" customFormat="1" x14ac:dyDescent="0.25">
      <c r="A1163" s="29" t="s">
        <v>1287</v>
      </c>
      <c r="B1163" s="39" t="s">
        <v>299</v>
      </c>
      <c r="C1163" s="39" t="s">
        <v>96</v>
      </c>
      <c r="D1163" s="30">
        <v>538.5</v>
      </c>
      <c r="E1163" s="56" t="s">
        <v>97</v>
      </c>
      <c r="F1163" s="56">
        <v>10</v>
      </c>
      <c r="K1163" s="56" t="s">
        <v>4006</v>
      </c>
      <c r="L1163" s="56" t="s">
        <v>3</v>
      </c>
      <c r="M1163" s="55" t="s">
        <v>573</v>
      </c>
      <c r="Z1163" s="30" t="str">
        <f>IF(LEFT(M1163,4)=LEFT(L1163,4),L1163,0)</f>
        <v>Lasius</v>
      </c>
      <c r="AA1163" s="72" t="s">
        <v>4300</v>
      </c>
      <c r="AB1163" s="72" t="s">
        <v>4302</v>
      </c>
      <c r="AC1163" s="72">
        <v>46.867233049779799</v>
      </c>
      <c r="AD1163" s="72">
        <v>6.9607372669263299</v>
      </c>
      <c r="AE1163" s="72"/>
      <c r="AF1163" s="72"/>
      <c r="AG1163" s="72"/>
    </row>
    <row r="1164" spans="1:33" s="56" customFormat="1" x14ac:dyDescent="0.25">
      <c r="A1164" s="29" t="s">
        <v>1289</v>
      </c>
      <c r="B1164" s="39" t="s">
        <v>299</v>
      </c>
      <c r="C1164" s="39" t="s">
        <v>96</v>
      </c>
      <c r="D1164" s="30"/>
      <c r="E1164" s="56" t="s">
        <v>99</v>
      </c>
      <c r="F1164" s="26">
        <v>5</v>
      </c>
      <c r="G1164" s="26"/>
      <c r="H1164" s="26"/>
      <c r="I1164" s="26"/>
      <c r="J1164" s="26"/>
      <c r="K1164" s="26" t="s">
        <v>4001</v>
      </c>
      <c r="L1164" s="56" t="s">
        <v>0</v>
      </c>
      <c r="M1164" s="31" t="s">
        <v>722</v>
      </c>
      <c r="N1164" s="57">
        <v>2019</v>
      </c>
      <c r="P1164" s="30"/>
      <c r="Z1164" s="30" t="str">
        <f>IF(LEFT(M1164,4)=LEFT(L1164,4),L1164,0)</f>
        <v>Myrmica</v>
      </c>
      <c r="AA1164" s="56" t="s">
        <v>4134</v>
      </c>
      <c r="AB1164" s="72"/>
      <c r="AC1164" s="72"/>
      <c r="AD1164" s="72"/>
      <c r="AE1164" s="72"/>
      <c r="AF1164" s="72"/>
      <c r="AG1164" s="72"/>
    </row>
    <row r="1165" spans="1:33" s="56" customFormat="1" x14ac:dyDescent="0.25">
      <c r="A1165" s="24" t="s">
        <v>1286</v>
      </c>
      <c r="B1165" s="39" t="s">
        <v>299</v>
      </c>
      <c r="C1165" s="39" t="s">
        <v>92</v>
      </c>
      <c r="D1165" s="30"/>
      <c r="E1165" s="56" t="s">
        <v>94</v>
      </c>
      <c r="F1165" s="56">
        <v>10</v>
      </c>
      <c r="L1165" s="56" t="s">
        <v>95</v>
      </c>
      <c r="M1165" s="58"/>
      <c r="Z1165" s="30">
        <f>IF(LEFT(M1165,4)=LEFT(L1165,4),L1165,0)</f>
        <v>0</v>
      </c>
      <c r="AA1165" s="72" t="s">
        <v>4300</v>
      </c>
      <c r="AB1165" s="72" t="s">
        <v>4304</v>
      </c>
      <c r="AC1165" s="72">
        <v>46.291714632511301</v>
      </c>
      <c r="AD1165" s="72">
        <v>7.1543244833477004</v>
      </c>
      <c r="AE1165" s="72"/>
      <c r="AF1165" s="72"/>
      <c r="AG1165" s="72"/>
    </row>
    <row r="1166" spans="1:33" s="56" customFormat="1" x14ac:dyDescent="0.25">
      <c r="A1166" s="29" t="s">
        <v>1285</v>
      </c>
      <c r="B1166" s="39" t="s">
        <v>299</v>
      </c>
      <c r="C1166" s="39" t="s">
        <v>92</v>
      </c>
      <c r="D1166" s="30"/>
      <c r="E1166" s="56" t="s">
        <v>93</v>
      </c>
      <c r="F1166" s="56">
        <v>10</v>
      </c>
      <c r="L1166" s="56" t="s">
        <v>95</v>
      </c>
      <c r="M1166" s="58"/>
      <c r="Z1166" s="30">
        <f>IF(LEFT(M1166,4)=LEFT(L1166,4),L1166,0)</f>
        <v>0</v>
      </c>
      <c r="AA1166" s="72" t="s">
        <v>4306</v>
      </c>
      <c r="AB1166" s="72"/>
      <c r="AC1166" s="72">
        <v>46.286767967511402</v>
      </c>
      <c r="AD1166" s="72">
        <v>6.9615427467157103</v>
      </c>
      <c r="AE1166" s="72"/>
      <c r="AF1166" s="72"/>
      <c r="AG1166" s="72"/>
    </row>
    <row r="1167" spans="1:33" s="56" customFormat="1" x14ac:dyDescent="0.25">
      <c r="A1167" s="24" t="s">
        <v>1308</v>
      </c>
      <c r="B1167" s="39" t="s">
        <v>299</v>
      </c>
      <c r="C1167" s="39" t="s">
        <v>133</v>
      </c>
      <c r="D1167" s="30">
        <v>1932.3191490173299</v>
      </c>
      <c r="E1167" s="56" t="s">
        <v>129</v>
      </c>
      <c r="F1167" s="56">
        <v>10</v>
      </c>
      <c r="L1167" s="56" t="s">
        <v>4</v>
      </c>
      <c r="M1167" s="58"/>
      <c r="Z1167" s="30">
        <f>IF(LEFT(M1167,4)=LEFT(L1167,4),L1167,0)</f>
        <v>0</v>
      </c>
      <c r="AA1167" s="72" t="s">
        <v>4303</v>
      </c>
      <c r="AB1167" s="72" t="s">
        <v>4304</v>
      </c>
      <c r="AC1167" s="72">
        <v>46.288431873415199</v>
      </c>
      <c r="AD1167" s="72">
        <v>7.1552750100086602</v>
      </c>
      <c r="AE1167" s="72"/>
      <c r="AF1167" s="72"/>
      <c r="AG1167" s="72"/>
    </row>
    <row r="1168" spans="1:33" s="56" customFormat="1" x14ac:dyDescent="0.25">
      <c r="A1168" s="24" t="s">
        <v>1310</v>
      </c>
      <c r="B1168" s="39" t="s">
        <v>299</v>
      </c>
      <c r="C1168" s="39" t="s">
        <v>133</v>
      </c>
      <c r="D1168" s="30">
        <v>1906.7717857360799</v>
      </c>
      <c r="E1168" s="56" t="s">
        <v>131</v>
      </c>
      <c r="F1168" s="56">
        <v>10</v>
      </c>
      <c r="K1168" s="56" t="s">
        <v>4006</v>
      </c>
      <c r="L1168" s="56" t="s">
        <v>3</v>
      </c>
      <c r="M1168" s="55" t="s">
        <v>573</v>
      </c>
      <c r="Z1168" s="30" t="str">
        <f>IF(LEFT(M1168,4)=LEFT(L1168,4),L1168,0)</f>
        <v>Lasius</v>
      </c>
      <c r="AA1168" s="72" t="s">
        <v>4303</v>
      </c>
      <c r="AB1168" s="72"/>
      <c r="AC1168" s="72">
        <v>46.292905756060797</v>
      </c>
      <c r="AD1168" s="72">
        <v>7.1625846993919202</v>
      </c>
      <c r="AE1168" s="72"/>
      <c r="AF1168" s="72"/>
      <c r="AG1168" s="72"/>
    </row>
    <row r="1169" spans="1:33" s="56" customFormat="1" x14ac:dyDescent="0.25">
      <c r="A1169" s="29" t="s">
        <v>1309</v>
      </c>
      <c r="B1169" s="39" t="s">
        <v>299</v>
      </c>
      <c r="C1169" s="39" t="s">
        <v>133</v>
      </c>
      <c r="D1169" s="30"/>
      <c r="E1169" s="56" t="s">
        <v>130</v>
      </c>
      <c r="F1169" s="56">
        <v>10</v>
      </c>
      <c r="K1169" s="57" t="s">
        <v>301</v>
      </c>
      <c r="L1169" s="32" t="s">
        <v>403</v>
      </c>
      <c r="M1169" s="55" t="s">
        <v>495</v>
      </c>
      <c r="N1169" s="57">
        <v>2019</v>
      </c>
      <c r="Z1169" s="30" t="str">
        <f>IF(LEFT(M1169,4)=LEFT(L1169,4),L1169,0)</f>
        <v>Formica</v>
      </c>
      <c r="AA1169" s="72" t="s">
        <v>4306</v>
      </c>
      <c r="AB1169" s="72"/>
      <c r="AC1169" s="72">
        <v>46.576700591484901</v>
      </c>
      <c r="AD1169" s="72">
        <v>6.3319513238610003</v>
      </c>
      <c r="AE1169" s="72"/>
      <c r="AF1169" s="72"/>
      <c r="AG1169" s="72"/>
    </row>
    <row r="1170" spans="1:33" s="56" customFormat="1" x14ac:dyDescent="0.25">
      <c r="A1170" s="29" t="s">
        <v>1311</v>
      </c>
      <c r="B1170" s="39" t="s">
        <v>299</v>
      </c>
      <c r="C1170" s="39" t="s">
        <v>133</v>
      </c>
      <c r="D1170" s="30"/>
      <c r="E1170" s="56" t="s">
        <v>132</v>
      </c>
      <c r="F1170" s="56">
        <v>10</v>
      </c>
      <c r="K1170" s="56" t="s">
        <v>4006</v>
      </c>
      <c r="L1170" s="56" t="s">
        <v>3</v>
      </c>
      <c r="M1170" s="55" t="s">
        <v>573</v>
      </c>
      <c r="Z1170" s="30" t="str">
        <f>IF(LEFT(M1170,4)=LEFT(L1170,4),L1170,0)</f>
        <v>Lasius</v>
      </c>
      <c r="AA1170" s="72" t="s">
        <v>4300</v>
      </c>
      <c r="AB1170" s="72" t="s">
        <v>4304</v>
      </c>
      <c r="AC1170" s="72">
        <v>46.646921604111697</v>
      </c>
      <c r="AD1170" s="72">
        <v>6.2560635485954101</v>
      </c>
      <c r="AE1170" s="72"/>
      <c r="AF1170" s="72"/>
      <c r="AG1170" s="72"/>
    </row>
    <row r="1171" spans="1:33" s="56" customFormat="1" x14ac:dyDescent="0.25">
      <c r="A1171" s="29" t="s">
        <v>1295</v>
      </c>
      <c r="B1171" s="39" t="s">
        <v>299</v>
      </c>
      <c r="C1171" s="39" t="s">
        <v>109</v>
      </c>
      <c r="D1171" s="30"/>
      <c r="E1171" s="56" t="s">
        <v>110</v>
      </c>
      <c r="F1171" s="56">
        <v>10</v>
      </c>
      <c r="K1171" s="56" t="s">
        <v>4006</v>
      </c>
      <c r="L1171" s="56" t="s">
        <v>3</v>
      </c>
      <c r="M1171" s="55" t="s">
        <v>573</v>
      </c>
      <c r="Z1171" s="30" t="str">
        <f>IF(LEFT(M1171,4)=LEFT(L1171,4),L1171,0)</f>
        <v>Lasius</v>
      </c>
      <c r="AA1171" s="72" t="s">
        <v>4300</v>
      </c>
      <c r="AB1171" s="72"/>
      <c r="AC1171" s="72">
        <v>46.7185167294313</v>
      </c>
      <c r="AD1171" s="72">
        <v>6.6412454767056097</v>
      </c>
      <c r="AE1171" s="72"/>
      <c r="AF1171" s="72"/>
      <c r="AG1171" s="72"/>
    </row>
    <row r="1172" spans="1:33" s="56" customFormat="1" x14ac:dyDescent="0.25">
      <c r="A1172" s="24" t="s">
        <v>1302</v>
      </c>
      <c r="B1172" s="39" t="s">
        <v>299</v>
      </c>
      <c r="C1172" s="39" t="s">
        <v>119</v>
      </c>
      <c r="D1172" s="30">
        <v>1963.7148780822799</v>
      </c>
      <c r="E1172" s="56" t="s">
        <v>120</v>
      </c>
      <c r="F1172" s="26">
        <v>10</v>
      </c>
      <c r="G1172" s="26"/>
      <c r="H1172" s="26"/>
      <c r="I1172" s="26"/>
      <c r="J1172" s="26"/>
      <c r="K1172" s="26" t="s">
        <v>4001</v>
      </c>
      <c r="L1172" s="56" t="s">
        <v>0</v>
      </c>
      <c r="M1172" s="31" t="s">
        <v>727</v>
      </c>
      <c r="N1172" s="57">
        <v>2019</v>
      </c>
      <c r="O1172" s="57"/>
      <c r="P1172" s="30"/>
      <c r="Z1172" s="30" t="str">
        <f>IF(LEFT(M1172,4)=LEFT(L1172,4),L1172,0)</f>
        <v>Myrmica</v>
      </c>
      <c r="AA1172" s="72" t="s">
        <v>4303</v>
      </c>
      <c r="AB1172" s="72" t="s">
        <v>4304</v>
      </c>
      <c r="AC1172" s="72">
        <v>46.321402969673798</v>
      </c>
      <c r="AD1172" s="72">
        <v>7.0910308228583601</v>
      </c>
      <c r="AE1172" s="72"/>
      <c r="AF1172" s="72"/>
      <c r="AG1172" s="72"/>
    </row>
    <row r="1173" spans="1:33" s="56" customFormat="1" x14ac:dyDescent="0.25">
      <c r="A1173" s="24" t="s">
        <v>1290</v>
      </c>
      <c r="B1173" s="39" t="s">
        <v>299</v>
      </c>
      <c r="C1173" s="39" t="s">
        <v>100</v>
      </c>
      <c r="D1173" s="30">
        <v>1789.96020507813</v>
      </c>
      <c r="E1173" s="56" t="s">
        <v>101</v>
      </c>
      <c r="F1173" s="26">
        <v>7</v>
      </c>
      <c r="G1173" s="26"/>
      <c r="H1173" s="26"/>
      <c r="I1173" s="26"/>
      <c r="J1173" s="26"/>
      <c r="K1173" s="26" t="s">
        <v>4001</v>
      </c>
      <c r="L1173" s="56" t="s">
        <v>0</v>
      </c>
      <c r="M1173" s="31" t="s">
        <v>727</v>
      </c>
      <c r="N1173" s="57">
        <v>2019</v>
      </c>
      <c r="O1173" s="57"/>
      <c r="P1173" s="30"/>
      <c r="Z1173" s="30" t="str">
        <f>IF(LEFT(M1173,4)=LEFT(L1173,4),L1173,0)</f>
        <v>Myrmica</v>
      </c>
      <c r="AA1173" s="72" t="s">
        <v>4303</v>
      </c>
      <c r="AB1173" s="72"/>
      <c r="AC1173" s="72">
        <v>46.362992841942102</v>
      </c>
      <c r="AD1173" s="72">
        <v>7.1979129969970597</v>
      </c>
      <c r="AE1173" s="72"/>
      <c r="AF1173" s="72"/>
      <c r="AG1173" s="72"/>
    </row>
    <row r="1174" spans="1:33" s="56" customFormat="1" x14ac:dyDescent="0.25">
      <c r="A1174" s="24" t="s">
        <v>1300</v>
      </c>
      <c r="B1174" s="39" t="s">
        <v>299</v>
      </c>
      <c r="C1174" s="39" t="s">
        <v>118</v>
      </c>
      <c r="D1174" s="30">
        <v>629.45646667480503</v>
      </c>
      <c r="E1174" s="56" t="s">
        <v>116</v>
      </c>
      <c r="F1174" s="26">
        <v>8</v>
      </c>
      <c r="G1174" s="26"/>
      <c r="H1174" s="26"/>
      <c r="I1174" s="26"/>
      <c r="J1174" s="26"/>
      <c r="K1174" s="26" t="s">
        <v>4001</v>
      </c>
      <c r="L1174" s="56" t="s">
        <v>0</v>
      </c>
      <c r="M1174" s="31" t="s">
        <v>727</v>
      </c>
      <c r="N1174" s="57">
        <v>2019</v>
      </c>
      <c r="P1174" s="30"/>
      <c r="Z1174" s="30" t="str">
        <f>IF(LEFT(M1174,4)=LEFT(L1174,4),L1174,0)</f>
        <v>Myrmica</v>
      </c>
      <c r="AA1174" s="72" t="s">
        <v>4303</v>
      </c>
      <c r="AB1174" s="72"/>
      <c r="AC1174" s="72">
        <v>46.864116364468899</v>
      </c>
      <c r="AD1174" s="72">
        <v>6.7280135308097897</v>
      </c>
      <c r="AE1174" s="72"/>
      <c r="AF1174" s="72"/>
      <c r="AG1174" s="72"/>
    </row>
    <row r="1175" spans="1:33" s="56" customFormat="1" x14ac:dyDescent="0.25">
      <c r="A1175" s="29" t="s">
        <v>1301</v>
      </c>
      <c r="B1175" s="39" t="s">
        <v>299</v>
      </c>
      <c r="C1175" s="39" t="s">
        <v>118</v>
      </c>
      <c r="D1175" s="30"/>
      <c r="E1175" s="56" t="s">
        <v>117</v>
      </c>
      <c r="F1175" s="26">
        <v>10</v>
      </c>
      <c r="G1175" s="26"/>
      <c r="H1175" s="26"/>
      <c r="I1175" s="26"/>
      <c r="J1175" s="26"/>
      <c r="K1175" s="26" t="s">
        <v>4001</v>
      </c>
      <c r="L1175" s="56" t="s">
        <v>0</v>
      </c>
      <c r="M1175" s="31" t="s">
        <v>727</v>
      </c>
      <c r="N1175" s="57">
        <v>2019</v>
      </c>
      <c r="P1175" s="30"/>
      <c r="Z1175" s="30" t="str">
        <f>IF(LEFT(M1175,4)=LEFT(L1175,4),L1175,0)</f>
        <v>Myrmica</v>
      </c>
      <c r="AA1175" s="72" t="s">
        <v>4300</v>
      </c>
      <c r="AB1175" s="72" t="s">
        <v>4304</v>
      </c>
      <c r="AC1175" s="72">
        <v>46.642358307173403</v>
      </c>
      <c r="AD1175" s="72">
        <v>6.2576511681464799</v>
      </c>
      <c r="AE1175" s="72"/>
      <c r="AF1175" s="72"/>
      <c r="AG1175" s="72"/>
    </row>
    <row r="1176" spans="1:33" s="56" customFormat="1" x14ac:dyDescent="0.25">
      <c r="A1176" s="29" t="s">
        <v>1303</v>
      </c>
      <c r="B1176" s="39" t="s">
        <v>299</v>
      </c>
      <c r="C1176" s="39" t="s">
        <v>122</v>
      </c>
      <c r="D1176" s="30"/>
      <c r="E1176" s="56" t="s">
        <v>121</v>
      </c>
      <c r="F1176" s="26">
        <v>10</v>
      </c>
      <c r="G1176" s="26"/>
      <c r="H1176" s="26"/>
      <c r="I1176" s="26"/>
      <c r="J1176" s="26"/>
      <c r="K1176" s="26" t="s">
        <v>4001</v>
      </c>
      <c r="L1176" s="56" t="s">
        <v>0</v>
      </c>
      <c r="M1176" s="31" t="s">
        <v>727</v>
      </c>
      <c r="N1176" s="57">
        <v>2019</v>
      </c>
      <c r="O1176" s="57"/>
      <c r="P1176" s="30"/>
      <c r="Z1176" s="30" t="str">
        <f>IF(LEFT(M1176,4)=LEFT(L1176,4),L1176,0)</f>
        <v>Myrmica</v>
      </c>
      <c r="AA1176" s="72" t="s">
        <v>4300</v>
      </c>
      <c r="AB1176" s="72" t="s">
        <v>4304</v>
      </c>
      <c r="AC1176" s="72">
        <v>46.217104001508602</v>
      </c>
      <c r="AD1176" s="72">
        <v>7.0437966937536602</v>
      </c>
      <c r="AE1176" s="72"/>
      <c r="AF1176" s="72"/>
      <c r="AG1176" s="72"/>
    </row>
    <row r="1177" spans="1:33" s="56" customFormat="1" x14ac:dyDescent="0.25">
      <c r="A1177" s="24" t="s">
        <v>1312</v>
      </c>
      <c r="B1177" s="39" t="s">
        <v>299</v>
      </c>
      <c r="C1177" s="39" t="s">
        <v>4213</v>
      </c>
      <c r="D1177" s="30"/>
      <c r="E1177" s="56" t="s">
        <v>134</v>
      </c>
      <c r="F1177" s="56">
        <v>10</v>
      </c>
      <c r="K1177" s="57" t="s">
        <v>301</v>
      </c>
      <c r="L1177" s="32" t="s">
        <v>403</v>
      </c>
      <c r="M1177" s="55" t="s">
        <v>481</v>
      </c>
      <c r="N1177" s="56">
        <v>2019</v>
      </c>
      <c r="Z1177" s="30" t="str">
        <f>IF(LEFT(M1177,4)=LEFT(L1177,4),L1177,0)</f>
        <v>Formica</v>
      </c>
      <c r="AA1177" s="72" t="s">
        <v>4300</v>
      </c>
      <c r="AB1177" s="72" t="s">
        <v>4304</v>
      </c>
      <c r="AC1177" s="72">
        <v>46.8674566902111</v>
      </c>
      <c r="AD1177" s="72">
        <v>6.7206752103218097</v>
      </c>
      <c r="AE1177" s="72"/>
      <c r="AF1177" s="72"/>
      <c r="AG1177" s="72"/>
    </row>
    <row r="1178" spans="1:33" s="56" customFormat="1" x14ac:dyDescent="0.25">
      <c r="A1178" s="29" t="s">
        <v>1307</v>
      </c>
      <c r="B1178" s="39" t="s">
        <v>299</v>
      </c>
      <c r="C1178" s="39" t="s">
        <v>125</v>
      </c>
      <c r="D1178" s="30"/>
      <c r="E1178" s="56" t="s">
        <v>128</v>
      </c>
      <c r="F1178" s="26">
        <v>15</v>
      </c>
      <c r="G1178" s="26"/>
      <c r="H1178" s="26"/>
      <c r="I1178" s="26"/>
      <c r="J1178" s="26"/>
      <c r="K1178" s="26" t="s">
        <v>4001</v>
      </c>
      <c r="L1178" s="56" t="s">
        <v>0</v>
      </c>
      <c r="M1178" s="31" t="s">
        <v>727</v>
      </c>
      <c r="N1178" s="57">
        <v>2019</v>
      </c>
      <c r="P1178" s="30"/>
      <c r="Z1178" s="30" t="str">
        <f>IF(LEFT(M1178,4)=LEFT(L1178,4),L1178,0)</f>
        <v>Myrmica</v>
      </c>
      <c r="AA1178" s="72" t="s">
        <v>4300</v>
      </c>
      <c r="AB1178" s="72" t="s">
        <v>4301</v>
      </c>
      <c r="AC1178" s="72">
        <v>46.8603019572204</v>
      </c>
      <c r="AD1178" s="72">
        <v>6.9651536849003399</v>
      </c>
      <c r="AE1178" s="72"/>
      <c r="AF1178" s="72"/>
      <c r="AG1178" s="72"/>
    </row>
    <row r="1179" spans="1:33" s="56" customFormat="1" x14ac:dyDescent="0.25">
      <c r="A1179" s="24" t="s">
        <v>1306</v>
      </c>
      <c r="B1179" s="39" t="s">
        <v>299</v>
      </c>
      <c r="C1179" s="39" t="s">
        <v>125</v>
      </c>
      <c r="D1179" s="30"/>
      <c r="E1179" s="56" t="s">
        <v>127</v>
      </c>
      <c r="F1179" s="26">
        <v>8</v>
      </c>
      <c r="G1179" s="26"/>
      <c r="H1179" s="26"/>
      <c r="I1179" s="26"/>
      <c r="J1179" s="26"/>
      <c r="K1179" s="26" t="s">
        <v>4001</v>
      </c>
      <c r="L1179" s="56" t="s">
        <v>0</v>
      </c>
      <c r="M1179" s="31" t="s">
        <v>727</v>
      </c>
      <c r="N1179" s="57">
        <v>2019</v>
      </c>
      <c r="P1179" s="30"/>
      <c r="AA1179" s="72" t="s">
        <v>4300</v>
      </c>
      <c r="AB1179" s="72"/>
      <c r="AC1179" s="72">
        <v>46.221712106743503</v>
      </c>
      <c r="AD1179" s="72">
        <v>7.0390673359722902</v>
      </c>
      <c r="AE1179" s="72"/>
      <c r="AF1179" s="72"/>
      <c r="AG1179" s="72"/>
    </row>
    <row r="1180" spans="1:33" s="56" customFormat="1" x14ac:dyDescent="0.25">
      <c r="A1180" s="29" t="s">
        <v>1305</v>
      </c>
      <c r="B1180" s="39" t="s">
        <v>299</v>
      </c>
      <c r="C1180" s="39" t="s">
        <v>125</v>
      </c>
      <c r="D1180" s="74"/>
      <c r="E1180" s="56" t="s">
        <v>126</v>
      </c>
      <c r="F1180" s="56">
        <v>10</v>
      </c>
      <c r="L1180" s="56" t="s">
        <v>2</v>
      </c>
      <c r="M1180" s="58"/>
      <c r="Z1180" s="30">
        <f>IF(LEFT(M1180,4)=LEFT(L1180,4),L1180,0)</f>
        <v>0</v>
      </c>
      <c r="AA1180" s="72" t="s">
        <v>4300</v>
      </c>
      <c r="AB1180" s="72" t="s">
        <v>4302</v>
      </c>
      <c r="AC1180" s="72">
        <v>46.324766897442203</v>
      </c>
      <c r="AD1180" s="72">
        <v>7.0956639450216503</v>
      </c>
      <c r="AE1180" s="72"/>
      <c r="AF1180" s="72"/>
      <c r="AG1180" s="72"/>
    </row>
    <row r="1181" spans="1:33" s="56" customFormat="1" x14ac:dyDescent="0.25">
      <c r="A1181" s="29" t="s">
        <v>1291</v>
      </c>
      <c r="B1181" s="39" t="s">
        <v>299</v>
      </c>
      <c r="C1181" s="39" t="s">
        <v>102</v>
      </c>
      <c r="D1181" s="30">
        <v>1835.6221046447799</v>
      </c>
      <c r="E1181" s="56" t="s">
        <v>103</v>
      </c>
      <c r="F1181" s="26">
        <v>15</v>
      </c>
      <c r="G1181" s="26"/>
      <c r="H1181" s="26"/>
      <c r="I1181" s="26"/>
      <c r="J1181" s="26"/>
      <c r="K1181" s="26" t="s">
        <v>4001</v>
      </c>
      <c r="L1181" s="56" t="s">
        <v>0</v>
      </c>
      <c r="M1181" s="31" t="s">
        <v>727</v>
      </c>
      <c r="N1181" s="57">
        <v>2019</v>
      </c>
      <c r="P1181" s="30"/>
      <c r="Z1181" s="30" t="str">
        <f>IF(LEFT(M1181,4)=LEFT(L1181,4),L1181,0)</f>
        <v>Myrmica</v>
      </c>
      <c r="AA1181" s="72" t="s">
        <v>4303</v>
      </c>
      <c r="AB1181" s="72"/>
      <c r="AC1181" s="72">
        <v>46.327911601522999</v>
      </c>
      <c r="AD1181" s="72">
        <v>7.09064793752807</v>
      </c>
      <c r="AE1181" s="72"/>
      <c r="AF1181" s="72"/>
      <c r="AG1181" s="72"/>
    </row>
    <row r="1182" spans="1:33" s="56" customFormat="1" x14ac:dyDescent="0.25">
      <c r="A1182" s="29" t="s">
        <v>1299</v>
      </c>
      <c r="B1182" s="39" t="s">
        <v>299</v>
      </c>
      <c r="C1182" s="39" t="s">
        <v>111</v>
      </c>
      <c r="D1182" s="30">
        <v>1109.6122703552201</v>
      </c>
      <c r="E1182" s="56" t="s">
        <v>115</v>
      </c>
      <c r="F1182" s="26">
        <v>15</v>
      </c>
      <c r="G1182" s="26"/>
      <c r="H1182" s="26"/>
      <c r="I1182" s="26"/>
      <c r="J1182" s="26"/>
      <c r="K1182" s="26" t="s">
        <v>4001</v>
      </c>
      <c r="L1182" s="56" t="s">
        <v>0</v>
      </c>
      <c r="M1182" s="31" t="s">
        <v>727</v>
      </c>
      <c r="N1182" s="56">
        <v>2019</v>
      </c>
      <c r="P1182" s="30"/>
      <c r="Z1182" s="30" t="str">
        <f>IF(LEFT(M1182,4)=LEFT(L1182,4),L1182,0)</f>
        <v>Myrmica</v>
      </c>
      <c r="AA1182" s="72" t="s">
        <v>4303</v>
      </c>
      <c r="AB1182" s="72" t="s">
        <v>4304</v>
      </c>
      <c r="AC1182" s="72">
        <v>46.6452495333684</v>
      </c>
      <c r="AD1182" s="72">
        <v>6.2579097131667298</v>
      </c>
      <c r="AE1182" s="72"/>
      <c r="AF1182" s="72"/>
      <c r="AG1182" s="72"/>
    </row>
    <row r="1183" spans="1:33" s="56" customFormat="1" x14ac:dyDescent="0.25">
      <c r="A1183" s="24" t="s">
        <v>1296</v>
      </c>
      <c r="B1183" s="39" t="s">
        <v>299</v>
      </c>
      <c r="C1183" s="39" t="s">
        <v>111</v>
      </c>
      <c r="D1183" s="74"/>
      <c r="E1183" s="56" t="s">
        <v>112</v>
      </c>
      <c r="F1183" s="56">
        <v>10</v>
      </c>
      <c r="L1183" s="56" t="s">
        <v>2</v>
      </c>
      <c r="M1183" s="58"/>
      <c r="P1183" s="30"/>
      <c r="Z1183" s="30">
        <f>IF(LEFT(M1183,4)=LEFT(L1183,4),L1183,0)</f>
        <v>0</v>
      </c>
      <c r="AA1183" s="72" t="s">
        <v>4300</v>
      </c>
      <c r="AB1183" s="72"/>
      <c r="AC1183" s="72">
        <v>46.9370572985219</v>
      </c>
      <c r="AD1183" s="72">
        <v>7.0421758024010899</v>
      </c>
      <c r="AE1183" s="72"/>
      <c r="AF1183" s="72"/>
      <c r="AG1183" s="72"/>
    </row>
    <row r="1184" spans="1:33" s="56" customFormat="1" x14ac:dyDescent="0.25">
      <c r="A1184" s="24" t="s">
        <v>1298</v>
      </c>
      <c r="B1184" s="39" t="s">
        <v>299</v>
      </c>
      <c r="C1184" s="39" t="s">
        <v>111</v>
      </c>
      <c r="D1184" s="30"/>
      <c r="E1184" s="56" t="s">
        <v>114</v>
      </c>
      <c r="F1184" s="26">
        <v>10</v>
      </c>
      <c r="G1184" s="26"/>
      <c r="H1184" s="26"/>
      <c r="I1184" s="26"/>
      <c r="J1184" s="26"/>
      <c r="K1184" s="26" t="s">
        <v>4001</v>
      </c>
      <c r="L1184" s="56" t="s">
        <v>0</v>
      </c>
      <c r="M1184" s="31" t="s">
        <v>727</v>
      </c>
      <c r="N1184" s="57">
        <v>2019</v>
      </c>
      <c r="P1184" s="30"/>
      <c r="Z1184" s="30" t="str">
        <f>IF(LEFT(M1184,4)=LEFT(L1184,4),L1184,0)</f>
        <v>Myrmica</v>
      </c>
      <c r="AA1184" s="72" t="s">
        <v>4300</v>
      </c>
      <c r="AB1184" s="72"/>
      <c r="AC1184" s="72">
        <v>46.7879202966257</v>
      </c>
      <c r="AD1184" s="72">
        <v>6.7207129665131804</v>
      </c>
      <c r="AE1184" s="72"/>
      <c r="AF1184" s="72"/>
      <c r="AG1184" s="72"/>
    </row>
    <row r="1185" spans="1:33" s="56" customFormat="1" x14ac:dyDescent="0.25">
      <c r="A1185" s="29" t="s">
        <v>1297</v>
      </c>
      <c r="B1185" s="39" t="s">
        <v>299</v>
      </c>
      <c r="C1185" s="39" t="s">
        <v>111</v>
      </c>
      <c r="D1185" s="30">
        <v>534.5</v>
      </c>
      <c r="E1185" s="56" t="s">
        <v>113</v>
      </c>
      <c r="F1185" s="56">
        <v>10</v>
      </c>
      <c r="L1185" s="56" t="s">
        <v>2</v>
      </c>
      <c r="M1185" s="58"/>
      <c r="Z1185" s="30">
        <f>IF(LEFT(M1185,4)=LEFT(L1185,4),L1185,0)</f>
        <v>0</v>
      </c>
      <c r="AA1185" s="72" t="s">
        <v>4300</v>
      </c>
      <c r="AB1185" s="72" t="s">
        <v>4307</v>
      </c>
      <c r="AC1185" s="72">
        <v>46.8660187501454</v>
      </c>
      <c r="AD1185" s="72">
        <v>6.9599883998644296</v>
      </c>
      <c r="AE1185" s="72"/>
      <c r="AF1185" s="72"/>
      <c r="AG1185" s="72"/>
    </row>
    <row r="1186" spans="1:33" s="56" customFormat="1" x14ac:dyDescent="0.25">
      <c r="A1186" s="24" t="s">
        <v>1294</v>
      </c>
      <c r="B1186" s="39" t="s">
        <v>299</v>
      </c>
      <c r="C1186" s="39" t="s">
        <v>108</v>
      </c>
      <c r="D1186" s="30">
        <v>503.074306488037</v>
      </c>
      <c r="E1186" s="56" t="s">
        <v>107</v>
      </c>
      <c r="F1186" s="26">
        <v>10</v>
      </c>
      <c r="G1186" s="26"/>
      <c r="H1186" s="26"/>
      <c r="I1186" s="26"/>
      <c r="J1186" s="26"/>
      <c r="K1186" s="26" t="s">
        <v>4001</v>
      </c>
      <c r="L1186" s="56" t="s">
        <v>0</v>
      </c>
      <c r="M1186" s="31" t="s">
        <v>722</v>
      </c>
      <c r="N1186" s="57">
        <v>2019</v>
      </c>
      <c r="P1186" s="30"/>
      <c r="Z1186" s="30" t="str">
        <f>IF(LEFT(M1186,4)=LEFT(L1186,4),L1186,0)</f>
        <v>Myrmica</v>
      </c>
      <c r="AA1186" s="72" t="s">
        <v>4303</v>
      </c>
      <c r="AB1186" s="72"/>
      <c r="AC1186" s="72">
        <v>46.4971758800556</v>
      </c>
      <c r="AD1186" s="72">
        <v>6.4127087962132103</v>
      </c>
      <c r="AE1186" s="72"/>
      <c r="AF1186" s="72"/>
      <c r="AG1186" s="72"/>
    </row>
    <row r="1187" spans="1:33" s="56" customFormat="1" x14ac:dyDescent="0.25">
      <c r="A1187" s="29" t="s">
        <v>1293</v>
      </c>
      <c r="B1187" s="39" t="s">
        <v>299</v>
      </c>
      <c r="C1187" s="39" t="s">
        <v>104</v>
      </c>
      <c r="D1187" s="30"/>
      <c r="E1187" s="56" t="s">
        <v>106</v>
      </c>
      <c r="F1187" s="26">
        <v>10</v>
      </c>
      <c r="G1187" s="26"/>
      <c r="H1187" s="26"/>
      <c r="I1187" s="26"/>
      <c r="J1187" s="26"/>
      <c r="K1187" s="26" t="s">
        <v>4001</v>
      </c>
      <c r="L1187" s="56" t="s">
        <v>0</v>
      </c>
      <c r="M1187" s="31" t="s">
        <v>734</v>
      </c>
      <c r="N1187" s="57">
        <v>2019</v>
      </c>
      <c r="O1187" s="57"/>
      <c r="P1187" s="30"/>
      <c r="Z1187" s="30" t="str">
        <f>IF(LEFT(M1187,4)=LEFT(L1187,4),L1187,0)</f>
        <v>Myrmica</v>
      </c>
      <c r="AA1187" s="72" t="s">
        <v>4300</v>
      </c>
      <c r="AB1187" s="72" t="s">
        <v>4302</v>
      </c>
      <c r="AC1187" s="72">
        <v>46.324767747320898</v>
      </c>
      <c r="AD1187" s="72">
        <v>7.09566204777978</v>
      </c>
      <c r="AE1187" s="72"/>
      <c r="AF1187" s="72"/>
      <c r="AG1187" s="72"/>
    </row>
    <row r="1188" spans="1:33" s="56" customFormat="1" x14ac:dyDescent="0.25">
      <c r="A1188" s="24" t="s">
        <v>1292</v>
      </c>
      <c r="B1188" s="39" t="s">
        <v>299</v>
      </c>
      <c r="C1188" s="39" t="s">
        <v>104</v>
      </c>
      <c r="D1188" s="30"/>
      <c r="E1188" s="56" t="s">
        <v>105</v>
      </c>
      <c r="F1188" s="26">
        <v>10</v>
      </c>
      <c r="G1188" s="26"/>
      <c r="H1188" s="26"/>
      <c r="I1188" s="26"/>
      <c r="J1188" s="26"/>
      <c r="K1188" s="26" t="s">
        <v>4001</v>
      </c>
      <c r="L1188" s="56" t="s">
        <v>0</v>
      </c>
      <c r="M1188" s="31" t="s">
        <v>727</v>
      </c>
      <c r="N1188" s="57">
        <v>2019</v>
      </c>
      <c r="P1188" s="30"/>
      <c r="Z1188" s="30" t="str">
        <f>IF(LEFT(M1188,4)=LEFT(L1188,4),L1188,0)</f>
        <v>Myrmica</v>
      </c>
      <c r="AA1188" s="72" t="s">
        <v>4303</v>
      </c>
      <c r="AB1188" s="72"/>
      <c r="AC1188" s="72">
        <v>46.423206072706897</v>
      </c>
      <c r="AD1188" s="72">
        <v>6.10249539284675</v>
      </c>
      <c r="AE1188" s="72"/>
      <c r="AF1188" s="72"/>
      <c r="AG1188" s="72"/>
    </row>
    <row r="1189" spans="1:33" s="56" customFormat="1" x14ac:dyDescent="0.25">
      <c r="A1189" s="24" t="s">
        <v>1304</v>
      </c>
      <c r="B1189" s="39" t="s">
        <v>299</v>
      </c>
      <c r="C1189" s="39" t="s">
        <v>123</v>
      </c>
      <c r="D1189" s="30">
        <v>535.4</v>
      </c>
      <c r="E1189" s="37" t="s">
        <v>124</v>
      </c>
      <c r="F1189" s="56">
        <v>10</v>
      </c>
      <c r="L1189" s="56" t="s">
        <v>95</v>
      </c>
      <c r="M1189" s="58"/>
      <c r="Z1189" s="30">
        <f>IF(LEFT(M1189,4)=LEFT(L1189,4),L1189,0)</f>
        <v>0</v>
      </c>
      <c r="AA1189" s="72" t="s">
        <v>4300</v>
      </c>
      <c r="AB1189" s="72" t="s">
        <v>4307</v>
      </c>
      <c r="AC1189" s="72">
        <v>46.865658066817304</v>
      </c>
      <c r="AD1189" s="72">
        <v>6.9569332170067302</v>
      </c>
      <c r="AE1189" s="72"/>
      <c r="AF1189" s="72"/>
      <c r="AG1189" s="72"/>
    </row>
    <row r="1190" spans="1:33" s="56" customFormat="1" x14ac:dyDescent="0.25">
      <c r="A1190" s="29"/>
      <c r="B1190" s="37" t="s">
        <v>4065</v>
      </c>
      <c r="C1190" s="37" t="s">
        <v>4273</v>
      </c>
      <c r="D1190" s="30"/>
      <c r="E1190" s="37" t="s">
        <v>4140</v>
      </c>
      <c r="Z1190" s="30">
        <f>IF(LEFT(M1190,4)=LEFT(L1190,4),L1190,0)</f>
        <v>0</v>
      </c>
      <c r="AA1190" s="72" t="s">
        <v>4300</v>
      </c>
      <c r="AB1190" s="72"/>
      <c r="AC1190" s="72">
        <v>46.578120940213601</v>
      </c>
      <c r="AD1190" s="72">
        <v>6.4958547478703998</v>
      </c>
      <c r="AE1190" s="72"/>
      <c r="AF1190" s="72"/>
      <c r="AG1190" s="72"/>
    </row>
    <row r="1191" spans="1:33" s="56" customFormat="1" x14ac:dyDescent="0.25">
      <c r="A1191" s="29"/>
      <c r="B1191" s="37" t="s">
        <v>4065</v>
      </c>
      <c r="C1191" s="37" t="s">
        <v>4273</v>
      </c>
      <c r="D1191" s="30">
        <v>669.724913582206</v>
      </c>
      <c r="E1191" s="37" t="s">
        <v>4143</v>
      </c>
      <c r="Z1191" s="30">
        <f>IF(LEFT(M1191,4)=LEFT(L1191,4),L1191,0)</f>
        <v>0</v>
      </c>
      <c r="AA1191" s="72" t="s">
        <v>4300</v>
      </c>
      <c r="AB1191" s="72"/>
      <c r="AC1191" s="72">
        <v>46.719898011004197</v>
      </c>
      <c r="AD1191" s="72">
        <v>6.4897943707055896</v>
      </c>
      <c r="AE1191" s="72"/>
      <c r="AF1191" s="72"/>
      <c r="AG1191" s="72"/>
    </row>
    <row r="1192" spans="1:33" s="56" customFormat="1" x14ac:dyDescent="0.25">
      <c r="A1192" s="29"/>
      <c r="B1192" s="37" t="s">
        <v>4065</v>
      </c>
      <c r="C1192" s="37" t="s">
        <v>4273</v>
      </c>
      <c r="D1192" s="30"/>
      <c r="E1192" s="37" t="s">
        <v>4144</v>
      </c>
      <c r="Z1192" s="30">
        <f>IF(LEFT(M1192,4)=LEFT(L1192,4),L1192,0)</f>
        <v>0</v>
      </c>
      <c r="AA1192" s="72"/>
      <c r="AB1192" s="72"/>
      <c r="AC1192" s="72"/>
      <c r="AD1192" s="72"/>
      <c r="AE1192" s="72"/>
      <c r="AF1192" s="72"/>
      <c r="AG1192" s="72"/>
    </row>
    <row r="1193" spans="1:33" s="56" customFormat="1" x14ac:dyDescent="0.25">
      <c r="A1193" s="29"/>
      <c r="B1193" s="39" t="s">
        <v>4065</v>
      </c>
      <c r="C1193" s="39" t="s">
        <v>4101</v>
      </c>
      <c r="D1193" s="30"/>
      <c r="E1193" s="37" t="s">
        <v>4102</v>
      </c>
      <c r="K1193" s="56" t="s">
        <v>301</v>
      </c>
      <c r="L1193" s="56" t="s">
        <v>801</v>
      </c>
      <c r="M1193" s="55" t="s">
        <v>800</v>
      </c>
      <c r="Z1193" s="30" t="str">
        <f>IF(LEFT(M1193,4)=LEFT(L1193,4),L1193,0)</f>
        <v>Solenopsis</v>
      </c>
      <c r="AA1193" s="72" t="s">
        <v>4300</v>
      </c>
      <c r="AB1193" s="72" t="s">
        <v>4304</v>
      </c>
      <c r="AC1193" s="72">
        <v>46.863965501764199</v>
      </c>
      <c r="AD1193" s="72">
        <v>6.5718582216529899</v>
      </c>
      <c r="AE1193" s="72"/>
      <c r="AF1193" s="72"/>
      <c r="AG1193" s="72"/>
    </row>
    <row r="1194" spans="1:33" s="56" customFormat="1" x14ac:dyDescent="0.25">
      <c r="A1194" s="29"/>
      <c r="B1194" s="39" t="s">
        <v>4065</v>
      </c>
      <c r="C1194" s="39" t="s">
        <v>4101</v>
      </c>
      <c r="D1194" s="30"/>
      <c r="E1194" s="56" t="s">
        <v>4103</v>
      </c>
      <c r="L1194" s="56" t="s">
        <v>8</v>
      </c>
      <c r="Z1194" s="30">
        <f>IF(LEFT(M1194,4)=LEFT(L1194,4),L1194,0)</f>
        <v>0</v>
      </c>
      <c r="AA1194" s="72" t="s">
        <v>4300</v>
      </c>
      <c r="AB1194" s="72" t="s">
        <v>4304</v>
      </c>
      <c r="AC1194" s="72">
        <v>46.644698644760197</v>
      </c>
      <c r="AD1194" s="72">
        <v>6.5695417926237001</v>
      </c>
      <c r="AE1194" s="72"/>
      <c r="AF1194" s="72"/>
      <c r="AG1194" s="72"/>
    </row>
    <row r="1195" spans="1:33" s="56" customFormat="1" x14ac:dyDescent="0.25">
      <c r="A1195" s="29"/>
      <c r="B1195" s="39" t="s">
        <v>4065</v>
      </c>
      <c r="C1195" s="39" t="s">
        <v>4118</v>
      </c>
      <c r="D1195" s="30">
        <v>619.5</v>
      </c>
      <c r="E1195" s="56" t="s">
        <v>4119</v>
      </c>
      <c r="L1195" s="56" t="s">
        <v>3</v>
      </c>
      <c r="Z1195" s="30">
        <f>IF(LEFT(M1195,4)=LEFT(L1195,4),L1195,0)</f>
        <v>0</v>
      </c>
      <c r="AA1195" s="72" t="s">
        <v>4300</v>
      </c>
      <c r="AB1195" s="72" t="s">
        <v>4302</v>
      </c>
      <c r="AC1195" s="72">
        <v>46.933794383557299</v>
      </c>
      <c r="AD1195" s="72">
        <v>7.0377768162351204</v>
      </c>
      <c r="AE1195" s="72"/>
      <c r="AF1195" s="72"/>
      <c r="AG1195" s="72"/>
    </row>
    <row r="1196" spans="1:33" s="56" customFormat="1" x14ac:dyDescent="0.25">
      <c r="A1196" s="29"/>
      <c r="B1196" s="39" t="s">
        <v>4065</v>
      </c>
      <c r="C1196" s="39" t="s">
        <v>4094</v>
      </c>
      <c r="D1196" s="73"/>
      <c r="E1196" s="56" t="s">
        <v>4095</v>
      </c>
      <c r="L1196" s="56" t="s">
        <v>8</v>
      </c>
      <c r="Z1196" s="30">
        <f>IF(LEFT(M1196,4)=LEFT(L1196,4),L1196,0)</f>
        <v>0</v>
      </c>
      <c r="AA1196" s="72" t="s">
        <v>4300</v>
      </c>
      <c r="AB1196" s="72"/>
      <c r="AC1196" s="72">
        <v>46.422661096069298</v>
      </c>
      <c r="AD1196" s="72">
        <v>6.1828789989541297</v>
      </c>
      <c r="AE1196" s="72"/>
      <c r="AF1196" s="72"/>
      <c r="AG1196" s="72"/>
    </row>
    <row r="1197" spans="1:33" s="56" customFormat="1" x14ac:dyDescent="0.25">
      <c r="A1197" s="29"/>
      <c r="B1197" s="39" t="s">
        <v>4065</v>
      </c>
      <c r="C1197" s="39" t="s">
        <v>4094</v>
      </c>
      <c r="D1197" s="73"/>
      <c r="E1197" s="56" t="s">
        <v>4096</v>
      </c>
      <c r="L1197" s="56" t="s">
        <v>3</v>
      </c>
      <c r="Z1197" s="30">
        <f>IF(LEFT(M1197,4)=LEFT(L1197,4),L1197,0)</f>
        <v>0</v>
      </c>
      <c r="AA1197" s="72" t="s">
        <v>4300</v>
      </c>
      <c r="AB1197" s="72" t="s">
        <v>4304</v>
      </c>
      <c r="AC1197" s="72">
        <v>46.284682885439999</v>
      </c>
      <c r="AD1197" s="72">
        <v>6.9652023511308601</v>
      </c>
      <c r="AE1197" s="72"/>
      <c r="AF1197" s="72"/>
      <c r="AG1197" s="72"/>
    </row>
    <row r="1198" spans="1:33" s="56" customFormat="1" x14ac:dyDescent="0.25">
      <c r="A1198" s="29"/>
      <c r="B1198" s="39" t="s">
        <v>4065</v>
      </c>
      <c r="C1198" s="39" t="s">
        <v>4068</v>
      </c>
      <c r="D1198" s="73"/>
      <c r="E1198" s="56" t="s">
        <v>4069</v>
      </c>
      <c r="F1198" s="56" t="s">
        <v>4072</v>
      </c>
      <c r="J1198" s="37"/>
      <c r="K1198" s="37"/>
      <c r="L1198" s="37" t="s">
        <v>0</v>
      </c>
      <c r="M1198" s="37"/>
      <c r="N1198" s="37"/>
      <c r="O1198" s="37"/>
      <c r="Z1198" s="30">
        <f>IF(LEFT(M1198,4)=LEFT(L1198,4),L1198,0)</f>
        <v>0</v>
      </c>
      <c r="AA1198" s="72" t="s">
        <v>4300</v>
      </c>
      <c r="AB1198" s="72" t="s">
        <v>4304</v>
      </c>
      <c r="AC1198" s="72">
        <v>46.508841708086102</v>
      </c>
      <c r="AD1198" s="72">
        <v>7.1990877463519896</v>
      </c>
      <c r="AE1198" s="72"/>
      <c r="AF1198" s="72"/>
      <c r="AG1198" s="72"/>
    </row>
    <row r="1199" spans="1:33" s="56" customFormat="1" x14ac:dyDescent="0.25">
      <c r="A1199" s="29"/>
      <c r="B1199" s="39" t="s">
        <v>4065</v>
      </c>
      <c r="C1199" s="39" t="s">
        <v>4097</v>
      </c>
      <c r="D1199" s="73"/>
      <c r="E1199" s="56" t="s">
        <v>4099</v>
      </c>
      <c r="K1199" s="56" t="s">
        <v>301</v>
      </c>
      <c r="L1199" s="56" t="s">
        <v>801</v>
      </c>
      <c r="M1199" s="55" t="s">
        <v>800</v>
      </c>
      <c r="Z1199" s="30" t="str">
        <f>IF(LEFT(M1199,4)=LEFT(L1199,4),L1199,0)</f>
        <v>Solenopsis</v>
      </c>
      <c r="AA1199" s="72" t="s">
        <v>4300</v>
      </c>
      <c r="AB1199" s="72" t="s">
        <v>4302</v>
      </c>
      <c r="AC1199" s="72">
        <v>46.503787075102501</v>
      </c>
      <c r="AD1199" s="72">
        <v>6.4120749359655704</v>
      </c>
      <c r="AE1199" s="72"/>
      <c r="AF1199" s="72"/>
      <c r="AG1199" s="72"/>
    </row>
    <row r="1200" spans="1:33" s="56" customFormat="1" x14ac:dyDescent="0.25">
      <c r="A1200" s="29"/>
      <c r="B1200" s="39" t="s">
        <v>4065</v>
      </c>
      <c r="C1200" s="39" t="s">
        <v>4097</v>
      </c>
      <c r="D1200" s="73"/>
      <c r="E1200" s="56" t="s">
        <v>4100</v>
      </c>
      <c r="L1200" s="56" t="s">
        <v>15</v>
      </c>
      <c r="Z1200" s="30">
        <f>IF(LEFT(M1200,4)=LEFT(L1200,4),L1200,0)</f>
        <v>0</v>
      </c>
      <c r="AA1200" s="72" t="s">
        <v>4300</v>
      </c>
      <c r="AB1200" s="72"/>
      <c r="AC1200" s="72">
        <v>46.287073596615699</v>
      </c>
      <c r="AD1200" s="72">
        <v>6.9586502245014401</v>
      </c>
      <c r="AE1200" s="72"/>
      <c r="AF1200" s="72"/>
      <c r="AG1200" s="72"/>
    </row>
    <row r="1201" spans="1:33" s="56" customFormat="1" x14ac:dyDescent="0.25">
      <c r="A1201" s="29"/>
      <c r="B1201" s="39" t="s">
        <v>4065</v>
      </c>
      <c r="C1201" s="39" t="s">
        <v>4097</v>
      </c>
      <c r="D1201" s="30">
        <v>1431.5873680114701</v>
      </c>
      <c r="E1201" s="56" t="s">
        <v>4098</v>
      </c>
      <c r="L1201" s="56" t="s">
        <v>8</v>
      </c>
      <c r="Z1201" s="30">
        <f>IF(LEFT(M1201,4)=LEFT(L1201,4),L1201,0)</f>
        <v>0</v>
      </c>
      <c r="AA1201" s="72" t="s">
        <v>4303</v>
      </c>
      <c r="AB1201" s="72" t="s">
        <v>4304</v>
      </c>
      <c r="AC1201" s="72">
        <v>46.423668809995497</v>
      </c>
      <c r="AD1201" s="72">
        <v>6.1049284968617803</v>
      </c>
      <c r="AE1201" s="72"/>
      <c r="AF1201" s="72"/>
      <c r="AG1201" s="72"/>
    </row>
    <row r="1202" spans="1:33" s="56" customFormat="1" x14ac:dyDescent="0.25">
      <c r="A1202" s="29"/>
      <c r="B1202" s="39" t="s">
        <v>4065</v>
      </c>
      <c r="C1202" s="39" t="s">
        <v>4104</v>
      </c>
      <c r="D1202" s="30">
        <v>539.1</v>
      </c>
      <c r="E1202" s="56" t="s">
        <v>4105</v>
      </c>
      <c r="L1202" s="56" t="s">
        <v>95</v>
      </c>
      <c r="Z1202" s="30">
        <f>IF(LEFT(M1202,4)=LEFT(L1202,4),L1202,0)</f>
        <v>0</v>
      </c>
      <c r="AA1202" s="72" t="s">
        <v>4300</v>
      </c>
      <c r="AB1202" s="72" t="s">
        <v>4302</v>
      </c>
      <c r="AC1202" s="72">
        <v>46.867233049779799</v>
      </c>
      <c r="AD1202" s="72">
        <v>6.9607372669263299</v>
      </c>
      <c r="AE1202" s="72"/>
      <c r="AF1202" s="72"/>
      <c r="AG1202" s="72"/>
    </row>
    <row r="1203" spans="1:33" s="56" customFormat="1" x14ac:dyDescent="0.25">
      <c r="A1203" s="29"/>
      <c r="B1203" s="39" t="s">
        <v>4065</v>
      </c>
      <c r="C1203" s="39" t="s">
        <v>4120</v>
      </c>
      <c r="D1203" s="30"/>
      <c r="E1203" s="56" t="s">
        <v>4122</v>
      </c>
      <c r="K1203" s="56" t="s">
        <v>301</v>
      </c>
      <c r="L1203" s="56" t="s">
        <v>801</v>
      </c>
      <c r="M1203" s="55" t="s">
        <v>800</v>
      </c>
      <c r="Z1203" s="30" t="str">
        <f>IF(LEFT(M1203,4)=LEFT(L1203,4),L1203,0)</f>
        <v>Solenopsis</v>
      </c>
      <c r="AA1203" s="72" t="s">
        <v>4300</v>
      </c>
      <c r="AB1203" s="72" t="s">
        <v>4304</v>
      </c>
      <c r="AC1203" s="72">
        <v>46.426932256510298</v>
      </c>
      <c r="AD1203" s="72">
        <v>6.1087070067795297</v>
      </c>
      <c r="AE1203" s="72"/>
      <c r="AF1203" s="72"/>
      <c r="AG1203" s="72"/>
    </row>
    <row r="1204" spans="1:33" s="56" customFormat="1" x14ac:dyDescent="0.25">
      <c r="A1204" s="29"/>
      <c r="B1204" s="39" t="s">
        <v>4065</v>
      </c>
      <c r="C1204" s="39" t="s">
        <v>4120</v>
      </c>
      <c r="D1204" s="30"/>
      <c r="E1204" s="56" t="s">
        <v>4123</v>
      </c>
      <c r="L1204" s="56" t="s">
        <v>8</v>
      </c>
      <c r="AA1204" s="72" t="s">
        <v>4300</v>
      </c>
      <c r="AB1204" s="72"/>
      <c r="AC1204" s="72">
        <v>46.937689930456301</v>
      </c>
      <c r="AD1204" s="72">
        <v>7.0427987229651698</v>
      </c>
      <c r="AE1204" s="72"/>
      <c r="AF1204" s="72"/>
      <c r="AG1204" s="72"/>
    </row>
    <row r="1205" spans="1:33" s="56" customFormat="1" x14ac:dyDescent="0.25">
      <c r="A1205" s="29"/>
      <c r="B1205" s="39" t="s">
        <v>4065</v>
      </c>
      <c r="C1205" s="39" t="s">
        <v>4120</v>
      </c>
      <c r="D1205" s="30"/>
      <c r="E1205" s="56" t="s">
        <v>4121</v>
      </c>
      <c r="K1205" s="56" t="s">
        <v>301</v>
      </c>
      <c r="L1205" s="56" t="s">
        <v>801</v>
      </c>
      <c r="M1205" s="55" t="s">
        <v>800</v>
      </c>
      <c r="Z1205" s="30" t="str">
        <f>IF(LEFT(M1205,4)=LEFT(L1205,4),L1205,0)</f>
        <v>Solenopsis</v>
      </c>
      <c r="AA1205" s="72" t="s">
        <v>4300</v>
      </c>
      <c r="AB1205" s="72" t="s">
        <v>4304</v>
      </c>
      <c r="AC1205" s="72">
        <v>46.504211491363698</v>
      </c>
      <c r="AD1205" s="72">
        <v>7.1946898812835398</v>
      </c>
      <c r="AE1205" s="72"/>
      <c r="AF1205" s="72"/>
      <c r="AG1205" s="72"/>
    </row>
    <row r="1206" spans="1:33" s="56" customFormat="1" x14ac:dyDescent="0.25">
      <c r="A1206" s="29"/>
      <c r="B1206" s="39" t="s">
        <v>4065</v>
      </c>
      <c r="C1206" s="39" t="s">
        <v>4120</v>
      </c>
      <c r="D1206" s="30"/>
      <c r="E1206" s="56" t="s">
        <v>4124</v>
      </c>
      <c r="L1206" s="56" t="s">
        <v>3</v>
      </c>
      <c r="Z1206" s="30">
        <f>IF(LEFT(M1206,4)=LEFT(L1206,4),L1206,0)</f>
        <v>0</v>
      </c>
      <c r="AA1206" s="72" t="s">
        <v>4300</v>
      </c>
      <c r="AB1206" s="72"/>
      <c r="AC1206" s="72">
        <v>46.865870037523997</v>
      </c>
      <c r="AD1206" s="72">
        <v>6.7207128856648097</v>
      </c>
      <c r="AE1206" s="72"/>
      <c r="AF1206" s="72"/>
      <c r="AG1206" s="72"/>
    </row>
    <row r="1207" spans="1:33" s="56" customFormat="1" x14ac:dyDescent="0.25">
      <c r="A1207" s="29"/>
      <c r="B1207" s="39" t="s">
        <v>4065</v>
      </c>
      <c r="C1207" s="39" t="s">
        <v>4120</v>
      </c>
      <c r="D1207" s="30">
        <v>1461.5498924255401</v>
      </c>
      <c r="E1207" s="56" t="s">
        <v>4125</v>
      </c>
      <c r="L1207" s="56" t="s">
        <v>3</v>
      </c>
      <c r="Z1207" s="30">
        <f>IF(LEFT(M1207,4)=LEFT(L1207,4),L1207,0)</f>
        <v>0</v>
      </c>
      <c r="AA1207" s="72" t="s">
        <v>4303</v>
      </c>
      <c r="AB1207" s="72"/>
      <c r="AC1207" s="72">
        <v>46.423244601942798</v>
      </c>
      <c r="AD1207" s="72">
        <v>6.1027485318056298</v>
      </c>
      <c r="AE1207" s="72"/>
      <c r="AF1207" s="72"/>
      <c r="AG1207" s="72"/>
    </row>
    <row r="1208" spans="1:33" s="56" customFormat="1" x14ac:dyDescent="0.25">
      <c r="A1208" s="29"/>
      <c r="B1208" s="39" t="s">
        <v>4065</v>
      </c>
      <c r="C1208" s="39" t="s">
        <v>4066</v>
      </c>
      <c r="D1208" s="30">
        <v>775.904140472412</v>
      </c>
      <c r="E1208" s="56" t="s">
        <v>4067</v>
      </c>
      <c r="K1208" s="56" t="s">
        <v>301</v>
      </c>
      <c r="L1208" s="56" t="s">
        <v>0</v>
      </c>
      <c r="M1208" s="56" t="s">
        <v>727</v>
      </c>
      <c r="Z1208" s="30" t="str">
        <f>IF(LEFT(M1208,4)=LEFT(L1208,4),L1208,0)</f>
        <v>Myrmica</v>
      </c>
      <c r="AA1208" s="72" t="s">
        <v>4303</v>
      </c>
      <c r="AB1208" s="72"/>
      <c r="AC1208" s="72">
        <v>46.715977792670699</v>
      </c>
      <c r="AD1208" s="72">
        <v>6.4160820931742801</v>
      </c>
      <c r="AE1208" s="72"/>
      <c r="AF1208" s="72"/>
      <c r="AG1208" s="72"/>
    </row>
    <row r="1209" spans="1:33" s="56" customFormat="1" x14ac:dyDescent="0.25">
      <c r="A1209" s="29"/>
      <c r="B1209" s="39" t="s">
        <v>4065</v>
      </c>
      <c r="C1209" s="39" t="s">
        <v>4092</v>
      </c>
      <c r="D1209" s="30"/>
      <c r="E1209" s="56" t="s">
        <v>4093</v>
      </c>
      <c r="F1209" s="55">
        <v>11</v>
      </c>
      <c r="G1209" s="55"/>
      <c r="H1209" s="55"/>
      <c r="K1209" s="56" t="s">
        <v>4006</v>
      </c>
      <c r="L1209" s="56" t="s">
        <v>91</v>
      </c>
      <c r="M1209" s="76" t="s">
        <v>916</v>
      </c>
      <c r="N1209" s="55">
        <v>2019</v>
      </c>
      <c r="Z1209" s="30" t="str">
        <f>IF(LEFT(M1209,4)=LEFT(L1209,4),L1209,0)</f>
        <v>Temnothorax</v>
      </c>
      <c r="AA1209" s="72" t="s">
        <v>4300</v>
      </c>
      <c r="AB1209" s="72" t="s">
        <v>4304</v>
      </c>
      <c r="AC1209" s="72">
        <v>46.569972583764198</v>
      </c>
      <c r="AD1209" s="72">
        <v>6.4922449496478496</v>
      </c>
      <c r="AE1209" s="72"/>
      <c r="AF1209" s="72"/>
      <c r="AG1209" s="72"/>
    </row>
    <row r="1210" spans="1:33" s="56" customFormat="1" x14ac:dyDescent="0.25">
      <c r="A1210" s="29"/>
      <c r="B1210" s="37" t="s">
        <v>4065</v>
      </c>
      <c r="C1210" s="37" t="s">
        <v>4112</v>
      </c>
      <c r="D1210" s="30"/>
      <c r="E1210" s="37" t="s">
        <v>4138</v>
      </c>
      <c r="Z1210" s="30">
        <f>IF(LEFT(M1210,4)=LEFT(L1210,4),L1210,0)</f>
        <v>0</v>
      </c>
      <c r="AA1210" s="72" t="s">
        <v>4300</v>
      </c>
      <c r="AB1210" s="72" t="s">
        <v>4304</v>
      </c>
      <c r="AC1210" s="72">
        <v>46.218817776585801</v>
      </c>
      <c r="AD1210" s="72">
        <v>7.0413771507061496</v>
      </c>
      <c r="AE1210" s="72"/>
      <c r="AF1210" s="72"/>
      <c r="AG1210" s="72"/>
    </row>
    <row r="1211" spans="1:33" s="56" customFormat="1" x14ac:dyDescent="0.25">
      <c r="A1211" s="29"/>
      <c r="B1211" s="37" t="s">
        <v>4065</v>
      </c>
      <c r="C1211" s="37" t="s">
        <v>4112</v>
      </c>
      <c r="D1211" s="30"/>
      <c r="E1211" s="37" t="s">
        <v>4139</v>
      </c>
      <c r="Z1211" s="30">
        <f>IF(LEFT(M1211,4)=LEFT(L1211,4),L1211,0)</f>
        <v>0</v>
      </c>
      <c r="AA1211" s="72" t="s">
        <v>4300</v>
      </c>
      <c r="AB1211" s="72" t="s">
        <v>4302</v>
      </c>
      <c r="AC1211" s="72">
        <v>46.503899907210702</v>
      </c>
      <c r="AD1211" s="72">
        <v>6.4110747957456899</v>
      </c>
      <c r="AE1211" s="72"/>
      <c r="AF1211" s="72"/>
      <c r="AG1211" s="72"/>
    </row>
    <row r="1212" spans="1:33" s="56" customFormat="1" x14ac:dyDescent="0.25">
      <c r="A1212" s="29"/>
      <c r="B1212" s="39" t="s">
        <v>4065</v>
      </c>
      <c r="C1212" s="39" t="s">
        <v>4112</v>
      </c>
      <c r="D1212" s="30"/>
      <c r="E1212" s="37" t="s">
        <v>4114</v>
      </c>
      <c r="L1212" s="56" t="s">
        <v>15</v>
      </c>
      <c r="Z1212" s="30">
        <f>IF(LEFT(M1212,4)=LEFT(L1212,4),L1212,0)</f>
        <v>0</v>
      </c>
      <c r="AA1212" s="72" t="s">
        <v>4300</v>
      </c>
      <c r="AB1212" s="72" t="s">
        <v>4301</v>
      </c>
      <c r="AC1212" s="72">
        <v>46.289189531603199</v>
      </c>
      <c r="AD1212" s="72">
        <v>6.97058879510152</v>
      </c>
      <c r="AE1212" s="72"/>
      <c r="AF1212" s="72"/>
      <c r="AG1212" s="72"/>
    </row>
    <row r="1213" spans="1:33" s="56" customFormat="1" x14ac:dyDescent="0.25">
      <c r="A1213" s="29"/>
      <c r="B1213" s="39" t="s">
        <v>4065</v>
      </c>
      <c r="C1213" s="39" t="s">
        <v>4112</v>
      </c>
      <c r="D1213" s="30"/>
      <c r="E1213" s="37" t="s">
        <v>4113</v>
      </c>
      <c r="L1213" s="56" t="s">
        <v>15</v>
      </c>
      <c r="Z1213" s="30">
        <f>IF(LEFT(M1213,4)=LEFT(L1213,4),L1213,0)</f>
        <v>0</v>
      </c>
      <c r="AA1213" s="72" t="s">
        <v>4300</v>
      </c>
      <c r="AB1213" s="72"/>
      <c r="AC1213" s="72">
        <v>46.422723827363598</v>
      </c>
      <c r="AD1213" s="72">
        <v>6.1806568265543502</v>
      </c>
      <c r="AE1213" s="72"/>
      <c r="AF1213" s="72"/>
      <c r="AG1213" s="72"/>
    </row>
    <row r="1214" spans="1:33" s="56" customFormat="1" x14ac:dyDescent="0.25">
      <c r="A1214" s="29"/>
      <c r="B1214" s="39" t="s">
        <v>4065</v>
      </c>
      <c r="C1214" s="39" t="s">
        <v>4112</v>
      </c>
      <c r="D1214" s="30">
        <v>1442.0503807067901</v>
      </c>
      <c r="E1214" s="37" t="s">
        <v>4116</v>
      </c>
      <c r="L1214" s="56" t="s">
        <v>15</v>
      </c>
      <c r="Z1214" s="30">
        <f>IF(LEFT(M1214,4)=LEFT(L1214,4),L1214,0)</f>
        <v>0</v>
      </c>
      <c r="AA1214" s="72" t="s">
        <v>4303</v>
      </c>
      <c r="AB1214" s="72" t="s">
        <v>4304</v>
      </c>
      <c r="AC1214" s="72">
        <v>46.859777220276897</v>
      </c>
      <c r="AD1214" s="72">
        <v>6.5609086395868896</v>
      </c>
      <c r="AE1214" s="72"/>
      <c r="AF1214" s="72"/>
      <c r="AG1214" s="72"/>
    </row>
    <row r="1215" spans="1:33" s="56" customFormat="1" x14ac:dyDescent="0.25">
      <c r="A1215" s="29"/>
      <c r="B1215" s="39" t="s">
        <v>4065</v>
      </c>
      <c r="C1215" s="39" t="s">
        <v>4112</v>
      </c>
      <c r="D1215" s="30"/>
      <c r="E1215" s="37" t="s">
        <v>4117</v>
      </c>
      <c r="L1215" s="56" t="s">
        <v>15</v>
      </c>
      <c r="Z1215" s="30">
        <f>IF(LEFT(M1215,4)=LEFT(L1215,4),L1215,0)</f>
        <v>0</v>
      </c>
      <c r="AA1215" s="72" t="s">
        <v>4300</v>
      </c>
      <c r="AB1215" s="72" t="s">
        <v>4304</v>
      </c>
      <c r="AC1215" s="72">
        <v>46.429099701354502</v>
      </c>
      <c r="AD1215" s="72">
        <v>6.1053269104701</v>
      </c>
      <c r="AE1215" s="72"/>
      <c r="AF1215" s="72"/>
      <c r="AG1215" s="72"/>
    </row>
    <row r="1216" spans="1:33" s="56" customFormat="1" x14ac:dyDescent="0.25">
      <c r="A1216" s="29"/>
      <c r="B1216" s="37" t="s">
        <v>4065</v>
      </c>
      <c r="C1216" s="37" t="s">
        <v>4112</v>
      </c>
      <c r="D1216" s="30">
        <v>1915.6692466735799</v>
      </c>
      <c r="E1216" s="37" t="s">
        <v>4141</v>
      </c>
      <c r="Z1216" s="30">
        <f>IF(LEFT(M1216,4)=LEFT(L1216,4),L1216,0)</f>
        <v>0</v>
      </c>
      <c r="AA1216" s="72" t="s">
        <v>4303</v>
      </c>
      <c r="AB1216" s="72" t="s">
        <v>4304</v>
      </c>
      <c r="AC1216" s="72">
        <v>46.289201415913503</v>
      </c>
      <c r="AD1216" s="72">
        <v>7.15529076735708</v>
      </c>
      <c r="AE1216" s="72"/>
      <c r="AF1216" s="72"/>
      <c r="AG1216" s="72"/>
    </row>
    <row r="1217" spans="1:33" s="56" customFormat="1" x14ac:dyDescent="0.25">
      <c r="A1217" s="29"/>
      <c r="B1217" s="37" t="s">
        <v>4065</v>
      </c>
      <c r="C1217" s="37" t="s">
        <v>4112</v>
      </c>
      <c r="D1217" s="30"/>
      <c r="E1217" s="37" t="s">
        <v>4142</v>
      </c>
      <c r="Z1217" s="30">
        <f>IF(LEFT(M1217,4)=LEFT(L1217,4),L1217,0)</f>
        <v>0</v>
      </c>
      <c r="AA1217" s="72" t="s">
        <v>4300</v>
      </c>
      <c r="AB1217" s="72" t="s">
        <v>4304</v>
      </c>
      <c r="AC1217" s="72">
        <v>46.574376827313401</v>
      </c>
      <c r="AD1217" s="72">
        <v>6.1757396139790997</v>
      </c>
      <c r="AE1217" s="72"/>
      <c r="AF1217" s="72"/>
      <c r="AG1217" s="72"/>
    </row>
    <row r="1218" spans="1:33" s="56" customFormat="1" x14ac:dyDescent="0.25">
      <c r="A1218" s="29"/>
      <c r="B1218" s="39" t="s">
        <v>4065</v>
      </c>
      <c r="C1218" s="39" t="s">
        <v>4112</v>
      </c>
      <c r="D1218" s="30"/>
      <c r="E1218" s="37" t="s">
        <v>4115</v>
      </c>
      <c r="L1218" s="56" t="s">
        <v>15</v>
      </c>
      <c r="Z1218" s="30">
        <f>IF(LEFT(M1218,4)=LEFT(L1218,4),L1218,0)</f>
        <v>0</v>
      </c>
      <c r="AA1218" s="72" t="s">
        <v>4300</v>
      </c>
      <c r="AB1218" s="72"/>
      <c r="AC1218" s="72">
        <v>46.504892890522399</v>
      </c>
      <c r="AD1218" s="72">
        <v>6.88794419410271</v>
      </c>
      <c r="AE1218" s="72"/>
      <c r="AF1218" s="72"/>
      <c r="AG1218" s="72"/>
    </row>
    <row r="1219" spans="1:33" s="56" customFormat="1" x14ac:dyDescent="0.25">
      <c r="A1219" s="29"/>
      <c r="B1219" s="37" t="s">
        <v>4065</v>
      </c>
      <c r="C1219" s="37" t="s">
        <v>4112</v>
      </c>
      <c r="D1219" s="30"/>
      <c r="E1219" s="37" t="s">
        <v>4145</v>
      </c>
      <c r="AA1219" s="72" t="s">
        <v>4300</v>
      </c>
      <c r="AB1219" s="72" t="s">
        <v>4302</v>
      </c>
      <c r="AC1219" s="72">
        <v>46.293882549129599</v>
      </c>
      <c r="AD1219" s="72">
        <v>7.15398366382143</v>
      </c>
      <c r="AE1219" s="72"/>
      <c r="AF1219" s="72"/>
      <c r="AG1219" s="72"/>
    </row>
    <row r="1220" spans="1:33" s="56" customFormat="1" x14ac:dyDescent="0.25">
      <c r="A1220" s="29"/>
      <c r="B1220" s="39" t="s">
        <v>4065</v>
      </c>
      <c r="C1220" s="39" t="s">
        <v>4109</v>
      </c>
      <c r="D1220" s="30"/>
      <c r="E1220" s="56" t="s">
        <v>4111</v>
      </c>
      <c r="F1220" s="75">
        <v>16</v>
      </c>
      <c r="G1220" s="75"/>
      <c r="H1220" s="75"/>
      <c r="K1220" s="56" t="s">
        <v>4006</v>
      </c>
      <c r="L1220" s="56" t="s">
        <v>91</v>
      </c>
      <c r="M1220" s="75" t="s">
        <v>916</v>
      </c>
      <c r="N1220" s="55">
        <v>2019</v>
      </c>
      <c r="Z1220" s="30" t="str">
        <f>IF(LEFT(M1220,4)=LEFT(L1220,4),L1220,0)</f>
        <v>Temnothorax</v>
      </c>
      <c r="AA1220" s="72" t="s">
        <v>4300</v>
      </c>
      <c r="AB1220" s="72" t="s">
        <v>4307</v>
      </c>
      <c r="AC1220" s="72">
        <v>46.643320459578597</v>
      </c>
      <c r="AD1220" s="72">
        <v>6.5700146371846202</v>
      </c>
      <c r="AE1220" s="72"/>
      <c r="AF1220" s="72"/>
      <c r="AG1220" s="72"/>
    </row>
    <row r="1221" spans="1:33" s="56" customFormat="1" x14ac:dyDescent="0.25">
      <c r="A1221" s="29"/>
      <c r="B1221" s="39" t="s">
        <v>4065</v>
      </c>
      <c r="C1221" s="39" t="s">
        <v>4109</v>
      </c>
      <c r="D1221" s="30"/>
      <c r="E1221" s="56" t="s">
        <v>4110</v>
      </c>
      <c r="L1221" s="56" t="s">
        <v>2</v>
      </c>
      <c r="Z1221" s="30">
        <f>IF(LEFT(M1221,4)=LEFT(L1221,4),L1221,0)</f>
        <v>0</v>
      </c>
      <c r="AA1221" s="72" t="s">
        <v>4300</v>
      </c>
      <c r="AB1221" s="72" t="s">
        <v>4302</v>
      </c>
      <c r="AC1221" s="72">
        <v>46.647241801590702</v>
      </c>
      <c r="AD1221" s="72">
        <v>6.7294625645670498</v>
      </c>
      <c r="AE1221" s="72"/>
      <c r="AF1221" s="72"/>
      <c r="AG1221" s="72"/>
    </row>
    <row r="1222" spans="1:33" s="56" customFormat="1" x14ac:dyDescent="0.25">
      <c r="A1222" s="24" t="s">
        <v>1398</v>
      </c>
      <c r="B1222" s="39" t="s">
        <v>1115</v>
      </c>
      <c r="C1222" s="39" t="s">
        <v>4220</v>
      </c>
      <c r="D1222" s="30"/>
      <c r="E1222" s="56" t="s">
        <v>1109</v>
      </c>
      <c r="F1222" s="56" t="s">
        <v>1034</v>
      </c>
      <c r="L1222" s="56" t="s">
        <v>3</v>
      </c>
      <c r="M1222" s="58"/>
      <c r="N1222" s="57"/>
      <c r="O1222" s="57"/>
      <c r="Z1222" s="30">
        <f>IF(LEFT(M1222,4)=LEFT(L1222,4),L1222,0)</f>
        <v>0</v>
      </c>
      <c r="AA1222" s="72" t="s">
        <v>4300</v>
      </c>
      <c r="AB1222" s="72" t="s">
        <v>4301</v>
      </c>
      <c r="AC1222" s="72">
        <v>46.642206377929199</v>
      </c>
      <c r="AD1222" s="72">
        <v>6.5724018032071498</v>
      </c>
      <c r="AE1222" s="72"/>
      <c r="AF1222" s="72"/>
      <c r="AG1222" s="72"/>
    </row>
    <row r="1223" spans="1:33" s="56" customFormat="1" x14ac:dyDescent="0.25">
      <c r="A1223" s="29" t="s">
        <v>1397</v>
      </c>
      <c r="B1223" s="39" t="s">
        <v>1115</v>
      </c>
      <c r="C1223" s="39" t="s">
        <v>4220</v>
      </c>
      <c r="D1223" s="30"/>
      <c r="E1223" s="56" t="s">
        <v>1108</v>
      </c>
      <c r="F1223" s="56" t="s">
        <v>1034</v>
      </c>
      <c r="L1223" s="56" t="s">
        <v>3</v>
      </c>
      <c r="M1223" s="58"/>
      <c r="N1223" s="57"/>
      <c r="O1223" s="57"/>
      <c r="Z1223" s="30">
        <f>IF(LEFT(M1223,4)=LEFT(L1223,4),L1223,0)</f>
        <v>0</v>
      </c>
      <c r="AA1223" s="72" t="s">
        <v>4300</v>
      </c>
      <c r="AB1223" s="72" t="s">
        <v>4304</v>
      </c>
      <c r="AC1223" s="72">
        <v>46.327685846542899</v>
      </c>
      <c r="AD1223" s="72">
        <v>7.0957609460043196</v>
      </c>
      <c r="AE1223" s="72"/>
      <c r="AF1223" s="72"/>
      <c r="AG1223" s="72"/>
    </row>
    <row r="1224" spans="1:33" s="56" customFormat="1" x14ac:dyDescent="0.25">
      <c r="A1224" s="29" t="s">
        <v>1399</v>
      </c>
      <c r="B1224" s="39" t="s">
        <v>1115</v>
      </c>
      <c r="C1224" s="39" t="s">
        <v>4220</v>
      </c>
      <c r="D1224" s="30">
        <v>1121.8417205596299</v>
      </c>
      <c r="E1224" s="56" t="s">
        <v>1110</v>
      </c>
      <c r="F1224" s="56" t="s">
        <v>1034</v>
      </c>
      <c r="L1224" s="56" t="s">
        <v>4</v>
      </c>
      <c r="M1224" s="58"/>
      <c r="N1224" s="57"/>
      <c r="O1224" s="57"/>
      <c r="Z1224" s="30">
        <f>IF(LEFT(M1224,4)=LEFT(L1224,4),L1224,0)</f>
        <v>0</v>
      </c>
      <c r="AA1224" s="72" t="s">
        <v>4300</v>
      </c>
      <c r="AB1224" s="72"/>
      <c r="AC1224" s="72">
        <v>46.573286941660399</v>
      </c>
      <c r="AD1224" s="72">
        <v>6.3409215122160196</v>
      </c>
      <c r="AE1224" s="72"/>
      <c r="AF1224" s="72"/>
      <c r="AG1224" s="72"/>
    </row>
    <row r="1225" spans="1:33" s="56" customFormat="1" x14ac:dyDescent="0.25">
      <c r="A1225" s="24" t="s">
        <v>1400</v>
      </c>
      <c r="B1225" s="39" t="s">
        <v>1115</v>
      </c>
      <c r="C1225" s="39" t="s">
        <v>1114</v>
      </c>
      <c r="D1225" s="30"/>
      <c r="E1225" s="56" t="s">
        <v>1111</v>
      </c>
      <c r="F1225" s="56" t="s">
        <v>1034</v>
      </c>
      <c r="L1225" s="56" t="s">
        <v>15</v>
      </c>
      <c r="M1225" s="58"/>
      <c r="N1225" s="57"/>
      <c r="O1225" s="57"/>
      <c r="Z1225" s="30">
        <f>IF(LEFT(M1225,4)=LEFT(L1225,4),L1225,0)</f>
        <v>0</v>
      </c>
      <c r="AA1225" s="72" t="s">
        <v>4300</v>
      </c>
      <c r="AB1225" s="72" t="s">
        <v>4304</v>
      </c>
      <c r="AC1225" s="72">
        <v>46.8639552162415</v>
      </c>
      <c r="AD1225" s="72">
        <v>6.5718480670970303</v>
      </c>
      <c r="AE1225" s="72"/>
      <c r="AF1225" s="72"/>
      <c r="AG1225" s="72"/>
    </row>
    <row r="1226" spans="1:33" s="56" customFormat="1" x14ac:dyDescent="0.25">
      <c r="A1226" s="24" t="s">
        <v>1402</v>
      </c>
      <c r="B1226" s="39" t="s">
        <v>1115</v>
      </c>
      <c r="C1226" s="39" t="s">
        <v>1114</v>
      </c>
      <c r="D1226" s="30">
        <v>1385.6014060974101</v>
      </c>
      <c r="E1226" s="56" t="s">
        <v>1113</v>
      </c>
      <c r="F1226" s="56" t="s">
        <v>1034</v>
      </c>
      <c r="K1226" s="57" t="s">
        <v>301</v>
      </c>
      <c r="L1226" s="32" t="s">
        <v>403</v>
      </c>
      <c r="M1226" s="55" t="s">
        <v>457</v>
      </c>
      <c r="N1226" s="57">
        <v>2019</v>
      </c>
      <c r="O1226" s="57"/>
      <c r="Z1226" s="30" t="str">
        <f>IF(LEFT(M1226,4)=LEFT(L1226,4),L1226,0)</f>
        <v>Formica</v>
      </c>
      <c r="AA1226" s="72" t="s">
        <v>4303</v>
      </c>
      <c r="AB1226" s="72" t="s">
        <v>4304</v>
      </c>
      <c r="AC1226" s="72">
        <v>46.860696715550397</v>
      </c>
      <c r="AD1226" s="72">
        <v>6.5703934341405903</v>
      </c>
      <c r="AE1226" s="72"/>
      <c r="AF1226" s="72"/>
      <c r="AG1226" s="72"/>
    </row>
    <row r="1227" spans="1:33" s="56" customFormat="1" x14ac:dyDescent="0.25">
      <c r="A1227" s="29" t="s">
        <v>1401</v>
      </c>
      <c r="B1227" s="39" t="s">
        <v>1115</v>
      </c>
      <c r="C1227" s="39" t="s">
        <v>1114</v>
      </c>
      <c r="D1227" s="73"/>
      <c r="E1227" s="56" t="s">
        <v>1112</v>
      </c>
      <c r="F1227" s="56" t="s">
        <v>1034</v>
      </c>
      <c r="L1227" s="56" t="s">
        <v>15</v>
      </c>
      <c r="M1227" s="58"/>
      <c r="N1227" s="57"/>
      <c r="O1227" s="57"/>
      <c r="Z1227" s="30">
        <f>IF(LEFT(M1227,4)=LEFT(L1227,4),L1227,0)</f>
        <v>0</v>
      </c>
      <c r="AA1227" s="72" t="s">
        <v>4300</v>
      </c>
      <c r="AB1227" s="72"/>
      <c r="AC1227" s="72">
        <v>46.717682568612801</v>
      </c>
      <c r="AD1227" s="72">
        <v>6.4163944787210596</v>
      </c>
      <c r="AE1227" s="72"/>
      <c r="AF1227" s="72"/>
      <c r="AG1227" s="72"/>
    </row>
    <row r="1228" spans="1:33" s="56" customFormat="1" x14ac:dyDescent="0.25">
      <c r="A1228" s="24" t="s">
        <v>1388</v>
      </c>
      <c r="B1228" s="39" t="s">
        <v>1115</v>
      </c>
      <c r="C1228" s="39" t="s">
        <v>1093</v>
      </c>
      <c r="D1228" s="30"/>
      <c r="E1228" s="56" t="s">
        <v>1094</v>
      </c>
      <c r="F1228" s="26">
        <v>10</v>
      </c>
      <c r="G1228" s="26"/>
      <c r="H1228" s="26"/>
      <c r="I1228" s="26"/>
      <c r="J1228" s="26"/>
      <c r="K1228" s="26" t="s">
        <v>4001</v>
      </c>
      <c r="L1228" s="56" t="s">
        <v>0</v>
      </c>
      <c r="M1228" s="31" t="s">
        <v>727</v>
      </c>
      <c r="N1228" s="57">
        <v>2019</v>
      </c>
      <c r="P1228" s="30"/>
      <c r="Z1228" s="30" t="str">
        <f>IF(LEFT(M1228,4)=LEFT(L1228,4),L1228,0)</f>
        <v>Myrmica</v>
      </c>
      <c r="AA1228" s="72" t="s">
        <v>4303</v>
      </c>
      <c r="AB1228" s="72"/>
      <c r="AC1228" s="72">
        <v>46.644076949406298</v>
      </c>
      <c r="AD1228" s="72">
        <v>6.3337566932403</v>
      </c>
      <c r="AE1228" s="72"/>
      <c r="AF1228" s="72"/>
      <c r="AG1228" s="72"/>
    </row>
    <row r="1229" spans="1:33" s="56" customFormat="1" x14ac:dyDescent="0.25">
      <c r="A1229" s="24" t="s">
        <v>1392</v>
      </c>
      <c r="B1229" s="39" t="s">
        <v>1115</v>
      </c>
      <c r="C1229" s="39" t="s">
        <v>1101</v>
      </c>
      <c r="D1229" s="30"/>
      <c r="E1229" s="56" t="s">
        <v>1102</v>
      </c>
      <c r="F1229" s="26">
        <v>5</v>
      </c>
      <c r="G1229" s="26"/>
      <c r="H1229" s="26"/>
      <c r="I1229" s="26"/>
      <c r="J1229" s="26"/>
      <c r="K1229" s="26" t="s">
        <v>4001</v>
      </c>
      <c r="L1229" s="56" t="s">
        <v>0</v>
      </c>
      <c r="M1229" s="31" t="s">
        <v>744</v>
      </c>
      <c r="N1229" s="57">
        <v>2019</v>
      </c>
      <c r="P1229" s="30"/>
      <c r="Z1229" s="30" t="str">
        <f>IF(LEFT(M1229,4)=LEFT(L1229,4),L1229,0)</f>
        <v>Myrmica</v>
      </c>
      <c r="AA1229" s="72" t="s">
        <v>4300</v>
      </c>
      <c r="AB1229" s="72"/>
      <c r="AC1229" s="72">
        <v>46.715833990586297</v>
      </c>
      <c r="AD1229" s="72">
        <v>6.6417283499169004</v>
      </c>
      <c r="AE1229" s="72"/>
      <c r="AF1229" s="72"/>
      <c r="AG1229" s="72"/>
    </row>
    <row r="1230" spans="1:33" s="56" customFormat="1" x14ac:dyDescent="0.25">
      <c r="A1230" s="29" t="s">
        <v>1393</v>
      </c>
      <c r="B1230" s="39" t="s">
        <v>1115</v>
      </c>
      <c r="C1230" s="39" t="s">
        <v>1101</v>
      </c>
      <c r="D1230" s="30"/>
      <c r="E1230" s="56" t="s">
        <v>1103</v>
      </c>
      <c r="F1230" s="26">
        <v>6</v>
      </c>
      <c r="G1230" s="26"/>
      <c r="H1230" s="26"/>
      <c r="I1230" s="26"/>
      <c r="J1230" s="26"/>
      <c r="K1230" s="26" t="s">
        <v>4001</v>
      </c>
      <c r="L1230" s="56" t="s">
        <v>0</v>
      </c>
      <c r="M1230" s="31" t="s">
        <v>744</v>
      </c>
      <c r="N1230" s="57">
        <v>2019</v>
      </c>
      <c r="O1230" s="57"/>
      <c r="P1230" s="30"/>
      <c r="Z1230" s="30" t="str">
        <f>IF(LEFT(M1230,4)=LEFT(L1230,4),L1230,0)</f>
        <v>Myrmica</v>
      </c>
      <c r="AA1230" s="72" t="s">
        <v>4300</v>
      </c>
      <c r="AB1230" s="72" t="s">
        <v>4301</v>
      </c>
      <c r="AC1230" s="72">
        <v>46.577238794439502</v>
      </c>
      <c r="AD1230" s="72">
        <v>6.4939191326563304</v>
      </c>
      <c r="AE1230" s="72"/>
      <c r="AF1230" s="72"/>
      <c r="AG1230" s="72"/>
    </row>
    <row r="1231" spans="1:33" s="56" customFormat="1" x14ac:dyDescent="0.25">
      <c r="A1231" s="24" t="s">
        <v>1390</v>
      </c>
      <c r="B1231" s="39" t="s">
        <v>1115</v>
      </c>
      <c r="C1231" s="39" t="s">
        <v>1097</v>
      </c>
      <c r="D1231" s="30">
        <v>609.50631332397495</v>
      </c>
      <c r="E1231" s="56" t="s">
        <v>1098</v>
      </c>
      <c r="F1231" s="26">
        <v>10</v>
      </c>
      <c r="G1231" s="26"/>
      <c r="H1231" s="26"/>
      <c r="I1231" s="26"/>
      <c r="J1231" s="26"/>
      <c r="K1231" s="26" t="s">
        <v>4001</v>
      </c>
      <c r="L1231" s="56" t="s">
        <v>0</v>
      </c>
      <c r="M1231" s="31" t="s">
        <v>727</v>
      </c>
      <c r="N1231" s="57">
        <v>2019</v>
      </c>
      <c r="O1231" s="57"/>
      <c r="P1231" s="30"/>
      <c r="Z1231" s="30" t="str">
        <f>IF(LEFT(M1231,4)=LEFT(L1231,4),L1231,0)</f>
        <v>Myrmica</v>
      </c>
      <c r="AA1231" s="72" t="s">
        <v>4300</v>
      </c>
      <c r="AB1231" s="72"/>
      <c r="AC1231" s="72">
        <v>46.422719810987601</v>
      </c>
      <c r="AD1231" s="72">
        <v>6.1827542166729801</v>
      </c>
      <c r="AE1231" s="72"/>
      <c r="AF1231" s="72"/>
      <c r="AG1231" s="72"/>
    </row>
    <row r="1232" spans="1:33" s="56" customFormat="1" x14ac:dyDescent="0.25">
      <c r="A1232" s="29" t="s">
        <v>1389</v>
      </c>
      <c r="B1232" s="39" t="s">
        <v>1115</v>
      </c>
      <c r="C1232" s="39" t="s">
        <v>1095</v>
      </c>
      <c r="D1232" s="30">
        <v>872.25484848022495</v>
      </c>
      <c r="E1232" s="56" t="s">
        <v>1096</v>
      </c>
      <c r="F1232" s="26">
        <v>10</v>
      </c>
      <c r="G1232" s="26"/>
      <c r="H1232" s="26"/>
      <c r="I1232" s="26"/>
      <c r="J1232" s="26"/>
      <c r="K1232" s="26" t="s">
        <v>4001</v>
      </c>
      <c r="L1232" s="56" t="s">
        <v>0</v>
      </c>
      <c r="M1232" s="31" t="s">
        <v>722</v>
      </c>
      <c r="N1232" s="57">
        <v>2019</v>
      </c>
      <c r="O1232" s="57"/>
      <c r="P1232" s="30"/>
      <c r="Z1232" s="30" t="str">
        <f>IF(LEFT(M1232,4)=LEFT(L1232,4),L1232,0)</f>
        <v>Myrmica</v>
      </c>
      <c r="AA1232" s="72" t="s">
        <v>4300</v>
      </c>
      <c r="AB1232" s="72" t="s">
        <v>4304</v>
      </c>
      <c r="AC1232" s="72">
        <v>46.507664658426101</v>
      </c>
      <c r="AD1232" s="72">
        <v>6.8797287441982897</v>
      </c>
      <c r="AE1232" s="72"/>
      <c r="AF1232" s="72"/>
      <c r="AG1232" s="72"/>
    </row>
    <row r="1233" spans="1:33" s="56" customFormat="1" x14ac:dyDescent="0.25">
      <c r="A1233" s="24" t="s">
        <v>1394</v>
      </c>
      <c r="B1233" s="39" t="s">
        <v>1115</v>
      </c>
      <c r="C1233" s="39" t="s">
        <v>4221</v>
      </c>
      <c r="D1233" s="30"/>
      <c r="E1233" s="56" t="s">
        <v>1104</v>
      </c>
      <c r="F1233" s="56" t="s">
        <v>1034</v>
      </c>
      <c r="L1233" s="56" t="s">
        <v>4</v>
      </c>
      <c r="M1233" s="58"/>
      <c r="N1233" s="57"/>
      <c r="O1233" s="57"/>
      <c r="Z1233" s="30">
        <f>IF(LEFT(M1233,4)=LEFT(L1233,4),L1233,0)</f>
        <v>0</v>
      </c>
      <c r="AA1233" s="72" t="s">
        <v>4300</v>
      </c>
      <c r="AB1233" s="72"/>
      <c r="AC1233" s="72">
        <v>46.430552563891801</v>
      </c>
      <c r="AD1233" s="72">
        <v>6.1781035800565904</v>
      </c>
      <c r="AE1233" s="72"/>
      <c r="AF1233" s="72"/>
      <c r="AG1233" s="72"/>
    </row>
    <row r="1234" spans="1:33" s="56" customFormat="1" x14ac:dyDescent="0.25">
      <c r="A1234" s="29" t="s">
        <v>1395</v>
      </c>
      <c r="B1234" s="39" t="s">
        <v>1115</v>
      </c>
      <c r="C1234" s="39" t="s">
        <v>4221</v>
      </c>
      <c r="D1234" s="30"/>
      <c r="E1234" s="56" t="s">
        <v>1105</v>
      </c>
      <c r="F1234" s="56" t="s">
        <v>1034</v>
      </c>
      <c r="L1234" s="56" t="s">
        <v>4</v>
      </c>
      <c r="M1234" s="58"/>
      <c r="N1234" s="57"/>
      <c r="O1234" s="57"/>
      <c r="Z1234" s="30">
        <f>IF(LEFT(M1234,4)=LEFT(L1234,4),L1234,0)</f>
        <v>0</v>
      </c>
      <c r="AA1234" s="72" t="s">
        <v>4300</v>
      </c>
      <c r="AB1234" s="72"/>
      <c r="AC1234" s="72">
        <v>46.502295162110102</v>
      </c>
      <c r="AD1234" s="72">
        <v>6.8850923890604703</v>
      </c>
      <c r="AE1234" s="72"/>
      <c r="AF1234" s="72"/>
      <c r="AG1234" s="72"/>
    </row>
    <row r="1235" spans="1:33" s="56" customFormat="1" x14ac:dyDescent="0.25">
      <c r="A1235" s="29" t="s">
        <v>1385</v>
      </c>
      <c r="B1235" s="39" t="s">
        <v>1115</v>
      </c>
      <c r="C1235" s="39" t="s">
        <v>1089</v>
      </c>
      <c r="D1235" s="30">
        <v>1923.2720298767099</v>
      </c>
      <c r="E1235" s="56" t="s">
        <v>1088</v>
      </c>
      <c r="F1235" s="26">
        <v>10</v>
      </c>
      <c r="G1235" s="26"/>
      <c r="H1235" s="26"/>
      <c r="I1235" s="26"/>
      <c r="J1235" s="26"/>
      <c r="K1235" s="26" t="s">
        <v>4001</v>
      </c>
      <c r="L1235" s="56" t="s">
        <v>0</v>
      </c>
      <c r="M1235" s="31" t="s">
        <v>727</v>
      </c>
      <c r="N1235" s="57">
        <v>2019</v>
      </c>
      <c r="P1235" s="30"/>
      <c r="Z1235" s="30" t="str">
        <f>IF(LEFT(M1235,4)=LEFT(L1235,4),L1235,0)</f>
        <v>Myrmica</v>
      </c>
      <c r="AA1235" s="72" t="s">
        <v>4303</v>
      </c>
      <c r="AB1235" s="72" t="s">
        <v>4304</v>
      </c>
      <c r="AC1235" s="72">
        <v>46.288907337294198</v>
      </c>
      <c r="AD1235" s="72">
        <v>7.1551282423592504</v>
      </c>
      <c r="AE1235" s="72"/>
      <c r="AF1235" s="72"/>
      <c r="AG1235" s="72"/>
    </row>
    <row r="1236" spans="1:33" s="56" customFormat="1" x14ac:dyDescent="0.25">
      <c r="A1236" s="24" t="s">
        <v>1386</v>
      </c>
      <c r="B1236" s="39" t="s">
        <v>1115</v>
      </c>
      <c r="C1236" s="39" t="s">
        <v>1089</v>
      </c>
      <c r="D1236" s="30">
        <v>533.6</v>
      </c>
      <c r="E1236" s="56" t="s">
        <v>1090</v>
      </c>
      <c r="F1236" s="56" t="s">
        <v>1034</v>
      </c>
      <c r="K1236" s="57" t="s">
        <v>301</v>
      </c>
      <c r="L1236" s="32" t="s">
        <v>403</v>
      </c>
      <c r="M1236" s="55" t="s">
        <v>500</v>
      </c>
      <c r="N1236" s="57">
        <v>2019</v>
      </c>
      <c r="O1236" s="57"/>
      <c r="Z1236" s="30" t="str">
        <f>IF(LEFT(M1236,4)=LEFT(L1236,4),L1236,0)</f>
        <v>Formica</v>
      </c>
      <c r="AA1236" s="72" t="s">
        <v>4300</v>
      </c>
      <c r="AB1236" s="72" t="s">
        <v>4307</v>
      </c>
      <c r="AC1236" s="72">
        <v>46.866930950235101</v>
      </c>
      <c r="AD1236" s="72">
        <v>6.9585379000566396</v>
      </c>
      <c r="AE1236" s="72"/>
      <c r="AF1236" s="72"/>
      <c r="AG1236" s="72"/>
    </row>
    <row r="1237" spans="1:33" s="56" customFormat="1" x14ac:dyDescent="0.25">
      <c r="A1237" s="24" t="s">
        <v>1384</v>
      </c>
      <c r="B1237" s="39" t="s">
        <v>1115</v>
      </c>
      <c r="C1237" s="39" t="s">
        <v>1089</v>
      </c>
      <c r="D1237" s="30"/>
      <c r="E1237" s="56" t="s">
        <v>1087</v>
      </c>
      <c r="F1237" s="26">
        <v>10</v>
      </c>
      <c r="G1237" s="26"/>
      <c r="H1237" s="26"/>
      <c r="I1237" s="26"/>
      <c r="J1237" s="26"/>
      <c r="K1237" s="26" t="s">
        <v>4001</v>
      </c>
      <c r="L1237" s="56" t="s">
        <v>0</v>
      </c>
      <c r="M1237" s="31" t="s">
        <v>727</v>
      </c>
      <c r="N1237" s="57">
        <v>2019</v>
      </c>
      <c r="P1237" s="30"/>
      <c r="Z1237" s="30" t="str">
        <f>IF(LEFT(M1237,4)=LEFT(L1237,4),L1237,0)</f>
        <v>Myrmica</v>
      </c>
      <c r="AA1237" s="72" t="s">
        <v>4300</v>
      </c>
      <c r="AB1237" s="72"/>
      <c r="AC1237" s="72">
        <v>46.715851198225202</v>
      </c>
      <c r="AD1237" s="72">
        <v>6.6417367446732403</v>
      </c>
      <c r="AE1237" s="72"/>
      <c r="AF1237" s="72"/>
      <c r="AG1237" s="72"/>
    </row>
    <row r="1238" spans="1:33" s="56" customFormat="1" x14ac:dyDescent="0.25">
      <c r="A1238" s="29" t="s">
        <v>1391</v>
      </c>
      <c r="B1238" s="39" t="s">
        <v>1115</v>
      </c>
      <c r="C1238" s="39" t="s">
        <v>1099</v>
      </c>
      <c r="D1238" s="30"/>
      <c r="E1238" s="56" t="s">
        <v>1100</v>
      </c>
      <c r="F1238" s="26">
        <v>10</v>
      </c>
      <c r="G1238" s="26"/>
      <c r="H1238" s="26"/>
      <c r="I1238" s="26"/>
      <c r="J1238" s="26"/>
      <c r="K1238" s="26" t="s">
        <v>4001</v>
      </c>
      <c r="L1238" s="56" t="s">
        <v>0</v>
      </c>
      <c r="M1238" s="31" t="s">
        <v>727</v>
      </c>
      <c r="N1238" s="57">
        <v>2019</v>
      </c>
      <c r="O1238" s="57"/>
      <c r="P1238" s="30"/>
      <c r="Z1238" s="30" t="str">
        <f>IF(LEFT(M1238,4)=LEFT(L1238,4),L1238,0)</f>
        <v>Myrmica</v>
      </c>
      <c r="AA1238" s="72" t="s">
        <v>4300</v>
      </c>
      <c r="AB1238" s="72" t="s">
        <v>4307</v>
      </c>
      <c r="AC1238" s="72">
        <v>46.7875020978789</v>
      </c>
      <c r="AD1238" s="72">
        <v>6.5671353586911296</v>
      </c>
      <c r="AE1238" s="72"/>
      <c r="AF1238" s="72"/>
      <c r="AG1238" s="72"/>
    </row>
    <row r="1239" spans="1:33" s="56" customFormat="1" x14ac:dyDescent="0.25">
      <c r="A1239" s="24" t="s">
        <v>1396</v>
      </c>
      <c r="B1239" s="39" t="s">
        <v>1115</v>
      </c>
      <c r="C1239" s="39" t="s">
        <v>1107</v>
      </c>
      <c r="D1239" s="30"/>
      <c r="E1239" s="56" t="s">
        <v>1106</v>
      </c>
      <c r="F1239" s="56" t="s">
        <v>1034</v>
      </c>
      <c r="L1239" s="56" t="s">
        <v>2</v>
      </c>
      <c r="M1239" s="58"/>
      <c r="N1239" s="57"/>
      <c r="O1239" s="57"/>
      <c r="Z1239" s="30">
        <f>IF(LEFT(M1239,4)=LEFT(L1239,4),L1239,0)</f>
        <v>0</v>
      </c>
      <c r="AA1239" s="72" t="s">
        <v>4300</v>
      </c>
      <c r="AB1239" s="72"/>
      <c r="AC1239" s="72">
        <v>46.427848612118801</v>
      </c>
      <c r="AD1239" s="72">
        <v>6.1793352691258097</v>
      </c>
      <c r="AE1239" s="72"/>
      <c r="AF1239" s="72"/>
      <c r="AG1239" s="72"/>
    </row>
    <row r="1240" spans="1:33" s="56" customFormat="1" x14ac:dyDescent="0.25">
      <c r="A1240" s="29" t="s">
        <v>1387</v>
      </c>
      <c r="B1240" s="39" t="s">
        <v>1115</v>
      </c>
      <c r="C1240" s="39" t="s">
        <v>1091</v>
      </c>
      <c r="D1240" s="30">
        <v>638.078701019287</v>
      </c>
      <c r="E1240" s="56" t="s">
        <v>1092</v>
      </c>
      <c r="F1240" s="26">
        <v>10</v>
      </c>
      <c r="G1240" s="26"/>
      <c r="H1240" s="26"/>
      <c r="I1240" s="26"/>
      <c r="J1240" s="26"/>
      <c r="K1240" s="26" t="s">
        <v>4001</v>
      </c>
      <c r="L1240" s="56" t="s">
        <v>0</v>
      </c>
      <c r="M1240" s="31" t="s">
        <v>727</v>
      </c>
      <c r="N1240" s="57">
        <v>2019</v>
      </c>
      <c r="P1240" s="30"/>
      <c r="Z1240" s="30" t="str">
        <f>IF(LEFT(M1240,4)=LEFT(L1240,4),L1240,0)</f>
        <v>Myrmica</v>
      </c>
      <c r="AA1240" s="72" t="s">
        <v>4300</v>
      </c>
      <c r="AB1240" s="72" t="s">
        <v>4301</v>
      </c>
      <c r="AC1240" s="72">
        <v>46.572072962577899</v>
      </c>
      <c r="AD1240" s="72">
        <v>6.8060596100551196</v>
      </c>
      <c r="AE1240" s="72"/>
      <c r="AF1240" s="72"/>
      <c r="AG1240" s="72"/>
    </row>
    <row r="1241" spans="1:33" s="56" customFormat="1" x14ac:dyDescent="0.25">
      <c r="A1241" s="24" t="s">
        <v>1260</v>
      </c>
      <c r="B1241" s="39" t="s">
        <v>25</v>
      </c>
      <c r="C1241" s="39" t="s">
        <v>4222</v>
      </c>
      <c r="D1241" s="30">
        <v>638.55758285522495</v>
      </c>
      <c r="E1241" s="56" t="s">
        <v>49</v>
      </c>
      <c r="F1241" s="56">
        <v>10</v>
      </c>
      <c r="L1241" s="56" t="s">
        <v>2</v>
      </c>
      <c r="M1241" s="58"/>
      <c r="Z1241" s="30">
        <f>IF(LEFT(M1241,4)=LEFT(L1241,4),L1241,0)</f>
        <v>0</v>
      </c>
      <c r="AA1241" s="72" t="s">
        <v>4300</v>
      </c>
      <c r="AB1241" s="72"/>
      <c r="AC1241" s="72">
        <v>46.425054338782999</v>
      </c>
      <c r="AD1241" s="72">
        <v>6.1781433314062104</v>
      </c>
      <c r="AE1241" s="72"/>
      <c r="AF1241" s="72"/>
      <c r="AG1241" s="72"/>
    </row>
    <row r="1242" spans="1:33" s="56" customFormat="1" x14ac:dyDescent="0.25">
      <c r="A1242" s="29" t="s">
        <v>1259</v>
      </c>
      <c r="B1242" s="39" t="s">
        <v>25</v>
      </c>
      <c r="C1242" s="39" t="s">
        <v>4222</v>
      </c>
      <c r="D1242" s="30"/>
      <c r="E1242" s="56" t="s">
        <v>48</v>
      </c>
      <c r="F1242" s="56">
        <v>10</v>
      </c>
      <c r="K1242" s="56" t="s">
        <v>4006</v>
      </c>
      <c r="L1242" s="56" t="s">
        <v>3</v>
      </c>
      <c r="M1242" s="55" t="s">
        <v>573</v>
      </c>
      <c r="Z1242" s="30" t="str">
        <f>IF(LEFT(M1242,4)=LEFT(L1242,4),L1242,0)</f>
        <v>Lasius</v>
      </c>
      <c r="AA1242" s="72" t="s">
        <v>4303</v>
      </c>
      <c r="AB1242" s="72" t="s">
        <v>4304</v>
      </c>
      <c r="AC1242" s="72">
        <v>46.424838597725703</v>
      </c>
      <c r="AD1242" s="72">
        <v>6.1054850525876603</v>
      </c>
      <c r="AE1242" s="72"/>
      <c r="AF1242" s="72"/>
      <c r="AG1242" s="72"/>
    </row>
    <row r="1243" spans="1:33" s="56" customFormat="1" x14ac:dyDescent="0.25">
      <c r="A1243" s="29" t="s">
        <v>1261</v>
      </c>
      <c r="B1243" s="39" t="s">
        <v>25</v>
      </c>
      <c r="C1243" s="39" t="s">
        <v>4222</v>
      </c>
      <c r="D1243" s="30">
        <v>1227.45969465096</v>
      </c>
      <c r="E1243" s="56" t="s">
        <v>50</v>
      </c>
      <c r="F1243" s="56">
        <v>10</v>
      </c>
      <c r="L1243" s="56" t="s">
        <v>2</v>
      </c>
      <c r="M1243" s="58"/>
      <c r="Z1243" s="30">
        <f>IF(LEFT(M1243,4)=LEFT(L1243,4),L1243,0)</f>
        <v>0</v>
      </c>
      <c r="AA1243" s="72" t="s">
        <v>4300</v>
      </c>
      <c r="AB1243" s="72"/>
      <c r="AC1243" s="72">
        <v>46.501761439755299</v>
      </c>
      <c r="AD1243" s="72">
        <v>7.1967479233960603</v>
      </c>
      <c r="AE1243" s="72"/>
      <c r="AF1243" s="72"/>
      <c r="AG1243" s="72"/>
    </row>
    <row r="1244" spans="1:33" s="56" customFormat="1" x14ac:dyDescent="0.25">
      <c r="A1244" s="29" t="s">
        <v>1245</v>
      </c>
      <c r="B1244" s="39" t="s">
        <v>25</v>
      </c>
      <c r="C1244" s="39" t="s">
        <v>28</v>
      </c>
      <c r="D1244" s="30"/>
      <c r="E1244" s="56" t="s">
        <v>29</v>
      </c>
      <c r="F1244" s="26">
        <v>15</v>
      </c>
      <c r="G1244" s="26"/>
      <c r="H1244" s="26"/>
      <c r="I1244" s="26"/>
      <c r="J1244" s="26"/>
      <c r="K1244" s="26" t="s">
        <v>4001</v>
      </c>
      <c r="L1244" s="56" t="s">
        <v>0</v>
      </c>
      <c r="M1244" s="31" t="s">
        <v>722</v>
      </c>
      <c r="N1244" s="57">
        <v>2019</v>
      </c>
      <c r="P1244" s="30"/>
      <c r="Z1244" s="30" t="str">
        <f>IF(LEFT(M1244,4)=LEFT(L1244,4),L1244,0)</f>
        <v>Myrmica</v>
      </c>
      <c r="AA1244" s="72" t="s">
        <v>4303</v>
      </c>
      <c r="AB1244" s="72"/>
      <c r="AC1244" s="72">
        <v>46.862383532547</v>
      </c>
      <c r="AD1244" s="72">
        <v>6.5652597042256602</v>
      </c>
      <c r="AE1244" s="72"/>
      <c r="AF1244" s="72"/>
      <c r="AG1244" s="72"/>
    </row>
    <row r="1245" spans="1:33" s="56" customFormat="1" x14ac:dyDescent="0.25">
      <c r="A1245" s="29" t="s">
        <v>1253</v>
      </c>
      <c r="B1245" s="39" t="s">
        <v>25</v>
      </c>
      <c r="C1245" s="39" t="s">
        <v>39</v>
      </c>
      <c r="D1245" s="30"/>
      <c r="E1245" s="56" t="s">
        <v>41</v>
      </c>
      <c r="F1245" s="26">
        <v>10</v>
      </c>
      <c r="G1245" s="26"/>
      <c r="H1245" s="26"/>
      <c r="I1245" s="26"/>
      <c r="J1245" s="26"/>
      <c r="K1245" s="26" t="s">
        <v>4001</v>
      </c>
      <c r="L1245" s="56" t="s">
        <v>0</v>
      </c>
      <c r="M1245" s="31" t="s">
        <v>744</v>
      </c>
      <c r="N1245" s="57">
        <v>2019</v>
      </c>
      <c r="O1245" s="57"/>
      <c r="P1245" s="30"/>
      <c r="Z1245" s="30" t="str">
        <f>IF(LEFT(M1245,4)=LEFT(L1245,4),L1245,0)</f>
        <v>Myrmica</v>
      </c>
      <c r="AA1245" s="72" t="s">
        <v>4300</v>
      </c>
      <c r="AB1245" s="72" t="s">
        <v>4304</v>
      </c>
      <c r="AC1245" s="72">
        <v>46.863959626867498</v>
      </c>
      <c r="AD1245" s="72">
        <v>6.5718569217907898</v>
      </c>
      <c r="AE1245" s="72"/>
      <c r="AF1245" s="72"/>
      <c r="AG1245" s="72"/>
    </row>
    <row r="1246" spans="1:33" s="56" customFormat="1" x14ac:dyDescent="0.25">
      <c r="A1246" s="24" t="s">
        <v>1252</v>
      </c>
      <c r="B1246" s="39" t="s">
        <v>25</v>
      </c>
      <c r="C1246" s="39" t="s">
        <v>39</v>
      </c>
      <c r="D1246" s="30">
        <v>1388.2760887146001</v>
      </c>
      <c r="E1246" s="56" t="s">
        <v>40</v>
      </c>
      <c r="F1246" s="26">
        <v>15</v>
      </c>
      <c r="G1246" s="26"/>
      <c r="H1246" s="26"/>
      <c r="I1246" s="26"/>
      <c r="J1246" s="26"/>
      <c r="K1246" s="26" t="s">
        <v>4001</v>
      </c>
      <c r="L1246" s="56" t="s">
        <v>0</v>
      </c>
      <c r="M1246" s="31" t="s">
        <v>744</v>
      </c>
      <c r="N1246" s="57">
        <v>2019</v>
      </c>
      <c r="P1246" s="30"/>
      <c r="Z1246" s="30" t="str">
        <f>IF(LEFT(M1246,4)=LEFT(L1246,4),L1246,0)</f>
        <v>Myrmica</v>
      </c>
      <c r="AA1246" s="72" t="s">
        <v>4303</v>
      </c>
      <c r="AB1246" s="72" t="s">
        <v>4304</v>
      </c>
      <c r="AC1246" s="72">
        <v>46.859587580199801</v>
      </c>
      <c r="AD1246" s="72">
        <v>6.5654638688318796</v>
      </c>
      <c r="AE1246" s="72"/>
      <c r="AF1246" s="72"/>
      <c r="AG1246" s="72"/>
    </row>
    <row r="1247" spans="1:33" s="56" customFormat="1" x14ac:dyDescent="0.25">
      <c r="A1247" s="24" t="s">
        <v>1254</v>
      </c>
      <c r="B1247" s="39" t="s">
        <v>25</v>
      </c>
      <c r="C1247" s="39" t="s">
        <v>39</v>
      </c>
      <c r="D1247" s="30"/>
      <c r="E1247" s="56" t="s">
        <v>42</v>
      </c>
      <c r="F1247" s="26">
        <v>10</v>
      </c>
      <c r="G1247" s="26"/>
      <c r="H1247" s="26"/>
      <c r="I1247" s="26"/>
      <c r="J1247" s="26"/>
      <c r="K1247" s="26" t="s">
        <v>4001</v>
      </c>
      <c r="L1247" s="56" t="s">
        <v>0</v>
      </c>
      <c r="M1247" s="31" t="s">
        <v>744</v>
      </c>
      <c r="N1247" s="57">
        <v>2019</v>
      </c>
      <c r="P1247" s="30"/>
      <c r="Z1247" s="30" t="str">
        <f>IF(LEFT(M1247,4)=LEFT(L1247,4),L1247,0)</f>
        <v>Myrmica</v>
      </c>
      <c r="AA1247" s="72" t="s">
        <v>4303</v>
      </c>
      <c r="AB1247" s="72" t="s">
        <v>4304</v>
      </c>
      <c r="AC1247" s="72">
        <v>46.423812129274303</v>
      </c>
      <c r="AD1247" s="72">
        <v>6.1050231999539903</v>
      </c>
      <c r="AE1247" s="72"/>
      <c r="AF1247" s="72"/>
      <c r="AG1247" s="72"/>
    </row>
    <row r="1248" spans="1:33" s="56" customFormat="1" x14ac:dyDescent="0.25">
      <c r="A1248" s="24" t="s">
        <v>1250</v>
      </c>
      <c r="B1248" s="39" t="s">
        <v>25</v>
      </c>
      <c r="C1248" s="39" t="s">
        <v>36</v>
      </c>
      <c r="D1248" s="30">
        <v>814.84371566772495</v>
      </c>
      <c r="E1248" s="56" t="s">
        <v>37</v>
      </c>
      <c r="F1248" s="26">
        <v>12</v>
      </c>
      <c r="G1248" s="26"/>
      <c r="H1248" s="26"/>
      <c r="I1248" s="26"/>
      <c r="J1248" s="26"/>
      <c r="K1248" s="26" t="s">
        <v>4001</v>
      </c>
      <c r="L1248" s="56" t="s">
        <v>0</v>
      </c>
      <c r="M1248" s="31" t="s">
        <v>722</v>
      </c>
      <c r="N1248" s="57">
        <v>2019</v>
      </c>
      <c r="P1248" s="30"/>
      <c r="Z1248" s="30" t="str">
        <f>IF(LEFT(M1248,4)=LEFT(L1248,4),L1248,0)</f>
        <v>Myrmica</v>
      </c>
      <c r="AA1248" s="72" t="s">
        <v>4300</v>
      </c>
      <c r="AB1248" s="72" t="s">
        <v>4304</v>
      </c>
      <c r="AC1248" s="72">
        <v>46.715950383936601</v>
      </c>
      <c r="AD1248" s="72">
        <v>6.4180251859647504</v>
      </c>
      <c r="AE1248" s="72"/>
      <c r="AF1248" s="72"/>
      <c r="AG1248" s="72"/>
    </row>
    <row r="1249" spans="1:33" s="56" customFormat="1" x14ac:dyDescent="0.25">
      <c r="A1249" s="29" t="s">
        <v>1251</v>
      </c>
      <c r="B1249" s="39" t="s">
        <v>25</v>
      </c>
      <c r="C1249" s="39" t="s">
        <v>36</v>
      </c>
      <c r="D1249" s="74">
        <v>1353.03916168213</v>
      </c>
      <c r="E1249" s="57" t="s">
        <v>38</v>
      </c>
      <c r="F1249" s="26">
        <v>8</v>
      </c>
      <c r="G1249" s="26"/>
      <c r="H1249" s="26"/>
      <c r="I1249" s="26"/>
      <c r="J1249" s="26"/>
      <c r="K1249" s="26" t="s">
        <v>4001</v>
      </c>
      <c r="L1249" s="56" t="s">
        <v>0</v>
      </c>
      <c r="M1249" s="31" t="s">
        <v>727</v>
      </c>
      <c r="N1249" s="57">
        <v>2019</v>
      </c>
      <c r="P1249" s="30"/>
      <c r="Z1249" s="30" t="str">
        <f>IF(LEFT(M1249,4)=LEFT(L1249,4),L1249,0)</f>
        <v>Myrmica</v>
      </c>
      <c r="AA1249" s="72" t="s">
        <v>4303</v>
      </c>
      <c r="AB1249" s="72" t="s">
        <v>4304</v>
      </c>
      <c r="AC1249" s="72">
        <v>46.508484617899001</v>
      </c>
      <c r="AD1249" s="72">
        <v>7.1980649605021201</v>
      </c>
      <c r="AE1249" s="72"/>
      <c r="AF1249" s="72"/>
      <c r="AG1249" s="72"/>
    </row>
    <row r="1250" spans="1:33" s="56" customFormat="1" x14ac:dyDescent="0.25">
      <c r="A1250" s="24" t="s">
        <v>1246</v>
      </c>
      <c r="B1250" s="39" t="s">
        <v>25</v>
      </c>
      <c r="C1250" s="39" t="s">
        <v>30</v>
      </c>
      <c r="D1250" s="30"/>
      <c r="E1250" s="56" t="s">
        <v>31</v>
      </c>
      <c r="F1250" s="26">
        <v>10</v>
      </c>
      <c r="G1250" s="26"/>
      <c r="H1250" s="26"/>
      <c r="I1250" s="26"/>
      <c r="J1250" s="26"/>
      <c r="K1250" s="26" t="s">
        <v>4001</v>
      </c>
      <c r="L1250" s="56" t="s">
        <v>0</v>
      </c>
      <c r="M1250" s="31" t="s">
        <v>722</v>
      </c>
      <c r="N1250" s="57">
        <v>2019</v>
      </c>
      <c r="O1250" s="57"/>
      <c r="P1250" s="30"/>
      <c r="Z1250" s="30" t="str">
        <f>IF(LEFT(M1250,4)=LEFT(L1250,4),L1250,0)</f>
        <v>Myrmica</v>
      </c>
      <c r="AA1250" s="72" t="s">
        <v>4300</v>
      </c>
      <c r="AB1250" s="72" t="s">
        <v>4304</v>
      </c>
      <c r="AC1250" s="72">
        <v>46.866108170988298</v>
      </c>
      <c r="AD1250" s="72">
        <v>6.5636826632353698</v>
      </c>
      <c r="AE1250" s="72"/>
      <c r="AF1250" s="72"/>
      <c r="AG1250" s="72"/>
    </row>
    <row r="1251" spans="1:33" s="56" customFormat="1" x14ac:dyDescent="0.25">
      <c r="A1251" s="24" t="s">
        <v>1248</v>
      </c>
      <c r="B1251" s="39" t="s">
        <v>25</v>
      </c>
      <c r="C1251" s="39" t="s">
        <v>32</v>
      </c>
      <c r="D1251" s="30"/>
      <c r="E1251" s="56" t="s">
        <v>34</v>
      </c>
      <c r="F1251" s="26">
        <v>7</v>
      </c>
      <c r="G1251" s="26"/>
      <c r="H1251" s="26"/>
      <c r="I1251" s="26"/>
      <c r="J1251" s="26"/>
      <c r="K1251" s="26" t="s">
        <v>4001</v>
      </c>
      <c r="L1251" s="56" t="s">
        <v>0</v>
      </c>
      <c r="M1251" s="31" t="s">
        <v>722</v>
      </c>
      <c r="N1251" s="57">
        <v>2019</v>
      </c>
      <c r="P1251" s="30"/>
      <c r="Z1251" s="30" t="str">
        <f>IF(LEFT(M1251,4)=LEFT(L1251,4),L1251,0)</f>
        <v>Myrmica</v>
      </c>
      <c r="AA1251" s="72" t="s">
        <v>4300</v>
      </c>
      <c r="AB1251" s="72"/>
      <c r="AC1251" s="72">
        <v>46.642582176623101</v>
      </c>
      <c r="AD1251" s="72">
        <v>6.57526985242216</v>
      </c>
      <c r="AE1251" s="72"/>
      <c r="AF1251" s="72"/>
      <c r="AG1251" s="72"/>
    </row>
    <row r="1252" spans="1:33" s="56" customFormat="1" x14ac:dyDescent="0.25">
      <c r="A1252" s="29" t="s">
        <v>1247</v>
      </c>
      <c r="B1252" s="39" t="s">
        <v>25</v>
      </c>
      <c r="C1252" s="39" t="s">
        <v>32</v>
      </c>
      <c r="D1252" s="30"/>
      <c r="E1252" s="56" t="s">
        <v>33</v>
      </c>
      <c r="F1252" s="26">
        <v>10</v>
      </c>
      <c r="G1252" s="26"/>
      <c r="H1252" s="26"/>
      <c r="I1252" s="26"/>
      <c r="J1252" s="26"/>
      <c r="K1252" s="26" t="s">
        <v>4001</v>
      </c>
      <c r="L1252" s="56" t="s">
        <v>0</v>
      </c>
      <c r="M1252" s="31" t="s">
        <v>744</v>
      </c>
      <c r="N1252" s="57">
        <v>2019</v>
      </c>
      <c r="P1252" s="30"/>
      <c r="AA1252" s="72" t="s">
        <v>4300</v>
      </c>
      <c r="AB1252" s="72"/>
      <c r="AC1252" s="72">
        <v>46.937689547104</v>
      </c>
      <c r="AD1252" s="72">
        <v>7.0427872137497598</v>
      </c>
      <c r="AE1252" s="72"/>
      <c r="AF1252" s="72"/>
      <c r="AG1252" s="72"/>
    </row>
    <row r="1253" spans="1:33" s="56" customFormat="1" x14ac:dyDescent="0.25">
      <c r="A1253" s="29" t="s">
        <v>1249</v>
      </c>
      <c r="B1253" s="39" t="s">
        <v>25</v>
      </c>
      <c r="C1253" s="39" t="s">
        <v>32</v>
      </c>
      <c r="D1253" s="30"/>
      <c r="E1253" s="56" t="s">
        <v>35</v>
      </c>
      <c r="F1253" s="26">
        <v>10</v>
      </c>
      <c r="G1253" s="26"/>
      <c r="H1253" s="26"/>
      <c r="I1253" s="26"/>
      <c r="J1253" s="26"/>
      <c r="K1253" s="26" t="s">
        <v>4001</v>
      </c>
      <c r="L1253" s="56" t="s">
        <v>0</v>
      </c>
      <c r="M1253" s="31" t="s">
        <v>722</v>
      </c>
      <c r="N1253" s="57">
        <v>2019</v>
      </c>
      <c r="P1253" s="30"/>
      <c r="Z1253" s="30" t="str">
        <f>IF(LEFT(M1253,4)=LEFT(L1253,4),L1253,0)</f>
        <v>Myrmica</v>
      </c>
      <c r="AA1253" s="72" t="s">
        <v>4300</v>
      </c>
      <c r="AB1253" s="72" t="s">
        <v>4302</v>
      </c>
      <c r="AC1253" s="72">
        <v>46.567802822265001</v>
      </c>
      <c r="AD1253" s="72">
        <v>6.1803603016622199</v>
      </c>
      <c r="AE1253" s="72"/>
      <c r="AF1253" s="72"/>
      <c r="AG1253" s="72"/>
    </row>
    <row r="1254" spans="1:33" s="56" customFormat="1" x14ac:dyDescent="0.25">
      <c r="A1254" s="24" t="s">
        <v>1262</v>
      </c>
      <c r="B1254" s="39" t="s">
        <v>25</v>
      </c>
      <c r="C1254" s="39" t="s">
        <v>4223</v>
      </c>
      <c r="D1254" s="30"/>
      <c r="E1254" s="56" t="s">
        <v>51</v>
      </c>
      <c r="F1254" s="56">
        <v>10</v>
      </c>
      <c r="K1254" s="57" t="s">
        <v>301</v>
      </c>
      <c r="L1254" s="32" t="s">
        <v>403</v>
      </c>
      <c r="M1254" s="58" t="s">
        <v>4004</v>
      </c>
      <c r="N1254" s="56">
        <v>2019</v>
      </c>
      <c r="Z1254" s="30" t="str">
        <f>IF(LEFT(M1254,4)=LEFT(L1254,4),L1254,0)</f>
        <v>Formica</v>
      </c>
      <c r="AA1254" s="72" t="s">
        <v>4300</v>
      </c>
      <c r="AB1254" s="72" t="s">
        <v>4302</v>
      </c>
      <c r="AC1254" s="72">
        <v>46.646622886517299</v>
      </c>
      <c r="AD1254" s="72">
        <v>6.7326594243214704</v>
      </c>
      <c r="AE1254" s="72"/>
      <c r="AF1254" s="72"/>
      <c r="AG1254" s="72"/>
    </row>
    <row r="1255" spans="1:33" s="56" customFormat="1" x14ac:dyDescent="0.25">
      <c r="A1255" s="29" t="s">
        <v>1255</v>
      </c>
      <c r="B1255" s="39" t="s">
        <v>25</v>
      </c>
      <c r="C1255" s="39" t="s">
        <v>43</v>
      </c>
      <c r="D1255" s="30"/>
      <c r="E1255" s="56" t="s">
        <v>44</v>
      </c>
      <c r="F1255" s="56">
        <v>10</v>
      </c>
      <c r="L1255" s="56" t="s">
        <v>2</v>
      </c>
      <c r="M1255" s="58"/>
      <c r="Z1255" s="30">
        <f>IF(LEFT(M1255,4)=LEFT(L1255,4),L1255,0)</f>
        <v>0</v>
      </c>
      <c r="AA1255" s="72" t="s">
        <v>4300</v>
      </c>
      <c r="AB1255" s="72"/>
      <c r="AC1255" s="72">
        <v>46.8605596429027</v>
      </c>
      <c r="AD1255" s="72">
        <v>6.9638921187631198</v>
      </c>
      <c r="AE1255" s="72"/>
      <c r="AF1255" s="72"/>
      <c r="AG1255" s="72"/>
    </row>
    <row r="1256" spans="1:33" s="56" customFormat="1" x14ac:dyDescent="0.25">
      <c r="A1256" s="24" t="s">
        <v>1258</v>
      </c>
      <c r="B1256" s="39" t="s">
        <v>25</v>
      </c>
      <c r="C1256" s="39" t="s">
        <v>43</v>
      </c>
      <c r="D1256" s="30">
        <v>595.79999999999995</v>
      </c>
      <c r="E1256" s="56" t="s">
        <v>47</v>
      </c>
      <c r="F1256" s="26">
        <v>10</v>
      </c>
      <c r="G1256" s="26"/>
      <c r="H1256" s="26"/>
      <c r="I1256" s="26"/>
      <c r="J1256" s="26"/>
      <c r="K1256" s="26" t="s">
        <v>4001</v>
      </c>
      <c r="L1256" s="56" t="s">
        <v>0</v>
      </c>
      <c r="M1256" s="31" t="s">
        <v>722</v>
      </c>
      <c r="N1256" s="57">
        <v>2019</v>
      </c>
      <c r="O1256" s="57"/>
      <c r="P1256" s="30"/>
      <c r="AA1256" s="72" t="s">
        <v>4300</v>
      </c>
      <c r="AB1256" s="72" t="s">
        <v>4302</v>
      </c>
      <c r="AC1256" s="72">
        <v>46.933627549736798</v>
      </c>
      <c r="AD1256" s="72">
        <v>7.0403094499903602</v>
      </c>
      <c r="AE1256" s="72"/>
      <c r="AF1256" s="72"/>
      <c r="AG1256" s="72"/>
    </row>
    <row r="1257" spans="1:33" s="56" customFormat="1" x14ac:dyDescent="0.25">
      <c r="A1257" s="24" t="s">
        <v>1256</v>
      </c>
      <c r="B1257" s="39" t="s">
        <v>25</v>
      </c>
      <c r="C1257" s="39" t="s">
        <v>43</v>
      </c>
      <c r="D1257" s="73"/>
      <c r="E1257" s="56" t="s">
        <v>45</v>
      </c>
      <c r="F1257" s="26">
        <v>10</v>
      </c>
      <c r="G1257" s="26"/>
      <c r="H1257" s="26"/>
      <c r="I1257" s="26"/>
      <c r="J1257" s="26"/>
      <c r="K1257" s="26" t="s">
        <v>4001</v>
      </c>
      <c r="L1257" s="56" t="s">
        <v>0</v>
      </c>
      <c r="M1257" s="31" t="s">
        <v>727</v>
      </c>
      <c r="N1257" s="57">
        <v>2019</v>
      </c>
      <c r="P1257" s="30"/>
      <c r="Z1257" s="30" t="str">
        <f>IF(LEFT(M1257,4)=LEFT(L1257,4),L1257,0)</f>
        <v>Myrmica</v>
      </c>
      <c r="AA1257" s="72" t="s">
        <v>4300</v>
      </c>
      <c r="AB1257" s="72"/>
      <c r="AC1257" s="72">
        <v>46.572928056911699</v>
      </c>
      <c r="AD1257" s="72">
        <v>6.8018045295061098</v>
      </c>
      <c r="AE1257" s="72"/>
      <c r="AF1257" s="72"/>
      <c r="AG1257" s="72"/>
    </row>
    <row r="1258" spans="1:33" s="56" customFormat="1" x14ac:dyDescent="0.25">
      <c r="A1258" s="29" t="s">
        <v>1257</v>
      </c>
      <c r="B1258" s="39" t="s">
        <v>25</v>
      </c>
      <c r="C1258" s="39" t="s">
        <v>43</v>
      </c>
      <c r="D1258" s="73"/>
      <c r="E1258" s="56" t="s">
        <v>46</v>
      </c>
      <c r="F1258" s="26">
        <v>10</v>
      </c>
      <c r="G1258" s="26"/>
      <c r="H1258" s="26"/>
      <c r="I1258" s="26"/>
      <c r="J1258" s="26"/>
      <c r="K1258" s="26" t="s">
        <v>4001</v>
      </c>
      <c r="L1258" s="56" t="s">
        <v>0</v>
      </c>
      <c r="M1258" s="31" t="s">
        <v>722</v>
      </c>
      <c r="N1258" s="57">
        <v>2019</v>
      </c>
      <c r="O1258" s="57"/>
      <c r="P1258" s="30"/>
      <c r="Z1258" s="30" t="str">
        <f>IF(LEFT(M1258,4)=LEFT(L1258,4),L1258,0)</f>
        <v>Myrmica</v>
      </c>
      <c r="AA1258" s="72" t="s">
        <v>4300</v>
      </c>
      <c r="AB1258" s="72"/>
      <c r="AC1258" s="72">
        <v>46.221701269971099</v>
      </c>
      <c r="AD1258" s="72">
        <v>7.03926319565368</v>
      </c>
      <c r="AE1258" s="72"/>
      <c r="AF1258" s="72"/>
      <c r="AG1258" s="72"/>
    </row>
    <row r="1259" spans="1:33" s="56" customFormat="1" x14ac:dyDescent="0.25">
      <c r="A1259" s="24" t="s">
        <v>1244</v>
      </c>
      <c r="B1259" s="39" t="s">
        <v>25</v>
      </c>
      <c r="C1259" s="39" t="s">
        <v>26</v>
      </c>
      <c r="D1259" s="73"/>
      <c r="E1259" s="56" t="s">
        <v>27</v>
      </c>
      <c r="F1259" s="26">
        <v>10</v>
      </c>
      <c r="G1259" s="26"/>
      <c r="H1259" s="26"/>
      <c r="I1259" s="26"/>
      <c r="J1259" s="26"/>
      <c r="K1259" s="26" t="s">
        <v>4001</v>
      </c>
      <c r="L1259" s="56" t="s">
        <v>0</v>
      </c>
      <c r="M1259" s="31" t="s">
        <v>727</v>
      </c>
      <c r="N1259" s="57">
        <v>2019</v>
      </c>
      <c r="O1259" s="57"/>
      <c r="P1259" s="30"/>
      <c r="Z1259" s="30" t="str">
        <f>IF(LEFT(M1259,4)=LEFT(L1259,4),L1259,0)</f>
        <v>Myrmica</v>
      </c>
      <c r="AA1259" s="72" t="s">
        <v>4303</v>
      </c>
      <c r="AB1259" s="72"/>
      <c r="AC1259" s="72">
        <v>46.213534168737397</v>
      </c>
      <c r="AD1259" s="72">
        <v>7.0442318691182901</v>
      </c>
      <c r="AE1259" s="72"/>
      <c r="AF1259" s="72"/>
      <c r="AG1259" s="72"/>
    </row>
    <row r="1260" spans="1:33" s="56" customFormat="1" x14ac:dyDescent="0.25">
      <c r="A1260" s="29" t="s">
        <v>1263</v>
      </c>
      <c r="B1260" s="39" t="s">
        <v>25</v>
      </c>
      <c r="C1260" s="39" t="s">
        <v>53</v>
      </c>
      <c r="D1260" s="30">
        <v>498.91695785522501</v>
      </c>
      <c r="E1260" s="56" t="s">
        <v>52</v>
      </c>
      <c r="F1260" s="56">
        <v>10</v>
      </c>
      <c r="L1260" s="56" t="s">
        <v>2</v>
      </c>
      <c r="M1260" s="58"/>
      <c r="P1260" s="30"/>
      <c r="Z1260" s="30">
        <f>IF(LEFT(M1260,4)=LEFT(L1260,4),L1260,0)</f>
        <v>0</v>
      </c>
      <c r="AA1260" s="72" t="s">
        <v>4300</v>
      </c>
      <c r="AB1260" s="72" t="s">
        <v>4301</v>
      </c>
      <c r="AC1260" s="72">
        <v>46.577370241048797</v>
      </c>
      <c r="AD1260" s="72">
        <v>6.4932866297631104</v>
      </c>
      <c r="AE1260" s="72"/>
      <c r="AF1260" s="72"/>
      <c r="AG1260" s="72"/>
    </row>
    <row r="1261" spans="1:33" s="56" customFormat="1" x14ac:dyDescent="0.25">
      <c r="A1261" s="29" t="s">
        <v>2069</v>
      </c>
      <c r="B1261" s="39" t="s">
        <v>1709</v>
      </c>
      <c r="C1261" s="39" t="s">
        <v>4232</v>
      </c>
      <c r="D1261" s="30"/>
      <c r="E1261" s="56" t="s">
        <v>1738</v>
      </c>
      <c r="K1261" s="57" t="s">
        <v>301</v>
      </c>
      <c r="L1261" s="32" t="s">
        <v>403</v>
      </c>
      <c r="M1261" s="55" t="s">
        <v>457</v>
      </c>
      <c r="N1261" s="57">
        <v>2019</v>
      </c>
      <c r="Q1261" s="37" t="s">
        <v>3078</v>
      </c>
      <c r="Z1261" s="30" t="str">
        <f>IF(LEFT(M1261,4)=LEFT(L1261,4),L1261,0)</f>
        <v>Formica</v>
      </c>
      <c r="AA1261" s="72" t="s">
        <v>4303</v>
      </c>
      <c r="AB1261" s="72" t="s">
        <v>4304</v>
      </c>
      <c r="AC1261" s="72">
        <v>46.424949941523799</v>
      </c>
      <c r="AD1261" s="72">
        <v>6.1055234322098499</v>
      </c>
      <c r="AE1261" s="72"/>
      <c r="AF1261" s="72"/>
      <c r="AG1261" s="72"/>
    </row>
    <row r="1262" spans="1:33" s="56" customFormat="1" x14ac:dyDescent="0.25">
      <c r="A1262" s="29" t="s">
        <v>2071</v>
      </c>
      <c r="B1262" s="39" t="s">
        <v>1709</v>
      </c>
      <c r="C1262" s="39" t="s">
        <v>4232</v>
      </c>
      <c r="D1262" s="30"/>
      <c r="E1262" s="56" t="s">
        <v>1740</v>
      </c>
      <c r="L1262" s="56" t="s">
        <v>17</v>
      </c>
      <c r="M1262" s="58"/>
      <c r="Z1262" s="30">
        <f>IF(LEFT(M1262,4)=LEFT(L1262,4),L1262,0)</f>
        <v>0</v>
      </c>
      <c r="AA1262" s="72" t="s">
        <v>4300</v>
      </c>
      <c r="AB1262" s="72"/>
      <c r="AC1262" s="72">
        <v>46.424880945734401</v>
      </c>
      <c r="AD1262" s="72">
        <v>6.18812144747631</v>
      </c>
      <c r="AE1262" s="72"/>
      <c r="AF1262" s="72"/>
      <c r="AG1262" s="72"/>
    </row>
    <row r="1263" spans="1:33" s="56" customFormat="1" x14ac:dyDescent="0.25">
      <c r="A1263" s="24" t="s">
        <v>2072</v>
      </c>
      <c r="B1263" s="39" t="s">
        <v>1709</v>
      </c>
      <c r="C1263" s="39" t="s">
        <v>4232</v>
      </c>
      <c r="D1263" s="30"/>
      <c r="E1263" s="56" t="s">
        <v>1741</v>
      </c>
      <c r="L1263" s="56" t="s">
        <v>17</v>
      </c>
      <c r="M1263" s="58"/>
      <c r="Z1263" s="30">
        <f>IF(LEFT(M1263,4)=LEFT(L1263,4),L1263,0)</f>
        <v>0</v>
      </c>
      <c r="AA1263" s="72" t="s">
        <v>4300</v>
      </c>
      <c r="AB1263" s="72"/>
      <c r="AC1263" s="72">
        <v>46.425817974471201</v>
      </c>
      <c r="AD1263" s="72">
        <v>6.1896970879930899</v>
      </c>
      <c r="AE1263" s="72"/>
      <c r="AF1263" s="72"/>
      <c r="AG1263" s="72"/>
    </row>
    <row r="1264" spans="1:33" s="56" customFormat="1" x14ac:dyDescent="0.25">
      <c r="A1264" s="24" t="s">
        <v>2070</v>
      </c>
      <c r="B1264" s="39" t="s">
        <v>1709</v>
      </c>
      <c r="C1264" s="39" t="s">
        <v>4232</v>
      </c>
      <c r="D1264" s="30"/>
      <c r="E1264" s="56" t="s">
        <v>1739</v>
      </c>
      <c r="L1264" s="56" t="s">
        <v>17</v>
      </c>
      <c r="M1264" s="58"/>
      <c r="Z1264" s="30">
        <f>IF(LEFT(M1264,4)=LEFT(L1264,4),L1264,0)</f>
        <v>0</v>
      </c>
      <c r="AA1264" s="72" t="s">
        <v>4303</v>
      </c>
      <c r="AB1264" s="72"/>
      <c r="AC1264" s="72">
        <v>46.293421198577299</v>
      </c>
      <c r="AD1264" s="72">
        <v>7.1629767951488104</v>
      </c>
      <c r="AE1264" s="72"/>
      <c r="AF1264" s="72"/>
      <c r="AG1264" s="72"/>
    </row>
    <row r="1265" spans="1:33" s="56" customFormat="1" x14ac:dyDescent="0.25">
      <c r="A1265" s="24" t="s">
        <v>2052</v>
      </c>
      <c r="B1265" s="39" t="s">
        <v>1709</v>
      </c>
      <c r="C1265" s="39" t="s">
        <v>1714</v>
      </c>
      <c r="D1265" s="30"/>
      <c r="E1265" s="56" t="s">
        <v>1715</v>
      </c>
      <c r="K1265" s="56" t="s">
        <v>301</v>
      </c>
      <c r="L1265" s="56" t="s">
        <v>0</v>
      </c>
      <c r="M1265" s="55" t="s">
        <v>727</v>
      </c>
      <c r="N1265" s="57">
        <v>2019</v>
      </c>
      <c r="Z1265" s="30" t="str">
        <f>IF(LEFT(M1265,4)=LEFT(L1265,4),L1265,0)</f>
        <v>Myrmica</v>
      </c>
      <c r="AA1265" s="72" t="s">
        <v>4300</v>
      </c>
      <c r="AB1265" s="72" t="s">
        <v>4304</v>
      </c>
      <c r="AC1265" s="72">
        <v>46.218797485466901</v>
      </c>
      <c r="AD1265" s="72">
        <v>7.0413184970062899</v>
      </c>
      <c r="AE1265" s="72"/>
      <c r="AF1265" s="72"/>
      <c r="AG1265" s="72"/>
    </row>
    <row r="1266" spans="1:33" s="56" customFormat="1" x14ac:dyDescent="0.25">
      <c r="A1266" s="29" t="s">
        <v>2049</v>
      </c>
      <c r="B1266" s="39" t="s">
        <v>1709</v>
      </c>
      <c r="C1266" s="39" t="s">
        <v>1707</v>
      </c>
      <c r="D1266" s="30">
        <v>1303.09178543091</v>
      </c>
      <c r="E1266" s="56" t="s">
        <v>1708</v>
      </c>
      <c r="K1266" s="56" t="s">
        <v>301</v>
      </c>
      <c r="L1266" s="56" t="s">
        <v>86</v>
      </c>
      <c r="M1266" s="58" t="s">
        <v>665</v>
      </c>
      <c r="N1266" s="57">
        <v>2019</v>
      </c>
      <c r="Z1266" s="30" t="str">
        <f>IF(LEFT(M1266,4)=LEFT(L1266,4),L1266,0)</f>
        <v>Manica</v>
      </c>
      <c r="AA1266" s="72" t="s">
        <v>4300</v>
      </c>
      <c r="AB1266" s="72"/>
      <c r="AC1266" s="72">
        <v>46.642222535103102</v>
      </c>
      <c r="AD1266" s="72">
        <v>6.3371840768663104</v>
      </c>
      <c r="AE1266" s="72"/>
      <c r="AF1266" s="72"/>
      <c r="AG1266" s="72"/>
    </row>
    <row r="1267" spans="1:33" s="56" customFormat="1" x14ac:dyDescent="0.25">
      <c r="A1267" s="24" t="s">
        <v>2054</v>
      </c>
      <c r="B1267" s="39" t="s">
        <v>1709</v>
      </c>
      <c r="C1267" s="39" t="s">
        <v>1716</v>
      </c>
      <c r="D1267" s="30">
        <v>624.24239730834995</v>
      </c>
      <c r="E1267" s="56" t="s">
        <v>1718</v>
      </c>
      <c r="L1267" s="56" t="s">
        <v>8</v>
      </c>
      <c r="M1267" s="58"/>
      <c r="Z1267" s="30">
        <f>IF(LEFT(M1267,4)=LEFT(L1267,4),L1267,0)</f>
        <v>0</v>
      </c>
      <c r="AA1267" s="72" t="s">
        <v>4300</v>
      </c>
      <c r="AB1267" s="72"/>
      <c r="AC1267" s="72">
        <v>46.422862429308999</v>
      </c>
      <c r="AD1267" s="72">
        <v>6.1828535424956099</v>
      </c>
      <c r="AE1267" s="72"/>
      <c r="AF1267" s="72"/>
      <c r="AG1267" s="72"/>
    </row>
    <row r="1268" spans="1:33" s="56" customFormat="1" x14ac:dyDescent="0.25">
      <c r="A1268" s="29" t="s">
        <v>2055</v>
      </c>
      <c r="B1268" s="39" t="s">
        <v>1709</v>
      </c>
      <c r="C1268" s="39" t="s">
        <v>1716</v>
      </c>
      <c r="D1268" s="30"/>
      <c r="E1268" s="57" t="s">
        <v>1719</v>
      </c>
      <c r="K1268" s="57" t="s">
        <v>301</v>
      </c>
      <c r="L1268" s="32" t="s">
        <v>403</v>
      </c>
      <c r="M1268" s="55" t="s">
        <v>457</v>
      </c>
      <c r="N1268" s="57">
        <v>2019</v>
      </c>
      <c r="Z1268" s="30" t="str">
        <f>IF(LEFT(M1268,4)=LEFT(L1268,4),L1268,0)</f>
        <v>Formica</v>
      </c>
      <c r="AA1268" s="72" t="s">
        <v>4300</v>
      </c>
      <c r="AB1268" s="72" t="s">
        <v>4304</v>
      </c>
      <c r="AC1268" s="72">
        <v>46.647913685706797</v>
      </c>
      <c r="AD1268" s="72">
        <v>6.5718482341836602</v>
      </c>
      <c r="AE1268" s="72"/>
      <c r="AF1268" s="72"/>
      <c r="AG1268" s="72"/>
    </row>
    <row r="1269" spans="1:33" s="56" customFormat="1" x14ac:dyDescent="0.25">
      <c r="A1269" s="29" t="s">
        <v>2053</v>
      </c>
      <c r="B1269" s="39" t="s">
        <v>1709</v>
      </c>
      <c r="C1269" s="39" t="s">
        <v>1716</v>
      </c>
      <c r="D1269" s="30"/>
      <c r="E1269" s="56" t="s">
        <v>1717</v>
      </c>
      <c r="K1269" s="56" t="s">
        <v>301</v>
      </c>
      <c r="L1269" s="56" t="s">
        <v>0</v>
      </c>
      <c r="M1269" s="55" t="s">
        <v>744</v>
      </c>
      <c r="N1269" s="57">
        <v>2019</v>
      </c>
      <c r="Z1269" s="30" t="str">
        <f>IF(LEFT(M1269,4)=LEFT(L1269,4),L1269,0)</f>
        <v>Myrmica</v>
      </c>
      <c r="AA1269" s="72" t="s">
        <v>4300</v>
      </c>
      <c r="AB1269" s="72"/>
      <c r="AC1269" s="72">
        <v>46.720496123887898</v>
      </c>
      <c r="AD1269" s="72">
        <v>6.4180160006909599</v>
      </c>
      <c r="AE1269" s="72"/>
      <c r="AF1269" s="72"/>
      <c r="AG1269" s="72"/>
    </row>
    <row r="1270" spans="1:33" s="56" customFormat="1" x14ac:dyDescent="0.25">
      <c r="A1270" s="24" t="s">
        <v>2066</v>
      </c>
      <c r="B1270" s="39" t="s">
        <v>1709</v>
      </c>
      <c r="C1270" s="39" t="s">
        <v>1733</v>
      </c>
      <c r="D1270" s="30">
        <v>1408.6908836364701</v>
      </c>
      <c r="E1270" s="56" t="s">
        <v>1734</v>
      </c>
      <c r="K1270" s="57" t="s">
        <v>301</v>
      </c>
      <c r="L1270" s="32" t="s">
        <v>403</v>
      </c>
      <c r="M1270" s="55" t="s">
        <v>457</v>
      </c>
      <c r="N1270" s="57">
        <v>2019</v>
      </c>
      <c r="Z1270" s="30" t="str">
        <f>IF(LEFT(M1270,4)=LEFT(L1270,4),L1270,0)</f>
        <v>Formica</v>
      </c>
      <c r="AA1270" s="72" t="s">
        <v>4303</v>
      </c>
      <c r="AB1270" s="72" t="s">
        <v>4304</v>
      </c>
      <c r="AC1270" s="72">
        <v>46.858907682238097</v>
      </c>
      <c r="AD1270" s="72">
        <v>6.5638457424937497</v>
      </c>
      <c r="AE1270" s="72"/>
      <c r="AF1270" s="72"/>
      <c r="AG1270" s="72"/>
    </row>
    <row r="1271" spans="1:33" s="56" customFormat="1" x14ac:dyDescent="0.25">
      <c r="A1271" s="24" t="s">
        <v>2062</v>
      </c>
      <c r="B1271" s="39" t="s">
        <v>1709</v>
      </c>
      <c r="C1271" s="39" t="s">
        <v>1728</v>
      </c>
      <c r="D1271" s="30"/>
      <c r="E1271" s="56" t="s">
        <v>1729</v>
      </c>
      <c r="L1271" s="56" t="s">
        <v>4</v>
      </c>
      <c r="M1271" s="58"/>
      <c r="Z1271" s="30">
        <f>IF(LEFT(M1271,4)=LEFT(L1271,4),L1271,0)</f>
        <v>0</v>
      </c>
      <c r="AA1271" s="72" t="s">
        <v>4300</v>
      </c>
      <c r="AB1271" s="72"/>
      <c r="AC1271" s="72">
        <v>46.501900989955203</v>
      </c>
      <c r="AD1271" s="72">
        <v>6.8829694206258303</v>
      </c>
      <c r="AE1271" s="72"/>
      <c r="AF1271" s="72"/>
      <c r="AG1271" s="72"/>
    </row>
    <row r="1272" spans="1:33" s="56" customFormat="1" x14ac:dyDescent="0.25">
      <c r="A1272" s="24" t="s">
        <v>2058</v>
      </c>
      <c r="B1272" s="39" t="s">
        <v>1709</v>
      </c>
      <c r="C1272" s="39" t="s">
        <v>1720</v>
      </c>
      <c r="D1272" s="30"/>
      <c r="E1272" s="56" t="s">
        <v>1723</v>
      </c>
      <c r="L1272" s="56" t="s">
        <v>4</v>
      </c>
      <c r="M1272" s="58"/>
      <c r="Z1272" s="30">
        <f>IF(LEFT(M1272,4)=LEFT(L1272,4),L1272,0)</f>
        <v>0</v>
      </c>
      <c r="AA1272" s="72" t="s">
        <v>4300</v>
      </c>
      <c r="AB1272" s="72" t="s">
        <v>4307</v>
      </c>
      <c r="AC1272" s="72">
        <v>46.720420951678797</v>
      </c>
      <c r="AD1272" s="72">
        <v>6.64549537487376</v>
      </c>
      <c r="AE1272" s="72"/>
      <c r="AF1272" s="72"/>
      <c r="AG1272" s="72"/>
    </row>
    <row r="1273" spans="1:33" s="56" customFormat="1" x14ac:dyDescent="0.25">
      <c r="A1273" s="24" t="s">
        <v>2056</v>
      </c>
      <c r="B1273" s="39" t="s">
        <v>1709</v>
      </c>
      <c r="C1273" s="39" t="s">
        <v>1720</v>
      </c>
      <c r="D1273" s="30">
        <v>539.4</v>
      </c>
      <c r="E1273" s="56" t="s">
        <v>1721</v>
      </c>
      <c r="K1273" s="56" t="s">
        <v>301</v>
      </c>
      <c r="L1273" s="56" t="s">
        <v>0</v>
      </c>
      <c r="M1273" s="55" t="s">
        <v>744</v>
      </c>
      <c r="N1273" s="57">
        <v>2019</v>
      </c>
      <c r="Z1273" s="30" t="str">
        <f>IF(LEFT(M1273,4)=LEFT(L1273,4),L1273,0)</f>
        <v>Myrmica</v>
      </c>
      <c r="AA1273" s="72" t="s">
        <v>4306</v>
      </c>
      <c r="AB1273" s="72" t="s">
        <v>4302</v>
      </c>
      <c r="AC1273" s="72">
        <v>46.869004833026402</v>
      </c>
      <c r="AD1273" s="72">
        <v>6.9538964334426803</v>
      </c>
      <c r="AE1273" s="72"/>
      <c r="AF1273" s="72"/>
      <c r="AG1273" s="72"/>
    </row>
    <row r="1274" spans="1:33" s="56" customFormat="1" x14ac:dyDescent="0.25">
      <c r="A1274" s="29" t="s">
        <v>2057</v>
      </c>
      <c r="B1274" s="39" t="s">
        <v>1709</v>
      </c>
      <c r="C1274" s="39" t="s">
        <v>1720</v>
      </c>
      <c r="D1274" s="30">
        <v>1425.9455223083501</v>
      </c>
      <c r="E1274" s="56" t="s">
        <v>1722</v>
      </c>
      <c r="K1274" s="56" t="s">
        <v>301</v>
      </c>
      <c r="L1274" s="56" t="s">
        <v>0</v>
      </c>
      <c r="M1274" s="55" t="s">
        <v>748</v>
      </c>
      <c r="N1274" s="57">
        <v>2019</v>
      </c>
      <c r="Q1274" s="56" t="s">
        <v>4128</v>
      </c>
      <c r="Z1274" s="30" t="str">
        <f>IF(LEFT(M1274,4)=LEFT(L1274,4),L1274,0)</f>
        <v>Myrmica</v>
      </c>
      <c r="AA1274" s="72" t="s">
        <v>4303</v>
      </c>
      <c r="AB1274" s="72" t="s">
        <v>4304</v>
      </c>
      <c r="AC1274" s="72">
        <v>46.423329552430403</v>
      </c>
      <c r="AD1274" s="72">
        <v>6.1050274876128299</v>
      </c>
      <c r="AE1274" s="72"/>
      <c r="AF1274" s="72"/>
      <c r="AG1274" s="72"/>
    </row>
    <row r="1275" spans="1:33" s="56" customFormat="1" x14ac:dyDescent="0.25">
      <c r="A1275" s="29" t="s">
        <v>2051</v>
      </c>
      <c r="B1275" s="39" t="s">
        <v>1709</v>
      </c>
      <c r="C1275" s="39" t="s">
        <v>1712</v>
      </c>
      <c r="D1275" s="30"/>
      <c r="E1275" s="56" t="s">
        <v>1713</v>
      </c>
      <c r="K1275" s="56" t="s">
        <v>301</v>
      </c>
      <c r="L1275" s="56" t="s">
        <v>0</v>
      </c>
      <c r="M1275" s="55" t="s">
        <v>744</v>
      </c>
      <c r="N1275" s="57">
        <v>2019</v>
      </c>
      <c r="Z1275" s="30" t="str">
        <f>IF(LEFT(M1275,4)=LEFT(L1275,4),L1275,0)</f>
        <v>Myrmica</v>
      </c>
      <c r="AA1275" s="72" t="s">
        <v>4300</v>
      </c>
      <c r="AB1275" s="72"/>
      <c r="AC1275" s="72">
        <v>46.718386204293097</v>
      </c>
      <c r="AD1275" s="72">
        <v>6.6421602850583401</v>
      </c>
      <c r="AE1275" s="72"/>
      <c r="AF1275" s="72"/>
      <c r="AG1275" s="72"/>
    </row>
    <row r="1276" spans="1:33" s="56" customFormat="1" x14ac:dyDescent="0.25">
      <c r="A1276" s="29" t="s">
        <v>2067</v>
      </c>
      <c r="B1276" s="39" t="s">
        <v>1709</v>
      </c>
      <c r="C1276" s="39" t="s">
        <v>4233</v>
      </c>
      <c r="D1276" s="30"/>
      <c r="E1276" s="37" t="s">
        <v>4312</v>
      </c>
      <c r="L1276" s="56" t="s">
        <v>4</v>
      </c>
      <c r="M1276" s="58"/>
      <c r="Z1276" s="30">
        <f>IF(LEFT(M1276,4)=LEFT(L1276,4),L1276,0)</f>
        <v>0</v>
      </c>
      <c r="AA1276" s="56" t="s">
        <v>4134</v>
      </c>
      <c r="AB1276" s="72"/>
      <c r="AC1276" s="72"/>
      <c r="AD1276" s="72"/>
      <c r="AE1276" s="72"/>
      <c r="AF1276" s="72"/>
      <c r="AG1276" s="72"/>
    </row>
    <row r="1277" spans="1:33" s="56" customFormat="1" x14ac:dyDescent="0.25">
      <c r="A1277" s="29" t="s">
        <v>2061</v>
      </c>
      <c r="B1277" s="39" t="s">
        <v>1709</v>
      </c>
      <c r="C1277" s="39" t="s">
        <v>4234</v>
      </c>
      <c r="D1277" s="30"/>
      <c r="E1277" s="56" t="s">
        <v>1727</v>
      </c>
      <c r="L1277" s="56" t="s">
        <v>4</v>
      </c>
      <c r="M1277" s="58"/>
      <c r="Z1277" s="30">
        <f>IF(LEFT(M1277,4)=LEFT(L1277,4),L1277,0)</f>
        <v>0</v>
      </c>
      <c r="AA1277" s="72" t="s">
        <v>4300</v>
      </c>
      <c r="AB1277" s="72" t="s">
        <v>4304</v>
      </c>
      <c r="AC1277" s="72">
        <v>46.327988492463</v>
      </c>
      <c r="AD1277" s="72">
        <v>7.0893268975291202</v>
      </c>
      <c r="AE1277" s="72"/>
      <c r="AF1277" s="72"/>
      <c r="AG1277" s="72"/>
    </row>
    <row r="1278" spans="1:33" s="56" customFormat="1" x14ac:dyDescent="0.25">
      <c r="A1278" s="24" t="s">
        <v>2050</v>
      </c>
      <c r="B1278" s="39" t="s">
        <v>1709</v>
      </c>
      <c r="C1278" s="39" t="s">
        <v>1710</v>
      </c>
      <c r="D1278" s="30"/>
      <c r="E1278" s="56" t="s">
        <v>1711</v>
      </c>
      <c r="K1278" s="56" t="s">
        <v>301</v>
      </c>
      <c r="L1278" s="56" t="s">
        <v>0</v>
      </c>
      <c r="M1278" s="55" t="s">
        <v>734</v>
      </c>
      <c r="N1278" s="57">
        <v>2019</v>
      </c>
      <c r="Z1278" s="30" t="str">
        <f>IF(LEFT(M1278,4)=LEFT(L1278,4),L1278,0)</f>
        <v>Myrmica</v>
      </c>
      <c r="AA1278" s="72" t="s">
        <v>4300</v>
      </c>
      <c r="AB1278" s="72"/>
      <c r="AC1278" s="72">
        <v>46.863988278422397</v>
      </c>
      <c r="AD1278" s="72">
        <v>6.7189882541683001</v>
      </c>
      <c r="AE1278" s="72"/>
      <c r="AF1278" s="72"/>
      <c r="AG1278" s="72"/>
    </row>
    <row r="1279" spans="1:33" s="56" customFormat="1" x14ac:dyDescent="0.25">
      <c r="A1279" s="24" t="s">
        <v>2068</v>
      </c>
      <c r="B1279" s="39" t="s">
        <v>1709</v>
      </c>
      <c r="C1279" s="39" t="s">
        <v>1736</v>
      </c>
      <c r="D1279" s="30"/>
      <c r="E1279" s="56" t="s">
        <v>1737</v>
      </c>
      <c r="K1279" s="57" t="s">
        <v>301</v>
      </c>
      <c r="L1279" s="32" t="s">
        <v>403</v>
      </c>
      <c r="M1279" s="55" t="s">
        <v>490</v>
      </c>
      <c r="N1279" s="57">
        <v>2019</v>
      </c>
      <c r="Z1279" s="30" t="str">
        <f>IF(LEFT(M1279,4)=LEFT(L1279,4),L1279,0)</f>
        <v>Formica</v>
      </c>
      <c r="AA1279" s="72" t="s">
        <v>4300</v>
      </c>
      <c r="AB1279" s="72"/>
      <c r="AC1279" s="72">
        <v>46.6447714935085</v>
      </c>
      <c r="AD1279" s="72">
        <v>6.5671580845833901</v>
      </c>
      <c r="AE1279" s="72"/>
      <c r="AF1279" s="72"/>
      <c r="AG1279" s="72"/>
    </row>
    <row r="1280" spans="1:33" s="56" customFormat="1" x14ac:dyDescent="0.25">
      <c r="A1280" s="29" t="s">
        <v>2063</v>
      </c>
      <c r="B1280" s="39" t="s">
        <v>1709</v>
      </c>
      <c r="C1280" s="39" t="s">
        <v>4235</v>
      </c>
      <c r="D1280" s="30"/>
      <c r="E1280" s="56" t="s">
        <v>1730</v>
      </c>
      <c r="L1280" s="56" t="s">
        <v>17</v>
      </c>
      <c r="M1280" s="58"/>
      <c r="Z1280" s="30">
        <f>IF(LEFT(M1280,4)=LEFT(L1280,4),L1280,0)</f>
        <v>0</v>
      </c>
      <c r="AA1280" s="72" t="s">
        <v>4300</v>
      </c>
      <c r="AB1280" s="72" t="s">
        <v>4304</v>
      </c>
      <c r="AC1280" s="72">
        <v>46.787854105669901</v>
      </c>
      <c r="AD1280" s="72">
        <v>6.7236314275812701</v>
      </c>
      <c r="AE1280" s="72"/>
      <c r="AF1280" s="72"/>
      <c r="AG1280" s="72"/>
    </row>
    <row r="1281" spans="1:33" s="56" customFormat="1" x14ac:dyDescent="0.25">
      <c r="A1281" s="29" t="s">
        <v>2065</v>
      </c>
      <c r="B1281" s="39" t="s">
        <v>1709</v>
      </c>
      <c r="C1281" s="39" t="s">
        <v>4235</v>
      </c>
      <c r="D1281" s="30"/>
      <c r="E1281" s="56" t="s">
        <v>1732</v>
      </c>
      <c r="L1281" s="56" t="s">
        <v>17</v>
      </c>
      <c r="M1281" s="58"/>
      <c r="Z1281" s="30">
        <f>IF(LEFT(M1281,4)=LEFT(L1281,4),L1281,0)</f>
        <v>0</v>
      </c>
      <c r="AA1281" s="72" t="s">
        <v>4300</v>
      </c>
      <c r="AB1281" s="72" t="s">
        <v>4304</v>
      </c>
      <c r="AC1281" s="72">
        <v>46.508771491144003</v>
      </c>
      <c r="AD1281" s="72">
        <v>7.19988127046327</v>
      </c>
      <c r="AE1281" s="72"/>
      <c r="AF1281" s="72"/>
      <c r="AG1281" s="72"/>
    </row>
    <row r="1282" spans="1:33" s="56" customFormat="1" x14ac:dyDescent="0.25">
      <c r="A1282" s="24" t="s">
        <v>2064</v>
      </c>
      <c r="B1282" s="39" t="s">
        <v>1709</v>
      </c>
      <c r="C1282" s="39" t="s">
        <v>4235</v>
      </c>
      <c r="D1282" s="30">
        <v>1839.4920005798299</v>
      </c>
      <c r="E1282" s="56" t="s">
        <v>1731</v>
      </c>
      <c r="L1282" s="56" t="s">
        <v>17</v>
      </c>
      <c r="M1282" s="58"/>
      <c r="Z1282" s="30">
        <f>IF(LEFT(M1282,4)=LEFT(L1282,4),L1282,0)</f>
        <v>0</v>
      </c>
      <c r="AA1282" s="72" t="s">
        <v>4303</v>
      </c>
      <c r="AB1282" s="72" t="s">
        <v>4304</v>
      </c>
      <c r="AC1282" s="72">
        <v>46.2922301331919</v>
      </c>
      <c r="AD1282" s="72">
        <v>7.1563639028803001</v>
      </c>
      <c r="AE1282" s="72"/>
      <c r="AF1282" s="72"/>
      <c r="AG1282" s="72"/>
    </row>
    <row r="1283" spans="1:33" s="56" customFormat="1" x14ac:dyDescent="0.25">
      <c r="A1283" s="24" t="s">
        <v>2060</v>
      </c>
      <c r="B1283" s="39" t="s">
        <v>1709</v>
      </c>
      <c r="C1283" s="39" t="s">
        <v>1724</v>
      </c>
      <c r="D1283" s="74">
        <v>809.19332504272495</v>
      </c>
      <c r="E1283" s="56" t="s">
        <v>1726</v>
      </c>
      <c r="K1283" s="57" t="s">
        <v>301</v>
      </c>
      <c r="L1283" s="32" t="s">
        <v>403</v>
      </c>
      <c r="M1283" s="55" t="s">
        <v>457</v>
      </c>
      <c r="N1283" s="57">
        <v>2019</v>
      </c>
      <c r="O1283" s="57"/>
      <c r="Z1283" s="30" t="str">
        <f>IF(LEFT(M1283,4)=LEFT(L1283,4),L1283,0)</f>
        <v>Formica</v>
      </c>
      <c r="AA1283" s="72" t="s">
        <v>4303</v>
      </c>
      <c r="AB1283" s="72"/>
      <c r="AC1283" s="72">
        <v>46.716224094954399</v>
      </c>
      <c r="AD1283" s="72">
        <v>6.4167265777967497</v>
      </c>
      <c r="AE1283" s="72"/>
      <c r="AF1283" s="72"/>
      <c r="AG1283" s="72"/>
    </row>
    <row r="1284" spans="1:33" s="56" customFormat="1" x14ac:dyDescent="0.25">
      <c r="A1284" s="29" t="s">
        <v>2059</v>
      </c>
      <c r="B1284" s="39" t="s">
        <v>1709</v>
      </c>
      <c r="C1284" s="39" t="s">
        <v>1724</v>
      </c>
      <c r="D1284" s="30"/>
      <c r="E1284" s="56" t="s">
        <v>1725</v>
      </c>
      <c r="K1284" s="56" t="s">
        <v>301</v>
      </c>
      <c r="L1284" s="56" t="s">
        <v>0</v>
      </c>
      <c r="M1284" s="55" t="s">
        <v>690</v>
      </c>
      <c r="N1284" s="57">
        <v>2019</v>
      </c>
      <c r="Q1284" s="56" t="s">
        <v>4128</v>
      </c>
      <c r="Z1284" s="30" t="str">
        <f>IF(LEFT(M1284,4)=LEFT(L1284,4),L1284,0)</f>
        <v>Myrmica</v>
      </c>
      <c r="AA1284" s="72" t="s">
        <v>4300</v>
      </c>
      <c r="AB1284" s="72"/>
      <c r="AC1284" s="72">
        <v>46.862359660657098</v>
      </c>
      <c r="AD1284" s="72">
        <v>6.7235758281534199</v>
      </c>
      <c r="AE1284" s="72"/>
      <c r="AF1284" s="72"/>
      <c r="AG1284" s="72"/>
    </row>
    <row r="1285" spans="1:33" s="56" customFormat="1" x14ac:dyDescent="0.25">
      <c r="A1285" s="29" t="s">
        <v>3810</v>
      </c>
      <c r="B1285" s="39" t="s">
        <v>3333</v>
      </c>
      <c r="C1285" s="39" t="s">
        <v>4236</v>
      </c>
      <c r="D1285" s="30">
        <v>512.507656097412</v>
      </c>
      <c r="E1285" s="56" t="s">
        <v>3358</v>
      </c>
      <c r="L1285" s="32" t="s">
        <v>403</v>
      </c>
      <c r="M1285" s="58"/>
      <c r="Z1285" s="30">
        <f>IF(LEFT(M1285,4)=LEFT(L1285,4),L1285,0)</f>
        <v>0</v>
      </c>
      <c r="AA1285" s="72" t="s">
        <v>4303</v>
      </c>
      <c r="AB1285" s="72"/>
      <c r="AC1285" s="72">
        <v>46.793344184118901</v>
      </c>
      <c r="AD1285" s="72">
        <v>6.5623307975474496</v>
      </c>
      <c r="AE1285" s="72"/>
      <c r="AF1285" s="72"/>
      <c r="AG1285" s="72"/>
    </row>
    <row r="1286" spans="1:33" s="56" customFormat="1" x14ac:dyDescent="0.25">
      <c r="A1286" s="29" t="s">
        <v>3802</v>
      </c>
      <c r="B1286" s="39" t="s">
        <v>3333</v>
      </c>
      <c r="C1286" s="39" t="s">
        <v>4236</v>
      </c>
      <c r="D1286" s="30"/>
      <c r="E1286" s="56" t="s">
        <v>3350</v>
      </c>
      <c r="L1286" s="56" t="s">
        <v>8</v>
      </c>
      <c r="M1286" s="58"/>
      <c r="Z1286" s="30">
        <f>IF(LEFT(M1286,4)=LEFT(L1286,4),L1286,0)</f>
        <v>0</v>
      </c>
      <c r="AA1286" s="72" t="s">
        <v>4300</v>
      </c>
      <c r="AB1286" s="72"/>
      <c r="AC1286" s="72">
        <v>46.430626903798597</v>
      </c>
      <c r="AD1286" s="72">
        <v>6.1815345623336402</v>
      </c>
      <c r="AE1286" s="72"/>
      <c r="AF1286" s="72"/>
      <c r="AG1286" s="72"/>
    </row>
    <row r="1287" spans="1:33" s="56" customFormat="1" x14ac:dyDescent="0.25">
      <c r="A1287" s="29" t="s">
        <v>3805</v>
      </c>
      <c r="B1287" s="39" t="s">
        <v>3333</v>
      </c>
      <c r="C1287" s="39" t="s">
        <v>4236</v>
      </c>
      <c r="D1287" s="30">
        <v>1789.54370117188</v>
      </c>
      <c r="E1287" s="56" t="s">
        <v>3353</v>
      </c>
      <c r="L1287" s="56" t="s">
        <v>8</v>
      </c>
      <c r="M1287" s="58"/>
      <c r="Z1287" s="30">
        <f>IF(LEFT(M1287,4)=LEFT(L1287,4),L1287,0)</f>
        <v>0</v>
      </c>
      <c r="AA1287" s="72" t="s">
        <v>4303</v>
      </c>
      <c r="AB1287" s="72"/>
      <c r="AC1287" s="72">
        <v>46.362779941355797</v>
      </c>
      <c r="AD1287" s="72">
        <v>7.1971892189827598</v>
      </c>
      <c r="AE1287" s="72"/>
      <c r="AF1287" s="72"/>
      <c r="AG1287" s="72"/>
    </row>
    <row r="1288" spans="1:33" s="56" customFormat="1" x14ac:dyDescent="0.25">
      <c r="A1288" s="29" t="s">
        <v>3808</v>
      </c>
      <c r="B1288" s="39" t="s">
        <v>3333</v>
      </c>
      <c r="C1288" s="39" t="s">
        <v>4236</v>
      </c>
      <c r="D1288" s="73"/>
      <c r="E1288" s="56" t="s">
        <v>3356</v>
      </c>
      <c r="L1288" s="56" t="s">
        <v>2</v>
      </c>
      <c r="M1288" s="58"/>
      <c r="Z1288" s="30">
        <f>IF(LEFT(M1288,4)=LEFT(L1288,4),L1288,0)</f>
        <v>0</v>
      </c>
      <c r="AA1288" s="72" t="s">
        <v>4300</v>
      </c>
      <c r="AB1288" s="72" t="s">
        <v>4304</v>
      </c>
      <c r="AC1288" s="72">
        <v>46.640329779788203</v>
      </c>
      <c r="AD1288" s="72">
        <v>6.33473592337534</v>
      </c>
      <c r="AE1288" s="72"/>
      <c r="AF1288" s="72"/>
      <c r="AG1288" s="72"/>
    </row>
    <row r="1289" spans="1:33" s="56" customFormat="1" x14ac:dyDescent="0.25">
      <c r="A1289" s="29" t="s">
        <v>3803</v>
      </c>
      <c r="B1289" s="39" t="s">
        <v>3333</v>
      </c>
      <c r="C1289" s="39" t="s">
        <v>4236</v>
      </c>
      <c r="D1289" s="73"/>
      <c r="E1289" s="56" t="s">
        <v>3351</v>
      </c>
      <c r="L1289" s="56" t="s">
        <v>8</v>
      </c>
      <c r="M1289" s="58"/>
      <c r="Z1289" s="30">
        <f>IF(LEFT(M1289,4)=LEFT(L1289,4),L1289,0)</f>
        <v>0</v>
      </c>
      <c r="AA1289" s="72" t="s">
        <v>4300</v>
      </c>
      <c r="AB1289" s="72" t="s">
        <v>4304</v>
      </c>
      <c r="AC1289" s="72">
        <v>46.866949368074103</v>
      </c>
      <c r="AD1289" s="72">
        <v>6.7198735313043798</v>
      </c>
      <c r="AE1289" s="72"/>
      <c r="AF1289" s="72"/>
      <c r="AG1289" s="72"/>
    </row>
    <row r="1290" spans="1:33" s="56" customFormat="1" x14ac:dyDescent="0.25">
      <c r="A1290" s="29" t="s">
        <v>3807</v>
      </c>
      <c r="B1290" s="39" t="s">
        <v>3333</v>
      </c>
      <c r="C1290" s="39" t="s">
        <v>4236</v>
      </c>
      <c r="D1290" s="73"/>
      <c r="E1290" s="56" t="s">
        <v>3355</v>
      </c>
      <c r="L1290" s="56" t="s">
        <v>8</v>
      </c>
      <c r="M1290" s="58"/>
      <c r="Z1290" s="30">
        <f>IF(LEFT(M1290,4)=LEFT(L1290,4),L1290,0)</f>
        <v>0</v>
      </c>
      <c r="AA1290" s="72" t="s">
        <v>4300</v>
      </c>
      <c r="AB1290" s="72"/>
      <c r="AC1290" s="72">
        <v>46.718370951006897</v>
      </c>
      <c r="AD1290" s="72">
        <v>6.64223778002295</v>
      </c>
      <c r="AE1290" s="72"/>
      <c r="AF1290" s="72"/>
      <c r="AG1290" s="72"/>
    </row>
    <row r="1291" spans="1:33" s="56" customFormat="1" x14ac:dyDescent="0.25">
      <c r="A1291" s="29" t="s">
        <v>3809</v>
      </c>
      <c r="B1291" s="39" t="s">
        <v>3333</v>
      </c>
      <c r="C1291" s="39" t="s">
        <v>4236</v>
      </c>
      <c r="D1291" s="73"/>
      <c r="E1291" s="56" t="s">
        <v>3357</v>
      </c>
      <c r="L1291" s="56" t="s">
        <v>2</v>
      </c>
      <c r="M1291" s="58"/>
      <c r="Z1291" s="30">
        <f>IF(LEFT(M1291,4)=LEFT(L1291,4),L1291,0)</f>
        <v>0</v>
      </c>
      <c r="AA1291" s="72" t="s">
        <v>4300</v>
      </c>
      <c r="AB1291" s="72" t="s">
        <v>4304</v>
      </c>
      <c r="AC1291" s="72">
        <v>46.8669459618676</v>
      </c>
      <c r="AD1291" s="72">
        <v>6.7198714427213302</v>
      </c>
      <c r="AE1291" s="72"/>
      <c r="AF1291" s="72"/>
      <c r="AG1291" s="72"/>
    </row>
    <row r="1292" spans="1:33" s="56" customFormat="1" x14ac:dyDescent="0.25">
      <c r="A1292" s="29" t="s">
        <v>3804</v>
      </c>
      <c r="B1292" s="39" t="s">
        <v>3333</v>
      </c>
      <c r="C1292" s="39" t="s">
        <v>4236</v>
      </c>
      <c r="D1292" s="73"/>
      <c r="E1292" s="56" t="s">
        <v>3352</v>
      </c>
      <c r="L1292" s="56" t="s">
        <v>8</v>
      </c>
      <c r="M1292" s="58"/>
      <c r="Z1292" s="30">
        <f>IF(LEFT(M1292,4)=LEFT(L1292,4),L1292,0)</f>
        <v>0</v>
      </c>
      <c r="AA1292" s="72" t="s">
        <v>4300</v>
      </c>
      <c r="AB1292" s="72" t="s">
        <v>4307</v>
      </c>
      <c r="AC1292" s="72">
        <v>46.788936021184</v>
      </c>
      <c r="AD1292" s="72">
        <v>6.5708461643825498</v>
      </c>
      <c r="AE1292" s="72"/>
      <c r="AF1292" s="72"/>
      <c r="AG1292" s="72"/>
    </row>
    <row r="1293" spans="1:33" s="56" customFormat="1" x14ac:dyDescent="0.25">
      <c r="A1293" s="29" t="s">
        <v>3806</v>
      </c>
      <c r="B1293" s="39" t="s">
        <v>3333</v>
      </c>
      <c r="C1293" s="39" t="s">
        <v>4236</v>
      </c>
      <c r="D1293" s="30">
        <v>1399.9344139099101</v>
      </c>
      <c r="E1293" s="56" t="s">
        <v>3354</v>
      </c>
      <c r="L1293" s="56" t="s">
        <v>8</v>
      </c>
      <c r="M1293" s="58"/>
      <c r="Z1293" s="30">
        <f>IF(LEFT(M1293,4)=LEFT(L1293,4),L1293,0)</f>
        <v>0</v>
      </c>
      <c r="AA1293" s="72" t="s">
        <v>4300</v>
      </c>
      <c r="AB1293" s="72" t="s">
        <v>4304</v>
      </c>
      <c r="AC1293" s="72">
        <v>46.858453801971798</v>
      </c>
      <c r="AD1293" s="72">
        <v>6.5612684750452903</v>
      </c>
      <c r="AE1293" s="72"/>
      <c r="AF1293" s="72"/>
      <c r="AG1293" s="72"/>
    </row>
    <row r="1294" spans="1:33" s="56" customFormat="1" x14ac:dyDescent="0.25">
      <c r="A1294" s="29" t="s">
        <v>3796</v>
      </c>
      <c r="B1294" s="39" t="s">
        <v>3333</v>
      </c>
      <c r="C1294" s="39" t="s">
        <v>3337</v>
      </c>
      <c r="D1294" s="30">
        <v>1419.1014060974101</v>
      </c>
      <c r="E1294" s="56" t="s">
        <v>3338</v>
      </c>
      <c r="K1294" s="56" t="s">
        <v>301</v>
      </c>
      <c r="L1294" s="56" t="s">
        <v>0</v>
      </c>
      <c r="M1294" s="58" t="s">
        <v>722</v>
      </c>
      <c r="Z1294" s="30" t="str">
        <f>IF(LEFT(M1294,4)=LEFT(L1294,4),L1294,0)</f>
        <v>Myrmica</v>
      </c>
      <c r="AA1294" s="72" t="s">
        <v>4303</v>
      </c>
      <c r="AB1294" s="72" t="s">
        <v>4304</v>
      </c>
      <c r="AC1294" s="72">
        <v>46.423232113274203</v>
      </c>
      <c r="AD1294" s="72">
        <v>6.1042515749727198</v>
      </c>
      <c r="AE1294" s="72"/>
      <c r="AF1294" s="72"/>
      <c r="AG1294" s="72"/>
    </row>
    <row r="1295" spans="1:33" s="56" customFormat="1" x14ac:dyDescent="0.25">
      <c r="A1295" s="29" t="s">
        <v>3814</v>
      </c>
      <c r="B1295" s="39" t="s">
        <v>3333</v>
      </c>
      <c r="C1295" s="39" t="s">
        <v>3362</v>
      </c>
      <c r="D1295" s="30"/>
      <c r="E1295" s="56" t="s">
        <v>3363</v>
      </c>
      <c r="L1295" s="56" t="s">
        <v>95</v>
      </c>
      <c r="M1295" s="58"/>
      <c r="Z1295" s="30">
        <f>IF(LEFT(M1295,4)=LEFT(L1295,4),L1295,0)</f>
        <v>0</v>
      </c>
      <c r="AA1295" s="72" t="s">
        <v>4300</v>
      </c>
      <c r="AB1295" s="72"/>
      <c r="AC1295" s="72">
        <v>46.643597595335002</v>
      </c>
      <c r="AD1295" s="72">
        <v>6.5665975028992296</v>
      </c>
      <c r="AE1295" s="72"/>
      <c r="AF1295" s="72"/>
      <c r="AG1295" s="72"/>
    </row>
    <row r="1296" spans="1:33" s="56" customFormat="1" x14ac:dyDescent="0.25">
      <c r="A1296" s="29" t="s">
        <v>3797</v>
      </c>
      <c r="B1296" s="39" t="s">
        <v>3333</v>
      </c>
      <c r="C1296" s="39" t="s">
        <v>3340</v>
      </c>
      <c r="D1296" s="30"/>
      <c r="E1296" s="56" t="s">
        <v>3339</v>
      </c>
      <c r="J1296" s="37"/>
      <c r="K1296" s="37"/>
      <c r="L1296" s="37" t="s">
        <v>0</v>
      </c>
      <c r="M1296" s="38"/>
      <c r="N1296" s="37"/>
      <c r="O1296" s="37"/>
      <c r="Z1296" s="30">
        <f>IF(LEFT(M1296,4)=LEFT(L1296,4),L1296,0)</f>
        <v>0</v>
      </c>
      <c r="AA1296" s="72" t="s">
        <v>4300</v>
      </c>
      <c r="AB1296" s="72" t="s">
        <v>4304</v>
      </c>
      <c r="AC1296" s="72">
        <v>46.327201704248999</v>
      </c>
      <c r="AD1296" s="72">
        <v>7.0984088425937104</v>
      </c>
      <c r="AE1296" s="72"/>
      <c r="AF1296" s="72"/>
      <c r="AG1296" s="72"/>
    </row>
    <row r="1297" spans="1:33" s="56" customFormat="1" x14ac:dyDescent="0.25">
      <c r="A1297" s="29" t="s">
        <v>3801</v>
      </c>
      <c r="B1297" s="39" t="s">
        <v>3333</v>
      </c>
      <c r="C1297" s="39" t="s">
        <v>3347</v>
      </c>
      <c r="D1297" s="30">
        <v>614.03312683105503</v>
      </c>
      <c r="E1297" s="56" t="s">
        <v>3348</v>
      </c>
      <c r="K1297" s="56" t="s">
        <v>301</v>
      </c>
      <c r="L1297" s="56" t="s">
        <v>86</v>
      </c>
      <c r="M1297" s="58" t="s">
        <v>665</v>
      </c>
      <c r="N1297" s="57">
        <v>2019</v>
      </c>
      <c r="Z1297" s="30" t="str">
        <f>IF(LEFT(M1297,4)=LEFT(L1297,4),L1297,0)</f>
        <v>Manica</v>
      </c>
      <c r="AA1297" s="72" t="s">
        <v>4300</v>
      </c>
      <c r="AB1297" s="72"/>
      <c r="AC1297" s="72">
        <v>46.863624555845497</v>
      </c>
      <c r="AD1297" s="72">
        <v>6.7287404089101397</v>
      </c>
      <c r="AE1297" s="72"/>
      <c r="AF1297" s="72"/>
      <c r="AG1297" s="72"/>
    </row>
    <row r="1298" spans="1:33" s="56" customFormat="1" x14ac:dyDescent="0.25">
      <c r="A1298" s="29" t="s">
        <v>3799</v>
      </c>
      <c r="B1298" s="39" t="s">
        <v>3333</v>
      </c>
      <c r="C1298" s="39" t="s">
        <v>3343</v>
      </c>
      <c r="D1298" s="30">
        <v>1932.2654380798299</v>
      </c>
      <c r="E1298" s="56" t="s">
        <v>3344</v>
      </c>
      <c r="J1298" s="37"/>
      <c r="K1298" s="37"/>
      <c r="L1298" s="37" t="s">
        <v>0</v>
      </c>
      <c r="M1298" s="38"/>
      <c r="N1298" s="37"/>
      <c r="O1298" s="37"/>
      <c r="Z1298" s="30">
        <f>IF(LEFT(M1298,4)=LEFT(L1298,4),L1298,0)</f>
        <v>0</v>
      </c>
      <c r="AA1298" s="72" t="s">
        <v>4303</v>
      </c>
      <c r="AB1298" s="72" t="s">
        <v>4304</v>
      </c>
      <c r="AC1298" s="72">
        <v>46.288422276444003</v>
      </c>
      <c r="AD1298" s="72">
        <v>7.1552284898533696</v>
      </c>
      <c r="AE1298" s="72"/>
      <c r="AF1298" s="72"/>
      <c r="AG1298" s="72"/>
    </row>
    <row r="1299" spans="1:33" s="56" customFormat="1" x14ac:dyDescent="0.25">
      <c r="A1299" s="29" t="s">
        <v>3800</v>
      </c>
      <c r="B1299" s="39" t="s">
        <v>3333</v>
      </c>
      <c r="C1299" s="39" t="s">
        <v>3345</v>
      </c>
      <c r="D1299" s="30"/>
      <c r="E1299" s="56" t="s">
        <v>3346</v>
      </c>
      <c r="J1299" s="37"/>
      <c r="K1299" s="37"/>
      <c r="L1299" s="37" t="s">
        <v>0</v>
      </c>
      <c r="M1299" s="38"/>
      <c r="N1299" s="37"/>
      <c r="O1299" s="37"/>
      <c r="Z1299" s="30">
        <f>IF(LEFT(M1299,4)=LEFT(L1299,4),L1299,0)</f>
        <v>0</v>
      </c>
      <c r="AA1299" s="72" t="s">
        <v>4300</v>
      </c>
      <c r="AB1299" s="72"/>
      <c r="AC1299" s="72">
        <v>46.365387192901999</v>
      </c>
      <c r="AD1299" s="72">
        <v>7.1992423645788399</v>
      </c>
      <c r="AE1299" s="72"/>
      <c r="AF1299" s="72"/>
      <c r="AG1299" s="72"/>
    </row>
    <row r="1300" spans="1:33" s="56" customFormat="1" x14ac:dyDescent="0.25">
      <c r="A1300" s="29" t="s">
        <v>3798</v>
      </c>
      <c r="B1300" s="39" t="s">
        <v>3333</v>
      </c>
      <c r="C1300" s="39" t="s">
        <v>3341</v>
      </c>
      <c r="D1300" s="30"/>
      <c r="E1300" s="56" t="s">
        <v>3342</v>
      </c>
      <c r="J1300" s="37"/>
      <c r="K1300" s="37"/>
      <c r="L1300" s="37" t="s">
        <v>0</v>
      </c>
      <c r="M1300" s="37"/>
      <c r="N1300" s="37"/>
      <c r="Q1300" s="38" t="s">
        <v>3349</v>
      </c>
      <c r="Z1300" s="30">
        <f>IF(LEFT(M1300,4)=LEFT(L1300,4),L1300,0)</f>
        <v>0</v>
      </c>
      <c r="AA1300" s="72" t="s">
        <v>4300</v>
      </c>
      <c r="AB1300" s="72" t="s">
        <v>4301</v>
      </c>
      <c r="AC1300" s="72">
        <v>46.642230317114901</v>
      </c>
      <c r="AD1300" s="72">
        <v>6.5723401123998197</v>
      </c>
      <c r="AE1300" s="72"/>
      <c r="AF1300" s="72"/>
      <c r="AG1300" s="72"/>
    </row>
    <row r="1301" spans="1:33" s="56" customFormat="1" x14ac:dyDescent="0.25">
      <c r="A1301" s="29" t="s">
        <v>3813</v>
      </c>
      <c r="B1301" s="39" t="s">
        <v>3333</v>
      </c>
      <c r="C1301" s="39" t="s">
        <v>4237</v>
      </c>
      <c r="D1301" s="30">
        <v>493.57564926147501</v>
      </c>
      <c r="E1301" s="56" t="s">
        <v>3361</v>
      </c>
      <c r="L1301" s="32" t="s">
        <v>403</v>
      </c>
      <c r="M1301" s="58"/>
      <c r="Z1301" s="30">
        <f>IF(LEFT(M1301,4)=LEFT(L1301,4),L1301,0)</f>
        <v>0</v>
      </c>
      <c r="AA1301" s="72" t="s">
        <v>4303</v>
      </c>
      <c r="AB1301" s="72" t="s">
        <v>4301</v>
      </c>
      <c r="AC1301" s="72">
        <v>46.577024864827798</v>
      </c>
      <c r="AD1301" s="72">
        <v>6.4938110024455797</v>
      </c>
      <c r="AE1301" s="72"/>
      <c r="AF1301" s="72"/>
      <c r="AG1301" s="72"/>
    </row>
    <row r="1302" spans="1:33" s="56" customFormat="1" x14ac:dyDescent="0.25">
      <c r="A1302" s="29" t="s">
        <v>3812</v>
      </c>
      <c r="B1302" s="39" t="s">
        <v>3333</v>
      </c>
      <c r="C1302" s="39" t="s">
        <v>4237</v>
      </c>
      <c r="D1302" s="30">
        <v>505.923427581787</v>
      </c>
      <c r="E1302" s="56" t="s">
        <v>3360</v>
      </c>
      <c r="L1302" s="32" t="s">
        <v>403</v>
      </c>
      <c r="M1302" s="58"/>
      <c r="Z1302" s="30">
        <f>IF(LEFT(M1302,4)=LEFT(L1302,4),L1302,0)</f>
        <v>0</v>
      </c>
      <c r="AA1302" s="72" t="s">
        <v>4300</v>
      </c>
      <c r="AB1302" s="72"/>
      <c r="AC1302" s="72">
        <v>46.794682019267299</v>
      </c>
      <c r="AD1302" s="72">
        <v>6.5643049028764899</v>
      </c>
      <c r="AE1302" s="72"/>
      <c r="AF1302" s="72"/>
      <c r="AG1302" s="72"/>
    </row>
    <row r="1303" spans="1:33" s="56" customFormat="1" x14ac:dyDescent="0.25">
      <c r="A1303" s="29" t="s">
        <v>3811</v>
      </c>
      <c r="B1303" s="39" t="s">
        <v>3333</v>
      </c>
      <c r="C1303" s="39" t="s">
        <v>4238</v>
      </c>
      <c r="D1303" s="30">
        <v>1295.80003738403</v>
      </c>
      <c r="E1303" s="56" t="s">
        <v>3359</v>
      </c>
      <c r="L1303" s="32" t="s">
        <v>403</v>
      </c>
      <c r="M1303" s="58"/>
      <c r="Z1303" s="30">
        <f>IF(LEFT(M1303,4)=LEFT(L1303,4),L1303,0)</f>
        <v>0</v>
      </c>
      <c r="AA1303" s="72" t="s">
        <v>4303</v>
      </c>
      <c r="AB1303" s="72" t="s">
        <v>4304</v>
      </c>
      <c r="AC1303" s="72">
        <v>46.641380195455298</v>
      </c>
      <c r="AD1303" s="72">
        <v>6.3392627056702198</v>
      </c>
      <c r="AE1303" s="72"/>
      <c r="AF1303" s="72"/>
      <c r="AG1303" s="72"/>
    </row>
    <row r="1304" spans="1:33" s="56" customFormat="1" x14ac:dyDescent="0.25">
      <c r="A1304" s="29" t="s">
        <v>3817</v>
      </c>
      <c r="B1304" s="39" t="s">
        <v>3333</v>
      </c>
      <c r="C1304" s="39" t="s">
        <v>3364</v>
      </c>
      <c r="D1304" s="30"/>
      <c r="E1304" s="56" t="s">
        <v>3367</v>
      </c>
      <c r="L1304" s="56" t="s">
        <v>8</v>
      </c>
      <c r="M1304" s="58"/>
      <c r="Z1304" s="30">
        <f>IF(LEFT(M1304,4)=LEFT(L1304,4),L1304,0)</f>
        <v>0</v>
      </c>
      <c r="AA1304" s="72" t="s">
        <v>4300</v>
      </c>
      <c r="AB1304" s="72" t="s">
        <v>4304</v>
      </c>
      <c r="AC1304" s="72">
        <v>46.571935109110598</v>
      </c>
      <c r="AD1304" s="72">
        <v>6.4961703529791404</v>
      </c>
      <c r="AE1304" s="72"/>
      <c r="AF1304" s="72"/>
      <c r="AG1304" s="72"/>
    </row>
    <row r="1305" spans="1:33" s="56" customFormat="1" x14ac:dyDescent="0.25">
      <c r="A1305" s="29" t="s">
        <v>3816</v>
      </c>
      <c r="B1305" s="39" t="s">
        <v>3333</v>
      </c>
      <c r="C1305" s="39" t="s">
        <v>3364</v>
      </c>
      <c r="D1305" s="30"/>
      <c r="E1305" s="56" t="s">
        <v>3366</v>
      </c>
      <c r="L1305" s="56" t="s">
        <v>8</v>
      </c>
      <c r="M1305" s="58"/>
      <c r="Z1305" s="30">
        <f>IF(LEFT(M1305,4)=LEFT(L1305,4),L1305,0)</f>
        <v>0</v>
      </c>
      <c r="AA1305" s="72" t="s">
        <v>4303</v>
      </c>
      <c r="AB1305" s="72" t="s">
        <v>4301</v>
      </c>
      <c r="AC1305" s="72">
        <v>46.645895737022499</v>
      </c>
      <c r="AD1305" s="72">
        <v>6.5663188637597401</v>
      </c>
      <c r="AE1305" s="72"/>
      <c r="AF1305" s="72"/>
      <c r="AG1305" s="72"/>
    </row>
    <row r="1306" spans="1:33" s="56" customFormat="1" x14ac:dyDescent="0.25">
      <c r="A1306" s="29" t="s">
        <v>3815</v>
      </c>
      <c r="B1306" s="39" t="s">
        <v>3333</v>
      </c>
      <c r="C1306" s="39" t="s">
        <v>3364</v>
      </c>
      <c r="D1306" s="30"/>
      <c r="E1306" s="56" t="s">
        <v>3365</v>
      </c>
      <c r="L1306" s="56" t="s">
        <v>2</v>
      </c>
      <c r="M1306" s="58"/>
      <c r="Z1306" s="30">
        <f>IF(LEFT(M1306,4)=LEFT(L1306,4),L1306,0)</f>
        <v>0</v>
      </c>
      <c r="AA1306" s="72" t="s">
        <v>4303</v>
      </c>
      <c r="AB1306" s="72" t="s">
        <v>4304</v>
      </c>
      <c r="AC1306" s="72">
        <v>46.859620255631299</v>
      </c>
      <c r="AD1306" s="72">
        <v>6.5655201752338899</v>
      </c>
      <c r="AE1306" s="72"/>
      <c r="AF1306" s="72"/>
      <c r="AG1306" s="72"/>
    </row>
    <row r="1307" spans="1:33" s="56" customFormat="1" x14ac:dyDescent="0.25">
      <c r="A1307" s="29" t="s">
        <v>5</v>
      </c>
      <c r="B1307" s="39" t="s">
        <v>3333</v>
      </c>
      <c r="C1307" s="39" t="s">
        <v>4239</v>
      </c>
      <c r="D1307" s="30"/>
      <c r="E1307" s="56" t="s">
        <v>3334</v>
      </c>
      <c r="L1307" s="56" t="s">
        <v>8</v>
      </c>
      <c r="M1307" s="58"/>
      <c r="Z1307" s="30">
        <f>IF(LEFT(M1307,4)=LEFT(L1307,4),L1307,0)</f>
        <v>0</v>
      </c>
      <c r="AA1307" s="72" t="s">
        <v>4300</v>
      </c>
      <c r="AB1307" s="72" t="s">
        <v>4304</v>
      </c>
      <c r="AC1307" s="72">
        <v>46.8645090666597</v>
      </c>
      <c r="AD1307" s="72">
        <v>6.5715818944816897</v>
      </c>
      <c r="AE1307" s="72"/>
      <c r="AF1307" s="72"/>
      <c r="AG1307" s="72"/>
    </row>
    <row r="1308" spans="1:33" s="56" customFormat="1" x14ac:dyDescent="0.25">
      <c r="A1308" s="29" t="s">
        <v>3795</v>
      </c>
      <c r="B1308" s="39" t="s">
        <v>3333</v>
      </c>
      <c r="C1308" s="39" t="s">
        <v>3335</v>
      </c>
      <c r="D1308" s="30">
        <v>517.964443206787</v>
      </c>
      <c r="E1308" s="56" t="s">
        <v>3336</v>
      </c>
      <c r="K1308" s="56" t="s">
        <v>301</v>
      </c>
      <c r="L1308" s="56" t="s">
        <v>0</v>
      </c>
      <c r="M1308" s="58" t="s">
        <v>727</v>
      </c>
      <c r="Z1308" s="30" t="str">
        <f>IF(LEFT(M1308,4)=LEFT(L1308,4),L1308,0)</f>
        <v>Myrmica</v>
      </c>
      <c r="AA1308" s="72" t="s">
        <v>4300</v>
      </c>
      <c r="AB1308" s="72" t="s">
        <v>4307</v>
      </c>
      <c r="AC1308" s="72">
        <v>46.792798354136004</v>
      </c>
      <c r="AD1308" s="72">
        <v>6.5717178580932103</v>
      </c>
      <c r="AE1308" s="72"/>
      <c r="AF1308" s="72"/>
      <c r="AG1308" s="72"/>
    </row>
    <row r="1309" spans="1:33" s="56" customFormat="1" x14ac:dyDescent="0.25">
      <c r="A1309" s="29" t="s">
        <v>1271</v>
      </c>
      <c r="B1309" s="39" t="s">
        <v>54</v>
      </c>
      <c r="C1309" s="39" t="s">
        <v>63</v>
      </c>
      <c r="D1309" s="30"/>
      <c r="E1309" s="56" t="s">
        <v>67</v>
      </c>
      <c r="F1309" s="56">
        <v>10</v>
      </c>
      <c r="L1309" s="56" t="s">
        <v>2</v>
      </c>
      <c r="M1309" s="58"/>
      <c r="P1309" s="30"/>
      <c r="Z1309" s="30">
        <f>IF(LEFT(M1309,4)=LEFT(L1309,4),L1309,0)</f>
        <v>0</v>
      </c>
      <c r="AA1309" s="72" t="s">
        <v>4300</v>
      </c>
      <c r="AB1309" s="72" t="s">
        <v>4304</v>
      </c>
      <c r="AC1309" s="72">
        <v>46.8659438638445</v>
      </c>
      <c r="AD1309" s="72">
        <v>6.5627288536262602</v>
      </c>
      <c r="AE1309" s="72"/>
      <c r="AF1309" s="72"/>
      <c r="AG1309" s="72"/>
    </row>
    <row r="1310" spans="1:33" s="56" customFormat="1" x14ac:dyDescent="0.25">
      <c r="A1310" s="29" t="s">
        <v>1269</v>
      </c>
      <c r="B1310" s="39" t="s">
        <v>54</v>
      </c>
      <c r="C1310" s="39" t="s">
        <v>63</v>
      </c>
      <c r="D1310" s="30">
        <v>506.129238128662</v>
      </c>
      <c r="E1310" s="56" t="s">
        <v>64</v>
      </c>
      <c r="F1310" s="56">
        <v>10</v>
      </c>
      <c r="K1310" s="57" t="s">
        <v>301</v>
      </c>
      <c r="L1310" s="32" t="s">
        <v>403</v>
      </c>
      <c r="M1310" s="58" t="s">
        <v>4004</v>
      </c>
      <c r="N1310" s="56">
        <v>2019</v>
      </c>
      <c r="Z1310" s="30" t="str">
        <f>IF(LEFT(M1310,4)=LEFT(L1310,4),L1310,0)</f>
        <v>Formica</v>
      </c>
      <c r="AA1310" s="72" t="s">
        <v>4303</v>
      </c>
      <c r="AB1310" s="72" t="s">
        <v>4301</v>
      </c>
      <c r="AC1310" s="72">
        <v>46.497460487221097</v>
      </c>
      <c r="AD1310" s="72">
        <v>6.4212212057943896</v>
      </c>
      <c r="AE1310" s="72"/>
      <c r="AF1310" s="72"/>
      <c r="AG1310" s="72"/>
    </row>
    <row r="1311" spans="1:33" s="56" customFormat="1" x14ac:dyDescent="0.25">
      <c r="A1311" s="24" t="s">
        <v>1270</v>
      </c>
      <c r="B1311" s="39" t="s">
        <v>54</v>
      </c>
      <c r="C1311" s="39" t="s">
        <v>65</v>
      </c>
      <c r="D1311" s="30">
        <v>1121.8417205596299</v>
      </c>
      <c r="E1311" s="56" t="s">
        <v>66</v>
      </c>
      <c r="F1311" s="56">
        <v>10</v>
      </c>
      <c r="L1311" s="56" t="s">
        <v>2</v>
      </c>
      <c r="M1311" s="58"/>
      <c r="Z1311" s="30">
        <f>IF(LEFT(M1311,4)=LEFT(L1311,4),L1311,0)</f>
        <v>0</v>
      </c>
      <c r="AA1311" s="72" t="s">
        <v>4300</v>
      </c>
      <c r="AB1311" s="72"/>
      <c r="AC1311" s="72">
        <v>46.573286941660399</v>
      </c>
      <c r="AD1311" s="72">
        <v>6.3409215122160196</v>
      </c>
      <c r="AE1311" s="72"/>
      <c r="AF1311" s="72"/>
      <c r="AG1311" s="72"/>
    </row>
    <row r="1312" spans="1:33" s="56" customFormat="1" x14ac:dyDescent="0.25">
      <c r="A1312" s="24" t="s">
        <v>1268</v>
      </c>
      <c r="B1312" s="39" t="s">
        <v>54</v>
      </c>
      <c r="C1312" s="39" t="s">
        <v>61</v>
      </c>
      <c r="D1312" s="30"/>
      <c r="E1312" s="56" t="s">
        <v>62</v>
      </c>
      <c r="F1312" s="56">
        <v>10</v>
      </c>
      <c r="K1312" s="57" t="s">
        <v>301</v>
      </c>
      <c r="L1312" s="32" t="s">
        <v>403</v>
      </c>
      <c r="M1312" s="58" t="s">
        <v>4004</v>
      </c>
      <c r="N1312" s="56">
        <v>2019</v>
      </c>
      <c r="Z1312" s="30" t="str">
        <f>IF(LEFT(M1312,4)=LEFT(L1312,4),L1312,0)</f>
        <v>Formica</v>
      </c>
      <c r="AA1312" s="72" t="s">
        <v>4300</v>
      </c>
      <c r="AB1312" s="72" t="s">
        <v>4304</v>
      </c>
      <c r="AC1312" s="72">
        <v>46.507601491367197</v>
      </c>
      <c r="AD1312" s="72">
        <v>7.2008656883690501</v>
      </c>
      <c r="AE1312" s="72"/>
      <c r="AF1312" s="72"/>
      <c r="AG1312" s="72"/>
    </row>
    <row r="1313" spans="1:33" s="56" customFormat="1" x14ac:dyDescent="0.25">
      <c r="A1313" s="29"/>
      <c r="B1313" s="37" t="s">
        <v>54</v>
      </c>
      <c r="C1313" s="37" t="s">
        <v>61</v>
      </c>
      <c r="D1313" s="30"/>
      <c r="E1313" s="37" t="s">
        <v>4146</v>
      </c>
      <c r="Z1313" s="30">
        <f>IF(LEFT(M1313,4)=LEFT(L1313,4),L1313,0)</f>
        <v>0</v>
      </c>
      <c r="AA1313" s="72" t="s">
        <v>4300</v>
      </c>
      <c r="AB1313" s="72"/>
      <c r="AC1313" s="72">
        <v>46.937056445322902</v>
      </c>
      <c r="AD1313" s="72">
        <v>7.0421729520466601</v>
      </c>
      <c r="AE1313" s="72"/>
      <c r="AF1313" s="72"/>
      <c r="AG1313" s="72"/>
    </row>
    <row r="1314" spans="1:33" s="56" customFormat="1" x14ac:dyDescent="0.25">
      <c r="A1314" s="29"/>
      <c r="B1314" s="37" t="s">
        <v>54</v>
      </c>
      <c r="C1314" s="37" t="s">
        <v>61</v>
      </c>
      <c r="D1314" s="30"/>
      <c r="E1314" s="37" t="s">
        <v>4147</v>
      </c>
      <c r="Z1314" s="30">
        <f>IF(LEFT(M1314,4)=LEFT(L1314,4),L1314,0)</f>
        <v>0</v>
      </c>
      <c r="AA1314" s="72" t="s">
        <v>4300</v>
      </c>
      <c r="AB1314" s="72" t="s">
        <v>4304</v>
      </c>
      <c r="AC1314" s="72">
        <v>46.644704938920803</v>
      </c>
      <c r="AD1314" s="72">
        <v>6.5695533611279204</v>
      </c>
      <c r="AE1314" s="72"/>
      <c r="AF1314" s="72"/>
      <c r="AG1314" s="72"/>
    </row>
    <row r="1315" spans="1:33" s="56" customFormat="1" x14ac:dyDescent="0.25">
      <c r="A1315" s="24" t="s">
        <v>1280</v>
      </c>
      <c r="B1315" s="39" t="s">
        <v>54</v>
      </c>
      <c r="C1315" s="39" t="s">
        <v>81</v>
      </c>
      <c r="D1315" s="30"/>
      <c r="E1315" s="56" t="s">
        <v>82</v>
      </c>
      <c r="F1315" s="56">
        <v>10</v>
      </c>
      <c r="L1315" s="56" t="s">
        <v>2</v>
      </c>
      <c r="M1315" s="58"/>
      <c r="Z1315" s="30">
        <f>IF(LEFT(M1315,4)=LEFT(L1315,4),L1315,0)</f>
        <v>0</v>
      </c>
      <c r="AA1315" s="72" t="s">
        <v>4300</v>
      </c>
      <c r="AB1315" s="72" t="s">
        <v>4304</v>
      </c>
      <c r="AC1315" s="72">
        <v>46.424132867252403</v>
      </c>
      <c r="AD1315" s="72">
        <v>6.1042067930574797</v>
      </c>
      <c r="AE1315" s="72"/>
      <c r="AF1315" s="72"/>
      <c r="AG1315" s="72"/>
    </row>
    <row r="1316" spans="1:33" s="56" customFormat="1" x14ac:dyDescent="0.25">
      <c r="A1316" s="29" t="s">
        <v>1281</v>
      </c>
      <c r="B1316" s="39" t="s">
        <v>54</v>
      </c>
      <c r="C1316" s="39" t="s">
        <v>81</v>
      </c>
      <c r="D1316" s="30"/>
      <c r="E1316" s="56" t="s">
        <v>83</v>
      </c>
      <c r="F1316" s="26">
        <v>10</v>
      </c>
      <c r="G1316" s="26"/>
      <c r="H1316" s="26"/>
      <c r="I1316" s="26"/>
      <c r="J1316" s="26"/>
      <c r="K1316" s="26" t="s">
        <v>4001</v>
      </c>
      <c r="L1316" s="56" t="s">
        <v>0</v>
      </c>
      <c r="M1316" s="31" t="s">
        <v>727</v>
      </c>
      <c r="N1316" s="57">
        <v>2019</v>
      </c>
      <c r="P1316" s="30"/>
      <c r="Z1316" s="30" t="str">
        <f>IF(LEFT(M1316,4)=LEFT(L1316,4),L1316,0)</f>
        <v>Myrmica</v>
      </c>
      <c r="AA1316" s="72" t="s">
        <v>4300</v>
      </c>
      <c r="AB1316" s="72"/>
      <c r="AC1316" s="72">
        <v>46.428670579724702</v>
      </c>
      <c r="AD1316" s="72">
        <v>6.1861189787405202</v>
      </c>
      <c r="AE1316" s="72"/>
      <c r="AF1316" s="72"/>
      <c r="AG1316" s="72"/>
    </row>
    <row r="1317" spans="1:33" s="56" customFormat="1" x14ac:dyDescent="0.25">
      <c r="A1317" s="24" t="s">
        <v>1274</v>
      </c>
      <c r="B1317" s="39" t="s">
        <v>54</v>
      </c>
      <c r="C1317" s="39" t="s">
        <v>73</v>
      </c>
      <c r="D1317" s="30"/>
      <c r="E1317" s="56" t="s">
        <v>72</v>
      </c>
      <c r="F1317" s="56">
        <v>10</v>
      </c>
      <c r="L1317" s="56" t="s">
        <v>2</v>
      </c>
      <c r="M1317" s="58"/>
      <c r="Z1317" s="30">
        <f>IF(LEFT(M1317,4)=LEFT(L1317,4),L1317,0)</f>
        <v>0</v>
      </c>
      <c r="AA1317" s="72" t="s">
        <v>4300</v>
      </c>
      <c r="AB1317" s="72" t="s">
        <v>4304</v>
      </c>
      <c r="AC1317" s="72">
        <v>46.284676278845197</v>
      </c>
      <c r="AD1317" s="72">
        <v>6.9652219056579803</v>
      </c>
      <c r="AE1317" s="72"/>
      <c r="AF1317" s="72"/>
      <c r="AG1317" s="72"/>
    </row>
    <row r="1318" spans="1:33" s="56" customFormat="1" x14ac:dyDescent="0.25">
      <c r="A1318" s="29" t="s">
        <v>1265</v>
      </c>
      <c r="B1318" s="39" t="s">
        <v>54</v>
      </c>
      <c r="C1318" s="39" t="s">
        <v>57</v>
      </c>
      <c r="D1318" s="30">
        <v>1044.6775908777499</v>
      </c>
      <c r="E1318" s="56" t="s">
        <v>58</v>
      </c>
      <c r="F1318" s="56">
        <v>10</v>
      </c>
      <c r="L1318" s="56" t="s">
        <v>4</v>
      </c>
      <c r="M1318" s="58"/>
      <c r="Z1318" s="30">
        <f>IF(LEFT(M1318,4)=LEFT(L1318,4),L1318,0)</f>
        <v>0</v>
      </c>
      <c r="AA1318" s="72" t="s">
        <v>4300</v>
      </c>
      <c r="AB1318" s="72"/>
      <c r="AC1318" s="72">
        <v>46.571126920593898</v>
      </c>
      <c r="AD1318" s="72">
        <v>6.3397011491058999</v>
      </c>
      <c r="AE1318" s="72"/>
      <c r="AF1318" s="72"/>
      <c r="AG1318" s="72"/>
    </row>
    <row r="1319" spans="1:33" s="56" customFormat="1" x14ac:dyDescent="0.25">
      <c r="A1319" s="29" t="s">
        <v>1267</v>
      </c>
      <c r="B1319" s="39" t="s">
        <v>54</v>
      </c>
      <c r="C1319" s="39" t="s">
        <v>4214</v>
      </c>
      <c r="D1319" s="73"/>
      <c r="E1319" s="56" t="s">
        <v>60</v>
      </c>
      <c r="F1319" s="56">
        <v>10</v>
      </c>
      <c r="L1319" s="56" t="s">
        <v>4</v>
      </c>
      <c r="M1319" s="58"/>
      <c r="Z1319" s="30">
        <f>IF(LEFT(M1319,4)=LEFT(L1319,4),L1319,0)</f>
        <v>0</v>
      </c>
      <c r="AA1319" s="72" t="s">
        <v>4300</v>
      </c>
      <c r="AB1319" s="72" t="s">
        <v>4304</v>
      </c>
      <c r="AC1319" s="72">
        <v>46.5040640096407</v>
      </c>
      <c r="AD1319" s="72">
        <v>7.1978718128345696</v>
      </c>
      <c r="AE1319" s="72"/>
      <c r="AF1319" s="72"/>
      <c r="AG1319" s="72"/>
    </row>
    <row r="1320" spans="1:33" s="56" customFormat="1" x14ac:dyDescent="0.25">
      <c r="A1320" s="24" t="s">
        <v>1272</v>
      </c>
      <c r="B1320" s="39" t="s">
        <v>54</v>
      </c>
      <c r="C1320" s="39" t="s">
        <v>68</v>
      </c>
      <c r="D1320" s="73"/>
      <c r="E1320" s="56" t="s">
        <v>69</v>
      </c>
      <c r="F1320" s="56">
        <v>10</v>
      </c>
      <c r="L1320" s="56" t="s">
        <v>2</v>
      </c>
      <c r="M1320" s="58"/>
      <c r="P1320" s="30"/>
      <c r="Z1320" s="30">
        <f>IF(LEFT(M1320,4)=LEFT(L1320,4),L1320,0)</f>
        <v>0</v>
      </c>
      <c r="AA1320" s="72" t="s">
        <v>4300</v>
      </c>
      <c r="AB1320" s="72" t="s">
        <v>4307</v>
      </c>
      <c r="AC1320" s="72">
        <v>46.863448861566098</v>
      </c>
      <c r="AD1320" s="72">
        <v>6.9587278622981801</v>
      </c>
      <c r="AE1320" s="72"/>
      <c r="AF1320" s="72"/>
      <c r="AG1320" s="72"/>
    </row>
    <row r="1321" spans="1:33" s="56" customFormat="1" x14ac:dyDescent="0.25">
      <c r="A1321" s="24" t="s">
        <v>1264</v>
      </c>
      <c r="B1321" s="39" t="s">
        <v>54</v>
      </c>
      <c r="C1321" s="39" t="s">
        <v>56</v>
      </c>
      <c r="D1321" s="73"/>
      <c r="E1321" s="56" t="s">
        <v>55</v>
      </c>
      <c r="F1321" s="56">
        <v>10</v>
      </c>
      <c r="K1321" s="57" t="s">
        <v>301</v>
      </c>
      <c r="L1321" s="32" t="s">
        <v>403</v>
      </c>
      <c r="M1321" s="58" t="s">
        <v>4004</v>
      </c>
      <c r="N1321" s="56">
        <v>2019</v>
      </c>
      <c r="Z1321" s="30" t="str">
        <f>IF(LEFT(M1321,4)=LEFT(L1321,4),L1321,0)</f>
        <v>Formica</v>
      </c>
      <c r="AA1321" s="72" t="s">
        <v>4300</v>
      </c>
      <c r="AB1321" s="72"/>
      <c r="AC1321" s="72">
        <v>46.4266989978806</v>
      </c>
      <c r="AD1321" s="72">
        <v>6.1829189623062</v>
      </c>
      <c r="AE1321" s="72"/>
      <c r="AF1321" s="72"/>
      <c r="AG1321" s="72"/>
    </row>
    <row r="1322" spans="1:33" s="56" customFormat="1" x14ac:dyDescent="0.25">
      <c r="A1322" s="24" t="s">
        <v>1284</v>
      </c>
      <c r="B1322" s="39" t="s">
        <v>54</v>
      </c>
      <c r="C1322" s="39" t="s">
        <v>88</v>
      </c>
      <c r="D1322" s="73"/>
      <c r="E1322" s="56" t="s">
        <v>90</v>
      </c>
      <c r="F1322" s="55">
        <v>3</v>
      </c>
      <c r="G1322" s="55">
        <v>1</v>
      </c>
      <c r="H1322" s="55"/>
      <c r="K1322" s="56" t="s">
        <v>301</v>
      </c>
      <c r="L1322" s="56" t="s">
        <v>7</v>
      </c>
      <c r="M1322" s="58" t="s">
        <v>637</v>
      </c>
      <c r="N1322" s="55">
        <v>2019</v>
      </c>
      <c r="O1322" s="56" t="s">
        <v>4313</v>
      </c>
      <c r="Z1322" s="30" t="str">
        <f>IF(LEFT(M1322,4)=LEFT(L1322,4),L1322,0)</f>
        <v>Leptothorax</v>
      </c>
      <c r="AA1322" s="72" t="s">
        <v>4300</v>
      </c>
      <c r="AB1322" s="72"/>
      <c r="AC1322" s="72">
        <v>46.646593544404098</v>
      </c>
      <c r="AD1322" s="72">
        <v>6.2615970422864997</v>
      </c>
      <c r="AE1322" s="72"/>
      <c r="AF1322" s="72"/>
      <c r="AG1322" s="72"/>
    </row>
    <row r="1323" spans="1:33" s="56" customFormat="1" x14ac:dyDescent="0.25">
      <c r="A1323" s="29" t="s">
        <v>1283</v>
      </c>
      <c r="B1323" s="39" t="s">
        <v>54</v>
      </c>
      <c r="C1323" s="39" t="s">
        <v>88</v>
      </c>
      <c r="D1323" s="30">
        <v>1439.5276756286601</v>
      </c>
      <c r="E1323" s="56" t="s">
        <v>89</v>
      </c>
      <c r="F1323" s="26">
        <v>10</v>
      </c>
      <c r="G1323" s="26"/>
      <c r="H1323" s="26"/>
      <c r="I1323" s="26"/>
      <c r="J1323" s="26"/>
      <c r="K1323" s="26" t="s">
        <v>4001</v>
      </c>
      <c r="L1323" s="56" t="s">
        <v>0</v>
      </c>
      <c r="M1323" s="31" t="s">
        <v>727</v>
      </c>
      <c r="N1323" s="57">
        <v>2019</v>
      </c>
      <c r="O1323" s="57"/>
      <c r="P1323" s="30"/>
      <c r="Q1323" s="57"/>
      <c r="R1323" s="57"/>
      <c r="S1323" s="57"/>
      <c r="T1323" s="57"/>
      <c r="Z1323" s="30" t="str">
        <f>IF(LEFT(M1323,4)=LEFT(L1323,4),L1323,0)</f>
        <v>Myrmica</v>
      </c>
      <c r="AA1323" s="72" t="s">
        <v>4303</v>
      </c>
      <c r="AB1323" s="72" t="s">
        <v>4304</v>
      </c>
      <c r="AC1323" s="72">
        <v>46.859808778262803</v>
      </c>
      <c r="AD1323" s="72">
        <v>6.5608686582685403</v>
      </c>
      <c r="AE1323" s="72"/>
      <c r="AF1323" s="72"/>
      <c r="AG1323" s="72"/>
    </row>
    <row r="1324" spans="1:33" s="56" customFormat="1" x14ac:dyDescent="0.25">
      <c r="A1324" s="24" t="s">
        <v>1282</v>
      </c>
      <c r="B1324" s="39" t="s">
        <v>54</v>
      </c>
      <c r="C1324" s="39" t="s">
        <v>88</v>
      </c>
      <c r="D1324" s="30"/>
      <c r="E1324" s="56" t="s">
        <v>85</v>
      </c>
      <c r="F1324" s="56">
        <v>10</v>
      </c>
      <c r="K1324" s="56" t="s">
        <v>301</v>
      </c>
      <c r="L1324" s="56" t="s">
        <v>86</v>
      </c>
      <c r="M1324" s="58" t="s">
        <v>665</v>
      </c>
      <c r="N1324" s="56">
        <v>2019</v>
      </c>
      <c r="Z1324" s="30" t="str">
        <f>IF(LEFT(M1324,4)=LEFT(L1324,4),L1324,0)</f>
        <v>Manica</v>
      </c>
      <c r="AA1324" s="72" t="s">
        <v>4300</v>
      </c>
      <c r="AB1324" s="72" t="s">
        <v>4304</v>
      </c>
      <c r="AC1324" s="72">
        <v>46.5699700116134</v>
      </c>
      <c r="AD1324" s="72">
        <v>6.4922311272705802</v>
      </c>
      <c r="AE1324" s="72"/>
      <c r="AF1324" s="72"/>
      <c r="AG1324" s="72"/>
    </row>
    <row r="1325" spans="1:33" s="56" customFormat="1" x14ac:dyDescent="0.25">
      <c r="A1325" s="29" t="s">
        <v>1273</v>
      </c>
      <c r="B1325" s="39" t="s">
        <v>54</v>
      </c>
      <c r="C1325" s="39" t="s">
        <v>71</v>
      </c>
      <c r="D1325" s="30"/>
      <c r="E1325" s="56" t="s">
        <v>70</v>
      </c>
      <c r="F1325" s="56">
        <v>10</v>
      </c>
      <c r="L1325" s="56" t="s">
        <v>2</v>
      </c>
      <c r="M1325" s="58"/>
      <c r="P1325" s="30"/>
      <c r="Z1325" s="30">
        <f>IF(LEFT(M1325,4)=LEFT(L1325,4),L1325,0)</f>
        <v>0</v>
      </c>
      <c r="AA1325" s="72" t="s">
        <v>4300</v>
      </c>
      <c r="AB1325" s="72" t="s">
        <v>4304</v>
      </c>
      <c r="AC1325" s="72">
        <v>46.500196931369203</v>
      </c>
      <c r="AD1325" s="72">
        <v>6.7351556861891702</v>
      </c>
      <c r="AE1325" s="72"/>
      <c r="AF1325" s="72"/>
      <c r="AG1325" s="72"/>
    </row>
    <row r="1326" spans="1:33" s="56" customFormat="1" x14ac:dyDescent="0.25">
      <c r="A1326" s="24" t="s">
        <v>1276</v>
      </c>
      <c r="B1326" s="39" t="s">
        <v>54</v>
      </c>
      <c r="C1326" s="39" t="s">
        <v>77</v>
      </c>
      <c r="D1326" s="30">
        <v>537.6</v>
      </c>
      <c r="E1326" s="56" t="s">
        <v>76</v>
      </c>
      <c r="F1326" s="56">
        <v>10</v>
      </c>
      <c r="L1326" s="56" t="s">
        <v>2</v>
      </c>
      <c r="M1326" s="58"/>
      <c r="Z1326" s="30">
        <f>IF(LEFT(M1326,4)=LEFT(L1326,4),L1326,0)</f>
        <v>0</v>
      </c>
      <c r="AA1326" s="72" t="s">
        <v>4300</v>
      </c>
      <c r="AB1326" s="72" t="s">
        <v>4307</v>
      </c>
      <c r="AC1326" s="72">
        <v>46.8677736336019</v>
      </c>
      <c r="AD1326" s="72">
        <v>6.9620388102630404</v>
      </c>
      <c r="AE1326" s="72"/>
      <c r="AF1326" s="72"/>
      <c r="AG1326" s="72"/>
    </row>
    <row r="1327" spans="1:33" s="56" customFormat="1" x14ac:dyDescent="0.25">
      <c r="A1327" s="24" t="s">
        <v>1266</v>
      </c>
      <c r="B1327" s="39" t="s">
        <v>54</v>
      </c>
      <c r="C1327" s="39" t="s">
        <v>4215</v>
      </c>
      <c r="D1327" s="30">
        <v>1302.04552078247</v>
      </c>
      <c r="E1327" s="56" t="s">
        <v>59</v>
      </c>
      <c r="F1327" s="56">
        <v>10</v>
      </c>
      <c r="K1327" s="57" t="s">
        <v>301</v>
      </c>
      <c r="L1327" s="32" t="s">
        <v>403</v>
      </c>
      <c r="M1327" s="58" t="s">
        <v>4004</v>
      </c>
      <c r="N1327" s="56">
        <v>2019</v>
      </c>
      <c r="Z1327" s="30" t="str">
        <f>IF(LEFT(M1327,4)=LEFT(L1327,4),L1327,0)</f>
        <v>Formica</v>
      </c>
      <c r="AA1327" s="72" t="s">
        <v>4303</v>
      </c>
      <c r="AB1327" s="72" t="s">
        <v>4304</v>
      </c>
      <c r="AC1327" s="72">
        <v>46.643512132451399</v>
      </c>
      <c r="AD1327" s="72">
        <v>6.3368036223772002</v>
      </c>
      <c r="AE1327" s="72"/>
      <c r="AF1327" s="72"/>
      <c r="AG1327" s="72"/>
    </row>
    <row r="1328" spans="1:33" s="56" customFormat="1" x14ac:dyDescent="0.25">
      <c r="A1328" s="29" t="s">
        <v>1275</v>
      </c>
      <c r="B1328" s="39" t="s">
        <v>54</v>
      </c>
      <c r="C1328" s="39" t="s">
        <v>74</v>
      </c>
      <c r="D1328" s="30"/>
      <c r="E1328" s="56" t="s">
        <v>75</v>
      </c>
      <c r="F1328" s="56">
        <v>10</v>
      </c>
      <c r="L1328" s="56" t="s">
        <v>2</v>
      </c>
      <c r="M1328" s="58"/>
      <c r="Z1328" s="30">
        <f>IF(LEFT(M1328,4)=LEFT(L1328,4),L1328,0)</f>
        <v>0</v>
      </c>
      <c r="AA1328" s="72" t="s">
        <v>4300</v>
      </c>
      <c r="AB1328" s="72"/>
      <c r="AC1328" s="72">
        <v>46.4247892841435</v>
      </c>
      <c r="AD1328" s="72">
        <v>6.1881546923283599</v>
      </c>
      <c r="AE1328" s="72"/>
      <c r="AF1328" s="72"/>
      <c r="AG1328" s="72"/>
    </row>
    <row r="1329" spans="1:33" s="56" customFormat="1" x14ac:dyDescent="0.25">
      <c r="A1329" s="24" t="s">
        <v>1278</v>
      </c>
      <c r="B1329" s="39" t="s">
        <v>54</v>
      </c>
      <c r="C1329" s="39" t="s">
        <v>84</v>
      </c>
      <c r="D1329" s="30">
        <v>701.99008913524403</v>
      </c>
      <c r="E1329" s="56" t="s">
        <v>79</v>
      </c>
      <c r="F1329" s="26">
        <v>8</v>
      </c>
      <c r="G1329" s="26"/>
      <c r="H1329" s="26"/>
      <c r="I1329" s="26"/>
      <c r="J1329" s="26"/>
      <c r="K1329" s="26" t="s">
        <v>4001</v>
      </c>
      <c r="L1329" s="56" t="s">
        <v>0</v>
      </c>
      <c r="M1329" s="31" t="s">
        <v>757</v>
      </c>
      <c r="N1329" s="57">
        <v>2019</v>
      </c>
      <c r="O1329" s="57"/>
      <c r="P1329" s="30"/>
      <c r="Z1329" s="30" t="str">
        <f>IF(LEFT(M1329,4)=LEFT(L1329,4),L1329,0)</f>
        <v>Myrmica</v>
      </c>
      <c r="AA1329" s="72" t="s">
        <v>4300</v>
      </c>
      <c r="AB1329" s="72"/>
      <c r="AC1329" s="72">
        <v>46.7137129751179</v>
      </c>
      <c r="AD1329" s="72">
        <v>6.4899000287526896</v>
      </c>
      <c r="AE1329" s="72"/>
      <c r="AF1329" s="72"/>
      <c r="AG1329" s="72"/>
    </row>
    <row r="1330" spans="1:33" s="56" customFormat="1" x14ac:dyDescent="0.25">
      <c r="A1330" s="29" t="s">
        <v>1277</v>
      </c>
      <c r="B1330" s="39" t="s">
        <v>54</v>
      </c>
      <c r="C1330" s="39" t="s">
        <v>84</v>
      </c>
      <c r="D1330" s="30"/>
      <c r="E1330" s="56" t="s">
        <v>78</v>
      </c>
      <c r="F1330" s="56">
        <v>5</v>
      </c>
      <c r="L1330" s="56" t="s">
        <v>2</v>
      </c>
      <c r="M1330" s="58"/>
      <c r="Z1330" s="30">
        <f>IF(LEFT(M1330,4)=LEFT(L1330,4),L1330,0)</f>
        <v>0</v>
      </c>
      <c r="AA1330" s="72" t="s">
        <v>4300</v>
      </c>
      <c r="AB1330" s="72" t="s">
        <v>4304</v>
      </c>
      <c r="AC1330" s="72">
        <v>46.864118486550403</v>
      </c>
      <c r="AD1330" s="72">
        <v>6.6470925911269996</v>
      </c>
      <c r="AE1330" s="72"/>
      <c r="AF1330" s="72"/>
      <c r="AG1330" s="72"/>
    </row>
    <row r="1331" spans="1:33" s="56" customFormat="1" x14ac:dyDescent="0.25">
      <c r="A1331" s="29" t="s">
        <v>1279</v>
      </c>
      <c r="B1331" s="39" t="s">
        <v>54</v>
      </c>
      <c r="C1331" s="39" t="s">
        <v>84</v>
      </c>
      <c r="D1331" s="30"/>
      <c r="E1331" s="56" t="s">
        <v>80</v>
      </c>
      <c r="F1331" s="26">
        <v>5</v>
      </c>
      <c r="G1331" s="26"/>
      <c r="H1331" s="26"/>
      <c r="I1331" s="26"/>
      <c r="J1331" s="26"/>
      <c r="K1331" s="56" t="s">
        <v>301</v>
      </c>
      <c r="L1331" s="56" t="s">
        <v>7</v>
      </c>
      <c r="M1331" s="31" t="s">
        <v>637</v>
      </c>
      <c r="N1331" s="56" t="s">
        <v>4005</v>
      </c>
      <c r="P1331" s="30"/>
      <c r="Z1331" s="30" t="str">
        <f>IF(LEFT(M1331,4)=LEFT(L1331,4),L1331,0)</f>
        <v>Leptothorax</v>
      </c>
      <c r="AA1331" s="72" t="s">
        <v>4300</v>
      </c>
      <c r="AB1331" s="72" t="s">
        <v>4304</v>
      </c>
      <c r="AC1331" s="72">
        <v>46.791963307843602</v>
      </c>
      <c r="AD1331" s="72">
        <v>6.71870246144886</v>
      </c>
      <c r="AE1331" s="72"/>
      <c r="AF1331" s="72"/>
      <c r="AG1331" s="72"/>
    </row>
    <row r="1332" spans="1:33" s="56" customFormat="1" x14ac:dyDescent="0.25">
      <c r="A1332" s="29" t="s">
        <v>3912</v>
      </c>
      <c r="B1332" s="39" t="s">
        <v>3495</v>
      </c>
      <c r="C1332" s="39" t="s">
        <v>4216</v>
      </c>
      <c r="D1332" s="30"/>
      <c r="E1332" s="56" t="s">
        <v>3496</v>
      </c>
      <c r="L1332" s="56" t="s">
        <v>17</v>
      </c>
      <c r="M1332" s="58"/>
      <c r="Z1332" s="30">
        <f>IF(LEFT(M1332,4)=LEFT(L1332,4),L1332,0)</f>
        <v>0</v>
      </c>
      <c r="AA1332" s="72" t="s">
        <v>4300</v>
      </c>
      <c r="AB1332" s="72"/>
      <c r="AC1332" s="72">
        <v>46.644817528211902</v>
      </c>
      <c r="AD1332" s="72">
        <v>6.5670293385507197</v>
      </c>
      <c r="AE1332" s="72"/>
      <c r="AF1332" s="72"/>
      <c r="AG1332" s="72"/>
    </row>
    <row r="1333" spans="1:33" s="56" customFormat="1" x14ac:dyDescent="0.25">
      <c r="A1333" s="29" t="s">
        <v>3635</v>
      </c>
      <c r="B1333" s="39" t="s">
        <v>3495</v>
      </c>
      <c r="C1333" s="39" t="s">
        <v>4216</v>
      </c>
      <c r="D1333" s="30"/>
      <c r="E1333" s="56" t="s">
        <v>3499</v>
      </c>
      <c r="K1333" s="57" t="s">
        <v>301</v>
      </c>
      <c r="L1333" s="32" t="s">
        <v>403</v>
      </c>
      <c r="M1333" s="58" t="s">
        <v>4004</v>
      </c>
      <c r="N1333" s="57">
        <v>2019</v>
      </c>
      <c r="Z1333" s="30" t="str">
        <f>IF(LEFT(M1333,4)=LEFT(L1333,4),L1333,0)</f>
        <v>Formica</v>
      </c>
      <c r="AA1333" s="72" t="s">
        <v>4300</v>
      </c>
      <c r="AB1333" s="72" t="s">
        <v>4304</v>
      </c>
      <c r="AC1333" s="72">
        <v>46.6479140550952</v>
      </c>
      <c r="AD1333" s="72">
        <v>6.5718236302263504</v>
      </c>
      <c r="AE1333" s="72"/>
      <c r="AF1333" s="72"/>
      <c r="AG1333" s="72"/>
    </row>
    <row r="1334" spans="1:33" s="56" customFormat="1" x14ac:dyDescent="0.25">
      <c r="A1334" s="29" t="s">
        <v>3914</v>
      </c>
      <c r="B1334" s="39" t="s">
        <v>3495</v>
      </c>
      <c r="C1334" s="39" t="s">
        <v>4216</v>
      </c>
      <c r="D1334" s="30">
        <v>443.20406723022501</v>
      </c>
      <c r="E1334" s="56" t="s">
        <v>3500</v>
      </c>
      <c r="K1334" s="57" t="s">
        <v>301</v>
      </c>
      <c r="L1334" s="32" t="s">
        <v>403</v>
      </c>
      <c r="M1334" s="58" t="s">
        <v>4004</v>
      </c>
      <c r="N1334" s="57">
        <v>2019</v>
      </c>
      <c r="Z1334" s="30" t="str">
        <f>IF(LEFT(M1334,4)=LEFT(L1334,4),L1334,0)</f>
        <v>Formica</v>
      </c>
      <c r="AA1334" s="72" t="s">
        <v>4300</v>
      </c>
      <c r="AB1334" s="72" t="s">
        <v>4307</v>
      </c>
      <c r="AC1334" s="72">
        <v>46.865696226937402</v>
      </c>
      <c r="AD1334" s="72">
        <v>6.9569227192943197</v>
      </c>
      <c r="AE1334" s="72"/>
      <c r="AF1334" s="72"/>
      <c r="AG1334" s="72"/>
    </row>
    <row r="1335" spans="1:33" s="56" customFormat="1" x14ac:dyDescent="0.25">
      <c r="A1335" s="29" t="s">
        <v>3630</v>
      </c>
      <c r="B1335" s="39" t="s">
        <v>3495</v>
      </c>
      <c r="C1335" s="39" t="s">
        <v>4216</v>
      </c>
      <c r="D1335" s="30">
        <v>1417.2192039489701</v>
      </c>
      <c r="E1335" s="56" t="s">
        <v>3498</v>
      </c>
      <c r="L1335" s="32" t="s">
        <v>403</v>
      </c>
      <c r="M1335" s="58"/>
      <c r="Z1335" s="30">
        <f>IF(LEFT(M1335,4)=LEFT(L1335,4),L1335,0)</f>
        <v>0</v>
      </c>
      <c r="AA1335" s="72" t="s">
        <v>4300</v>
      </c>
      <c r="AB1335" s="72" t="s">
        <v>4304</v>
      </c>
      <c r="AC1335" s="72">
        <v>46.8613847860112</v>
      </c>
      <c r="AD1335" s="72">
        <v>6.5659627599030204</v>
      </c>
      <c r="AE1335" s="72"/>
      <c r="AF1335" s="72"/>
      <c r="AG1335" s="72"/>
    </row>
    <row r="1336" spans="1:33" s="56" customFormat="1" x14ac:dyDescent="0.25">
      <c r="A1336" s="29" t="s">
        <v>3913</v>
      </c>
      <c r="B1336" s="39" t="s">
        <v>3495</v>
      </c>
      <c r="C1336" s="39" t="s">
        <v>4216</v>
      </c>
      <c r="D1336" s="30"/>
      <c r="E1336" s="56" t="s">
        <v>3497</v>
      </c>
      <c r="L1336" s="56" t="s">
        <v>17</v>
      </c>
      <c r="M1336" s="58"/>
      <c r="Z1336" s="30">
        <f>IF(LEFT(M1336,4)=LEFT(L1336,4),L1336,0)</f>
        <v>0</v>
      </c>
      <c r="AA1336" s="72" t="s">
        <v>4300</v>
      </c>
      <c r="AB1336" s="72" t="s">
        <v>4304</v>
      </c>
      <c r="AC1336" s="72">
        <v>46.645222492056497</v>
      </c>
      <c r="AD1336" s="72">
        <v>6.5712028260930699</v>
      </c>
      <c r="AE1336" s="72"/>
      <c r="AF1336" s="72"/>
      <c r="AG1336" s="72"/>
    </row>
    <row r="1337" spans="1:33" s="56" customFormat="1" x14ac:dyDescent="0.25">
      <c r="A1337" s="29" t="s">
        <v>3918</v>
      </c>
      <c r="B1337" s="39" t="s">
        <v>3495</v>
      </c>
      <c r="C1337" s="39" t="s">
        <v>3504</v>
      </c>
      <c r="D1337" s="30"/>
      <c r="E1337" s="56" t="s">
        <v>3505</v>
      </c>
      <c r="L1337" s="56" t="s">
        <v>2</v>
      </c>
      <c r="M1337" s="58"/>
      <c r="Z1337" s="30">
        <f>IF(LEFT(M1337,4)=LEFT(L1337,4),L1337,0)</f>
        <v>0</v>
      </c>
      <c r="AA1337" s="56" t="s">
        <v>4134</v>
      </c>
      <c r="AB1337" s="72"/>
      <c r="AC1337" s="72"/>
      <c r="AD1337" s="72"/>
      <c r="AE1337" s="72"/>
      <c r="AF1337" s="72"/>
      <c r="AG1337" s="72"/>
    </row>
    <row r="1338" spans="1:33" s="56" customFormat="1" x14ac:dyDescent="0.25">
      <c r="A1338" s="29" t="s">
        <v>3919</v>
      </c>
      <c r="B1338" s="39" t="s">
        <v>3495</v>
      </c>
      <c r="C1338" s="39" t="s">
        <v>3504</v>
      </c>
      <c r="D1338" s="30">
        <v>1136.7430348386999</v>
      </c>
      <c r="E1338" s="56" t="s">
        <v>3506</v>
      </c>
      <c r="L1338" s="56" t="s">
        <v>2</v>
      </c>
      <c r="M1338" s="58"/>
      <c r="Z1338" s="30">
        <f>IF(LEFT(M1338,4)=LEFT(L1338,4),L1338,0)</f>
        <v>0</v>
      </c>
      <c r="AA1338" s="72" t="s">
        <v>4300</v>
      </c>
      <c r="AB1338" s="72"/>
      <c r="AC1338" s="72">
        <v>46.573709241588702</v>
      </c>
      <c r="AD1338" s="72">
        <v>6.3399092303667404</v>
      </c>
      <c r="AE1338" s="72"/>
      <c r="AF1338" s="72"/>
      <c r="AG1338" s="72"/>
    </row>
    <row r="1339" spans="1:33" s="56" customFormat="1" x14ac:dyDescent="0.25">
      <c r="A1339" s="29" t="s">
        <v>3934</v>
      </c>
      <c r="B1339" s="39" t="s">
        <v>3495</v>
      </c>
      <c r="C1339" s="39" t="s">
        <v>3532</v>
      </c>
      <c r="D1339" s="30">
        <v>1738.7520408630401</v>
      </c>
      <c r="E1339" s="56" t="s">
        <v>3533</v>
      </c>
      <c r="F1339" s="56" t="s">
        <v>4072</v>
      </c>
      <c r="L1339" s="56" t="s">
        <v>0</v>
      </c>
      <c r="M1339" s="58"/>
      <c r="Z1339" s="30">
        <f>IF(LEFT(M1339,4)=LEFT(L1339,4),L1339,0)</f>
        <v>0</v>
      </c>
      <c r="AA1339" s="72" t="s">
        <v>4303</v>
      </c>
      <c r="AB1339" s="72" t="s">
        <v>4304</v>
      </c>
      <c r="AC1339" s="72">
        <v>46.361481123432</v>
      </c>
      <c r="AD1339" s="72">
        <v>7.2021440979178797</v>
      </c>
      <c r="AE1339" s="72"/>
      <c r="AF1339" s="72"/>
      <c r="AG1339" s="72"/>
    </row>
    <row r="1340" spans="1:33" s="56" customFormat="1" x14ac:dyDescent="0.25">
      <c r="A1340" s="29" t="s">
        <v>3930</v>
      </c>
      <c r="B1340" s="39" t="s">
        <v>3495</v>
      </c>
      <c r="C1340" s="39" t="s">
        <v>3522</v>
      </c>
      <c r="D1340" s="30">
        <v>590.99654769897495</v>
      </c>
      <c r="E1340" s="56" t="s">
        <v>3524</v>
      </c>
      <c r="L1340" s="56" t="s">
        <v>2</v>
      </c>
      <c r="M1340" s="58"/>
      <c r="Z1340" s="30">
        <f>IF(LEFT(M1340,4)=LEFT(L1340,4),L1340,0)</f>
        <v>0</v>
      </c>
      <c r="AA1340" s="72" t="s">
        <v>4303</v>
      </c>
      <c r="AB1340" s="72" t="s">
        <v>4301</v>
      </c>
      <c r="AC1340" s="72">
        <v>46.646932074830602</v>
      </c>
      <c r="AD1340" s="72">
        <v>6.5667801630311704</v>
      </c>
      <c r="AE1340" s="72"/>
      <c r="AF1340" s="72"/>
      <c r="AG1340" s="72"/>
    </row>
    <row r="1341" spans="1:33" s="56" customFormat="1" x14ac:dyDescent="0.25">
      <c r="A1341" s="29" t="s">
        <v>3929</v>
      </c>
      <c r="B1341" s="39" t="s">
        <v>3495</v>
      </c>
      <c r="C1341" s="39" t="s">
        <v>3522</v>
      </c>
      <c r="D1341" s="30">
        <v>1486.3566551208501</v>
      </c>
      <c r="E1341" s="56" t="s">
        <v>3523</v>
      </c>
      <c r="L1341" s="32" t="s">
        <v>403</v>
      </c>
      <c r="M1341" s="58"/>
      <c r="Z1341" s="30">
        <f>IF(LEFT(M1341,4)=LEFT(L1341,4),L1341,0)</f>
        <v>0</v>
      </c>
      <c r="AA1341" s="72" t="s">
        <v>4303</v>
      </c>
      <c r="AB1341" s="72"/>
      <c r="AC1341" s="72">
        <v>46.423230352797802</v>
      </c>
      <c r="AD1341" s="72">
        <v>6.1016545257233803</v>
      </c>
      <c r="AE1341" s="72"/>
      <c r="AF1341" s="72"/>
      <c r="AG1341" s="72"/>
    </row>
    <row r="1342" spans="1:33" s="56" customFormat="1" x14ac:dyDescent="0.25">
      <c r="A1342" s="29" t="s">
        <v>3926</v>
      </c>
      <c r="B1342" s="39" t="s">
        <v>3495</v>
      </c>
      <c r="C1342" s="39" t="s">
        <v>3518</v>
      </c>
      <c r="D1342" s="30"/>
      <c r="E1342" s="56" t="s">
        <v>3519</v>
      </c>
      <c r="L1342" s="32" t="s">
        <v>403</v>
      </c>
      <c r="M1342" s="58"/>
      <c r="Z1342" s="30">
        <f>IF(LEFT(M1342,4)=LEFT(L1342,4),L1342,0)</f>
        <v>0</v>
      </c>
      <c r="AA1342" s="72" t="s">
        <v>4300</v>
      </c>
      <c r="AB1342" s="72" t="s">
        <v>4304</v>
      </c>
      <c r="AC1342" s="72">
        <v>46.504906704045503</v>
      </c>
      <c r="AD1342" s="72">
        <v>6.41344664004823</v>
      </c>
      <c r="AE1342" s="72"/>
      <c r="AF1342" s="72"/>
      <c r="AG1342" s="72"/>
    </row>
    <row r="1343" spans="1:33" s="56" customFormat="1" x14ac:dyDescent="0.25">
      <c r="A1343" s="29" t="s">
        <v>3921</v>
      </c>
      <c r="B1343" s="39" t="s">
        <v>3495</v>
      </c>
      <c r="C1343" s="39" t="s">
        <v>3509</v>
      </c>
      <c r="D1343" s="30"/>
      <c r="E1343" s="56" t="s">
        <v>3510</v>
      </c>
      <c r="L1343" s="56" t="s">
        <v>2</v>
      </c>
      <c r="M1343" s="58"/>
      <c r="Z1343" s="30">
        <f>IF(LEFT(M1343,4)=LEFT(L1343,4),L1343,0)</f>
        <v>0</v>
      </c>
      <c r="AA1343" s="72" t="s">
        <v>4300</v>
      </c>
      <c r="AB1343" s="72"/>
      <c r="AC1343" s="72">
        <v>46.787458000790302</v>
      </c>
      <c r="AD1343" s="72">
        <v>6.7215396752894003</v>
      </c>
      <c r="AE1343" s="72"/>
      <c r="AF1343" s="72"/>
      <c r="AG1343" s="72"/>
    </row>
    <row r="1344" spans="1:33" s="56" customFormat="1" x14ac:dyDescent="0.25">
      <c r="A1344" s="29" t="s">
        <v>3933</v>
      </c>
      <c r="B1344" s="39" t="s">
        <v>3495</v>
      </c>
      <c r="C1344" s="39" t="s">
        <v>3530</v>
      </c>
      <c r="D1344" s="30">
        <v>505.87398910522501</v>
      </c>
      <c r="E1344" s="56" t="s">
        <v>3531</v>
      </c>
      <c r="F1344" s="56" t="s">
        <v>4072</v>
      </c>
      <c r="L1344" s="56" t="s">
        <v>0</v>
      </c>
      <c r="M1344" s="58"/>
      <c r="Z1344" s="30">
        <f>IF(LEFT(M1344,4)=LEFT(L1344,4),L1344,0)</f>
        <v>0</v>
      </c>
      <c r="AA1344" s="72" t="s">
        <v>4303</v>
      </c>
      <c r="AB1344" s="72"/>
      <c r="AC1344" s="72">
        <v>46.4971432741144</v>
      </c>
      <c r="AD1344" s="72">
        <v>6.4127708230869196</v>
      </c>
      <c r="AE1344" s="72"/>
      <c r="AF1344" s="72"/>
      <c r="AG1344" s="72"/>
    </row>
    <row r="1345" spans="1:33" s="56" customFormat="1" x14ac:dyDescent="0.25">
      <c r="A1345" s="29" t="s">
        <v>3920</v>
      </c>
      <c r="B1345" s="39" t="s">
        <v>3495</v>
      </c>
      <c r="C1345" s="39" t="s">
        <v>3507</v>
      </c>
      <c r="D1345" s="30">
        <v>1493.5069969669</v>
      </c>
      <c r="E1345" s="56" t="s">
        <v>3508</v>
      </c>
      <c r="L1345" s="56" t="s">
        <v>2</v>
      </c>
      <c r="M1345" s="58"/>
      <c r="Z1345" s="30">
        <f>IF(LEFT(M1345,4)=LEFT(L1345,4),L1345,0)</f>
        <v>0</v>
      </c>
      <c r="AA1345" s="72" t="s">
        <v>4300</v>
      </c>
      <c r="AB1345" s="72" t="s">
        <v>4304</v>
      </c>
      <c r="AC1345" s="72">
        <v>46.425544093672201</v>
      </c>
      <c r="AD1345" s="72">
        <v>6.1063613016551104</v>
      </c>
      <c r="AE1345" s="72"/>
      <c r="AF1345" s="72"/>
      <c r="AG1345" s="72"/>
    </row>
    <row r="1346" spans="1:33" s="56" customFormat="1" x14ac:dyDescent="0.25">
      <c r="A1346" s="29" t="s">
        <v>3928</v>
      </c>
      <c r="B1346" s="39" t="s">
        <v>3495</v>
      </c>
      <c r="C1346" s="39" t="s">
        <v>4217</v>
      </c>
      <c r="D1346" s="30">
        <v>1494.4762840271001</v>
      </c>
      <c r="E1346" s="56" t="s">
        <v>3521</v>
      </c>
      <c r="K1346" s="57" t="s">
        <v>301</v>
      </c>
      <c r="L1346" s="32" t="s">
        <v>403</v>
      </c>
      <c r="M1346" s="58" t="s">
        <v>4004</v>
      </c>
      <c r="N1346" s="56">
        <v>2019</v>
      </c>
      <c r="Z1346" s="30" t="str">
        <f>IF(LEFT(M1346,4)=LEFT(L1346,4),L1346,0)</f>
        <v>Formica</v>
      </c>
      <c r="AA1346" s="72" t="s">
        <v>4303</v>
      </c>
      <c r="AB1346" s="72"/>
      <c r="AC1346" s="72">
        <v>46.423316853862097</v>
      </c>
      <c r="AD1346" s="72">
        <v>6.1022356431857299</v>
      </c>
      <c r="AE1346" s="72"/>
      <c r="AF1346" s="72"/>
      <c r="AG1346" s="72"/>
    </row>
    <row r="1347" spans="1:33" s="56" customFormat="1" x14ac:dyDescent="0.25">
      <c r="A1347" s="29" t="s">
        <v>3927</v>
      </c>
      <c r="B1347" s="39" t="s">
        <v>3495</v>
      </c>
      <c r="C1347" s="39" t="s">
        <v>4217</v>
      </c>
      <c r="D1347" s="30">
        <v>595.895351409912</v>
      </c>
      <c r="E1347" s="56" t="s">
        <v>3520</v>
      </c>
      <c r="K1347" s="57" t="s">
        <v>301</v>
      </c>
      <c r="L1347" s="56" t="s">
        <v>519</v>
      </c>
      <c r="M1347" s="9" t="s">
        <v>518</v>
      </c>
      <c r="N1347" s="57">
        <v>2019</v>
      </c>
      <c r="Z1347" s="30" t="str">
        <f>IF(LEFT(M1347,4)=LEFT(L1347,4),L1347,0)</f>
        <v>Formicoxenus</v>
      </c>
      <c r="AA1347" s="72" t="s">
        <v>4303</v>
      </c>
      <c r="AB1347" s="72" t="s">
        <v>4301</v>
      </c>
      <c r="AC1347" s="72">
        <v>46.648771818798103</v>
      </c>
      <c r="AD1347" s="72">
        <v>6.5679355249456499</v>
      </c>
      <c r="AE1347" s="72"/>
      <c r="AF1347" s="72"/>
      <c r="AG1347" s="72"/>
    </row>
    <row r="1348" spans="1:33" s="56" customFormat="1" x14ac:dyDescent="0.25">
      <c r="A1348" s="29" t="s">
        <v>3931</v>
      </c>
      <c r="B1348" s="39" t="s">
        <v>3495</v>
      </c>
      <c r="C1348" s="39" t="s">
        <v>3525</v>
      </c>
      <c r="D1348" s="30"/>
      <c r="E1348" s="56" t="s">
        <v>3526</v>
      </c>
      <c r="F1348" s="56" t="s">
        <v>4072</v>
      </c>
      <c r="K1348" s="56" t="s">
        <v>301</v>
      </c>
      <c r="L1348" s="56" t="s">
        <v>0</v>
      </c>
      <c r="M1348" s="58" t="s">
        <v>3527</v>
      </c>
      <c r="Z1348" s="30">
        <f>IF(LEFT(M1348,4)=LEFT(L1348,4),L1348,0)</f>
        <v>0</v>
      </c>
      <c r="AA1348" s="72" t="s">
        <v>4300</v>
      </c>
      <c r="AB1348" s="72" t="s">
        <v>4304</v>
      </c>
      <c r="AC1348" s="72">
        <v>46.643690873966797</v>
      </c>
      <c r="AD1348" s="72">
        <v>6.2516804724914401</v>
      </c>
      <c r="AE1348" s="72"/>
      <c r="AF1348" s="72"/>
      <c r="AG1348" s="72"/>
    </row>
    <row r="1349" spans="1:33" s="56" customFormat="1" x14ac:dyDescent="0.25">
      <c r="A1349" s="29" t="s">
        <v>3917</v>
      </c>
      <c r="B1349" s="39" t="s">
        <v>3495</v>
      </c>
      <c r="C1349" s="39" t="s">
        <v>4218</v>
      </c>
      <c r="D1349" s="30"/>
      <c r="E1349" s="56" t="s">
        <v>3503</v>
      </c>
      <c r="L1349" s="32" t="s">
        <v>403</v>
      </c>
      <c r="M1349" s="58"/>
      <c r="Z1349" s="30">
        <f>IF(LEFT(M1349,4)=LEFT(L1349,4),L1349,0)</f>
        <v>0</v>
      </c>
      <c r="AA1349" s="72" t="s">
        <v>4300</v>
      </c>
      <c r="AB1349" s="72" t="s">
        <v>4304</v>
      </c>
      <c r="AC1349" s="72">
        <v>46.2896221362003</v>
      </c>
      <c r="AD1349" s="72">
        <v>7.1523369664682699</v>
      </c>
      <c r="AE1349" s="72"/>
      <c r="AF1349" s="72"/>
      <c r="AG1349" s="72"/>
    </row>
    <row r="1350" spans="1:33" s="56" customFormat="1" x14ac:dyDescent="0.25">
      <c r="A1350" s="29" t="s">
        <v>3916</v>
      </c>
      <c r="B1350" s="39" t="s">
        <v>3495</v>
      </c>
      <c r="C1350" s="39" t="s">
        <v>4218</v>
      </c>
      <c r="D1350" s="30"/>
      <c r="E1350" s="56" t="s">
        <v>3502</v>
      </c>
      <c r="L1350" s="56" t="s">
        <v>17</v>
      </c>
      <c r="M1350" s="58"/>
      <c r="Z1350" s="30">
        <f>IF(LEFT(M1350,4)=LEFT(L1350,4),L1350,0)</f>
        <v>0</v>
      </c>
      <c r="AA1350" s="72" t="s">
        <v>4300</v>
      </c>
      <c r="AB1350" s="72"/>
      <c r="AC1350" s="72">
        <v>46.504900772040202</v>
      </c>
      <c r="AD1350" s="72">
        <v>6.4134456186637596</v>
      </c>
      <c r="AE1350" s="72"/>
      <c r="AF1350" s="72"/>
      <c r="AG1350" s="72"/>
    </row>
    <row r="1351" spans="1:33" s="56" customFormat="1" x14ac:dyDescent="0.25">
      <c r="A1351" s="29" t="s">
        <v>3923</v>
      </c>
      <c r="B1351" s="39" t="s">
        <v>3495</v>
      </c>
      <c r="C1351" s="39" t="s">
        <v>3511</v>
      </c>
      <c r="D1351" s="30"/>
      <c r="E1351" s="56" t="s">
        <v>3513</v>
      </c>
      <c r="L1351" s="56" t="s">
        <v>2</v>
      </c>
      <c r="M1351" s="58"/>
      <c r="Z1351" s="30">
        <f>IF(LEFT(M1351,4)=LEFT(L1351,4),L1351,0)</f>
        <v>0</v>
      </c>
      <c r="AA1351" s="72" t="s">
        <v>4300</v>
      </c>
      <c r="AB1351" s="72"/>
      <c r="AC1351" s="72">
        <v>46.5740048781729</v>
      </c>
      <c r="AD1351" s="72">
        <v>6.1817575726961698</v>
      </c>
      <c r="AE1351" s="72"/>
      <c r="AF1351" s="72"/>
      <c r="AG1351" s="72"/>
    </row>
    <row r="1352" spans="1:33" s="56" customFormat="1" x14ac:dyDescent="0.25">
      <c r="A1352" s="29" t="s">
        <v>3924</v>
      </c>
      <c r="B1352" s="39" t="s">
        <v>3495</v>
      </c>
      <c r="C1352" s="39" t="s">
        <v>3511</v>
      </c>
      <c r="D1352" s="30"/>
      <c r="E1352" s="56" t="s">
        <v>3514</v>
      </c>
      <c r="L1352" s="56" t="s">
        <v>17</v>
      </c>
      <c r="M1352" s="58"/>
      <c r="Z1352" s="30">
        <f>IF(LEFT(M1352,4)=LEFT(L1352,4),L1352,0)</f>
        <v>0</v>
      </c>
      <c r="AA1352" s="72" t="s">
        <v>4300</v>
      </c>
      <c r="AB1352" s="72" t="s">
        <v>4304</v>
      </c>
      <c r="AC1352" s="72">
        <v>46.863952271115103</v>
      </c>
      <c r="AD1352" s="72">
        <v>6.5718630105717804</v>
      </c>
      <c r="AE1352" s="72"/>
      <c r="AF1352" s="72"/>
      <c r="AG1352" s="72"/>
    </row>
    <row r="1353" spans="1:33" s="56" customFormat="1" x14ac:dyDescent="0.25">
      <c r="A1353" s="29" t="s">
        <v>3922</v>
      </c>
      <c r="B1353" s="39" t="s">
        <v>3495</v>
      </c>
      <c r="C1353" s="39" t="s">
        <v>3511</v>
      </c>
      <c r="D1353" s="30"/>
      <c r="E1353" s="56" t="s">
        <v>3512</v>
      </c>
      <c r="L1353" s="32" t="s">
        <v>403</v>
      </c>
      <c r="M1353" s="58"/>
      <c r="Z1353" s="30">
        <f>IF(LEFT(M1353,4)=LEFT(L1353,4),L1353,0)</f>
        <v>0</v>
      </c>
      <c r="AA1353" s="72" t="s">
        <v>4300</v>
      </c>
      <c r="AB1353" s="72"/>
      <c r="AC1353" s="72">
        <v>46.504884473552202</v>
      </c>
      <c r="AD1353" s="72">
        <v>6.8879542866749404</v>
      </c>
      <c r="AE1353" s="72"/>
      <c r="AF1353" s="72"/>
      <c r="AG1353" s="72"/>
    </row>
    <row r="1354" spans="1:33" s="56" customFormat="1" x14ac:dyDescent="0.25">
      <c r="A1354" s="29" t="s">
        <v>3925</v>
      </c>
      <c r="B1354" s="39" t="s">
        <v>3495</v>
      </c>
      <c r="C1354" s="39" t="s">
        <v>3515</v>
      </c>
      <c r="D1354" s="30">
        <v>1404.8841209411601</v>
      </c>
      <c r="E1354" s="56" t="s">
        <v>3516</v>
      </c>
      <c r="L1354" s="56" t="s">
        <v>2</v>
      </c>
      <c r="M1354" s="58"/>
      <c r="Z1354" s="30">
        <f>IF(LEFT(M1354,4)=LEFT(L1354,4),L1354,0)</f>
        <v>0</v>
      </c>
      <c r="AA1354" s="72" t="s">
        <v>4303</v>
      </c>
      <c r="AB1354" s="72" t="s">
        <v>4304</v>
      </c>
      <c r="AC1354" s="72">
        <v>46.860871394279101</v>
      </c>
      <c r="AD1354" s="72">
        <v>6.5674019328534001</v>
      </c>
      <c r="AE1354" s="72"/>
      <c r="AF1354" s="72"/>
      <c r="AG1354" s="72"/>
    </row>
    <row r="1355" spans="1:33" s="56" customFormat="1" x14ac:dyDescent="0.25">
      <c r="A1355" s="29" t="s">
        <v>3633</v>
      </c>
      <c r="B1355" s="39" t="s">
        <v>3495</v>
      </c>
      <c r="C1355" s="39" t="s">
        <v>3515</v>
      </c>
      <c r="D1355" s="30"/>
      <c r="E1355" s="56" t="s">
        <v>3517</v>
      </c>
      <c r="L1355" s="32" t="s">
        <v>403</v>
      </c>
      <c r="M1355" s="58"/>
      <c r="Z1355" s="30">
        <f>IF(LEFT(M1355,4)=LEFT(L1355,4),L1355,0)</f>
        <v>0</v>
      </c>
      <c r="AA1355" s="72" t="s">
        <v>4303</v>
      </c>
      <c r="AB1355" s="72"/>
      <c r="AC1355" s="72">
        <v>46.423236538305503</v>
      </c>
      <c r="AD1355" s="72">
        <v>6.10264115168812</v>
      </c>
      <c r="AE1355" s="72"/>
      <c r="AF1355" s="72"/>
      <c r="AG1355" s="72"/>
    </row>
    <row r="1356" spans="1:33" s="56" customFormat="1" x14ac:dyDescent="0.25">
      <c r="A1356" s="29" t="s">
        <v>3915</v>
      </c>
      <c r="B1356" s="39" t="s">
        <v>3495</v>
      </c>
      <c r="C1356" s="39" t="s">
        <v>4219</v>
      </c>
      <c r="D1356" s="30">
        <v>384.31354141235403</v>
      </c>
      <c r="E1356" s="56" t="s">
        <v>3501</v>
      </c>
      <c r="L1356" s="56" t="s">
        <v>17</v>
      </c>
      <c r="M1356" s="58"/>
      <c r="Z1356" s="30">
        <f>IF(LEFT(M1356,4)=LEFT(L1356,4),L1356,0)</f>
        <v>0</v>
      </c>
      <c r="AA1356" s="72" t="s">
        <v>4306</v>
      </c>
      <c r="AB1356" s="72"/>
      <c r="AC1356" s="72">
        <v>46.286763707096704</v>
      </c>
      <c r="AD1356" s="72">
        <v>6.96157056843838</v>
      </c>
      <c r="AE1356" s="72"/>
      <c r="AF1356" s="72"/>
      <c r="AG1356" s="72"/>
    </row>
    <row r="1357" spans="1:33" s="56" customFormat="1" x14ac:dyDescent="0.25">
      <c r="A1357" s="29" t="s">
        <v>3932</v>
      </c>
      <c r="B1357" s="39" t="s">
        <v>3495</v>
      </c>
      <c r="C1357" s="39" t="s">
        <v>3528</v>
      </c>
      <c r="D1357" s="30">
        <v>1431.8464012146001</v>
      </c>
      <c r="E1357" s="56" t="s">
        <v>3529</v>
      </c>
      <c r="K1357" s="56" t="s">
        <v>301</v>
      </c>
      <c r="L1357" s="56" t="s">
        <v>0</v>
      </c>
      <c r="M1357" s="58" t="s">
        <v>727</v>
      </c>
      <c r="Z1357" s="30" t="str">
        <f>IF(LEFT(M1357,4)=LEFT(L1357,4),L1357,0)</f>
        <v>Myrmica</v>
      </c>
      <c r="AA1357" s="72" t="s">
        <v>4303</v>
      </c>
      <c r="AB1357" s="72"/>
      <c r="AC1357" s="72">
        <v>46.423213505351001</v>
      </c>
      <c r="AD1357" s="72">
        <v>6.1029423217686096</v>
      </c>
      <c r="AE1357" s="72"/>
      <c r="AF1357" s="72"/>
      <c r="AG1357" s="72"/>
    </row>
    <row r="1358" spans="1:33" s="56" customFormat="1" x14ac:dyDescent="0.25">
      <c r="A1358" s="29" t="s">
        <v>1209</v>
      </c>
      <c r="B1358" s="39" t="s">
        <v>14</v>
      </c>
      <c r="C1358" s="39" t="s">
        <v>4224</v>
      </c>
      <c r="D1358" s="73"/>
      <c r="E1358" s="37" t="s">
        <v>197</v>
      </c>
      <c r="F1358" s="56">
        <v>2</v>
      </c>
      <c r="L1358" s="56" t="s">
        <v>16</v>
      </c>
      <c r="M1358" s="58"/>
      <c r="Z1358" s="30">
        <f>IF(LEFT(M1358,4)=LEFT(L1358,4),L1358,0)</f>
        <v>0</v>
      </c>
      <c r="AA1358" s="72" t="s">
        <v>4300</v>
      </c>
      <c r="AB1358" s="72" t="s">
        <v>4304</v>
      </c>
      <c r="AC1358" s="72">
        <v>46.8645118465354</v>
      </c>
      <c r="AD1358" s="72">
        <v>6.57157909982286</v>
      </c>
      <c r="AE1358" s="72"/>
      <c r="AF1358" s="72"/>
      <c r="AG1358" s="72"/>
    </row>
    <row r="1359" spans="1:33" s="56" customFormat="1" x14ac:dyDescent="0.25">
      <c r="A1359" s="29" t="s">
        <v>1207</v>
      </c>
      <c r="B1359" s="39" t="s">
        <v>14</v>
      </c>
      <c r="C1359" s="39" t="s">
        <v>4226</v>
      </c>
      <c r="D1359" s="30">
        <v>1370.53147125244</v>
      </c>
      <c r="E1359" s="37" t="s">
        <v>195</v>
      </c>
      <c r="F1359" s="56">
        <v>15</v>
      </c>
      <c r="L1359" s="56" t="s">
        <v>4</v>
      </c>
      <c r="M1359" s="58"/>
      <c r="Z1359" s="30">
        <f>IF(LEFT(M1359,4)=LEFT(L1359,4),L1359,0)</f>
        <v>0</v>
      </c>
      <c r="AA1359" s="72" t="s">
        <v>4303</v>
      </c>
      <c r="AB1359" s="72" t="s">
        <v>4304</v>
      </c>
      <c r="AC1359" s="72">
        <v>46.508628283467402</v>
      </c>
      <c r="AD1359" s="72">
        <v>7.1980675593282202</v>
      </c>
      <c r="AE1359" s="72"/>
      <c r="AF1359" s="72"/>
      <c r="AG1359" s="72"/>
    </row>
    <row r="1360" spans="1:33" s="56" customFormat="1" x14ac:dyDescent="0.25">
      <c r="A1360" s="24" t="s">
        <v>1208</v>
      </c>
      <c r="B1360" s="39" t="s">
        <v>14</v>
      </c>
      <c r="C1360" s="39" t="s">
        <v>4226</v>
      </c>
      <c r="D1360" s="30"/>
      <c r="E1360" s="37" t="s">
        <v>196</v>
      </c>
      <c r="F1360" s="56">
        <v>10</v>
      </c>
      <c r="K1360" s="57" t="s">
        <v>301</v>
      </c>
      <c r="L1360" s="32" t="s">
        <v>403</v>
      </c>
      <c r="M1360" s="58" t="s">
        <v>4004</v>
      </c>
      <c r="N1360" s="56">
        <v>2019</v>
      </c>
      <c r="Z1360" s="30" t="str">
        <f>IF(LEFT(M1360,4)=LEFT(L1360,4),L1360,0)</f>
        <v>Formica</v>
      </c>
      <c r="AA1360" s="72" t="s">
        <v>4300</v>
      </c>
      <c r="AB1360" s="72" t="s">
        <v>4302</v>
      </c>
      <c r="AC1360" s="72">
        <v>46.646965065074703</v>
      </c>
      <c r="AD1360" s="72">
        <v>6.7285599975566699</v>
      </c>
      <c r="AE1360" s="72"/>
      <c r="AF1360" s="72"/>
      <c r="AG1360" s="72"/>
    </row>
    <row r="1361" spans="1:33" s="56" customFormat="1" x14ac:dyDescent="0.25">
      <c r="A1361" s="24" t="s">
        <v>1206</v>
      </c>
      <c r="B1361" s="39" t="s">
        <v>14</v>
      </c>
      <c r="C1361" s="39" t="s">
        <v>4226</v>
      </c>
      <c r="D1361" s="30"/>
      <c r="E1361" s="37" t="s">
        <v>194</v>
      </c>
      <c r="F1361" s="56">
        <v>10</v>
      </c>
      <c r="L1361" s="56" t="s">
        <v>17</v>
      </c>
      <c r="M1361" s="58"/>
      <c r="Z1361" s="30">
        <f>IF(LEFT(M1361,4)=LEFT(L1361,4),L1361,0)</f>
        <v>0</v>
      </c>
      <c r="AA1361" s="72" t="s">
        <v>4300</v>
      </c>
      <c r="AB1361" s="72" t="s">
        <v>4304</v>
      </c>
      <c r="AC1361" s="72">
        <v>46.861639482546501</v>
      </c>
      <c r="AD1361" s="72">
        <v>6.56402214915766</v>
      </c>
      <c r="AE1361" s="72"/>
      <c r="AF1361" s="72"/>
      <c r="AG1361" s="72"/>
    </row>
    <row r="1362" spans="1:33" s="56" customFormat="1" x14ac:dyDescent="0.25">
      <c r="A1362" s="29" t="s">
        <v>1205</v>
      </c>
      <c r="B1362" s="39" t="s">
        <v>14</v>
      </c>
      <c r="C1362" s="39" t="s">
        <v>4226</v>
      </c>
      <c r="D1362" s="30"/>
      <c r="E1362" s="37" t="s">
        <v>193</v>
      </c>
      <c r="F1362" s="56">
        <v>9</v>
      </c>
      <c r="L1362" s="56" t="s">
        <v>17</v>
      </c>
      <c r="M1362" s="58"/>
      <c r="Z1362" s="30">
        <f>IF(LEFT(M1362,4)=LEFT(L1362,4),L1362,0)</f>
        <v>0</v>
      </c>
      <c r="AA1362" s="72" t="s">
        <v>4300</v>
      </c>
      <c r="AB1362" s="72"/>
      <c r="AC1362" s="72">
        <v>46.500528043944101</v>
      </c>
      <c r="AD1362" s="72">
        <v>6.4103056402331102</v>
      </c>
      <c r="AE1362" s="72"/>
      <c r="AF1362" s="72"/>
      <c r="AG1362" s="72"/>
    </row>
    <row r="1363" spans="1:33" s="56" customFormat="1" x14ac:dyDescent="0.25">
      <c r="A1363" s="29" t="s">
        <v>1199</v>
      </c>
      <c r="B1363" s="39" t="s">
        <v>14</v>
      </c>
      <c r="C1363" s="39" t="s">
        <v>12</v>
      </c>
      <c r="D1363" s="30">
        <v>1112.0285301208501</v>
      </c>
      <c r="E1363" s="37" t="s">
        <v>187</v>
      </c>
      <c r="F1363" s="56">
        <v>10</v>
      </c>
      <c r="K1363" s="56" t="s">
        <v>4006</v>
      </c>
      <c r="L1363" s="56" t="s">
        <v>3</v>
      </c>
      <c r="M1363" s="55" t="s">
        <v>573</v>
      </c>
      <c r="Z1363" s="30" t="str">
        <f>IF(LEFT(M1363,4)=LEFT(L1363,4),L1363,0)</f>
        <v>Lasius</v>
      </c>
      <c r="AA1363" s="72" t="s">
        <v>4303</v>
      </c>
      <c r="AB1363" s="72" t="s">
        <v>4304</v>
      </c>
      <c r="AC1363" s="72">
        <v>46.639445987682798</v>
      </c>
      <c r="AD1363" s="72">
        <v>6.2561176622097996</v>
      </c>
      <c r="AE1363" s="72"/>
      <c r="AF1363" s="72"/>
      <c r="AG1363" s="72"/>
    </row>
    <row r="1364" spans="1:33" s="56" customFormat="1" x14ac:dyDescent="0.25">
      <c r="A1364" s="29" t="s">
        <v>1203</v>
      </c>
      <c r="B1364" s="39" t="s">
        <v>14</v>
      </c>
      <c r="C1364" s="39" t="s">
        <v>12</v>
      </c>
      <c r="D1364" s="30"/>
      <c r="E1364" s="56" t="s">
        <v>191</v>
      </c>
      <c r="F1364" s="56">
        <v>10</v>
      </c>
      <c r="K1364" s="56" t="s">
        <v>4006</v>
      </c>
      <c r="L1364" s="56" t="s">
        <v>3</v>
      </c>
      <c r="M1364" s="55" t="s">
        <v>573</v>
      </c>
      <c r="Z1364" s="30" t="str">
        <f>IF(LEFT(M1364,4)=LEFT(L1364,4),L1364,0)</f>
        <v>Lasius</v>
      </c>
      <c r="AA1364" s="72" t="s">
        <v>4300</v>
      </c>
      <c r="AB1364" s="72" t="s">
        <v>4304</v>
      </c>
      <c r="AC1364" s="72">
        <v>46.359045948247697</v>
      </c>
      <c r="AD1364" s="72">
        <v>7.1955600891807103</v>
      </c>
      <c r="AE1364" s="72"/>
      <c r="AF1364" s="72"/>
      <c r="AG1364" s="72"/>
    </row>
    <row r="1365" spans="1:33" s="56" customFormat="1" x14ac:dyDescent="0.25">
      <c r="A1365" s="24" t="s">
        <v>1210</v>
      </c>
      <c r="B1365" s="39" t="s">
        <v>14</v>
      </c>
      <c r="C1365" s="39" t="s">
        <v>18</v>
      </c>
      <c r="D1365" s="30"/>
      <c r="E1365" s="56" t="s">
        <v>198</v>
      </c>
      <c r="F1365" s="26">
        <v>10</v>
      </c>
      <c r="G1365" s="26"/>
      <c r="H1365" s="26"/>
      <c r="I1365" s="26"/>
      <c r="J1365" s="26"/>
      <c r="K1365" s="26" t="s">
        <v>4001</v>
      </c>
      <c r="L1365" s="56" t="s">
        <v>0</v>
      </c>
      <c r="M1365" s="31" t="s">
        <v>705</v>
      </c>
      <c r="N1365" s="57">
        <v>2019</v>
      </c>
      <c r="O1365" s="57"/>
      <c r="P1365" s="30"/>
      <c r="Z1365" s="30" t="str">
        <f>IF(LEFT(M1365,4)=LEFT(L1365,4),L1365,0)</f>
        <v>Myrmica</v>
      </c>
      <c r="AA1365" s="72" t="s">
        <v>4300</v>
      </c>
      <c r="AB1365" s="72" t="s">
        <v>4301</v>
      </c>
      <c r="AC1365" s="72">
        <v>46.501677426534002</v>
      </c>
      <c r="AD1365" s="72">
        <v>6.4204552949966196</v>
      </c>
      <c r="AE1365" s="72"/>
      <c r="AF1365" s="72"/>
      <c r="AG1365" s="72"/>
    </row>
    <row r="1366" spans="1:33" s="56" customFormat="1" x14ac:dyDescent="0.25">
      <c r="A1366" s="29" t="s">
        <v>1243</v>
      </c>
      <c r="B1366" s="39" t="s">
        <v>14</v>
      </c>
      <c r="C1366" s="39" t="s">
        <v>24</v>
      </c>
      <c r="D1366" s="30"/>
      <c r="E1366" s="37" t="s">
        <v>230</v>
      </c>
      <c r="F1366" s="26">
        <v>8</v>
      </c>
      <c r="G1366" s="26"/>
      <c r="H1366" s="26"/>
      <c r="I1366" s="26"/>
      <c r="J1366" s="26"/>
      <c r="K1366" s="26" t="s">
        <v>4001</v>
      </c>
      <c r="L1366" s="56" t="s">
        <v>0</v>
      </c>
      <c r="M1366" s="31" t="s">
        <v>709</v>
      </c>
      <c r="N1366" s="57">
        <v>2019</v>
      </c>
      <c r="P1366" s="30"/>
      <c r="Z1366" s="30" t="str">
        <f>IF(LEFT(M1366,4)=LEFT(L1366,4),L1366,0)</f>
        <v>Myrmica</v>
      </c>
      <c r="AA1366" s="72" t="s">
        <v>4300</v>
      </c>
      <c r="AB1366" s="72" t="s">
        <v>4307</v>
      </c>
      <c r="AC1366" s="72">
        <v>46.500775924574</v>
      </c>
      <c r="AD1366" s="72">
        <v>6.4151334668443498</v>
      </c>
      <c r="AE1366" s="72"/>
      <c r="AF1366" s="72"/>
      <c r="AG1366" s="72"/>
    </row>
    <row r="1367" spans="1:33" s="56" customFormat="1" x14ac:dyDescent="0.25">
      <c r="A1367" s="29" t="s">
        <v>1239</v>
      </c>
      <c r="B1367" s="39" t="s">
        <v>14</v>
      </c>
      <c r="C1367" s="39" t="s">
        <v>23</v>
      </c>
      <c r="D1367" s="30"/>
      <c r="E1367" s="56" t="s">
        <v>226</v>
      </c>
      <c r="F1367" s="56">
        <v>10</v>
      </c>
      <c r="K1367" s="56" t="s">
        <v>4006</v>
      </c>
      <c r="L1367" s="56" t="s">
        <v>3</v>
      </c>
      <c r="M1367" s="55" t="s">
        <v>573</v>
      </c>
      <c r="Z1367" s="30" t="str">
        <f>IF(LEFT(M1367,4)=LEFT(L1367,4),L1367,0)</f>
        <v>Lasius</v>
      </c>
      <c r="AA1367" s="72" t="s">
        <v>4300</v>
      </c>
      <c r="AB1367" s="72" t="s">
        <v>4304</v>
      </c>
      <c r="AC1367" s="72">
        <v>46.289611942267001</v>
      </c>
      <c r="AD1367" s="72">
        <v>7.1523396486772803</v>
      </c>
      <c r="AE1367" s="72"/>
      <c r="AF1367" s="72"/>
      <c r="AG1367" s="72"/>
    </row>
    <row r="1368" spans="1:33" s="56" customFormat="1" x14ac:dyDescent="0.25">
      <c r="A1368" s="24" t="s">
        <v>1240</v>
      </c>
      <c r="B1368" s="39" t="s">
        <v>14</v>
      </c>
      <c r="C1368" s="39" t="s">
        <v>23</v>
      </c>
      <c r="D1368" s="30"/>
      <c r="E1368" s="56" t="s">
        <v>227</v>
      </c>
      <c r="F1368" s="26">
        <v>8</v>
      </c>
      <c r="G1368" s="26"/>
      <c r="H1368" s="26"/>
      <c r="I1368" s="26"/>
      <c r="J1368" s="26"/>
      <c r="K1368" s="26" t="s">
        <v>4001</v>
      </c>
      <c r="L1368" s="56" t="s">
        <v>0</v>
      </c>
      <c r="M1368" s="31" t="s">
        <v>744</v>
      </c>
      <c r="N1368" s="57">
        <v>2019</v>
      </c>
      <c r="P1368" s="30"/>
      <c r="Z1368" s="30" t="str">
        <f>IF(LEFT(M1368,4)=LEFT(L1368,4),L1368,0)</f>
        <v>Myrmica</v>
      </c>
      <c r="AA1368" s="72" t="s">
        <v>4300</v>
      </c>
      <c r="AB1368" s="72" t="s">
        <v>4304</v>
      </c>
      <c r="AC1368" s="72">
        <v>46.642289244296201</v>
      </c>
      <c r="AD1368" s="72">
        <v>6.5655031616229502</v>
      </c>
      <c r="AE1368" s="72"/>
      <c r="AF1368" s="72"/>
      <c r="AG1368" s="72"/>
    </row>
    <row r="1369" spans="1:33" s="56" customFormat="1" x14ac:dyDescent="0.25">
      <c r="A1369" s="29" t="s">
        <v>1241</v>
      </c>
      <c r="B1369" s="39" t="s">
        <v>14</v>
      </c>
      <c r="C1369" s="39" t="s">
        <v>23</v>
      </c>
      <c r="D1369" s="30">
        <v>1485.5</v>
      </c>
      <c r="E1369" s="56" t="s">
        <v>228</v>
      </c>
      <c r="F1369" s="56">
        <v>11</v>
      </c>
      <c r="L1369" s="56" t="s">
        <v>2</v>
      </c>
      <c r="M1369" s="58"/>
      <c r="Z1369" s="30">
        <f>IF(LEFT(M1369,4)=LEFT(L1369,4),L1369,0)</f>
        <v>0</v>
      </c>
      <c r="AA1369" s="72" t="s">
        <v>4300</v>
      </c>
      <c r="AB1369" s="72" t="s">
        <v>4304</v>
      </c>
      <c r="AC1369" s="72">
        <v>46.8646592331771</v>
      </c>
      <c r="AD1369" s="72">
        <v>6.5658201667246798</v>
      </c>
      <c r="AE1369" s="72"/>
      <c r="AF1369" s="72"/>
      <c r="AG1369" s="72"/>
    </row>
    <row r="1370" spans="1:33" s="56" customFormat="1" x14ac:dyDescent="0.25">
      <c r="A1370" s="24" t="s">
        <v>1232</v>
      </c>
      <c r="B1370" s="39" t="s">
        <v>14</v>
      </c>
      <c r="C1370" s="39" t="s">
        <v>21</v>
      </c>
      <c r="D1370" s="30"/>
      <c r="E1370" s="37" t="s">
        <v>220</v>
      </c>
      <c r="F1370" s="56">
        <v>10</v>
      </c>
      <c r="L1370" s="56" t="s">
        <v>2</v>
      </c>
      <c r="M1370" s="58"/>
      <c r="P1370" s="30"/>
      <c r="Z1370" s="30">
        <f>IF(LEFT(M1370,4)=LEFT(L1370,4),L1370,0)</f>
        <v>0</v>
      </c>
      <c r="AA1370" s="72" t="s">
        <v>4300</v>
      </c>
      <c r="AB1370" s="72" t="s">
        <v>4302</v>
      </c>
      <c r="AC1370" s="72">
        <v>46.293889605862503</v>
      </c>
      <c r="AD1370" s="72">
        <v>7.1539751603689696</v>
      </c>
      <c r="AE1370" s="72"/>
      <c r="AF1370" s="72"/>
      <c r="AG1370" s="72"/>
    </row>
    <row r="1371" spans="1:33" s="56" customFormat="1" x14ac:dyDescent="0.25">
      <c r="A1371" s="29" t="s">
        <v>1231</v>
      </c>
      <c r="B1371" s="39" t="s">
        <v>14</v>
      </c>
      <c r="C1371" s="39" t="s">
        <v>21</v>
      </c>
      <c r="D1371" s="30">
        <v>1741.1189842224101</v>
      </c>
      <c r="E1371" s="56" t="s">
        <v>219</v>
      </c>
      <c r="F1371" s="56">
        <v>10</v>
      </c>
      <c r="L1371" s="56" t="s">
        <v>2</v>
      </c>
      <c r="M1371" s="58"/>
      <c r="Z1371" s="30">
        <f>IF(LEFT(M1371,4)=LEFT(L1371,4),L1371,0)</f>
        <v>0</v>
      </c>
      <c r="AA1371" s="72" t="s">
        <v>4300</v>
      </c>
      <c r="AB1371" s="72" t="s">
        <v>4304</v>
      </c>
      <c r="AC1371" s="72">
        <v>46.361185319074501</v>
      </c>
      <c r="AD1371" s="72">
        <v>7.2015106090299401</v>
      </c>
      <c r="AE1371" s="72"/>
      <c r="AF1371" s="72"/>
      <c r="AG1371" s="72"/>
    </row>
    <row r="1372" spans="1:33" s="56" customFormat="1" x14ac:dyDescent="0.25">
      <c r="A1372" s="24" t="s">
        <v>1234</v>
      </c>
      <c r="B1372" s="39" t="s">
        <v>14</v>
      </c>
      <c r="C1372" s="39" t="s">
        <v>9</v>
      </c>
      <c r="D1372" s="30"/>
      <c r="E1372" s="56" t="s">
        <v>222</v>
      </c>
      <c r="F1372" s="56">
        <v>4</v>
      </c>
      <c r="L1372" s="56" t="s">
        <v>17</v>
      </c>
      <c r="M1372" s="58"/>
      <c r="Z1372" s="30">
        <f>IF(LEFT(M1372,4)=LEFT(L1372,4),L1372,0)</f>
        <v>0</v>
      </c>
      <c r="AA1372" s="72" t="s">
        <v>4300</v>
      </c>
      <c r="AB1372" s="72"/>
      <c r="AC1372" s="72">
        <v>46.643557083884502</v>
      </c>
      <c r="AD1372" s="72">
        <v>6.5665545875549904</v>
      </c>
      <c r="AE1372" s="72"/>
      <c r="AF1372" s="72"/>
      <c r="AG1372" s="72"/>
    </row>
    <row r="1373" spans="1:33" s="56" customFormat="1" x14ac:dyDescent="0.25">
      <c r="A1373" s="29" t="s">
        <v>1233</v>
      </c>
      <c r="B1373" s="39" t="s">
        <v>14</v>
      </c>
      <c r="C1373" s="39" t="s">
        <v>9</v>
      </c>
      <c r="D1373" s="30">
        <v>1121.8030662536601</v>
      </c>
      <c r="E1373" s="56" t="s">
        <v>221</v>
      </c>
      <c r="F1373" s="56">
        <v>1</v>
      </c>
      <c r="L1373" s="56" t="s">
        <v>2</v>
      </c>
      <c r="M1373" s="58"/>
      <c r="Z1373" s="30">
        <f>IF(LEFT(M1373,4)=LEFT(L1373,4),L1373,0)</f>
        <v>0</v>
      </c>
      <c r="AA1373" s="72" t="s">
        <v>4303</v>
      </c>
      <c r="AB1373" s="72" t="s">
        <v>4304</v>
      </c>
      <c r="AC1373" s="72">
        <v>46.645243749903301</v>
      </c>
      <c r="AD1373" s="72">
        <v>6.2580219468816898</v>
      </c>
      <c r="AE1373" s="72"/>
      <c r="AF1373" s="72"/>
      <c r="AG1373" s="72"/>
    </row>
    <row r="1374" spans="1:33" s="56" customFormat="1" x14ac:dyDescent="0.25">
      <c r="A1374" s="24" t="s">
        <v>1200</v>
      </c>
      <c r="B1374" s="39" t="s">
        <v>14</v>
      </c>
      <c r="C1374" s="39" t="s">
        <v>9</v>
      </c>
      <c r="D1374" s="30">
        <v>598.5</v>
      </c>
      <c r="E1374" s="56" t="s">
        <v>188</v>
      </c>
      <c r="F1374" s="56">
        <v>10</v>
      </c>
      <c r="K1374" s="56" t="s">
        <v>4006</v>
      </c>
      <c r="L1374" s="56" t="s">
        <v>3</v>
      </c>
      <c r="M1374" s="55" t="s">
        <v>573</v>
      </c>
      <c r="Z1374" s="30" t="str">
        <f>IF(LEFT(M1374,4)=LEFT(L1374,4),L1374,0)</f>
        <v>Lasius</v>
      </c>
      <c r="AA1374" s="72" t="s">
        <v>4300</v>
      </c>
      <c r="AB1374" s="72" t="s">
        <v>4307</v>
      </c>
      <c r="AC1374" s="72">
        <v>46.935645733104103</v>
      </c>
      <c r="AD1374" s="72">
        <v>7.0441195329954001</v>
      </c>
      <c r="AE1374" s="72"/>
      <c r="AF1374" s="72"/>
      <c r="AG1374" s="72"/>
    </row>
    <row r="1375" spans="1:33" s="56" customFormat="1" x14ac:dyDescent="0.25">
      <c r="A1375" s="29"/>
      <c r="B1375" s="37" t="s">
        <v>14</v>
      </c>
      <c r="C1375" s="37" t="s">
        <v>4293</v>
      </c>
      <c r="D1375" s="30"/>
      <c r="E1375" s="37" t="s">
        <v>4292</v>
      </c>
      <c r="Z1375" s="30">
        <f>IF(LEFT(M1375,4)=LEFT(L1375,4),L1375,0)</f>
        <v>0</v>
      </c>
      <c r="AA1375" s="72" t="s">
        <v>4300</v>
      </c>
      <c r="AB1375" s="72" t="s">
        <v>4302</v>
      </c>
      <c r="AC1375" s="72">
        <v>46.567494570301903</v>
      </c>
      <c r="AD1375" s="72">
        <v>6.1780533552490704</v>
      </c>
      <c r="AE1375" s="72"/>
      <c r="AF1375" s="72"/>
      <c r="AG1375" s="72"/>
    </row>
    <row r="1376" spans="1:33" s="56" customFormat="1" x14ac:dyDescent="0.25">
      <c r="A1376" s="24" t="s">
        <v>1228</v>
      </c>
      <c r="B1376" s="39" t="s">
        <v>14</v>
      </c>
      <c r="C1376" s="39" t="s">
        <v>10</v>
      </c>
      <c r="D1376" s="30"/>
      <c r="E1376" s="56" t="s">
        <v>216</v>
      </c>
      <c r="F1376" s="56">
        <v>10</v>
      </c>
      <c r="L1376" s="56" t="s">
        <v>4</v>
      </c>
      <c r="M1376" s="58"/>
      <c r="Z1376" s="30">
        <f>IF(LEFT(M1376,4)=LEFT(L1376,4),L1376,0)</f>
        <v>0</v>
      </c>
      <c r="AA1376" s="72" t="s">
        <v>4300</v>
      </c>
      <c r="AB1376" s="72"/>
      <c r="AC1376" s="72">
        <v>46.715826736510799</v>
      </c>
      <c r="AD1376" s="72">
        <v>6.6417055982857098</v>
      </c>
      <c r="AE1376" s="72"/>
      <c r="AF1376" s="72"/>
      <c r="AG1376" s="72"/>
    </row>
    <row r="1377" spans="1:33" s="56" customFormat="1" x14ac:dyDescent="0.25">
      <c r="A1377" s="29" t="s">
        <v>1225</v>
      </c>
      <c r="B1377" s="39" t="s">
        <v>14</v>
      </c>
      <c r="C1377" s="39" t="s">
        <v>10</v>
      </c>
      <c r="D1377" s="30"/>
      <c r="E1377" s="56" t="s">
        <v>213</v>
      </c>
      <c r="F1377" s="56">
        <v>3</v>
      </c>
      <c r="L1377" s="56" t="s">
        <v>2</v>
      </c>
      <c r="M1377" s="58"/>
      <c r="Z1377" s="30">
        <f>IF(LEFT(Q1377,4)=LEFT(L1377,4),L1377,0)</f>
        <v>0</v>
      </c>
      <c r="AA1377" s="72" t="s">
        <v>4300</v>
      </c>
      <c r="AB1377" s="72"/>
      <c r="AC1377" s="72">
        <v>46.4282114284334</v>
      </c>
      <c r="AD1377" s="72">
        <v>6.1826859932204101</v>
      </c>
      <c r="AE1377" s="72"/>
      <c r="AF1377" s="72"/>
      <c r="AG1377" s="72"/>
    </row>
    <row r="1378" spans="1:33" s="56" customFormat="1" x14ac:dyDescent="0.25">
      <c r="A1378" s="24" t="s">
        <v>1226</v>
      </c>
      <c r="B1378" s="39" t="s">
        <v>14</v>
      </c>
      <c r="C1378" s="39" t="s">
        <v>10</v>
      </c>
      <c r="D1378" s="30"/>
      <c r="E1378" s="56" t="s">
        <v>214</v>
      </c>
      <c r="F1378" s="26">
        <v>10</v>
      </c>
      <c r="G1378" s="26"/>
      <c r="H1378" s="26"/>
      <c r="I1378" s="26"/>
      <c r="J1378" s="26"/>
      <c r="K1378" s="26" t="s">
        <v>4001</v>
      </c>
      <c r="L1378" s="56" t="s">
        <v>0</v>
      </c>
      <c r="M1378" s="31" t="s">
        <v>705</v>
      </c>
      <c r="N1378" s="57">
        <v>2019</v>
      </c>
      <c r="O1378" s="57"/>
      <c r="P1378" s="30"/>
      <c r="Z1378" s="30" t="str">
        <f>IF(LEFT(M1378,4)=LEFT(L1378,4),L1378,0)</f>
        <v>Myrmica</v>
      </c>
      <c r="AA1378" s="72" t="s">
        <v>4300</v>
      </c>
      <c r="AB1378" s="72"/>
      <c r="AC1378" s="72">
        <v>46.501916683046403</v>
      </c>
      <c r="AD1378" s="72">
        <v>6.8829586917897698</v>
      </c>
      <c r="AE1378" s="72"/>
      <c r="AF1378" s="72"/>
      <c r="AG1378" s="72"/>
    </row>
    <row r="1379" spans="1:33" s="56" customFormat="1" x14ac:dyDescent="0.25">
      <c r="A1379" s="24" t="s">
        <v>1224</v>
      </c>
      <c r="B1379" s="39" t="s">
        <v>14</v>
      </c>
      <c r="C1379" s="39" t="s">
        <v>10</v>
      </c>
      <c r="D1379" s="30">
        <v>533.79999999999995</v>
      </c>
      <c r="E1379" s="56" t="s">
        <v>212</v>
      </c>
      <c r="F1379" s="56">
        <v>0</v>
      </c>
      <c r="G1379" s="56">
        <v>1</v>
      </c>
      <c r="L1379" s="56" t="s">
        <v>16</v>
      </c>
      <c r="M1379" s="58"/>
      <c r="Z1379" s="30">
        <f>IF(LEFT(M1379,4)=LEFT(L1379,4),L1379,0)</f>
        <v>0</v>
      </c>
      <c r="AA1379" s="72" t="s">
        <v>4300</v>
      </c>
      <c r="AB1379" s="72" t="s">
        <v>4307</v>
      </c>
      <c r="AC1379" s="72">
        <v>46.865657233363798</v>
      </c>
      <c r="AD1379" s="72">
        <v>6.95690954999227</v>
      </c>
      <c r="AE1379" s="72"/>
      <c r="AF1379" s="72"/>
      <c r="AG1379" s="72"/>
    </row>
    <row r="1380" spans="1:33" s="56" customFormat="1" x14ac:dyDescent="0.25">
      <c r="A1380" s="29" t="s">
        <v>1201</v>
      </c>
      <c r="B1380" s="39" t="s">
        <v>14</v>
      </c>
      <c r="C1380" s="39" t="s">
        <v>10</v>
      </c>
      <c r="D1380" s="30"/>
      <c r="E1380" s="56" t="s">
        <v>189</v>
      </c>
      <c r="F1380" s="56">
        <v>8</v>
      </c>
      <c r="K1380" s="56" t="s">
        <v>4006</v>
      </c>
      <c r="L1380" s="56" t="s">
        <v>3</v>
      </c>
      <c r="M1380" s="55" t="s">
        <v>573</v>
      </c>
      <c r="Z1380" s="30" t="str">
        <f>IF(LEFT(M1380,4)=LEFT(L1380,4),L1380,0)</f>
        <v>Lasius</v>
      </c>
      <c r="AA1380" s="72" t="s">
        <v>4300</v>
      </c>
      <c r="AB1380" s="72" t="s">
        <v>4304</v>
      </c>
      <c r="AC1380" s="72">
        <v>46.859382985907096</v>
      </c>
      <c r="AD1380" s="72">
        <v>6.5662849667307999</v>
      </c>
      <c r="AE1380" s="72"/>
      <c r="AF1380" s="72"/>
      <c r="AG1380" s="72"/>
    </row>
    <row r="1381" spans="1:33" s="56" customFormat="1" x14ac:dyDescent="0.25">
      <c r="A1381" s="29" t="s">
        <v>1227</v>
      </c>
      <c r="B1381" s="39" t="s">
        <v>14</v>
      </c>
      <c r="C1381" s="39" t="s">
        <v>10</v>
      </c>
      <c r="D1381" s="30">
        <v>1895.7066001892099</v>
      </c>
      <c r="E1381" s="56" t="s">
        <v>215</v>
      </c>
      <c r="F1381" s="56">
        <v>10</v>
      </c>
      <c r="L1381" s="56" t="s">
        <v>4</v>
      </c>
      <c r="M1381" s="58"/>
      <c r="Z1381" s="30">
        <f>IF(LEFT(M1381,4)=LEFT(L1381,4),L1381,0)</f>
        <v>0</v>
      </c>
      <c r="AA1381" s="72" t="s">
        <v>4303</v>
      </c>
      <c r="AB1381" s="72"/>
      <c r="AC1381" s="72">
        <v>46.292913425560997</v>
      </c>
      <c r="AD1381" s="72">
        <v>7.1623597298037502</v>
      </c>
      <c r="AE1381" s="72"/>
      <c r="AF1381" s="72"/>
      <c r="AG1381" s="72"/>
    </row>
    <row r="1382" spans="1:33" s="56" customFormat="1" x14ac:dyDescent="0.25">
      <c r="A1382" s="24" t="s">
        <v>1242</v>
      </c>
      <c r="B1382" s="39" t="s">
        <v>14</v>
      </c>
      <c r="C1382" s="39" t="s">
        <v>4150</v>
      </c>
      <c r="D1382" s="30"/>
      <c r="E1382" s="37" t="s">
        <v>229</v>
      </c>
      <c r="F1382" s="26">
        <v>10</v>
      </c>
      <c r="G1382" s="26"/>
      <c r="H1382" s="26"/>
      <c r="I1382" s="26"/>
      <c r="J1382" s="26"/>
      <c r="K1382" s="26" t="s">
        <v>4001</v>
      </c>
      <c r="L1382" s="56" t="s">
        <v>0</v>
      </c>
      <c r="M1382" s="31" t="s">
        <v>727</v>
      </c>
      <c r="N1382" s="57">
        <v>2019</v>
      </c>
      <c r="P1382" s="30"/>
      <c r="Z1382" s="30" t="str">
        <f>IF(LEFT(M1382,4)=LEFT(L1382,4),L1382,0)</f>
        <v>Myrmica</v>
      </c>
      <c r="AA1382" s="72" t="s">
        <v>4300</v>
      </c>
      <c r="AB1382" s="72"/>
      <c r="AC1382" s="72">
        <v>46.644804638498897</v>
      </c>
      <c r="AD1382" s="72">
        <v>6.5670615250588797</v>
      </c>
      <c r="AE1382" s="72"/>
      <c r="AF1382" s="72"/>
      <c r="AG1382" s="72"/>
    </row>
    <row r="1383" spans="1:33" s="56" customFormat="1" x14ac:dyDescent="0.25">
      <c r="A1383" s="29" t="s">
        <v>1221</v>
      </c>
      <c r="B1383" s="39" t="s">
        <v>14</v>
      </c>
      <c r="C1383" s="39" t="s">
        <v>4227</v>
      </c>
      <c r="D1383" s="30">
        <v>532.015468597412</v>
      </c>
      <c r="E1383" s="37" t="s">
        <v>209</v>
      </c>
      <c r="F1383" s="56">
        <v>10</v>
      </c>
      <c r="L1383" s="56" t="s">
        <v>4</v>
      </c>
      <c r="M1383" s="58"/>
      <c r="Z1383" s="30">
        <f>IF(LEFT(M1383,4)=LEFT(L1383,4),L1383,0)</f>
        <v>0</v>
      </c>
      <c r="AA1383" s="72" t="s">
        <v>4300</v>
      </c>
      <c r="AB1383" s="72" t="s">
        <v>4301</v>
      </c>
      <c r="AC1383" s="72">
        <v>46.504552373484003</v>
      </c>
      <c r="AD1383" s="72">
        <v>6.4186626295920401</v>
      </c>
      <c r="AE1383" s="72"/>
      <c r="AF1383" s="72"/>
      <c r="AG1383" s="72"/>
    </row>
    <row r="1384" spans="1:33" s="56" customFormat="1" x14ac:dyDescent="0.25">
      <c r="A1384" s="29" t="s">
        <v>1219</v>
      </c>
      <c r="B1384" s="39" t="s">
        <v>14</v>
      </c>
      <c r="C1384" s="39" t="s">
        <v>4227</v>
      </c>
      <c r="D1384" s="30">
        <v>1149.4965476989701</v>
      </c>
      <c r="E1384" s="37" t="s">
        <v>207</v>
      </c>
      <c r="F1384" s="56">
        <v>10</v>
      </c>
      <c r="L1384" s="56" t="s">
        <v>4</v>
      </c>
      <c r="M1384" s="58"/>
      <c r="Z1384" s="30">
        <f>IF(LEFT(M1384,4)=LEFT(L1384,4),L1384,0)</f>
        <v>0</v>
      </c>
      <c r="AA1384" s="72" t="s">
        <v>4303</v>
      </c>
      <c r="AB1384" s="72" t="s">
        <v>4304</v>
      </c>
      <c r="AC1384" s="72">
        <v>46.573980431893503</v>
      </c>
      <c r="AD1384" s="72">
        <v>6.1759228819751399</v>
      </c>
      <c r="AE1384" s="72"/>
      <c r="AF1384" s="72"/>
      <c r="AG1384" s="72"/>
    </row>
    <row r="1385" spans="1:33" s="56" customFormat="1" x14ac:dyDescent="0.25">
      <c r="A1385" s="24" t="s">
        <v>1220</v>
      </c>
      <c r="B1385" s="39" t="s">
        <v>14</v>
      </c>
      <c r="C1385" s="39" t="s">
        <v>4227</v>
      </c>
      <c r="D1385" s="73"/>
      <c r="E1385" s="56" t="s">
        <v>208</v>
      </c>
      <c r="F1385" s="56">
        <v>10</v>
      </c>
      <c r="K1385" s="57" t="s">
        <v>301</v>
      </c>
      <c r="L1385" s="32" t="s">
        <v>403</v>
      </c>
      <c r="M1385" s="58" t="s">
        <v>4004</v>
      </c>
      <c r="N1385" s="56">
        <v>2019</v>
      </c>
      <c r="Z1385" s="30" t="str">
        <f>IF(LEFT(M1385,4)=LEFT(L1385,4),L1385,0)</f>
        <v>Formica</v>
      </c>
      <c r="AA1385" s="72" t="s">
        <v>4303</v>
      </c>
      <c r="AB1385" s="72" t="s">
        <v>4301</v>
      </c>
      <c r="AC1385" s="72">
        <v>46.648563069141503</v>
      </c>
      <c r="AD1385" s="72">
        <v>6.5679539188493798</v>
      </c>
      <c r="AE1385" s="72"/>
      <c r="AF1385" s="72"/>
      <c r="AG1385" s="72"/>
    </row>
    <row r="1386" spans="1:33" s="56" customFormat="1" x14ac:dyDescent="0.25">
      <c r="A1386" s="24" t="s">
        <v>1230</v>
      </c>
      <c r="B1386" s="39" t="s">
        <v>14</v>
      </c>
      <c r="C1386" s="39" t="s">
        <v>20</v>
      </c>
      <c r="D1386" s="73"/>
      <c r="E1386" s="56" t="s">
        <v>218</v>
      </c>
      <c r="F1386" s="56">
        <v>6</v>
      </c>
      <c r="L1386" s="56" t="s">
        <v>2</v>
      </c>
      <c r="M1386" s="58"/>
      <c r="Z1386" s="30">
        <f>IF(LEFT(M1386,4)=LEFT(L1386,4),L1386,0)</f>
        <v>0</v>
      </c>
      <c r="AA1386" s="72" t="s">
        <v>4300</v>
      </c>
      <c r="AB1386" s="72"/>
      <c r="AC1386" s="72">
        <v>46.504065695780803</v>
      </c>
      <c r="AD1386" s="72">
        <v>6.8903755158602298</v>
      </c>
      <c r="AE1386" s="72"/>
      <c r="AF1386" s="72"/>
      <c r="AG1386" s="72"/>
    </row>
    <row r="1387" spans="1:33" s="56" customFormat="1" x14ac:dyDescent="0.25">
      <c r="A1387" s="29" t="s">
        <v>1229</v>
      </c>
      <c r="B1387" s="39" t="s">
        <v>14</v>
      </c>
      <c r="C1387" s="39" t="s">
        <v>20</v>
      </c>
      <c r="D1387" s="73"/>
      <c r="E1387" s="56" t="s">
        <v>217</v>
      </c>
      <c r="F1387" s="56">
        <v>2</v>
      </c>
      <c r="L1387" s="56" t="s">
        <v>2</v>
      </c>
      <c r="M1387" s="58"/>
      <c r="Z1387" s="30">
        <f>IF(LEFT(M1387,4)=LEFT(L1387,4),L1387,0)</f>
        <v>0</v>
      </c>
      <c r="AA1387" s="72" t="s">
        <v>4300</v>
      </c>
      <c r="AB1387" s="72"/>
      <c r="AC1387" s="72">
        <v>46.356217776568897</v>
      </c>
      <c r="AD1387" s="72">
        <v>6.8903336364016798</v>
      </c>
      <c r="AE1387" s="72"/>
      <c r="AF1387" s="72"/>
      <c r="AG1387" s="72"/>
    </row>
    <row r="1388" spans="1:33" s="56" customFormat="1" x14ac:dyDescent="0.25">
      <c r="A1388" s="24" t="s">
        <v>1204</v>
      </c>
      <c r="B1388" s="39" t="s">
        <v>14</v>
      </c>
      <c r="C1388" s="39" t="s">
        <v>13</v>
      </c>
      <c r="D1388" s="73"/>
      <c r="E1388" s="37" t="s">
        <v>192</v>
      </c>
      <c r="F1388" s="56">
        <v>5</v>
      </c>
      <c r="L1388" s="56" t="s">
        <v>15</v>
      </c>
      <c r="M1388" s="58"/>
      <c r="Z1388" s="30">
        <f>IF(LEFT(M1388,4)=LEFT(L1388,4),L1388,0)</f>
        <v>0</v>
      </c>
      <c r="AA1388" s="72" t="s">
        <v>4300</v>
      </c>
      <c r="AB1388" s="72"/>
      <c r="AC1388" s="72">
        <v>46.718515757588797</v>
      </c>
      <c r="AD1388" s="72">
        <v>6.6412455836051301</v>
      </c>
      <c r="AE1388" s="72"/>
      <c r="AF1388" s="72"/>
      <c r="AG1388" s="72"/>
    </row>
    <row r="1389" spans="1:33" s="56" customFormat="1" x14ac:dyDescent="0.25">
      <c r="A1389" s="29" t="s">
        <v>1235</v>
      </c>
      <c r="B1389" s="39" t="s">
        <v>14</v>
      </c>
      <c r="C1389" s="39" t="s">
        <v>22</v>
      </c>
      <c r="D1389" s="73"/>
      <c r="E1389" s="37" t="s">
        <v>223</v>
      </c>
      <c r="F1389" s="26">
        <v>7</v>
      </c>
      <c r="G1389" s="26"/>
      <c r="H1389" s="26"/>
      <c r="I1389" s="26"/>
      <c r="J1389" s="26"/>
      <c r="K1389" s="26" t="s">
        <v>4001</v>
      </c>
      <c r="L1389" s="56" t="s">
        <v>0</v>
      </c>
      <c r="M1389" s="31" t="s">
        <v>744</v>
      </c>
      <c r="N1389" s="57">
        <v>2019</v>
      </c>
      <c r="P1389" s="30"/>
      <c r="Z1389" s="30" t="str">
        <f>IF(LEFT(M1389,4)=LEFT(L1389,4),L1389,0)</f>
        <v>Myrmica</v>
      </c>
      <c r="AA1389" s="72" t="s">
        <v>4303</v>
      </c>
      <c r="AB1389" s="72"/>
      <c r="AC1389" s="72">
        <v>46.499362853867197</v>
      </c>
      <c r="AD1389" s="72">
        <v>6.2637222011271696</v>
      </c>
      <c r="AE1389" s="72"/>
      <c r="AF1389" s="72"/>
      <c r="AG1389" s="72"/>
    </row>
    <row r="1390" spans="1:33" s="56" customFormat="1" x14ac:dyDescent="0.25">
      <c r="A1390" s="24" t="s">
        <v>1236</v>
      </c>
      <c r="B1390" s="39" t="s">
        <v>14</v>
      </c>
      <c r="C1390" s="39" t="s">
        <v>22</v>
      </c>
      <c r="D1390" s="30">
        <v>1776.9158592224101</v>
      </c>
      <c r="E1390" s="37" t="s">
        <v>224</v>
      </c>
      <c r="F1390" s="26">
        <v>2</v>
      </c>
      <c r="G1390" s="26"/>
      <c r="H1390" s="26"/>
      <c r="I1390" s="26"/>
      <c r="J1390" s="26"/>
      <c r="K1390" s="26" t="s">
        <v>4001</v>
      </c>
      <c r="L1390" s="56" t="s">
        <v>0</v>
      </c>
      <c r="M1390" s="31" t="s">
        <v>709</v>
      </c>
      <c r="N1390" s="57">
        <v>2019</v>
      </c>
      <c r="O1390" s="57"/>
      <c r="P1390" s="30"/>
      <c r="Z1390" s="30" t="str">
        <f>IF(LEFT(M1390,4)=LEFT(L1390,4),L1390,0)</f>
        <v>Myrmica</v>
      </c>
      <c r="AA1390" s="72" t="s">
        <v>4300</v>
      </c>
      <c r="AB1390" s="72" t="s">
        <v>4304</v>
      </c>
      <c r="AC1390" s="72">
        <v>46.362257287646401</v>
      </c>
      <c r="AD1390" s="72">
        <v>7.20225800788916</v>
      </c>
      <c r="AE1390" s="72"/>
      <c r="AF1390" s="72"/>
      <c r="AG1390" s="72"/>
    </row>
    <row r="1391" spans="1:33" s="56" customFormat="1" x14ac:dyDescent="0.25">
      <c r="A1391" s="29" t="s">
        <v>1237</v>
      </c>
      <c r="B1391" s="39" t="s">
        <v>14</v>
      </c>
      <c r="C1391" s="39" t="s">
        <v>22</v>
      </c>
      <c r="D1391" s="30"/>
      <c r="E1391" s="37" t="s">
        <v>4295</v>
      </c>
      <c r="F1391" s="56">
        <v>4</v>
      </c>
      <c r="G1391" s="56">
        <v>1</v>
      </c>
      <c r="L1391" s="56" t="s">
        <v>3</v>
      </c>
      <c r="M1391" s="58"/>
      <c r="Z1391" s="30">
        <f>IF(LEFT(M1391,4)=LEFT(L1391,4),L1391,0)</f>
        <v>0</v>
      </c>
      <c r="AA1391" s="72" t="s">
        <v>4300</v>
      </c>
      <c r="AB1391" s="72" t="s">
        <v>4304</v>
      </c>
      <c r="AC1391" s="72">
        <v>46.504746109333098</v>
      </c>
      <c r="AD1391" s="72">
        <v>6.8895780391616901</v>
      </c>
      <c r="AE1391" s="72"/>
      <c r="AF1391" s="72"/>
      <c r="AG1391" s="72"/>
    </row>
    <row r="1392" spans="1:33" s="56" customFormat="1" x14ac:dyDescent="0.25">
      <c r="A1392" s="24" t="s">
        <v>1222</v>
      </c>
      <c r="B1392" s="39" t="s">
        <v>14</v>
      </c>
      <c r="C1392" s="39" t="s">
        <v>19</v>
      </c>
      <c r="D1392" s="30"/>
      <c r="E1392" s="56" t="s">
        <v>210</v>
      </c>
      <c r="F1392" s="56">
        <v>10</v>
      </c>
      <c r="L1392" s="56" t="s">
        <v>15</v>
      </c>
      <c r="M1392" s="58"/>
      <c r="Z1392" s="30">
        <f>IF(LEFT(M1392,4)=LEFT(L1392,4),L1392,0)</f>
        <v>0</v>
      </c>
      <c r="AA1392" s="72" t="s">
        <v>4300</v>
      </c>
      <c r="AB1392" s="72" t="s">
        <v>4304</v>
      </c>
      <c r="AC1392" s="72">
        <v>46.289212060570897</v>
      </c>
      <c r="AD1392" s="72">
        <v>7.15187830872686</v>
      </c>
      <c r="AE1392" s="72"/>
      <c r="AF1392" s="72"/>
      <c r="AG1392" s="72"/>
    </row>
    <row r="1393" spans="1:33" s="56" customFormat="1" x14ac:dyDescent="0.25">
      <c r="A1393" s="29" t="s">
        <v>1223</v>
      </c>
      <c r="B1393" s="39" t="s">
        <v>14</v>
      </c>
      <c r="C1393" s="39" t="s">
        <v>19</v>
      </c>
      <c r="D1393" s="30"/>
      <c r="E1393" s="56" t="s">
        <v>211</v>
      </c>
      <c r="F1393" s="56">
        <v>10</v>
      </c>
      <c r="L1393" s="56" t="s">
        <v>15</v>
      </c>
      <c r="M1393" s="58"/>
      <c r="Z1393" s="30">
        <f>IF(LEFT(M1393,4)=LEFT(L1393,4),L1393,0)</f>
        <v>0</v>
      </c>
      <c r="AA1393" s="72" t="s">
        <v>4300</v>
      </c>
      <c r="AB1393" s="72" t="s">
        <v>4304</v>
      </c>
      <c r="AC1393" s="72">
        <v>46.214821910586501</v>
      </c>
      <c r="AD1393" s="72">
        <v>7.04836607505763</v>
      </c>
      <c r="AE1393" s="72"/>
      <c r="AF1393" s="72"/>
      <c r="AG1393" s="72"/>
    </row>
    <row r="1394" spans="1:33" s="56" customFormat="1" x14ac:dyDescent="0.25">
      <c r="A1394" s="24" t="s">
        <v>1202</v>
      </c>
      <c r="B1394" s="39" t="s">
        <v>14</v>
      </c>
      <c r="C1394" s="39" t="s">
        <v>11</v>
      </c>
      <c r="D1394" s="30"/>
      <c r="E1394" s="56" t="s">
        <v>190</v>
      </c>
      <c r="F1394" s="56">
        <v>5</v>
      </c>
      <c r="K1394" s="56" t="s">
        <v>4006</v>
      </c>
      <c r="L1394" s="56" t="s">
        <v>3</v>
      </c>
      <c r="M1394" s="55" t="s">
        <v>573</v>
      </c>
      <c r="Z1394" s="30" t="str">
        <f>IF(LEFT(M1394,4)=LEFT(L1394,4),L1394,0)</f>
        <v>Lasius</v>
      </c>
      <c r="AA1394" s="72" t="s">
        <v>4300</v>
      </c>
      <c r="AB1394" s="72" t="s">
        <v>4301</v>
      </c>
      <c r="AC1394" s="72">
        <v>46.575392225375801</v>
      </c>
      <c r="AD1394" s="72">
        <v>6.8033230470522597</v>
      </c>
      <c r="AE1394" s="72"/>
      <c r="AF1394" s="72"/>
      <c r="AG1394" s="72"/>
    </row>
    <row r="1395" spans="1:33" s="56" customFormat="1" x14ac:dyDescent="0.25">
      <c r="A1395" s="24" t="s">
        <v>1238</v>
      </c>
      <c r="B1395" s="39" t="s">
        <v>14</v>
      </c>
      <c r="C1395" s="39" t="s">
        <v>11</v>
      </c>
      <c r="D1395" s="74"/>
      <c r="E1395" s="57" t="s">
        <v>225</v>
      </c>
      <c r="F1395" s="26">
        <v>15</v>
      </c>
      <c r="G1395" s="26"/>
      <c r="H1395" s="26"/>
      <c r="I1395" s="26"/>
      <c r="J1395" s="26"/>
      <c r="K1395" s="26" t="s">
        <v>4001</v>
      </c>
      <c r="L1395" s="56" t="s">
        <v>0</v>
      </c>
      <c r="M1395" s="31" t="s">
        <v>714</v>
      </c>
      <c r="N1395" s="57">
        <v>2019</v>
      </c>
      <c r="O1395" s="57"/>
      <c r="P1395" s="30"/>
      <c r="Z1395" s="30" t="str">
        <f>IF(LEFT(M1395,4)=LEFT(L1395,4),L1395,0)</f>
        <v>Myrmica</v>
      </c>
      <c r="AA1395" s="72" t="s">
        <v>4300</v>
      </c>
      <c r="AB1395" s="72" t="s">
        <v>4302</v>
      </c>
      <c r="AC1395" s="72">
        <v>46.646300075527499</v>
      </c>
      <c r="AD1395" s="72">
        <v>6.7286829796140299</v>
      </c>
      <c r="AE1395" s="72"/>
      <c r="AF1395" s="72"/>
      <c r="AG1395" s="72"/>
    </row>
    <row r="1396" spans="1:33" s="56" customFormat="1" x14ac:dyDescent="0.25">
      <c r="A1396" s="24" t="s">
        <v>2020</v>
      </c>
      <c r="B1396" s="39" t="s">
        <v>1519</v>
      </c>
      <c r="C1396" s="39" t="s">
        <v>4228</v>
      </c>
      <c r="D1396" s="30"/>
      <c r="E1396" s="56" t="s">
        <v>1671</v>
      </c>
      <c r="K1396" s="57" t="s">
        <v>1523</v>
      </c>
      <c r="L1396" s="32" t="s">
        <v>403</v>
      </c>
      <c r="M1396" s="58" t="s">
        <v>487</v>
      </c>
      <c r="Z1396" s="30">
        <f>IF(LEFT(M1396,4)=LEFT(L1396,4),L1396,0)</f>
        <v>0</v>
      </c>
      <c r="AA1396" s="72" t="s">
        <v>4300</v>
      </c>
      <c r="AB1396" s="72"/>
      <c r="AC1396" s="72">
        <v>46.423702105820503</v>
      </c>
      <c r="AD1396" s="72">
        <v>6.1829539570763901</v>
      </c>
      <c r="AE1396" s="72"/>
      <c r="AF1396" s="72"/>
      <c r="AG1396" s="72"/>
    </row>
    <row r="1397" spans="1:33" s="56" customFormat="1" x14ac:dyDescent="0.25">
      <c r="A1397" s="29" t="s">
        <v>2015</v>
      </c>
      <c r="B1397" s="39" t="s">
        <v>1519</v>
      </c>
      <c r="C1397" s="39" t="s">
        <v>4228</v>
      </c>
      <c r="D1397" s="30">
        <v>1706.2890625</v>
      </c>
      <c r="E1397" s="56" t="s">
        <v>1666</v>
      </c>
      <c r="K1397" s="57" t="s">
        <v>1523</v>
      </c>
      <c r="L1397" s="32" t="s">
        <v>403</v>
      </c>
      <c r="M1397" s="58" t="s">
        <v>487</v>
      </c>
      <c r="Z1397" s="30">
        <f>IF(LEFT(M1397,4)=LEFT(L1397,4),L1397,0)</f>
        <v>0</v>
      </c>
      <c r="AA1397" s="72" t="s">
        <v>4303</v>
      </c>
      <c r="AB1397" s="72" t="s">
        <v>4304</v>
      </c>
      <c r="AC1397" s="72">
        <v>46.360961697098197</v>
      </c>
      <c r="AD1397" s="72">
        <v>7.1966378573159</v>
      </c>
      <c r="AE1397" s="72"/>
      <c r="AF1397" s="72"/>
      <c r="AG1397" s="72"/>
    </row>
    <row r="1398" spans="1:33" s="56" customFormat="1" x14ac:dyDescent="0.25">
      <c r="A1398" s="24" t="s">
        <v>2022</v>
      </c>
      <c r="B1398" s="39" t="s">
        <v>1519</v>
      </c>
      <c r="C1398" s="39" t="s">
        <v>4228</v>
      </c>
      <c r="D1398" s="30">
        <v>1380.0083885192901</v>
      </c>
      <c r="E1398" s="56" t="s">
        <v>1673</v>
      </c>
      <c r="K1398" s="57" t="s">
        <v>1523</v>
      </c>
      <c r="L1398" s="32" t="s">
        <v>403</v>
      </c>
      <c r="M1398" s="58" t="s">
        <v>487</v>
      </c>
      <c r="Z1398" s="30">
        <f>IF(LEFT(M1398,4)=LEFT(L1398,4),L1398,0)</f>
        <v>0</v>
      </c>
      <c r="AA1398" s="72" t="s">
        <v>4303</v>
      </c>
      <c r="AB1398" s="72" t="s">
        <v>4304</v>
      </c>
      <c r="AC1398" s="72">
        <v>46.859612809602801</v>
      </c>
      <c r="AD1398" s="72">
        <v>6.5705991258827803</v>
      </c>
      <c r="AE1398" s="72"/>
      <c r="AF1398" s="72"/>
      <c r="AG1398" s="72"/>
    </row>
    <row r="1399" spans="1:33" s="56" customFormat="1" x14ac:dyDescent="0.25">
      <c r="A1399" s="24" t="s">
        <v>2014</v>
      </c>
      <c r="B1399" s="39" t="s">
        <v>1519</v>
      </c>
      <c r="C1399" s="39" t="s">
        <v>4228</v>
      </c>
      <c r="D1399" s="30">
        <v>1041.1934471130401</v>
      </c>
      <c r="E1399" s="56" t="s">
        <v>1665</v>
      </c>
      <c r="K1399" s="57" t="s">
        <v>1523</v>
      </c>
      <c r="L1399" s="32" t="s">
        <v>403</v>
      </c>
      <c r="M1399" s="58" t="s">
        <v>487</v>
      </c>
      <c r="Z1399" s="30">
        <f>IF(LEFT(M1399,4)=LEFT(L1399,4),L1399,0)</f>
        <v>0</v>
      </c>
      <c r="AA1399" s="72" t="s">
        <v>4303</v>
      </c>
      <c r="AB1399" s="72" t="s">
        <v>4304</v>
      </c>
      <c r="AC1399" s="72">
        <v>46.569030415004001</v>
      </c>
      <c r="AD1399" s="72">
        <v>6.1778086424875598</v>
      </c>
      <c r="AE1399" s="72"/>
      <c r="AF1399" s="72"/>
      <c r="AG1399" s="72"/>
    </row>
    <row r="1400" spans="1:33" s="56" customFormat="1" x14ac:dyDescent="0.25">
      <c r="A1400" s="29" t="s">
        <v>2021</v>
      </c>
      <c r="B1400" s="39" t="s">
        <v>1519</v>
      </c>
      <c r="C1400" s="39" t="s">
        <v>4228</v>
      </c>
      <c r="D1400" s="30"/>
      <c r="E1400" s="56" t="s">
        <v>1672</v>
      </c>
      <c r="K1400" s="57" t="s">
        <v>1523</v>
      </c>
      <c r="L1400" s="32" t="s">
        <v>403</v>
      </c>
      <c r="M1400" s="58" t="s">
        <v>487</v>
      </c>
      <c r="Z1400" s="30">
        <f>IF(LEFT(M1400,4)=LEFT(L1400,4),L1400,0)</f>
        <v>0</v>
      </c>
      <c r="AA1400" s="72" t="s">
        <v>4303</v>
      </c>
      <c r="AB1400" s="72" t="s">
        <v>4304</v>
      </c>
      <c r="AC1400" s="72">
        <v>46.423414757908503</v>
      </c>
      <c r="AD1400" s="72">
        <v>6.1050646212717501</v>
      </c>
      <c r="AE1400" s="72"/>
      <c r="AF1400" s="72"/>
      <c r="AG1400" s="72"/>
    </row>
    <row r="1401" spans="1:33" s="56" customFormat="1" x14ac:dyDescent="0.25">
      <c r="A1401" s="24" t="s">
        <v>2018</v>
      </c>
      <c r="B1401" s="39" t="s">
        <v>1519</v>
      </c>
      <c r="C1401" s="39" t="s">
        <v>4228</v>
      </c>
      <c r="D1401" s="30"/>
      <c r="E1401" s="56" t="s">
        <v>1669</v>
      </c>
      <c r="K1401" s="57" t="s">
        <v>1523</v>
      </c>
      <c r="L1401" s="32" t="s">
        <v>403</v>
      </c>
      <c r="M1401" s="58" t="s">
        <v>487</v>
      </c>
      <c r="Z1401" s="30">
        <f>IF(LEFT(M1401,4)=LEFT(L1401,4),L1401,0)</f>
        <v>0</v>
      </c>
      <c r="AA1401" s="72" t="s">
        <v>4300</v>
      </c>
      <c r="AB1401" s="72" t="s">
        <v>4304</v>
      </c>
      <c r="AC1401" s="72">
        <v>46.5038081225875</v>
      </c>
      <c r="AD1401" s="72">
        <v>6.4166120875138102</v>
      </c>
      <c r="AE1401" s="72"/>
      <c r="AF1401" s="72"/>
      <c r="AG1401" s="72"/>
    </row>
    <row r="1402" spans="1:33" s="56" customFormat="1" x14ac:dyDescent="0.25">
      <c r="A1402" s="29" t="s">
        <v>2011</v>
      </c>
      <c r="B1402" s="39" t="s">
        <v>1519</v>
      </c>
      <c r="C1402" s="39" t="s">
        <v>4228</v>
      </c>
      <c r="D1402" s="30">
        <v>868.879482269287</v>
      </c>
      <c r="E1402" s="56" t="s">
        <v>1662</v>
      </c>
      <c r="K1402" s="57" t="s">
        <v>301</v>
      </c>
      <c r="L1402" s="32" t="s">
        <v>403</v>
      </c>
      <c r="M1402" s="55" t="s">
        <v>457</v>
      </c>
      <c r="N1402" s="57">
        <v>2019</v>
      </c>
      <c r="Z1402" s="30" t="str">
        <f>IF(LEFT(M1402,4)=LEFT(L1402,4),L1402,0)</f>
        <v>Formica</v>
      </c>
      <c r="AA1402" s="72" t="s">
        <v>4303</v>
      </c>
      <c r="AB1402" s="72" t="s">
        <v>4304</v>
      </c>
      <c r="AC1402" s="72">
        <v>46.507827393006202</v>
      </c>
      <c r="AD1402" s="72">
        <v>6.8797052748131602</v>
      </c>
      <c r="AE1402" s="72"/>
      <c r="AF1402" s="72"/>
      <c r="AG1402" s="72"/>
    </row>
    <row r="1403" spans="1:33" s="56" customFormat="1" x14ac:dyDescent="0.25">
      <c r="A1403" s="24" t="s">
        <v>2016</v>
      </c>
      <c r="B1403" s="39" t="s">
        <v>1519</v>
      </c>
      <c r="C1403" s="39" t="s">
        <v>4228</v>
      </c>
      <c r="D1403" s="30">
        <v>1152.8765525817901</v>
      </c>
      <c r="E1403" s="56" t="s">
        <v>1667</v>
      </c>
      <c r="K1403" s="57" t="s">
        <v>1523</v>
      </c>
      <c r="L1403" s="32" t="s">
        <v>403</v>
      </c>
      <c r="M1403" s="58" t="s">
        <v>487</v>
      </c>
      <c r="Z1403" s="30">
        <f>IF(LEFT(M1403,4)=LEFT(L1403,4),L1403,0)</f>
        <v>0</v>
      </c>
      <c r="AA1403" s="72" t="s">
        <v>4303</v>
      </c>
      <c r="AB1403" s="72" t="s">
        <v>4304</v>
      </c>
      <c r="AC1403" s="72">
        <v>46.573591092470501</v>
      </c>
      <c r="AD1403" s="72">
        <v>6.1743553819914903</v>
      </c>
      <c r="AE1403" s="72"/>
      <c r="AF1403" s="72"/>
      <c r="AG1403" s="72"/>
    </row>
    <row r="1404" spans="1:33" s="56" customFormat="1" x14ac:dyDescent="0.25">
      <c r="A1404" s="24" t="s">
        <v>2012</v>
      </c>
      <c r="B1404" s="39" t="s">
        <v>1519</v>
      </c>
      <c r="C1404" s="39" t="s">
        <v>4228</v>
      </c>
      <c r="D1404" s="30">
        <v>1506.7</v>
      </c>
      <c r="E1404" s="56" t="s">
        <v>1663</v>
      </c>
      <c r="K1404" s="57" t="s">
        <v>1523</v>
      </c>
      <c r="L1404" s="32" t="s">
        <v>403</v>
      </c>
      <c r="M1404" s="58" t="s">
        <v>487</v>
      </c>
      <c r="Z1404" s="30">
        <f>IF(LEFT(M1404,4)=LEFT(L1404,4),L1404,0)</f>
        <v>0</v>
      </c>
      <c r="AA1404" s="72" t="s">
        <v>4300</v>
      </c>
      <c r="AB1404" s="72" t="s">
        <v>4304</v>
      </c>
      <c r="AC1404" s="72">
        <v>46.863494533240299</v>
      </c>
      <c r="AD1404" s="72">
        <v>6.5687807165587797</v>
      </c>
      <c r="AE1404" s="72"/>
      <c r="AF1404" s="72"/>
      <c r="AG1404" s="72"/>
    </row>
    <row r="1405" spans="1:33" s="56" customFormat="1" x14ac:dyDescent="0.25">
      <c r="A1405" s="29" t="s">
        <v>2019</v>
      </c>
      <c r="B1405" s="39" t="s">
        <v>1519</v>
      </c>
      <c r="C1405" s="39" t="s">
        <v>4228</v>
      </c>
      <c r="D1405" s="30">
        <v>390.561279296875</v>
      </c>
      <c r="E1405" s="56" t="s">
        <v>1670</v>
      </c>
      <c r="K1405" s="57" t="s">
        <v>1523</v>
      </c>
      <c r="L1405" s="32" t="s">
        <v>403</v>
      </c>
      <c r="M1405" s="58" t="s">
        <v>487</v>
      </c>
      <c r="Z1405" s="30">
        <f>IF(LEFT(M1405,4)=LEFT(L1405,4),L1405,0)</f>
        <v>0</v>
      </c>
      <c r="AA1405" s="72" t="s">
        <v>4300</v>
      </c>
      <c r="AB1405" s="72"/>
      <c r="AC1405" s="72">
        <v>46.361438752856301</v>
      </c>
      <c r="AD1405" s="72">
        <v>6.8887388707525004</v>
      </c>
      <c r="AE1405" s="72"/>
      <c r="AF1405" s="72"/>
      <c r="AG1405" s="72"/>
    </row>
    <row r="1406" spans="1:33" s="56" customFormat="1" x14ac:dyDescent="0.25">
      <c r="A1406" s="29" t="s">
        <v>2013</v>
      </c>
      <c r="B1406" s="39" t="s">
        <v>1519</v>
      </c>
      <c r="C1406" s="39" t="s">
        <v>4228</v>
      </c>
      <c r="D1406" s="30">
        <v>1395.8200340271001</v>
      </c>
      <c r="E1406" s="56" t="s">
        <v>1664</v>
      </c>
      <c r="K1406" s="57" t="s">
        <v>1523</v>
      </c>
      <c r="L1406" s="32" t="s">
        <v>403</v>
      </c>
      <c r="M1406" s="58" t="s">
        <v>487</v>
      </c>
      <c r="Z1406" s="30">
        <f>IF(LEFT(M1406,4)=LEFT(L1406,4),L1406,0)</f>
        <v>0</v>
      </c>
      <c r="AA1406" s="72" t="s">
        <v>4303</v>
      </c>
      <c r="AB1406" s="72" t="s">
        <v>4304</v>
      </c>
      <c r="AC1406" s="72">
        <v>46.859420654166001</v>
      </c>
      <c r="AD1406" s="72">
        <v>6.5658067728438301</v>
      </c>
      <c r="AE1406" s="72"/>
      <c r="AF1406" s="72"/>
      <c r="AG1406" s="72"/>
    </row>
    <row r="1407" spans="1:33" s="56" customFormat="1" x14ac:dyDescent="0.25">
      <c r="A1407" s="29" t="s">
        <v>2017</v>
      </c>
      <c r="B1407" s="39" t="s">
        <v>1519</v>
      </c>
      <c r="C1407" s="39" t="s">
        <v>4228</v>
      </c>
      <c r="D1407" s="30">
        <v>521.817958831787</v>
      </c>
      <c r="E1407" s="56" t="s">
        <v>1668</v>
      </c>
      <c r="K1407" s="57" t="s">
        <v>1523</v>
      </c>
      <c r="L1407" s="32" t="s">
        <v>403</v>
      </c>
      <c r="M1407" s="58" t="s">
        <v>487</v>
      </c>
      <c r="Z1407" s="30">
        <f>IF(LEFT(M1407,4)=LEFT(L1407,4),L1407,0)</f>
        <v>0</v>
      </c>
      <c r="AA1407" s="72" t="s">
        <v>4303</v>
      </c>
      <c r="AB1407" s="72" t="s">
        <v>4301</v>
      </c>
      <c r="AC1407" s="72">
        <v>46.792389778472199</v>
      </c>
      <c r="AD1407" s="72">
        <v>6.5642945093686702</v>
      </c>
      <c r="AE1407" s="72"/>
      <c r="AF1407" s="72"/>
      <c r="AG1407" s="72"/>
    </row>
    <row r="1408" spans="1:33" s="56" customFormat="1" x14ac:dyDescent="0.25">
      <c r="A1408" s="24" t="s">
        <v>1918</v>
      </c>
      <c r="B1408" s="39" t="s">
        <v>1519</v>
      </c>
      <c r="C1408" s="39" t="s">
        <v>1526</v>
      </c>
      <c r="D1408" s="30">
        <v>1812.7581443786601</v>
      </c>
      <c r="E1408" s="56" t="s">
        <v>1533</v>
      </c>
      <c r="K1408" s="56" t="s">
        <v>301</v>
      </c>
      <c r="L1408" s="56" t="s">
        <v>0</v>
      </c>
      <c r="M1408" s="55" t="s">
        <v>748</v>
      </c>
      <c r="N1408" s="57">
        <v>2019</v>
      </c>
      <c r="Z1408" s="30" t="str">
        <f>IF(LEFT(M1408,4)=LEFT(L1408,4),L1408,0)</f>
        <v>Myrmica</v>
      </c>
      <c r="AA1408" s="72" t="s">
        <v>4300</v>
      </c>
      <c r="AB1408" s="72"/>
      <c r="AC1408" s="72">
        <v>46.3632878429692</v>
      </c>
      <c r="AD1408" s="72">
        <v>7.20049168917358</v>
      </c>
      <c r="AE1408" s="72"/>
      <c r="AF1408" s="72"/>
      <c r="AG1408" s="72"/>
    </row>
    <row r="1409" spans="1:33" s="56" customFormat="1" x14ac:dyDescent="0.25">
      <c r="A1409" s="24" t="s">
        <v>1916</v>
      </c>
      <c r="B1409" s="39" t="s">
        <v>1519</v>
      </c>
      <c r="C1409" s="39" t="s">
        <v>1526</v>
      </c>
      <c r="D1409" s="73"/>
      <c r="E1409" s="56" t="s">
        <v>1531</v>
      </c>
      <c r="K1409" s="56" t="s">
        <v>301</v>
      </c>
      <c r="L1409" s="56" t="s">
        <v>0</v>
      </c>
      <c r="M1409" s="55" t="s">
        <v>709</v>
      </c>
      <c r="N1409" s="57">
        <v>2019</v>
      </c>
      <c r="Z1409" s="30" t="str">
        <f>IF(LEFT(M1409,4)=LEFT(L1409,4),L1409,0)</f>
        <v>Myrmica</v>
      </c>
      <c r="AA1409" s="72" t="s">
        <v>4300</v>
      </c>
      <c r="AB1409" s="72" t="s">
        <v>4304</v>
      </c>
      <c r="AC1409" s="72">
        <v>46.326846555203701</v>
      </c>
      <c r="AD1409" s="72">
        <v>7.0910581316429901</v>
      </c>
      <c r="AE1409" s="72"/>
      <c r="AF1409" s="72"/>
      <c r="AG1409" s="72"/>
    </row>
    <row r="1410" spans="1:33" s="56" customFormat="1" x14ac:dyDescent="0.25">
      <c r="A1410" s="29" t="s">
        <v>1917</v>
      </c>
      <c r="B1410" s="39" t="s">
        <v>1519</v>
      </c>
      <c r="C1410" s="39" t="s">
        <v>1526</v>
      </c>
      <c r="D1410" s="73"/>
      <c r="E1410" s="56" t="s">
        <v>1532</v>
      </c>
      <c r="K1410" s="57" t="s">
        <v>301</v>
      </c>
      <c r="L1410" s="32" t="s">
        <v>403</v>
      </c>
      <c r="M1410" s="55" t="s">
        <v>457</v>
      </c>
      <c r="N1410" s="57">
        <v>2019</v>
      </c>
      <c r="Z1410" s="30" t="str">
        <f>IF(LEFT(M1410,4)=LEFT(L1410,4),L1410,0)</f>
        <v>Formica</v>
      </c>
      <c r="AA1410" s="72" t="s">
        <v>4300</v>
      </c>
      <c r="AB1410" s="72"/>
      <c r="AC1410" s="72">
        <v>46.501907451816798</v>
      </c>
      <c r="AD1410" s="72">
        <v>6.8829358930131503</v>
      </c>
      <c r="AE1410" s="72"/>
      <c r="AF1410" s="72"/>
      <c r="AG1410" s="72"/>
    </row>
    <row r="1411" spans="1:33" s="56" customFormat="1" x14ac:dyDescent="0.25">
      <c r="A1411" s="29" t="s">
        <v>1913</v>
      </c>
      <c r="B1411" s="39" t="s">
        <v>1519</v>
      </c>
      <c r="C1411" s="39" t="s">
        <v>1526</v>
      </c>
      <c r="D1411" s="73"/>
      <c r="E1411" s="56" t="s">
        <v>1528</v>
      </c>
      <c r="K1411" s="56" t="s">
        <v>301</v>
      </c>
      <c r="L1411" s="56" t="s">
        <v>0</v>
      </c>
      <c r="M1411" s="55" t="s">
        <v>709</v>
      </c>
      <c r="N1411" s="57">
        <v>2019</v>
      </c>
      <c r="Z1411" s="30" t="str">
        <f>IF(LEFT(M1411,4)=LEFT(L1411,4),L1411,0)</f>
        <v>Myrmica</v>
      </c>
      <c r="AA1411" s="72" t="s">
        <v>4300</v>
      </c>
      <c r="AB1411" s="72"/>
      <c r="AC1411" s="72">
        <v>46.292554325329</v>
      </c>
      <c r="AD1411" s="72">
        <v>7.1619881201268898</v>
      </c>
      <c r="AE1411" s="72"/>
      <c r="AF1411" s="72"/>
      <c r="AG1411" s="72"/>
    </row>
    <row r="1412" spans="1:33" s="56" customFormat="1" x14ac:dyDescent="0.25">
      <c r="A1412" s="29" t="s">
        <v>1915</v>
      </c>
      <c r="B1412" s="39" t="s">
        <v>1519</v>
      </c>
      <c r="C1412" s="39" t="s">
        <v>1526</v>
      </c>
      <c r="D1412" s="73"/>
      <c r="E1412" s="56" t="s">
        <v>1530</v>
      </c>
      <c r="K1412" s="56" t="s">
        <v>301</v>
      </c>
      <c r="L1412" s="56" t="s">
        <v>0</v>
      </c>
      <c r="M1412" s="55" t="s">
        <v>709</v>
      </c>
      <c r="N1412" s="57">
        <v>2019</v>
      </c>
      <c r="Z1412" s="30" t="str">
        <f>IF(LEFT(M1412,4)=LEFT(L1412,4),L1412,0)</f>
        <v>Myrmica</v>
      </c>
      <c r="AA1412" s="72" t="s">
        <v>4300</v>
      </c>
      <c r="AB1412" s="72"/>
      <c r="AC1412" s="72">
        <v>46.718418812819998</v>
      </c>
      <c r="AD1412" s="72">
        <v>6.6421880564753399</v>
      </c>
      <c r="AE1412" s="72"/>
      <c r="AF1412" s="72"/>
      <c r="AG1412" s="72"/>
    </row>
    <row r="1413" spans="1:33" s="56" customFormat="1" x14ac:dyDescent="0.25">
      <c r="A1413" s="24" t="s">
        <v>1914</v>
      </c>
      <c r="B1413" s="39" t="s">
        <v>1519</v>
      </c>
      <c r="C1413" s="39" t="s">
        <v>1526</v>
      </c>
      <c r="D1413" s="73"/>
      <c r="E1413" s="56" t="s">
        <v>1529</v>
      </c>
      <c r="K1413" s="56" t="s">
        <v>301</v>
      </c>
      <c r="L1413" s="56" t="s">
        <v>0</v>
      </c>
      <c r="M1413" s="55" t="s">
        <v>709</v>
      </c>
      <c r="N1413" s="57">
        <v>2019</v>
      </c>
      <c r="Z1413" s="30" t="str">
        <f>IF(LEFT(M1413,4)=LEFT(L1413,4),L1413,0)</f>
        <v>Myrmica</v>
      </c>
      <c r="AA1413" s="72" t="s">
        <v>4300</v>
      </c>
      <c r="AB1413" s="72"/>
      <c r="AC1413" s="72">
        <v>46.643638106755198</v>
      </c>
      <c r="AD1413" s="72">
        <v>6.56654385871893</v>
      </c>
      <c r="AE1413" s="72"/>
      <c r="AF1413" s="72"/>
      <c r="AG1413" s="72"/>
    </row>
    <row r="1414" spans="1:33" s="56" customFormat="1" x14ac:dyDescent="0.25">
      <c r="A1414" s="24" t="s">
        <v>1912</v>
      </c>
      <c r="B1414" s="39" t="s">
        <v>1519</v>
      </c>
      <c r="C1414" s="39" t="s">
        <v>1526</v>
      </c>
      <c r="D1414" s="73"/>
      <c r="E1414" s="56" t="s">
        <v>1527</v>
      </c>
      <c r="K1414" s="56" t="s">
        <v>301</v>
      </c>
      <c r="L1414" s="56" t="s">
        <v>0</v>
      </c>
      <c r="M1414" s="55" t="s">
        <v>709</v>
      </c>
      <c r="N1414" s="57">
        <v>2019</v>
      </c>
      <c r="Z1414" s="30" t="str">
        <f>IF(LEFT(M1414,4)=LEFT(L1414,4),L1414,0)</f>
        <v>Myrmica</v>
      </c>
      <c r="AA1414" s="72" t="s">
        <v>4300</v>
      </c>
      <c r="AB1414" s="72" t="s">
        <v>4301</v>
      </c>
      <c r="AC1414" s="72">
        <v>46.861345146813299</v>
      </c>
      <c r="AD1414" s="72">
        <v>6.9553965813395902</v>
      </c>
      <c r="AE1414" s="72"/>
      <c r="AF1414" s="72"/>
      <c r="AG1414" s="72"/>
    </row>
    <row r="1415" spans="1:33" s="56" customFormat="1" x14ac:dyDescent="0.25">
      <c r="A1415" s="24" t="s">
        <v>2010</v>
      </c>
      <c r="B1415" s="39" t="s">
        <v>1519</v>
      </c>
      <c r="C1415" s="39" t="s">
        <v>1660</v>
      </c>
      <c r="D1415" s="30">
        <v>1423.8927879333501</v>
      </c>
      <c r="E1415" s="56" t="s">
        <v>1661</v>
      </c>
      <c r="K1415" s="56" t="s">
        <v>301</v>
      </c>
      <c r="L1415" s="56" t="s">
        <v>0</v>
      </c>
      <c r="M1415" s="55" t="s">
        <v>727</v>
      </c>
      <c r="N1415" s="57">
        <v>2019</v>
      </c>
      <c r="Z1415" s="30" t="str">
        <f>IF(LEFT(M1415,4)=LEFT(L1415,4),L1415,0)</f>
        <v>Myrmica</v>
      </c>
      <c r="AA1415" s="72" t="s">
        <v>4303</v>
      </c>
      <c r="AB1415" s="72" t="s">
        <v>4304</v>
      </c>
      <c r="AC1415" s="72">
        <v>46.860957098932197</v>
      </c>
      <c r="AD1415" s="72">
        <v>6.5668511577863802</v>
      </c>
      <c r="AE1415" s="72"/>
      <c r="AF1415" s="72"/>
      <c r="AG1415" s="72"/>
    </row>
    <row r="1416" spans="1:33" s="56" customFormat="1" x14ac:dyDescent="0.25">
      <c r="A1416" s="24" t="s">
        <v>2028</v>
      </c>
      <c r="B1416" s="39" t="s">
        <v>1519</v>
      </c>
      <c r="C1416" s="39" t="s">
        <v>1674</v>
      </c>
      <c r="D1416" s="30">
        <v>1479.2</v>
      </c>
      <c r="E1416" s="56" t="s">
        <v>1680</v>
      </c>
      <c r="K1416" s="56" t="s">
        <v>301</v>
      </c>
      <c r="L1416" s="56" t="s">
        <v>0</v>
      </c>
      <c r="M1416" s="55" t="s">
        <v>709</v>
      </c>
      <c r="N1416" s="57">
        <v>2019</v>
      </c>
      <c r="Q1416" s="56" t="s">
        <v>2161</v>
      </c>
      <c r="Z1416" s="30" t="str">
        <f>IF(LEFT(M1416,4)=LEFT(L1416,4),L1416,0)</f>
        <v>Myrmica</v>
      </c>
      <c r="AA1416" s="72" t="s">
        <v>4300</v>
      </c>
      <c r="AB1416" s="72" t="s">
        <v>4304</v>
      </c>
      <c r="AC1416" s="72">
        <v>46.8646642167935</v>
      </c>
      <c r="AD1416" s="72">
        <v>6.56575338327153</v>
      </c>
      <c r="AE1416" s="72"/>
      <c r="AF1416" s="72"/>
      <c r="AG1416" s="72"/>
    </row>
    <row r="1417" spans="1:33" s="56" customFormat="1" x14ac:dyDescent="0.25">
      <c r="A1417" s="29" t="s">
        <v>2025</v>
      </c>
      <c r="B1417" s="39" t="s">
        <v>1519</v>
      </c>
      <c r="C1417" s="39" t="s">
        <v>1674</v>
      </c>
      <c r="D1417" s="30">
        <v>392.20599746704102</v>
      </c>
      <c r="E1417" s="56" t="s">
        <v>1677</v>
      </c>
      <c r="K1417" s="57" t="s">
        <v>301</v>
      </c>
      <c r="L1417" s="32" t="s">
        <v>403</v>
      </c>
      <c r="M1417" s="55" t="s">
        <v>457</v>
      </c>
      <c r="N1417" s="57">
        <v>2019</v>
      </c>
      <c r="Z1417" s="30" t="str">
        <f>IF(LEFT(M1417,4)=LEFT(L1417,4),L1417,0)</f>
        <v>Formica</v>
      </c>
      <c r="AA1417" s="72" t="s">
        <v>4300</v>
      </c>
      <c r="AB1417" s="72"/>
      <c r="AC1417" s="72">
        <v>46.286790026310499</v>
      </c>
      <c r="AD1417" s="72">
        <v>6.9615243842529697</v>
      </c>
      <c r="AE1417" s="72"/>
      <c r="AF1417" s="72"/>
      <c r="AG1417" s="72"/>
    </row>
    <row r="1418" spans="1:33" s="56" customFormat="1" x14ac:dyDescent="0.25">
      <c r="A1418" s="29" t="s">
        <v>2027</v>
      </c>
      <c r="B1418" s="39" t="s">
        <v>1519</v>
      </c>
      <c r="C1418" s="39" t="s">
        <v>1674</v>
      </c>
      <c r="D1418" s="73"/>
      <c r="E1418" s="56" t="s">
        <v>1679</v>
      </c>
      <c r="K1418" s="56" t="s">
        <v>301</v>
      </c>
      <c r="L1418" s="56" t="s">
        <v>0</v>
      </c>
      <c r="M1418" s="55" t="s">
        <v>709</v>
      </c>
      <c r="N1418" s="57">
        <v>2019</v>
      </c>
      <c r="Q1418" s="56" t="s">
        <v>2160</v>
      </c>
      <c r="Z1418" s="30" t="str">
        <f>IF(LEFT(M1418,4)=LEFT(L1418,4),L1418,0)</f>
        <v>Myrmica</v>
      </c>
      <c r="AA1418" s="72" t="s">
        <v>4300</v>
      </c>
      <c r="AB1418" s="72" t="s">
        <v>4301</v>
      </c>
      <c r="AC1418" s="72">
        <v>46.933505220267101</v>
      </c>
      <c r="AD1418" s="72">
        <v>7.0347305365801898</v>
      </c>
      <c r="AE1418" s="72"/>
      <c r="AF1418" s="72"/>
      <c r="AG1418" s="72"/>
    </row>
    <row r="1419" spans="1:33" s="56" customFormat="1" x14ac:dyDescent="0.25">
      <c r="A1419" s="24" t="s">
        <v>2026</v>
      </c>
      <c r="B1419" s="39" t="s">
        <v>1519</v>
      </c>
      <c r="C1419" s="39" t="s">
        <v>1674</v>
      </c>
      <c r="D1419" s="30">
        <v>1421.5920066833501</v>
      </c>
      <c r="E1419" s="56" t="s">
        <v>1678</v>
      </c>
      <c r="K1419" s="56" t="s">
        <v>301</v>
      </c>
      <c r="L1419" s="56" t="s">
        <v>0</v>
      </c>
      <c r="M1419" s="55" t="s">
        <v>748</v>
      </c>
      <c r="N1419" s="57">
        <v>2019</v>
      </c>
      <c r="Z1419" s="30" t="str">
        <f>IF(LEFT(M1419,4)=LEFT(L1419,4),L1419,0)</f>
        <v>Myrmica</v>
      </c>
      <c r="AA1419" s="72" t="s">
        <v>4303</v>
      </c>
      <c r="AB1419" s="72" t="s">
        <v>4304</v>
      </c>
      <c r="AC1419" s="72">
        <v>46.424052198702697</v>
      </c>
      <c r="AD1419" s="72">
        <v>6.1041373290314898</v>
      </c>
      <c r="AE1419" s="72"/>
      <c r="AF1419" s="72"/>
      <c r="AG1419" s="72"/>
    </row>
    <row r="1420" spans="1:33" s="56" customFormat="1" x14ac:dyDescent="0.25">
      <c r="A1420" s="24" t="s">
        <v>2024</v>
      </c>
      <c r="B1420" s="39" t="s">
        <v>1519</v>
      </c>
      <c r="C1420" s="39" t="s">
        <v>1674</v>
      </c>
      <c r="D1420" s="73"/>
      <c r="E1420" s="56" t="s">
        <v>1676</v>
      </c>
      <c r="L1420" s="56" t="s">
        <v>17</v>
      </c>
      <c r="M1420" s="58"/>
      <c r="Z1420" s="30">
        <f>IF(LEFT(M1420,4)=LEFT(L1420,4),L1420,0)</f>
        <v>0</v>
      </c>
      <c r="AA1420" s="72" t="s">
        <v>4300</v>
      </c>
      <c r="AB1420" s="72" t="s">
        <v>4305</v>
      </c>
      <c r="AC1420" s="72">
        <v>46.293679138055097</v>
      </c>
      <c r="AD1420" s="72">
        <v>7.1580611833713803</v>
      </c>
      <c r="AE1420" s="72"/>
      <c r="AF1420" s="72"/>
      <c r="AG1420" s="72"/>
    </row>
    <row r="1421" spans="1:33" s="56" customFormat="1" x14ac:dyDescent="0.25">
      <c r="A1421" s="29" t="s">
        <v>2023</v>
      </c>
      <c r="B1421" s="39" t="s">
        <v>1519</v>
      </c>
      <c r="C1421" s="39" t="s">
        <v>1674</v>
      </c>
      <c r="D1421" s="30">
        <v>1498.6</v>
      </c>
      <c r="E1421" s="56" t="s">
        <v>1675</v>
      </c>
      <c r="K1421" s="56" t="s">
        <v>301</v>
      </c>
      <c r="L1421" s="56" t="s">
        <v>0</v>
      </c>
      <c r="M1421" s="55" t="s">
        <v>709</v>
      </c>
      <c r="N1421" s="57">
        <v>2019</v>
      </c>
      <c r="Z1421" s="30" t="str">
        <f>IF(LEFT(M1421,4)=LEFT(L1421,4),L1421,0)</f>
        <v>Myrmica</v>
      </c>
      <c r="AA1421" s="72" t="s">
        <v>4300</v>
      </c>
      <c r="AB1421" s="72" t="s">
        <v>4304</v>
      </c>
      <c r="AC1421" s="72">
        <v>46.863453566441997</v>
      </c>
      <c r="AD1421" s="72">
        <v>6.5689344335752704</v>
      </c>
      <c r="AE1421" s="72"/>
      <c r="AF1421" s="72"/>
      <c r="AG1421" s="72"/>
    </row>
    <row r="1422" spans="1:33" s="56" customFormat="1" x14ac:dyDescent="0.25">
      <c r="A1422" s="29" t="s">
        <v>1999</v>
      </c>
      <c r="B1422" s="39" t="s">
        <v>1519</v>
      </c>
      <c r="C1422" s="39" t="s">
        <v>1645</v>
      </c>
      <c r="D1422" s="30">
        <v>1506.7</v>
      </c>
      <c r="E1422" s="56" t="s">
        <v>1646</v>
      </c>
      <c r="K1422" s="57" t="s">
        <v>301</v>
      </c>
      <c r="L1422" s="32" t="s">
        <v>403</v>
      </c>
      <c r="M1422" s="55" t="s">
        <v>457</v>
      </c>
      <c r="N1422" s="57">
        <v>2019</v>
      </c>
      <c r="Z1422" s="30" t="str">
        <f>IF(LEFT(M1422,4)=LEFT(L1422,4),L1422,0)</f>
        <v>Formica</v>
      </c>
      <c r="AA1422" s="72" t="s">
        <v>4300</v>
      </c>
      <c r="AB1422" s="72" t="s">
        <v>4304</v>
      </c>
      <c r="AC1422" s="72">
        <v>46.863494533240299</v>
      </c>
      <c r="AD1422" s="72">
        <v>6.5687807165587797</v>
      </c>
      <c r="AE1422" s="72"/>
      <c r="AF1422" s="72"/>
      <c r="AG1422" s="72"/>
    </row>
    <row r="1423" spans="1:33" s="56" customFormat="1" x14ac:dyDescent="0.25">
      <c r="A1423" s="29" t="s">
        <v>2009</v>
      </c>
      <c r="B1423" s="39" t="s">
        <v>1519</v>
      </c>
      <c r="C1423" s="39" t="s">
        <v>1656</v>
      </c>
      <c r="D1423" s="30">
        <v>585.02340316772495</v>
      </c>
      <c r="E1423" s="56" t="s">
        <v>1659</v>
      </c>
      <c r="K1423" s="56" t="s">
        <v>301</v>
      </c>
      <c r="L1423" s="56" t="s">
        <v>0</v>
      </c>
      <c r="M1423" s="55" t="s">
        <v>727</v>
      </c>
      <c r="N1423" s="57">
        <v>2019</v>
      </c>
      <c r="Z1423" s="30" t="str">
        <f>IF(LEFT(M1423,4)=LEFT(L1423,4),L1423,0)</f>
        <v>Myrmica</v>
      </c>
      <c r="AA1423" s="72" t="s">
        <v>4300</v>
      </c>
      <c r="AB1423" s="72" t="s">
        <v>4301</v>
      </c>
      <c r="AC1423" s="72">
        <v>46.646268018552398</v>
      </c>
      <c r="AD1423" s="72">
        <v>6.5641277092883801</v>
      </c>
      <c r="AE1423" s="72"/>
      <c r="AF1423" s="72"/>
      <c r="AG1423" s="72"/>
    </row>
    <row r="1424" spans="1:33" s="56" customFormat="1" x14ac:dyDescent="0.25">
      <c r="A1424" s="29" t="s">
        <v>2007</v>
      </c>
      <c r="B1424" s="39" t="s">
        <v>1519</v>
      </c>
      <c r="C1424" s="39" t="s">
        <v>1656</v>
      </c>
      <c r="D1424" s="73"/>
      <c r="E1424" s="56" t="s">
        <v>1657</v>
      </c>
      <c r="K1424" s="57" t="s">
        <v>301</v>
      </c>
      <c r="L1424" s="32" t="s">
        <v>403</v>
      </c>
      <c r="M1424" s="9" t="s">
        <v>443</v>
      </c>
      <c r="N1424" s="57">
        <v>2019</v>
      </c>
      <c r="Z1424" s="30" t="str">
        <f>IF(LEFT(M1424,4)=LEFT(L1424,4),L1424,0)</f>
        <v>Formica</v>
      </c>
      <c r="AA1424" s="72" t="s">
        <v>4300</v>
      </c>
      <c r="AB1424" s="72"/>
      <c r="AC1424" s="72">
        <v>46.507527780812502</v>
      </c>
      <c r="AD1424" s="72">
        <v>6.8872768518478296</v>
      </c>
      <c r="AE1424" s="72"/>
      <c r="AF1424" s="72"/>
      <c r="AG1424" s="72"/>
    </row>
    <row r="1425" spans="1:33" s="56" customFormat="1" x14ac:dyDescent="0.25">
      <c r="A1425" s="24" t="s">
        <v>2008</v>
      </c>
      <c r="B1425" s="39" t="s">
        <v>1519</v>
      </c>
      <c r="C1425" s="39" t="s">
        <v>1656</v>
      </c>
      <c r="D1425" s="73"/>
      <c r="E1425" s="56" t="s">
        <v>1658</v>
      </c>
      <c r="K1425" s="56" t="s">
        <v>301</v>
      </c>
      <c r="L1425" s="56" t="s">
        <v>0</v>
      </c>
      <c r="M1425" s="55" t="s">
        <v>727</v>
      </c>
      <c r="N1425" s="57">
        <v>2019</v>
      </c>
      <c r="Q1425" s="56" t="s">
        <v>2162</v>
      </c>
      <c r="Z1425" s="30" t="str">
        <f>IF(LEFT(M1425,4)=LEFT(L1425,4),L1425,0)</f>
        <v>Myrmica</v>
      </c>
      <c r="AA1425" s="72" t="s">
        <v>4303</v>
      </c>
      <c r="AB1425" s="72" t="s">
        <v>4301</v>
      </c>
      <c r="AC1425" s="72">
        <v>46.497802992879599</v>
      </c>
      <c r="AD1425" s="72">
        <v>6.4213872225437001</v>
      </c>
      <c r="AE1425" s="72"/>
      <c r="AF1425" s="72"/>
      <c r="AG1425" s="72"/>
    </row>
    <row r="1426" spans="1:33" s="56" customFormat="1" x14ac:dyDescent="0.25">
      <c r="A1426" s="24" t="s">
        <v>2006</v>
      </c>
      <c r="B1426" s="39" t="s">
        <v>1519</v>
      </c>
      <c r="C1426" s="39" t="s">
        <v>4229</v>
      </c>
      <c r="D1426" s="73"/>
      <c r="E1426" s="56" t="s">
        <v>1655</v>
      </c>
      <c r="L1426" s="56" t="s">
        <v>4</v>
      </c>
      <c r="M1426" s="58"/>
      <c r="Z1426" s="30">
        <f>IF(LEFT(M1426,4)=LEFT(L1426,4),L1426,0)</f>
        <v>0</v>
      </c>
      <c r="AA1426" s="72" t="s">
        <v>4300</v>
      </c>
      <c r="AB1426" s="72"/>
      <c r="AC1426" s="72">
        <v>46.363290120527502</v>
      </c>
      <c r="AD1426" s="72">
        <v>7.2004078799508102</v>
      </c>
      <c r="AE1426" s="72"/>
      <c r="AF1426" s="72"/>
      <c r="AG1426" s="72"/>
    </row>
    <row r="1427" spans="1:33" s="56" customFormat="1" x14ac:dyDescent="0.25">
      <c r="A1427" s="24" t="s">
        <v>2000</v>
      </c>
      <c r="B1427" s="39" t="s">
        <v>1519</v>
      </c>
      <c r="C1427" s="39" t="s">
        <v>1648</v>
      </c>
      <c r="D1427" s="73"/>
      <c r="E1427" s="37" t="s">
        <v>1647</v>
      </c>
      <c r="K1427" s="57" t="s">
        <v>301</v>
      </c>
      <c r="L1427" s="32" t="s">
        <v>403</v>
      </c>
      <c r="M1427" s="55" t="s">
        <v>457</v>
      </c>
      <c r="N1427" s="57">
        <v>2019</v>
      </c>
      <c r="Z1427" s="30" t="str">
        <f>IF(LEFT(M1427,4)=LEFT(L1427,4),L1427,0)</f>
        <v>Formica</v>
      </c>
      <c r="AA1427" s="72" t="s">
        <v>4303</v>
      </c>
      <c r="AB1427" s="72" t="s">
        <v>4304</v>
      </c>
      <c r="AC1427" s="72">
        <v>46.424381125058197</v>
      </c>
      <c r="AD1427" s="72">
        <v>6.1053058755193996</v>
      </c>
      <c r="AE1427" s="72"/>
      <c r="AF1427" s="72"/>
      <c r="AG1427" s="72"/>
    </row>
    <row r="1428" spans="1:33" s="56" customFormat="1" x14ac:dyDescent="0.25">
      <c r="A1428" s="29" t="s">
        <v>1989</v>
      </c>
      <c r="B1428" s="39" t="s">
        <v>1519</v>
      </c>
      <c r="C1428" s="39" t="s">
        <v>4230</v>
      </c>
      <c r="D1428" s="78"/>
      <c r="E1428" s="57" t="s">
        <v>1634</v>
      </c>
      <c r="F1428" s="57"/>
      <c r="G1428" s="57"/>
      <c r="H1428" s="57"/>
      <c r="I1428" s="57"/>
      <c r="J1428" s="57"/>
      <c r="K1428" s="57" t="s">
        <v>1523</v>
      </c>
      <c r="L1428" s="32" t="s">
        <v>403</v>
      </c>
      <c r="M1428" s="29" t="s">
        <v>487</v>
      </c>
      <c r="N1428" s="57"/>
      <c r="O1428" s="57"/>
      <c r="P1428" s="57"/>
      <c r="Q1428" s="57"/>
      <c r="R1428" s="57"/>
      <c r="S1428" s="57"/>
      <c r="T1428" s="57"/>
      <c r="Z1428" s="30">
        <f>IF(LEFT(M1428,4)=LEFT(L1428,4),L1428,0)</f>
        <v>0</v>
      </c>
      <c r="AA1428" s="72" t="s">
        <v>4300</v>
      </c>
      <c r="AB1428" s="72"/>
      <c r="AC1428" s="72">
        <v>46.718404735856801</v>
      </c>
      <c r="AD1428" s="72">
        <v>6.6422333513286196</v>
      </c>
      <c r="AE1428" s="72"/>
      <c r="AF1428" s="72"/>
      <c r="AG1428" s="72"/>
    </row>
    <row r="1429" spans="1:33" s="56" customFormat="1" x14ac:dyDescent="0.25">
      <c r="A1429" s="24" t="s">
        <v>1992</v>
      </c>
      <c r="B1429" s="39" t="s">
        <v>1519</v>
      </c>
      <c r="C1429" s="39" t="s">
        <v>4230</v>
      </c>
      <c r="D1429" s="74">
        <v>539.29999999999995</v>
      </c>
      <c r="E1429" s="57" t="s">
        <v>1637</v>
      </c>
      <c r="F1429" s="57"/>
      <c r="G1429" s="57"/>
      <c r="H1429" s="57"/>
      <c r="I1429" s="57"/>
      <c r="J1429" s="57"/>
      <c r="K1429" s="57" t="s">
        <v>1523</v>
      </c>
      <c r="L1429" s="32" t="s">
        <v>403</v>
      </c>
      <c r="M1429" s="29" t="s">
        <v>487</v>
      </c>
      <c r="N1429" s="57"/>
      <c r="O1429" s="57"/>
      <c r="Z1429" s="30">
        <f>IF(LEFT(M1429,4)=LEFT(L1429,4),L1429,0)</f>
        <v>0</v>
      </c>
      <c r="AA1429" s="72" t="s">
        <v>4306</v>
      </c>
      <c r="AB1429" s="72" t="s">
        <v>4302</v>
      </c>
      <c r="AC1429" s="72">
        <v>46.869004833026402</v>
      </c>
      <c r="AD1429" s="72">
        <v>6.9538964334426803</v>
      </c>
      <c r="AE1429" s="72"/>
      <c r="AF1429" s="72"/>
      <c r="AG1429" s="72"/>
    </row>
    <row r="1430" spans="1:33" s="56" customFormat="1" x14ac:dyDescent="0.25">
      <c r="A1430" s="24" t="s">
        <v>1990</v>
      </c>
      <c r="B1430" s="39" t="s">
        <v>1519</v>
      </c>
      <c r="C1430" s="39" t="s">
        <v>4230</v>
      </c>
      <c r="D1430" s="73"/>
      <c r="E1430" s="56" t="s">
        <v>1635</v>
      </c>
      <c r="K1430" s="57" t="s">
        <v>1523</v>
      </c>
      <c r="L1430" s="32" t="s">
        <v>403</v>
      </c>
      <c r="M1430" s="58" t="s">
        <v>487</v>
      </c>
      <c r="Z1430" s="30">
        <f>IF(LEFT(M1430,4)=LEFT(L1430,4),L1430,0)</f>
        <v>0</v>
      </c>
      <c r="AA1430" s="72" t="s">
        <v>4300</v>
      </c>
      <c r="AB1430" s="72"/>
      <c r="AC1430" s="72">
        <v>46.573696923903</v>
      </c>
      <c r="AD1430" s="72">
        <v>6.4865648176647301</v>
      </c>
      <c r="AE1430" s="72"/>
      <c r="AF1430" s="72"/>
      <c r="AG1430" s="72"/>
    </row>
    <row r="1431" spans="1:33" s="56" customFormat="1" x14ac:dyDescent="0.25">
      <c r="A1431" s="29" t="s">
        <v>1995</v>
      </c>
      <c r="B1431" s="39" t="s">
        <v>1519</v>
      </c>
      <c r="C1431" s="39" t="s">
        <v>4230</v>
      </c>
      <c r="D1431" s="73"/>
      <c r="E1431" s="56" t="s">
        <v>1640</v>
      </c>
      <c r="K1431" s="57" t="s">
        <v>301</v>
      </c>
      <c r="L1431" s="32" t="s">
        <v>403</v>
      </c>
      <c r="M1431" s="58" t="s">
        <v>4004</v>
      </c>
      <c r="N1431" s="56">
        <v>2019</v>
      </c>
      <c r="Z1431" s="30" t="str">
        <f>IF(LEFT(M1431,4)=LEFT(L1431,4),L1431,0)</f>
        <v>Formica</v>
      </c>
      <c r="AA1431" s="72" t="s">
        <v>4300</v>
      </c>
      <c r="AB1431" s="72" t="s">
        <v>4304</v>
      </c>
      <c r="AC1431" s="72">
        <v>46.642250573340696</v>
      </c>
      <c r="AD1431" s="72">
        <v>6.5655299837130903</v>
      </c>
      <c r="AE1431" s="72"/>
      <c r="AF1431" s="72"/>
      <c r="AG1431" s="72"/>
    </row>
    <row r="1432" spans="1:33" s="56" customFormat="1" x14ac:dyDescent="0.25">
      <c r="A1432" s="29" t="s">
        <v>1991</v>
      </c>
      <c r="B1432" s="39" t="s">
        <v>1519</v>
      </c>
      <c r="C1432" s="39" t="s">
        <v>4230</v>
      </c>
      <c r="D1432" s="73"/>
      <c r="E1432" s="56" t="s">
        <v>1636</v>
      </c>
      <c r="K1432" s="57" t="s">
        <v>1523</v>
      </c>
      <c r="L1432" s="32" t="s">
        <v>403</v>
      </c>
      <c r="M1432" s="58" t="s">
        <v>487</v>
      </c>
      <c r="Z1432" s="30">
        <f>IF(LEFT(M1432,4)=LEFT(L1432,4),L1432,0)</f>
        <v>0</v>
      </c>
      <c r="AA1432" s="72" t="s">
        <v>4300</v>
      </c>
      <c r="AB1432" s="72" t="s">
        <v>4304</v>
      </c>
      <c r="AC1432" s="72">
        <v>46.857924247621803</v>
      </c>
      <c r="AD1432" s="72">
        <v>6.5625950450731096</v>
      </c>
      <c r="AE1432" s="72"/>
      <c r="AF1432" s="72"/>
      <c r="AG1432" s="72"/>
    </row>
    <row r="1433" spans="1:33" s="56" customFormat="1" x14ac:dyDescent="0.25">
      <c r="A1433" s="24" t="s">
        <v>1994</v>
      </c>
      <c r="B1433" s="39" t="s">
        <v>1519</v>
      </c>
      <c r="C1433" s="39" t="s">
        <v>4230</v>
      </c>
      <c r="D1433" s="73"/>
      <c r="E1433" s="56" t="s">
        <v>1639</v>
      </c>
      <c r="K1433" s="57" t="s">
        <v>1523</v>
      </c>
      <c r="L1433" s="32" t="s">
        <v>403</v>
      </c>
      <c r="M1433" s="58" t="s">
        <v>487</v>
      </c>
      <c r="Z1433" s="30">
        <f>IF(LEFT(M1433,4)=LEFT(L1433,4),L1433,0)</f>
        <v>0</v>
      </c>
      <c r="AA1433" s="72" t="s">
        <v>4303</v>
      </c>
      <c r="AB1433" s="72" t="s">
        <v>4304</v>
      </c>
      <c r="AC1433" s="72">
        <v>46.863948845677903</v>
      </c>
      <c r="AD1433" s="72">
        <v>6.5718475128364897</v>
      </c>
      <c r="AE1433" s="72"/>
      <c r="AF1433" s="72"/>
      <c r="AG1433" s="72"/>
    </row>
    <row r="1434" spans="1:33" s="56" customFormat="1" x14ac:dyDescent="0.25">
      <c r="A1434" s="29" t="s">
        <v>1993</v>
      </c>
      <c r="B1434" s="39" t="s">
        <v>1519</v>
      </c>
      <c r="C1434" s="39" t="s">
        <v>4230</v>
      </c>
      <c r="D1434" s="73"/>
      <c r="E1434" s="56" t="s">
        <v>1638</v>
      </c>
      <c r="K1434" s="57" t="s">
        <v>1523</v>
      </c>
      <c r="L1434" s="32" t="s">
        <v>403</v>
      </c>
      <c r="M1434" s="58" t="s">
        <v>487</v>
      </c>
      <c r="Z1434" s="30">
        <f>IF(LEFT(M1434,4)=LEFT(L1434,4),L1434,0)</f>
        <v>0</v>
      </c>
      <c r="AA1434" s="72" t="s">
        <v>4303</v>
      </c>
      <c r="AB1434" s="72"/>
      <c r="AC1434" s="72">
        <v>46.327912169730403</v>
      </c>
      <c r="AD1434" s="72">
        <v>7.0906474353698297</v>
      </c>
      <c r="AE1434" s="72"/>
      <c r="AF1434" s="72"/>
      <c r="AG1434" s="72"/>
    </row>
    <row r="1435" spans="1:33" s="56" customFormat="1" x14ac:dyDescent="0.25">
      <c r="A1435" s="24" t="s">
        <v>2002</v>
      </c>
      <c r="B1435" s="39" t="s">
        <v>1519</v>
      </c>
      <c r="C1435" s="39" t="s">
        <v>1649</v>
      </c>
      <c r="D1435" s="78"/>
      <c r="E1435" s="57" t="s">
        <v>1651</v>
      </c>
      <c r="K1435" s="57" t="s">
        <v>301</v>
      </c>
      <c r="L1435" s="32" t="s">
        <v>403</v>
      </c>
      <c r="M1435" s="55" t="s">
        <v>457</v>
      </c>
      <c r="N1435" s="57">
        <v>2019</v>
      </c>
      <c r="Z1435" s="30" t="str">
        <f>IF(LEFT(M1435,4)=LEFT(L1435,4),L1435,0)</f>
        <v>Formica</v>
      </c>
      <c r="AA1435" s="72" t="s">
        <v>4300</v>
      </c>
      <c r="AB1435" s="72" t="s">
        <v>4304</v>
      </c>
      <c r="AC1435" s="72">
        <v>46.859384057176698</v>
      </c>
      <c r="AD1435" s="72">
        <v>6.5662841321959</v>
      </c>
      <c r="AE1435" s="72"/>
      <c r="AF1435" s="72"/>
      <c r="AG1435" s="72"/>
    </row>
    <row r="1436" spans="1:33" s="56" customFormat="1" x14ac:dyDescent="0.25">
      <c r="A1436" s="29" t="s">
        <v>2003</v>
      </c>
      <c r="B1436" s="39" t="s">
        <v>1519</v>
      </c>
      <c r="C1436" s="39" t="s">
        <v>1649</v>
      </c>
      <c r="D1436" s="73"/>
      <c r="E1436" s="33" t="s">
        <v>1574</v>
      </c>
      <c r="K1436" s="56" t="s">
        <v>301</v>
      </c>
      <c r="L1436" s="56" t="s">
        <v>0</v>
      </c>
      <c r="M1436" s="55" t="s">
        <v>727</v>
      </c>
      <c r="N1436" s="57">
        <v>2019</v>
      </c>
      <c r="Z1436" s="30" t="str">
        <f>IF(LEFT(M1436,4)=LEFT(L1436,4),L1436,0)</f>
        <v>Myrmica</v>
      </c>
      <c r="AA1436" s="72" t="s">
        <v>4300</v>
      </c>
      <c r="AB1436" s="72" t="s">
        <v>4302</v>
      </c>
      <c r="AC1436" s="72">
        <v>46.427980482953899</v>
      </c>
      <c r="AD1436" s="72">
        <v>6.1115188081789897</v>
      </c>
      <c r="AE1436" s="72"/>
      <c r="AF1436" s="72"/>
      <c r="AG1436" s="72"/>
    </row>
    <row r="1437" spans="1:33" s="56" customFormat="1" x14ac:dyDescent="0.25">
      <c r="A1437" s="29"/>
      <c r="B1437" s="37" t="s">
        <v>1519</v>
      </c>
      <c r="C1437" s="37" t="s">
        <v>1649</v>
      </c>
      <c r="D1437" s="73"/>
      <c r="E1437" s="37" t="s">
        <v>4291</v>
      </c>
      <c r="Z1437" s="30">
        <f>IF(LEFT(M1437,4)=LEFT(L1437,4),L1437,0)</f>
        <v>0</v>
      </c>
      <c r="AA1437" s="72" t="s">
        <v>4300</v>
      </c>
      <c r="AB1437" s="72" t="s">
        <v>4301</v>
      </c>
      <c r="AC1437" s="72">
        <v>46.647513026657798</v>
      </c>
      <c r="AD1437" s="72">
        <v>6.7238404394967697</v>
      </c>
      <c r="AE1437" s="72"/>
      <c r="AF1437" s="72"/>
      <c r="AG1437" s="72"/>
    </row>
    <row r="1438" spans="1:33" s="56" customFormat="1" x14ac:dyDescent="0.25">
      <c r="A1438" s="29" t="s">
        <v>2001</v>
      </c>
      <c r="B1438" s="39" t="s">
        <v>1519</v>
      </c>
      <c r="C1438" s="39" t="s">
        <v>1649</v>
      </c>
      <c r="D1438" s="30">
        <v>1292.18430328369</v>
      </c>
      <c r="E1438" s="56" t="s">
        <v>1650</v>
      </c>
      <c r="K1438" s="57" t="s">
        <v>301</v>
      </c>
      <c r="L1438" s="32" t="s">
        <v>403</v>
      </c>
      <c r="M1438" s="58" t="s">
        <v>3118</v>
      </c>
      <c r="N1438" s="57">
        <v>2019</v>
      </c>
      <c r="Z1438" s="30">
        <f>IF(LEFT(M1438,4)=LEFT(L1438,4),L1438,0)</f>
        <v>0</v>
      </c>
      <c r="AA1438" s="72" t="s">
        <v>4303</v>
      </c>
      <c r="AB1438" s="72" t="s">
        <v>4304</v>
      </c>
      <c r="AC1438" s="72">
        <v>46.506087016168998</v>
      </c>
      <c r="AD1438" s="72">
        <v>7.1954985896180599</v>
      </c>
      <c r="AE1438" s="72"/>
      <c r="AF1438" s="72"/>
      <c r="AG1438" s="72"/>
    </row>
    <row r="1439" spans="1:33" s="56" customFormat="1" x14ac:dyDescent="0.25">
      <c r="A1439" s="29" t="s">
        <v>1909</v>
      </c>
      <c r="B1439" s="39" t="s">
        <v>1519</v>
      </c>
      <c r="C1439" s="39" t="s">
        <v>1520</v>
      </c>
      <c r="D1439" s="74">
        <v>1113.1717185974101</v>
      </c>
      <c r="E1439" s="57" t="s">
        <v>1521</v>
      </c>
      <c r="F1439" s="57"/>
      <c r="G1439" s="57"/>
      <c r="H1439" s="57"/>
      <c r="I1439" s="57"/>
      <c r="J1439" s="57"/>
      <c r="K1439" s="57" t="s">
        <v>301</v>
      </c>
      <c r="L1439" s="32" t="s">
        <v>403</v>
      </c>
      <c r="M1439" s="55" t="s">
        <v>457</v>
      </c>
      <c r="N1439" s="57">
        <v>2019</v>
      </c>
      <c r="O1439" s="57"/>
      <c r="P1439" s="57"/>
      <c r="Q1439" s="57"/>
      <c r="R1439" s="57"/>
      <c r="S1439" s="57"/>
      <c r="T1439" s="57"/>
      <c r="Z1439" s="30" t="str">
        <f>IF(LEFT(M1439,4)=LEFT(L1439,4),L1439,0)</f>
        <v>Formica</v>
      </c>
      <c r="AA1439" s="72" t="s">
        <v>4303</v>
      </c>
      <c r="AB1439" s="72" t="s">
        <v>4304</v>
      </c>
      <c r="AC1439" s="72">
        <v>46.6436695865237</v>
      </c>
      <c r="AD1439" s="72">
        <v>6.2587437962130901</v>
      </c>
      <c r="AE1439" s="72"/>
      <c r="AF1439" s="72"/>
      <c r="AG1439" s="72"/>
    </row>
    <row r="1440" spans="1:33" s="56" customFormat="1" x14ac:dyDescent="0.25">
      <c r="A1440" s="24" t="s">
        <v>1910</v>
      </c>
      <c r="B1440" s="39" t="s">
        <v>1519</v>
      </c>
      <c r="C1440" s="39" t="s">
        <v>1520</v>
      </c>
      <c r="D1440" s="73"/>
      <c r="E1440" s="56" t="s">
        <v>1522</v>
      </c>
      <c r="K1440" s="57" t="s">
        <v>301</v>
      </c>
      <c r="L1440" s="32" t="s">
        <v>403</v>
      </c>
      <c r="M1440" s="55" t="s">
        <v>457</v>
      </c>
      <c r="N1440" s="57">
        <v>2019</v>
      </c>
      <c r="Z1440" s="30" t="str">
        <f>IF(LEFT(M1440,4)=LEFT(L1440,4),L1440,0)</f>
        <v>Formica</v>
      </c>
      <c r="AA1440" s="72" t="s">
        <v>4300</v>
      </c>
      <c r="AB1440" s="72" t="s">
        <v>4304</v>
      </c>
      <c r="AC1440" s="72">
        <v>46.864512563922702</v>
      </c>
      <c r="AD1440" s="72">
        <v>6.5715777388752201</v>
      </c>
      <c r="AE1440" s="72"/>
      <c r="AF1440" s="72"/>
      <c r="AG1440" s="72"/>
    </row>
    <row r="1441" spans="1:33" s="56" customFormat="1" x14ac:dyDescent="0.25">
      <c r="A1441" s="24" t="s">
        <v>1998</v>
      </c>
      <c r="B1441" s="39" t="s">
        <v>1519</v>
      </c>
      <c r="C1441" s="39" t="s">
        <v>1641</v>
      </c>
      <c r="D1441" s="78"/>
      <c r="E1441" s="56" t="s">
        <v>1644</v>
      </c>
      <c r="F1441" s="56" t="s">
        <v>1034</v>
      </c>
      <c r="K1441" s="56" t="s">
        <v>301</v>
      </c>
      <c r="L1441" s="56" t="s">
        <v>86</v>
      </c>
      <c r="M1441" s="58" t="s">
        <v>665</v>
      </c>
      <c r="N1441" s="56">
        <v>2019</v>
      </c>
      <c r="Z1441" s="30" t="str">
        <f>IF(LEFT(M1441,4)=LEFT(L1441,4),L1441,0)</f>
        <v>Manica</v>
      </c>
      <c r="AA1441" s="72" t="s">
        <v>4300</v>
      </c>
      <c r="AB1441" s="72" t="s">
        <v>4304</v>
      </c>
      <c r="AC1441" s="72">
        <v>46.86450968946</v>
      </c>
      <c r="AD1441" s="72">
        <v>6.5715766869480197</v>
      </c>
      <c r="AE1441" s="72"/>
      <c r="AF1441" s="72"/>
      <c r="AG1441" s="72"/>
    </row>
    <row r="1442" spans="1:33" s="56" customFormat="1" x14ac:dyDescent="0.25">
      <c r="A1442" s="29" t="s">
        <v>1997</v>
      </c>
      <c r="B1442" s="39" t="s">
        <v>1519</v>
      </c>
      <c r="C1442" s="39" t="s">
        <v>1641</v>
      </c>
      <c r="D1442" s="73"/>
      <c r="E1442" s="56" t="s">
        <v>1643</v>
      </c>
      <c r="K1442" s="57" t="s">
        <v>301</v>
      </c>
      <c r="L1442" s="32" t="s">
        <v>403</v>
      </c>
      <c r="M1442" s="55" t="s">
        <v>457</v>
      </c>
      <c r="N1442" s="57">
        <v>2019</v>
      </c>
      <c r="Z1442" s="30" t="str">
        <f>IF(LEFT(M1442,4)=LEFT(L1442,4),L1442,0)</f>
        <v>Formica</v>
      </c>
      <c r="AA1442" s="72" t="s">
        <v>4300</v>
      </c>
      <c r="AB1442" s="72" t="s">
        <v>4304</v>
      </c>
      <c r="AC1442" s="72">
        <v>46.500197633822999</v>
      </c>
      <c r="AD1442" s="72">
        <v>6.7351586102054197</v>
      </c>
      <c r="AE1442" s="72"/>
      <c r="AF1442" s="72"/>
      <c r="AG1442" s="72"/>
    </row>
    <row r="1443" spans="1:33" s="56" customFormat="1" x14ac:dyDescent="0.25">
      <c r="A1443" s="24" t="s">
        <v>1996</v>
      </c>
      <c r="B1443" s="39" t="s">
        <v>1519</v>
      </c>
      <c r="C1443" s="39" t="s">
        <v>1641</v>
      </c>
      <c r="D1443" s="73"/>
      <c r="E1443" s="56" t="s">
        <v>1642</v>
      </c>
      <c r="K1443" s="57" t="s">
        <v>301</v>
      </c>
      <c r="L1443" s="32" t="s">
        <v>403</v>
      </c>
      <c r="M1443" s="55" t="s">
        <v>457</v>
      </c>
      <c r="N1443" s="57">
        <v>2019</v>
      </c>
      <c r="Z1443" s="30" t="str">
        <f>IF(LEFT(M1443,4)=LEFT(L1443,4),L1443,0)</f>
        <v>Formica</v>
      </c>
      <c r="AA1443" s="72" t="s">
        <v>4300</v>
      </c>
      <c r="AB1443" s="72" t="s">
        <v>4307</v>
      </c>
      <c r="AC1443" s="72">
        <v>46.787286443562998</v>
      </c>
      <c r="AD1443" s="72">
        <v>6.5633719386735496</v>
      </c>
      <c r="AE1443" s="72"/>
      <c r="AF1443" s="72"/>
      <c r="AG1443" s="72"/>
    </row>
    <row r="1444" spans="1:33" s="56" customFormat="1" x14ac:dyDescent="0.25">
      <c r="A1444" s="24" t="s">
        <v>2004</v>
      </c>
      <c r="B1444" s="39" t="s">
        <v>1519</v>
      </c>
      <c r="C1444" s="39" t="s">
        <v>1652</v>
      </c>
      <c r="D1444" s="73"/>
      <c r="E1444" s="56" t="s">
        <v>1653</v>
      </c>
      <c r="J1444" s="37"/>
      <c r="K1444" s="37"/>
      <c r="L1444" s="37" t="s">
        <v>0</v>
      </c>
      <c r="M1444" s="38"/>
      <c r="N1444" s="37"/>
      <c r="O1444" s="37"/>
      <c r="Z1444" s="30">
        <f>IF(LEFT(M1444,4)=LEFT(L1444,4),L1444,0)</f>
        <v>0</v>
      </c>
      <c r="AA1444" s="72" t="s">
        <v>4300</v>
      </c>
      <c r="AB1444" s="72" t="s">
        <v>4305</v>
      </c>
      <c r="AC1444" s="72">
        <v>46.293668685434596</v>
      </c>
      <c r="AD1444" s="72">
        <v>7.1580292725175596</v>
      </c>
      <c r="AE1444" s="72"/>
      <c r="AF1444" s="72"/>
      <c r="AG1444" s="72"/>
    </row>
    <row r="1445" spans="1:33" s="56" customFormat="1" x14ac:dyDescent="0.25">
      <c r="A1445" s="29" t="s">
        <v>2005</v>
      </c>
      <c r="B1445" s="39" t="s">
        <v>1519</v>
      </c>
      <c r="C1445" s="39" t="s">
        <v>1652</v>
      </c>
      <c r="D1445" s="73"/>
      <c r="E1445" s="56" t="s">
        <v>1654</v>
      </c>
      <c r="K1445" s="57" t="s">
        <v>301</v>
      </c>
      <c r="L1445" s="32" t="s">
        <v>403</v>
      </c>
      <c r="M1445" s="55" t="s">
        <v>457</v>
      </c>
      <c r="N1445" s="57">
        <v>2019</v>
      </c>
      <c r="Z1445" s="30" t="str">
        <f>IF(LEFT(M1445,4)=LEFT(L1445,4),L1445,0)</f>
        <v>Formica</v>
      </c>
      <c r="AA1445" s="72" t="s">
        <v>4300</v>
      </c>
      <c r="AB1445" s="72" t="s">
        <v>4304</v>
      </c>
      <c r="AC1445" s="72">
        <v>46.504925631553</v>
      </c>
      <c r="AD1445" s="72">
        <v>7.1912514546677402</v>
      </c>
      <c r="AE1445" s="72"/>
      <c r="AF1445" s="72"/>
      <c r="AG1445" s="72"/>
    </row>
    <row r="1446" spans="1:33" s="56" customFormat="1" x14ac:dyDescent="0.25">
      <c r="A1446" s="29" t="s">
        <v>1911</v>
      </c>
      <c r="B1446" s="39" t="s">
        <v>1519</v>
      </c>
      <c r="C1446" s="39" t="s">
        <v>1524</v>
      </c>
      <c r="D1446" s="78"/>
      <c r="E1446" s="57" t="s">
        <v>1525</v>
      </c>
      <c r="K1446" s="57" t="s">
        <v>301</v>
      </c>
      <c r="L1446" s="32" t="s">
        <v>403</v>
      </c>
      <c r="M1446" s="55" t="s">
        <v>457</v>
      </c>
      <c r="N1446" s="57">
        <v>2019</v>
      </c>
      <c r="Z1446" s="30" t="str">
        <f>IF(LEFT(M1446,4)=LEFT(L1446,4),L1446,0)</f>
        <v>Formica</v>
      </c>
      <c r="AA1446" s="72" t="s">
        <v>4300</v>
      </c>
      <c r="AB1446" s="72" t="s">
        <v>4302</v>
      </c>
      <c r="AC1446" s="72">
        <v>46.567807712325703</v>
      </c>
      <c r="AD1446" s="72">
        <v>6.1803611900960203</v>
      </c>
      <c r="AE1446" s="72"/>
      <c r="AF1446" s="72"/>
      <c r="AG1446" s="72"/>
    </row>
    <row r="1447" spans="1:33" s="56" customFormat="1" x14ac:dyDescent="0.25">
      <c r="A1447" s="29" t="s">
        <v>3098</v>
      </c>
      <c r="B1447" s="39" t="s">
        <v>1451</v>
      </c>
      <c r="C1447" s="39" t="s">
        <v>4231</v>
      </c>
      <c r="D1447" s="30">
        <v>1754.3081932067901</v>
      </c>
      <c r="E1447" s="56" t="s">
        <v>3079</v>
      </c>
      <c r="K1447" s="57" t="s">
        <v>301</v>
      </c>
      <c r="L1447" s="32" t="s">
        <v>403</v>
      </c>
      <c r="M1447" s="55" t="s">
        <v>490</v>
      </c>
      <c r="N1447" s="57">
        <v>2019</v>
      </c>
      <c r="Z1447" s="30" t="str">
        <f>IF(LEFT(M1447,4)=LEFT(L1447,4),L1447,0)</f>
        <v>Formica</v>
      </c>
      <c r="AA1447" s="72" t="s">
        <v>4303</v>
      </c>
      <c r="AB1447" s="72" t="s">
        <v>4304</v>
      </c>
      <c r="AC1447" s="72">
        <v>46.361584136978003</v>
      </c>
      <c r="AD1447" s="72">
        <v>7.2020597757570997</v>
      </c>
      <c r="AE1447" s="72"/>
      <c r="AF1447" s="72"/>
      <c r="AG1447" s="72"/>
    </row>
    <row r="1448" spans="1:33" s="56" customFormat="1" x14ac:dyDescent="0.25">
      <c r="A1448" s="24" t="s">
        <v>1894</v>
      </c>
      <c r="B1448" s="39" t="s">
        <v>1451</v>
      </c>
      <c r="C1448" s="39" t="s">
        <v>1458</v>
      </c>
      <c r="D1448" s="73"/>
      <c r="E1448" s="56" t="s">
        <v>1459</v>
      </c>
      <c r="K1448" s="56" t="s">
        <v>301</v>
      </c>
      <c r="L1448" s="56" t="s">
        <v>0</v>
      </c>
      <c r="M1448" s="55" t="s">
        <v>748</v>
      </c>
      <c r="N1448" s="57">
        <v>2019</v>
      </c>
      <c r="Z1448" s="30" t="str">
        <f>IF(LEFT(M1448,4)=LEFT(L1448,4),L1448,0)</f>
        <v>Myrmica</v>
      </c>
      <c r="AA1448" s="72" t="s">
        <v>4300</v>
      </c>
      <c r="AB1448" s="72" t="s">
        <v>4301</v>
      </c>
      <c r="AC1448" s="72">
        <v>46.8603252557022</v>
      </c>
      <c r="AD1448" s="72">
        <v>6.9651551967649903</v>
      </c>
      <c r="AE1448" s="72"/>
      <c r="AF1448" s="72"/>
      <c r="AG1448" s="72"/>
    </row>
    <row r="1449" spans="1:33" s="56" customFormat="1" x14ac:dyDescent="0.25">
      <c r="A1449" s="29" t="s">
        <v>3105</v>
      </c>
      <c r="B1449" s="39" t="s">
        <v>1451</v>
      </c>
      <c r="C1449" s="39" t="s">
        <v>1454</v>
      </c>
      <c r="D1449" s="73"/>
      <c r="E1449" s="56" t="s">
        <v>3087</v>
      </c>
      <c r="L1449" s="56" t="s">
        <v>17</v>
      </c>
      <c r="M1449" s="58"/>
      <c r="Z1449" s="30">
        <f>IF(LEFT(M1449,4)=LEFT(L1449,4),L1449,0)</f>
        <v>0</v>
      </c>
      <c r="AA1449" s="72" t="s">
        <v>4300</v>
      </c>
      <c r="AB1449" s="72"/>
      <c r="AC1449" s="72">
        <v>46.863984064959403</v>
      </c>
      <c r="AD1449" s="72">
        <v>6.7189923415028296</v>
      </c>
      <c r="AE1449" s="72"/>
      <c r="AF1449" s="72"/>
      <c r="AG1449" s="72"/>
    </row>
    <row r="1450" spans="1:33" s="56" customFormat="1" x14ac:dyDescent="0.25">
      <c r="A1450" s="29" t="s">
        <v>3104</v>
      </c>
      <c r="B1450" s="39" t="s">
        <v>1451</v>
      </c>
      <c r="C1450" s="39" t="s">
        <v>1454</v>
      </c>
      <c r="D1450" s="73"/>
      <c r="E1450" s="56" t="s">
        <v>3086</v>
      </c>
      <c r="F1450" s="56" t="s">
        <v>160</v>
      </c>
      <c r="G1450" s="56" t="s">
        <v>149</v>
      </c>
      <c r="K1450" s="57" t="s">
        <v>301</v>
      </c>
      <c r="L1450" s="32" t="s">
        <v>403</v>
      </c>
      <c r="M1450" s="55" t="s">
        <v>457</v>
      </c>
      <c r="N1450" s="57">
        <v>2019</v>
      </c>
      <c r="Q1450" s="37" t="s">
        <v>4129</v>
      </c>
      <c r="Z1450" s="30" t="str">
        <f>IF(LEFT(M1450,4)=LEFT(L1450,4),L1450,0)</f>
        <v>Formica</v>
      </c>
      <c r="AA1450" s="72"/>
      <c r="AB1450" s="72"/>
      <c r="AC1450" s="72"/>
      <c r="AD1450" s="72"/>
      <c r="AE1450" s="72"/>
      <c r="AF1450" s="72"/>
      <c r="AG1450" s="72"/>
    </row>
    <row r="1451" spans="1:33" s="56" customFormat="1" x14ac:dyDescent="0.25">
      <c r="A1451" s="29" t="s">
        <v>3103</v>
      </c>
      <c r="B1451" s="39" t="s">
        <v>1451</v>
      </c>
      <c r="C1451" s="39" t="s">
        <v>1454</v>
      </c>
      <c r="D1451" s="73"/>
      <c r="E1451" s="56" t="s">
        <v>3085</v>
      </c>
      <c r="K1451" s="57" t="s">
        <v>301</v>
      </c>
      <c r="L1451" s="32" t="s">
        <v>403</v>
      </c>
      <c r="M1451" s="55" t="s">
        <v>457</v>
      </c>
      <c r="N1451" s="57">
        <v>2019</v>
      </c>
      <c r="Z1451" s="30" t="str">
        <f>IF(LEFT(M1451,4)=LEFT(L1451,4),L1451,0)</f>
        <v>Formica</v>
      </c>
      <c r="AA1451" s="72"/>
      <c r="AB1451" s="72"/>
      <c r="AC1451" s="72"/>
      <c r="AD1451" s="72"/>
      <c r="AE1451" s="72"/>
      <c r="AF1451" s="72"/>
      <c r="AG1451" s="72"/>
    </row>
    <row r="1452" spans="1:33" s="56" customFormat="1" x14ac:dyDescent="0.25">
      <c r="A1452" s="29" t="s">
        <v>3106</v>
      </c>
      <c r="B1452" s="39" t="s">
        <v>1451</v>
      </c>
      <c r="C1452" s="39" t="s">
        <v>1454</v>
      </c>
      <c r="D1452" s="73"/>
      <c r="E1452" s="56" t="s">
        <v>3088</v>
      </c>
      <c r="K1452" s="57" t="s">
        <v>301</v>
      </c>
      <c r="L1452" s="32" t="s">
        <v>403</v>
      </c>
      <c r="M1452" s="55" t="s">
        <v>457</v>
      </c>
      <c r="N1452" s="57">
        <v>2019</v>
      </c>
      <c r="Z1452" s="30" t="str">
        <f>IF(LEFT(M1452,4)=LEFT(L1452,4),L1452,0)</f>
        <v>Formica</v>
      </c>
      <c r="AA1452" s="72"/>
      <c r="AB1452" s="72"/>
      <c r="AC1452" s="72"/>
      <c r="AD1452" s="72"/>
      <c r="AE1452" s="72"/>
      <c r="AF1452" s="72"/>
      <c r="AG1452" s="72"/>
    </row>
    <row r="1453" spans="1:33" s="56" customFormat="1" x14ac:dyDescent="0.25">
      <c r="A1453" s="29" t="s">
        <v>1895</v>
      </c>
      <c r="B1453" s="39" t="s">
        <v>1451</v>
      </c>
      <c r="C1453" s="39" t="s">
        <v>1454</v>
      </c>
      <c r="D1453" s="73"/>
      <c r="E1453" s="56" t="s">
        <v>1455</v>
      </c>
      <c r="K1453" s="56" t="s">
        <v>301</v>
      </c>
      <c r="L1453" s="56" t="s">
        <v>0</v>
      </c>
      <c r="M1453" s="55" t="s">
        <v>744</v>
      </c>
      <c r="N1453" s="57">
        <v>2019</v>
      </c>
      <c r="Z1453" s="30" t="str">
        <f>IF(LEFT(M1453,4)=LEFT(L1453,4),L1453,0)</f>
        <v>Myrmica</v>
      </c>
      <c r="AA1453" s="72"/>
      <c r="AB1453" s="72"/>
      <c r="AC1453" s="72"/>
      <c r="AD1453" s="72"/>
      <c r="AE1453" s="72"/>
      <c r="AF1453" s="72"/>
      <c r="AG1453" s="72"/>
    </row>
    <row r="1454" spans="1:33" s="56" customFormat="1" x14ac:dyDescent="0.25">
      <c r="A1454" s="29" t="s">
        <v>3102</v>
      </c>
      <c r="B1454" s="39" t="s">
        <v>1451</v>
      </c>
      <c r="C1454" s="39" t="s">
        <v>1456</v>
      </c>
      <c r="D1454" s="73"/>
      <c r="E1454" s="56" t="s">
        <v>3084</v>
      </c>
      <c r="K1454" s="57" t="s">
        <v>301</v>
      </c>
      <c r="L1454" s="32" t="s">
        <v>403</v>
      </c>
      <c r="M1454" s="58" t="s">
        <v>3118</v>
      </c>
      <c r="N1454" s="57">
        <v>2019</v>
      </c>
      <c r="Z1454" s="30">
        <f>IF(LEFT(M1454,4)=LEFT(L1454,4),L1454,0)</f>
        <v>0</v>
      </c>
      <c r="AA1454" s="72" t="s">
        <v>4300</v>
      </c>
      <c r="AB1454" s="72"/>
      <c r="AC1454" s="72">
        <v>46.501891758722898</v>
      </c>
      <c r="AD1454" s="72">
        <v>6.88294796295372</v>
      </c>
      <c r="AE1454" s="72"/>
      <c r="AF1454" s="72"/>
      <c r="AG1454" s="72"/>
    </row>
    <row r="1455" spans="1:33" s="56" customFormat="1" x14ac:dyDescent="0.25">
      <c r="A1455" s="24" t="s">
        <v>1896</v>
      </c>
      <c r="B1455" s="39" t="s">
        <v>1451</v>
      </c>
      <c r="C1455" s="39" t="s">
        <v>1456</v>
      </c>
      <c r="D1455" s="73"/>
      <c r="E1455" s="56" t="s">
        <v>1457</v>
      </c>
      <c r="J1455" s="37"/>
      <c r="K1455" s="37"/>
      <c r="L1455" s="37" t="s">
        <v>0</v>
      </c>
      <c r="M1455" s="38"/>
      <c r="N1455" s="39"/>
      <c r="O1455" s="37"/>
      <c r="Z1455" s="30">
        <f>IF(LEFT(M1455,4)=LEFT(L1455,4),L1455,0)</f>
        <v>0</v>
      </c>
      <c r="AA1455" s="72" t="s">
        <v>4300</v>
      </c>
      <c r="AB1455" s="72"/>
      <c r="AC1455" s="72">
        <v>46.507562974183401</v>
      </c>
      <c r="AD1455" s="72">
        <v>6.8873600457245896</v>
      </c>
      <c r="AE1455" s="72"/>
      <c r="AF1455" s="72"/>
      <c r="AG1455" s="72"/>
    </row>
    <row r="1456" spans="1:33" s="56" customFormat="1" x14ac:dyDescent="0.25">
      <c r="A1456" s="29" t="s">
        <v>3101</v>
      </c>
      <c r="B1456" s="39" t="s">
        <v>1451</v>
      </c>
      <c r="C1456" s="39" t="s">
        <v>1456</v>
      </c>
      <c r="D1456" s="73"/>
      <c r="E1456" s="56" t="s">
        <v>3083</v>
      </c>
      <c r="K1456" s="57" t="s">
        <v>301</v>
      </c>
      <c r="L1456" s="32" t="s">
        <v>403</v>
      </c>
      <c r="M1456" s="55" t="s">
        <v>457</v>
      </c>
      <c r="N1456" s="57">
        <v>2019</v>
      </c>
      <c r="Z1456" s="30" t="str">
        <f>IF(LEFT(M1456,4)=LEFT(L1456,4),L1456,0)</f>
        <v>Formica</v>
      </c>
      <c r="AA1456" s="72" t="s">
        <v>4303</v>
      </c>
      <c r="AB1456" s="72"/>
      <c r="AC1456" s="72">
        <v>46.423753215522503</v>
      </c>
      <c r="AD1456" s="72">
        <v>6.1018878658133699</v>
      </c>
      <c r="AE1456" s="72"/>
      <c r="AF1456" s="72"/>
      <c r="AG1456" s="72"/>
    </row>
    <row r="1457" spans="1:33" s="56" customFormat="1" x14ac:dyDescent="0.25">
      <c r="A1457" s="29" t="s">
        <v>3100</v>
      </c>
      <c r="B1457" s="39" t="s">
        <v>1451</v>
      </c>
      <c r="C1457" s="39" t="s">
        <v>1456</v>
      </c>
      <c r="D1457" s="73"/>
      <c r="E1457" s="56" t="s">
        <v>3082</v>
      </c>
      <c r="K1457" s="57" t="s">
        <v>301</v>
      </c>
      <c r="L1457" s="32" t="s">
        <v>403</v>
      </c>
      <c r="M1457" s="55" t="s">
        <v>457</v>
      </c>
      <c r="N1457" s="57">
        <v>2019</v>
      </c>
      <c r="Z1457" s="30" t="str">
        <f>IF(LEFT(M1457,4)=LEFT(L1457,4),L1457,0)</f>
        <v>Formica</v>
      </c>
      <c r="AA1457" s="72"/>
      <c r="AB1457" s="72"/>
      <c r="AC1457" s="72"/>
      <c r="AD1457" s="72"/>
      <c r="AE1457" s="72"/>
      <c r="AF1457" s="72"/>
      <c r="AG1457" s="72"/>
    </row>
    <row r="1458" spans="1:33" s="56" customFormat="1" x14ac:dyDescent="0.25">
      <c r="A1458" s="29" t="s">
        <v>1897</v>
      </c>
      <c r="B1458" s="39" t="s">
        <v>1451</v>
      </c>
      <c r="C1458" s="39" t="s">
        <v>1452</v>
      </c>
      <c r="D1458" s="73"/>
      <c r="E1458" s="56" t="s">
        <v>1453</v>
      </c>
      <c r="K1458" s="56" t="s">
        <v>301</v>
      </c>
      <c r="L1458" s="56" t="s">
        <v>0</v>
      </c>
      <c r="M1458" s="55" t="s">
        <v>727</v>
      </c>
      <c r="N1458" s="57">
        <v>2019</v>
      </c>
      <c r="Z1458" s="30" t="str">
        <f>IF(LEFT(M1458,4)=LEFT(L1458,4),L1458,0)</f>
        <v>Myrmica</v>
      </c>
      <c r="AA1458" s="72" t="s">
        <v>4300</v>
      </c>
      <c r="AB1458" s="72"/>
      <c r="AC1458" s="72">
        <v>46.507523109753599</v>
      </c>
      <c r="AD1458" s="72">
        <v>6.8872802789206196</v>
      </c>
      <c r="AE1458" s="72"/>
      <c r="AF1458" s="72"/>
      <c r="AG1458" s="72"/>
    </row>
    <row r="1459" spans="1:33" s="56" customFormat="1" x14ac:dyDescent="0.25">
      <c r="A1459" s="29" t="s">
        <v>3099</v>
      </c>
      <c r="B1459" s="39" t="s">
        <v>1451</v>
      </c>
      <c r="C1459" s="39" t="s">
        <v>3080</v>
      </c>
      <c r="D1459" s="73"/>
      <c r="E1459" s="56" t="s">
        <v>3081</v>
      </c>
      <c r="K1459" s="57" t="s">
        <v>301</v>
      </c>
      <c r="L1459" s="32" t="s">
        <v>403</v>
      </c>
      <c r="M1459" s="55" t="s">
        <v>457</v>
      </c>
      <c r="N1459" s="57">
        <v>2019</v>
      </c>
      <c r="Z1459" s="30" t="str">
        <f>IF(LEFT(M1459,4)=LEFT(L1459,4),L1459,0)</f>
        <v>Formica</v>
      </c>
      <c r="AA1459" s="72" t="s">
        <v>4300</v>
      </c>
      <c r="AB1459" s="72" t="s">
        <v>4304</v>
      </c>
      <c r="AC1459" s="72">
        <v>46.503864599553097</v>
      </c>
      <c r="AD1459" s="72">
        <v>6.88730677742487</v>
      </c>
      <c r="AE1459" s="72"/>
      <c r="AF1459" s="72"/>
      <c r="AG1459" s="72"/>
    </row>
  </sheetData>
  <autoFilter ref="A1:X1443">
    <sortState ref="A2:X1459">
      <sortCondition ref="B1:B1443"/>
    </sortState>
  </autoFilter>
  <sortState ref="A2:AL1459">
    <sortCondition ref="B2:B1459"/>
    <sortCondition ref="C2:C1459"/>
  </sortState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2" sqref="C12"/>
    </sheetView>
  </sheetViews>
  <sheetFormatPr defaultRowHeight="15" x14ac:dyDescent="0.25"/>
  <sheetData>
    <row r="1" spans="1:3" x14ac:dyDescent="0.35">
      <c r="A1" t="s">
        <v>4310</v>
      </c>
    </row>
    <row r="4" spans="1:3" x14ac:dyDescent="0.35">
      <c r="A4" s="56" t="s">
        <v>1689</v>
      </c>
      <c r="B4" s="37" t="s">
        <v>4308</v>
      </c>
      <c r="C4" s="56" t="s">
        <v>4149</v>
      </c>
    </row>
    <row r="5" spans="1:3" x14ac:dyDescent="0.35">
      <c r="A5" s="56" t="s">
        <v>2342</v>
      </c>
      <c r="B5" s="37" t="s">
        <v>4309</v>
      </c>
      <c r="C5" s="56" t="s">
        <v>4148</v>
      </c>
    </row>
    <row r="6" spans="1:3" x14ac:dyDescent="0.35">
      <c r="A6" s="56" t="s">
        <v>2176</v>
      </c>
      <c r="B6" s="37" t="s">
        <v>4311</v>
      </c>
      <c r="C6" s="56" t="s">
        <v>4274</v>
      </c>
    </row>
    <row r="7" spans="1:3" x14ac:dyDescent="0.35">
      <c r="A7" s="56" t="s">
        <v>4312</v>
      </c>
      <c r="B7" s="37" t="s">
        <v>4312</v>
      </c>
      <c r="C7" s="56" t="s">
        <v>4151</v>
      </c>
    </row>
    <row r="8" spans="1:3" x14ac:dyDescent="0.35">
      <c r="A8" s="56" t="s">
        <v>142</v>
      </c>
      <c r="B8" s="37" t="s">
        <v>142</v>
      </c>
      <c r="C8" s="56" t="s">
        <v>4294</v>
      </c>
    </row>
    <row r="11" spans="1:3" x14ac:dyDescent="0.35">
      <c r="A11" s="56" t="s">
        <v>4314</v>
      </c>
      <c r="C11" s="59" t="s">
        <v>1574</v>
      </c>
    </row>
    <row r="12" spans="1:3" x14ac:dyDescent="0.25">
      <c r="C12" s="71" t="s">
        <v>1698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workbookViewId="0">
      <selection activeCell="F19" sqref="F19"/>
    </sheetView>
  </sheetViews>
  <sheetFormatPr defaultColWidth="9.140625" defaultRowHeight="15" x14ac:dyDescent="0.25"/>
  <cols>
    <col min="1" max="1" width="29.42578125" style="1" customWidth="1"/>
    <col min="2" max="2" width="5.85546875" style="1" customWidth="1"/>
    <col min="3" max="3" width="20.140625" style="1" bestFit="1" customWidth="1"/>
    <col min="4" max="4" width="9.140625" style="1"/>
    <col min="5" max="5" width="15.42578125" style="1" bestFit="1" customWidth="1"/>
    <col min="6" max="6" width="29.28515625" style="1" bestFit="1" customWidth="1"/>
    <col min="7" max="16384" width="9.140625" style="1"/>
  </cols>
  <sheetData>
    <row r="1" spans="1:3" x14ac:dyDescent="0.35">
      <c r="C1" s="1" t="s">
        <v>4002</v>
      </c>
    </row>
    <row r="2" spans="1:3" x14ac:dyDescent="0.35">
      <c r="A2" s="1" t="s">
        <v>3116</v>
      </c>
      <c r="B2" s="1">
        <f>COUNTIF(Transfer!L:L, "Myrmica")</f>
        <v>310</v>
      </c>
      <c r="C2" s="1">
        <f>COUNTIF(Transfer!Z:Z, "Myrmica")</f>
        <v>215</v>
      </c>
    </row>
    <row r="5" spans="1:3" x14ac:dyDescent="0.35">
      <c r="A5" s="1" t="s">
        <v>3117</v>
      </c>
      <c r="B5" s="1">
        <f>COUNTIF(Transfer!L:L, "Yellow Lasius")</f>
        <v>145</v>
      </c>
      <c r="C5" s="1">
        <f>COUNTIF(Transfer!M:M, "Lasi_flav")</f>
        <v>36</v>
      </c>
    </row>
    <row r="6" spans="1:3" x14ac:dyDescent="0.35">
      <c r="A6" s="1" t="s">
        <v>3638</v>
      </c>
      <c r="B6" s="1">
        <f>COUNTIF(Transfer!L:L, "Lasius")</f>
        <v>279</v>
      </c>
      <c r="C6" s="1">
        <f>COUNTIF(Transfer!Z:Z, "Lasius")</f>
        <v>102</v>
      </c>
    </row>
    <row r="9" spans="1:3" x14ac:dyDescent="0.35">
      <c r="A9" s="1" t="s">
        <v>91</v>
      </c>
      <c r="B9" s="1">
        <f>COUNTIF(Transfer!L:L, "Temnothorax")</f>
        <v>78</v>
      </c>
      <c r="C9" s="1">
        <f>COUNTIF(Transfer!Z:Z, "Temnothorax")</f>
        <v>75</v>
      </c>
    </row>
    <row r="10" spans="1:3" x14ac:dyDescent="0.35">
      <c r="A10" s="1" t="s">
        <v>7</v>
      </c>
      <c r="B10" s="1">
        <f>COUNTIF(Transfer!L:L, "Leptothorax")</f>
        <v>3</v>
      </c>
      <c r="C10" s="1">
        <f>COUNTIF(Transfer!Z:Z, "Leptothorax")</f>
        <v>3</v>
      </c>
    </row>
    <row r="12" spans="1:3" x14ac:dyDescent="0.35">
      <c r="A12" s="1" t="s">
        <v>95</v>
      </c>
      <c r="B12" s="1">
        <f>COUNTIF(Transfer!L:L, "Tapinoma")</f>
        <v>11</v>
      </c>
      <c r="C12" s="1">
        <f>COUNTIF(Transfer!Z:Z, "Tapinoma")</f>
        <v>0</v>
      </c>
    </row>
    <row r="14" spans="1:3" x14ac:dyDescent="0.35">
      <c r="A14" s="1" t="s">
        <v>403</v>
      </c>
      <c r="B14" s="1">
        <f>COUNTIF(Transfer!L:L, "Formica")</f>
        <v>203</v>
      </c>
      <c r="C14" s="1">
        <f>COUNTIF(Transfer!Z:Z, "Formica")</f>
        <v>126</v>
      </c>
    </row>
    <row r="15" spans="1:3" x14ac:dyDescent="0.35">
      <c r="A15" s="1" t="s">
        <v>17</v>
      </c>
      <c r="B15" s="1">
        <f>COUNTIF(Transfer!L:L, "Coptoformica")</f>
        <v>140</v>
      </c>
      <c r="C15" s="1">
        <f>COUNTIF(Transfer!Z:Z, "Coptoformica")</f>
        <v>0</v>
      </c>
    </row>
    <row r="16" spans="1:3" x14ac:dyDescent="0.35">
      <c r="A16" s="1" t="s">
        <v>2</v>
      </c>
      <c r="B16" s="1">
        <f>COUNTIF(Transfer!L:L, "Serviformica")</f>
        <v>93</v>
      </c>
      <c r="C16" s="1">
        <f>COUNTIF(Transfer!Z:Z, "Serviformica")</f>
        <v>0</v>
      </c>
    </row>
    <row r="17" spans="1:3" x14ac:dyDescent="0.35">
      <c r="A17" s="1" t="s">
        <v>4</v>
      </c>
      <c r="B17" s="1">
        <f>COUNTIF(Transfer!L:L, "Formica SS")</f>
        <v>36</v>
      </c>
      <c r="C17" s="1">
        <f>COUNTIF(Transfer!Z:Z, "Formica SS")</f>
        <v>0</v>
      </c>
    </row>
    <row r="19" spans="1:3" x14ac:dyDescent="0.35">
      <c r="A19" s="1" t="s">
        <v>16</v>
      </c>
      <c r="B19" s="1">
        <f>COUNTIF(Transfer!L:L, "Camponotus")</f>
        <v>8</v>
      </c>
      <c r="C19" s="1">
        <f>COUNTIF(Transfer!Z:Z, "Camponotus")</f>
        <v>1</v>
      </c>
    </row>
    <row r="21" spans="1:3" x14ac:dyDescent="0.35">
      <c r="A21" s="1" t="s">
        <v>15</v>
      </c>
      <c r="B21" s="1">
        <f>COUNTIF(Transfer!L:L, "Tetramorium")</f>
        <v>69</v>
      </c>
      <c r="C21" s="1">
        <f>COUNTIF(Transfer!Z:Z, "Tetramorium")</f>
        <v>0</v>
      </c>
    </row>
    <row r="23" spans="1:3" x14ac:dyDescent="0.35">
      <c r="A23" s="1" t="s">
        <v>1086</v>
      </c>
      <c r="B23" s="1">
        <f>COUNTIF(Transfer!L:L, "Manica")</f>
        <v>18</v>
      </c>
      <c r="C23" s="1">
        <f>COUNTIF(Transfer!Z:Z, "Manica")</f>
        <v>17</v>
      </c>
    </row>
    <row r="24" spans="1:3" x14ac:dyDescent="0.35">
      <c r="A24" s="1" t="s">
        <v>3637</v>
      </c>
      <c r="B24" s="1">
        <f>COUNTIF(Transfer!L:L, "Solenopsis")</f>
        <v>32</v>
      </c>
      <c r="C24" s="1">
        <f>COUNTIF(Transfer!Z:Z, "Solenopsis")</f>
        <v>32</v>
      </c>
    </row>
    <row r="25" spans="1:3" x14ac:dyDescent="0.35">
      <c r="A25" s="1" t="s">
        <v>519</v>
      </c>
      <c r="B25" s="1">
        <f>COUNTIF(Transfer!L:L, "Formicoxenus")</f>
        <v>3</v>
      </c>
      <c r="C25" s="1">
        <f>B25</f>
        <v>3</v>
      </c>
    </row>
    <row r="26" spans="1:3" x14ac:dyDescent="0.35">
      <c r="A26" s="1" t="s">
        <v>314</v>
      </c>
      <c r="B26" s="1">
        <f>COUNTIF(Transfer!L:L, "Aphaenogaster")</f>
        <v>2</v>
      </c>
      <c r="C26" s="1">
        <f>COUNTIF(Transfer!Z:Z, "Aphaenogaster")</f>
        <v>2</v>
      </c>
    </row>
    <row r="27" spans="1:3" x14ac:dyDescent="0.35">
      <c r="A27" s="1" t="s">
        <v>681</v>
      </c>
      <c r="B27" s="1">
        <f>COUNTIF(Transfer!L:L, "Myrmecina")</f>
        <v>2</v>
      </c>
      <c r="C27" s="1">
        <f>COUNTIF(Transfer!Z:Z, "Myrmecina")</f>
        <v>2</v>
      </c>
    </row>
    <row r="28" spans="1:3" x14ac:dyDescent="0.35">
      <c r="A28" s="1" t="s">
        <v>150</v>
      </c>
      <c r="B28" s="1">
        <f>COUNTIF(Transfer!L:L, "Colobopsis")</f>
        <v>2</v>
      </c>
      <c r="C28" s="1">
        <f>COUNTIF(Transfer!Z:Z, "Colobopsis")</f>
        <v>2</v>
      </c>
    </row>
    <row r="29" spans="1:3" x14ac:dyDescent="0.35">
      <c r="A29" s="28"/>
      <c r="B29" s="28"/>
      <c r="C29" s="28"/>
    </row>
    <row r="30" spans="1:3" x14ac:dyDescent="0.35">
      <c r="B30" s="1">
        <f>SUM(B2:B28)</f>
        <v>1434</v>
      </c>
      <c r="C30" s="1">
        <f>SUM(C2:C29)</f>
        <v>616</v>
      </c>
    </row>
    <row r="31" spans="1:3" x14ac:dyDescent="0.35">
      <c r="C31" s="25">
        <f>C30/B30</f>
        <v>0.42956764295676431</v>
      </c>
    </row>
    <row r="41" spans="2:7" x14ac:dyDescent="0.35">
      <c r="B41" s="7"/>
      <c r="G41"/>
    </row>
    <row r="42" spans="2:7" x14ac:dyDescent="0.35">
      <c r="B42" s="7"/>
      <c r="G42"/>
    </row>
    <row r="43" spans="2:7" x14ac:dyDescent="0.35">
      <c r="B43" s="7"/>
      <c r="G43"/>
    </row>
    <row r="44" spans="2:7" x14ac:dyDescent="0.35">
      <c r="B44" s="7"/>
      <c r="G44"/>
    </row>
    <row r="45" spans="2:7" x14ac:dyDescent="0.35">
      <c r="B45" s="7"/>
      <c r="G45"/>
    </row>
    <row r="46" spans="2:7" x14ac:dyDescent="0.35">
      <c r="B46" s="7"/>
      <c r="G46"/>
    </row>
    <row r="47" spans="2:7" x14ac:dyDescent="0.35">
      <c r="B47" s="7"/>
      <c r="G47"/>
    </row>
    <row r="48" spans="2:7" x14ac:dyDescent="0.35">
      <c r="B48" s="7"/>
      <c r="G48"/>
    </row>
    <row r="49" spans="2:7" x14ac:dyDescent="0.35">
      <c r="B49" s="7"/>
      <c r="G49"/>
    </row>
    <row r="50" spans="2:7" x14ac:dyDescent="0.35">
      <c r="B50" s="7"/>
      <c r="G50"/>
    </row>
    <row r="51" spans="2:7" x14ac:dyDescent="0.35">
      <c r="B51" s="7"/>
      <c r="G51"/>
    </row>
    <row r="52" spans="2:7" x14ac:dyDescent="0.35">
      <c r="B52" s="7"/>
      <c r="G52"/>
    </row>
    <row r="53" spans="2:7" x14ac:dyDescent="0.35">
      <c r="B53" s="7"/>
      <c r="G53"/>
    </row>
    <row r="54" spans="2:7" x14ac:dyDescent="0.35">
      <c r="B54" s="7"/>
      <c r="G54"/>
    </row>
    <row r="55" spans="2:7" x14ac:dyDescent="0.35">
      <c r="B55" s="7"/>
      <c r="G55"/>
    </row>
    <row r="56" spans="2:7" x14ac:dyDescent="0.35">
      <c r="B56" s="7"/>
      <c r="G56"/>
    </row>
    <row r="57" spans="2:7" x14ac:dyDescent="0.35">
      <c r="B57" s="7"/>
      <c r="G57"/>
    </row>
    <row r="58" spans="2:7" x14ac:dyDescent="0.35">
      <c r="B58" s="7"/>
      <c r="G5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7"/>
  <sheetViews>
    <sheetView workbookViewId="0">
      <selection activeCell="J31" sqref="J31"/>
    </sheetView>
  </sheetViews>
  <sheetFormatPr defaultColWidth="9.140625" defaultRowHeight="15" x14ac:dyDescent="0.25"/>
  <cols>
    <col min="1" max="1" width="8.42578125" style="1" bestFit="1" customWidth="1"/>
    <col min="2" max="2" width="13.140625" style="1" bestFit="1" customWidth="1"/>
    <col min="3" max="3" width="20.140625" style="1" bestFit="1" customWidth="1"/>
    <col min="4" max="4" width="9.140625" style="1"/>
    <col min="5" max="5" width="15.42578125" style="1" bestFit="1" customWidth="1"/>
    <col min="6" max="6" width="29.28515625" style="1" bestFit="1" customWidth="1"/>
    <col min="7" max="7" width="12.28515625" style="1" bestFit="1" customWidth="1"/>
    <col min="8" max="16384" width="9.140625" style="1"/>
  </cols>
  <sheetData>
    <row r="2" spans="1:7" x14ac:dyDescent="0.35">
      <c r="A2" s="1" t="s">
        <v>0</v>
      </c>
      <c r="B2" s="7" t="s">
        <v>686</v>
      </c>
      <c r="C2" s="1">
        <f>COUNTIF(Transfer!M:M, G2)</f>
        <v>0</v>
      </c>
      <c r="G2" t="s">
        <v>685</v>
      </c>
    </row>
    <row r="3" spans="1:7" x14ac:dyDescent="0.35">
      <c r="A3" s="1" t="s">
        <v>0</v>
      </c>
      <c r="B3" s="7" t="s">
        <v>691</v>
      </c>
      <c r="C3" s="1">
        <f>COUNTIF(Transfer!M:M, G3)</f>
        <v>1</v>
      </c>
      <c r="G3" t="s">
        <v>690</v>
      </c>
    </row>
    <row r="4" spans="1:7" x14ac:dyDescent="0.35">
      <c r="A4" s="1" t="s">
        <v>0</v>
      </c>
      <c r="B4" s="7" t="s">
        <v>696</v>
      </c>
      <c r="C4" s="1">
        <f>COUNTIF(Transfer!M:M, G4)</f>
        <v>0</v>
      </c>
      <c r="G4" t="s">
        <v>695</v>
      </c>
    </row>
    <row r="5" spans="1:7" x14ac:dyDescent="0.35">
      <c r="A5" s="1" t="s">
        <v>0</v>
      </c>
      <c r="B5" s="7" t="s">
        <v>701</v>
      </c>
      <c r="C5" s="1">
        <f>COUNTIF(Transfer!M:M, G5)</f>
        <v>0</v>
      </c>
      <c r="G5" t="s">
        <v>700</v>
      </c>
    </row>
    <row r="6" spans="1:7" x14ac:dyDescent="0.35">
      <c r="A6" s="1" t="s">
        <v>0</v>
      </c>
      <c r="B6" s="7" t="s">
        <v>706</v>
      </c>
      <c r="C6" s="1">
        <f>COUNTIF(Transfer!M:M, G6)</f>
        <v>6</v>
      </c>
      <c r="G6" t="s">
        <v>705</v>
      </c>
    </row>
    <row r="7" spans="1:7" x14ac:dyDescent="0.35">
      <c r="A7" s="1" t="s">
        <v>0</v>
      </c>
      <c r="B7" s="7" t="s">
        <v>710</v>
      </c>
      <c r="C7" s="1">
        <f>COUNTIF(Transfer!M:M, G7)</f>
        <v>11</v>
      </c>
      <c r="G7" t="s">
        <v>709</v>
      </c>
    </row>
    <row r="8" spans="1:7" x14ac:dyDescent="0.35">
      <c r="A8" s="1" t="s">
        <v>0</v>
      </c>
      <c r="B8" s="7" t="s">
        <v>715</v>
      </c>
      <c r="C8" s="1">
        <f>COUNTIF(Transfer!M:M, G8)</f>
        <v>3</v>
      </c>
      <c r="G8" t="s">
        <v>714</v>
      </c>
    </row>
    <row r="9" spans="1:7" x14ac:dyDescent="0.35">
      <c r="A9" s="1" t="s">
        <v>0</v>
      </c>
      <c r="B9" s="7" t="s">
        <v>719</v>
      </c>
      <c r="C9" s="1">
        <f>COUNTIF(Transfer!M:M, G9)</f>
        <v>0</v>
      </c>
      <c r="G9" t="s">
        <v>718</v>
      </c>
    </row>
    <row r="10" spans="1:7" x14ac:dyDescent="0.35">
      <c r="A10" s="1" t="s">
        <v>0</v>
      </c>
      <c r="B10" s="7" t="s">
        <v>723</v>
      </c>
      <c r="C10" s="1">
        <f>COUNTIF(Transfer!M:M, G10)</f>
        <v>25</v>
      </c>
      <c r="G10" t="s">
        <v>722</v>
      </c>
    </row>
    <row r="11" spans="1:7" x14ac:dyDescent="0.35">
      <c r="A11" s="1" t="s">
        <v>0</v>
      </c>
      <c r="B11" s="7" t="s">
        <v>1</v>
      </c>
      <c r="C11" s="1">
        <f>COUNTIF(Transfer!M:M, G11)</f>
        <v>105</v>
      </c>
      <c r="G11" t="s">
        <v>727</v>
      </c>
    </row>
    <row r="12" spans="1:7" x14ac:dyDescent="0.35">
      <c r="A12" s="1" t="s">
        <v>0</v>
      </c>
      <c r="B12" s="7" t="s">
        <v>731</v>
      </c>
      <c r="C12" s="1">
        <f>COUNTIF(Transfer!M:M, G12)</f>
        <v>0</v>
      </c>
      <c r="G12" t="s">
        <v>730</v>
      </c>
    </row>
    <row r="13" spans="1:7" x14ac:dyDescent="0.35">
      <c r="A13" s="1" t="s">
        <v>0</v>
      </c>
      <c r="B13" s="7" t="s">
        <v>735</v>
      </c>
      <c r="C13" s="1">
        <f>COUNTIF(Transfer!M:M, G13)</f>
        <v>19</v>
      </c>
      <c r="G13" t="s">
        <v>734</v>
      </c>
    </row>
    <row r="14" spans="1:7" x14ac:dyDescent="0.35">
      <c r="A14" s="1" t="s">
        <v>0</v>
      </c>
      <c r="B14" s="7" t="s">
        <v>740</v>
      </c>
      <c r="C14" s="1">
        <f>COUNTIF(Transfer!M:M, G14)</f>
        <v>0</v>
      </c>
      <c r="G14" t="s">
        <v>739</v>
      </c>
    </row>
    <row r="15" spans="1:7" x14ac:dyDescent="0.35">
      <c r="A15" s="1" t="s">
        <v>0</v>
      </c>
      <c r="B15" s="7" t="s">
        <v>745</v>
      </c>
      <c r="C15" s="1">
        <f>COUNTIF(Transfer!M:M, G15)</f>
        <v>44</v>
      </c>
      <c r="G15" t="s">
        <v>744</v>
      </c>
    </row>
    <row r="16" spans="1:7" x14ac:dyDescent="0.35">
      <c r="A16" s="1" t="s">
        <v>0</v>
      </c>
      <c r="B16" s="7" t="s">
        <v>749</v>
      </c>
      <c r="C16" s="1">
        <f>COUNTIF(Transfer!M:M, G16)</f>
        <v>6</v>
      </c>
      <c r="G16" t="s">
        <v>748</v>
      </c>
    </row>
    <row r="17" spans="1:7" x14ac:dyDescent="0.35">
      <c r="A17" s="1" t="s">
        <v>0</v>
      </c>
      <c r="B17" s="7" t="s">
        <v>754</v>
      </c>
      <c r="C17" s="1">
        <f>COUNTIF(Transfer!M:M, G17)</f>
        <v>0</v>
      </c>
      <c r="G17" t="s">
        <v>753</v>
      </c>
    </row>
    <row r="18" spans="1:7" x14ac:dyDescent="0.35">
      <c r="A18" s="1" t="s">
        <v>0</v>
      </c>
      <c r="B18" s="7" t="s">
        <v>758</v>
      </c>
      <c r="C18" s="1">
        <f>COUNTIF(Transfer!M:M, G18)</f>
        <v>1</v>
      </c>
      <c r="G18" t="s">
        <v>757</v>
      </c>
    </row>
    <row r="19" spans="1:7" x14ac:dyDescent="0.35">
      <c r="A19" s="1" t="s">
        <v>0</v>
      </c>
      <c r="B19" s="7" t="s">
        <v>762</v>
      </c>
      <c r="C19" s="1">
        <f>COUNTIF(Transfer!M:M, G19)</f>
        <v>0</v>
      </c>
      <c r="G19" t="s">
        <v>761</v>
      </c>
    </row>
    <row r="22" spans="1:7" x14ac:dyDescent="0.35">
      <c r="A22" s="7" t="s">
        <v>403</v>
      </c>
      <c r="B22" s="7" t="s">
        <v>404</v>
      </c>
      <c r="C22" s="1">
        <f>COUNTIF(Transfer!M:M, G22)</f>
        <v>0</v>
      </c>
      <c r="G22" t="s">
        <v>402</v>
      </c>
    </row>
    <row r="23" spans="1:7" x14ac:dyDescent="0.35">
      <c r="A23" s="7" t="s">
        <v>403</v>
      </c>
      <c r="B23" s="7" t="s">
        <v>409</v>
      </c>
      <c r="C23" s="1">
        <f>COUNTIF(Transfer!M:M, G23)</f>
        <v>0</v>
      </c>
      <c r="G23" t="s">
        <v>408</v>
      </c>
    </row>
    <row r="24" spans="1:7" x14ac:dyDescent="0.35">
      <c r="A24" s="7" t="s">
        <v>403</v>
      </c>
      <c r="B24" s="7" t="s">
        <v>414</v>
      </c>
      <c r="C24" s="1">
        <f>COUNTIF(Transfer!M:M, G24)</f>
        <v>0</v>
      </c>
      <c r="G24" t="s">
        <v>413</v>
      </c>
    </row>
    <row r="25" spans="1:7" x14ac:dyDescent="0.35">
      <c r="A25" s="9" t="s">
        <v>403</v>
      </c>
      <c r="B25" s="8" t="s">
        <v>419</v>
      </c>
      <c r="C25" s="1">
        <f>COUNTIF(Transfer!M:M, G25)</f>
        <v>0</v>
      </c>
      <c r="G25" t="s">
        <v>418</v>
      </c>
    </row>
    <row r="26" spans="1:7" x14ac:dyDescent="0.35">
      <c r="A26" s="7" t="s">
        <v>403</v>
      </c>
      <c r="B26" s="7" t="s">
        <v>424</v>
      </c>
      <c r="C26" s="1">
        <f>COUNTIF(Transfer!M:M, G26)</f>
        <v>7</v>
      </c>
      <c r="G26" t="s">
        <v>423</v>
      </c>
    </row>
    <row r="27" spans="1:7" x14ac:dyDescent="0.35">
      <c r="A27" s="7" t="s">
        <v>403</v>
      </c>
      <c r="B27" s="7" t="s">
        <v>429</v>
      </c>
      <c r="C27" s="1">
        <f>COUNTIF(Transfer!M:M, G27)</f>
        <v>0</v>
      </c>
      <c r="G27" t="s">
        <v>428</v>
      </c>
    </row>
    <row r="28" spans="1:7" x14ac:dyDescent="0.35">
      <c r="A28" s="7" t="s">
        <v>403</v>
      </c>
      <c r="B28" s="7" t="s">
        <v>434</v>
      </c>
      <c r="C28" s="1">
        <f>COUNTIF(Transfer!M:M, G28)</f>
        <v>0</v>
      </c>
      <c r="G28" t="s">
        <v>433</v>
      </c>
    </row>
    <row r="29" spans="1:7" x14ac:dyDescent="0.35">
      <c r="A29" s="7" t="s">
        <v>403</v>
      </c>
      <c r="B29" s="7" t="s">
        <v>439</v>
      </c>
      <c r="C29" s="1">
        <f>COUNTIF(Transfer!M:M, G29)</f>
        <v>0</v>
      </c>
      <c r="G29" t="s">
        <v>438</v>
      </c>
    </row>
    <row r="30" spans="1:7" x14ac:dyDescent="0.35">
      <c r="A30" s="7" t="s">
        <v>403</v>
      </c>
      <c r="B30" s="7" t="s">
        <v>444</v>
      </c>
      <c r="C30" s="1">
        <f>COUNTIF(Transfer!M:M, G30)</f>
        <v>3</v>
      </c>
      <c r="G30" s="12" t="s">
        <v>443</v>
      </c>
    </row>
    <row r="31" spans="1:7" x14ac:dyDescent="0.35">
      <c r="A31" s="7" t="s">
        <v>403</v>
      </c>
      <c r="B31" s="7" t="s">
        <v>449</v>
      </c>
      <c r="C31" s="1">
        <f>COUNTIF(Transfer!M:M, G31)</f>
        <v>0</v>
      </c>
      <c r="G31" s="12" t="s">
        <v>448</v>
      </c>
    </row>
    <row r="32" spans="1:7" x14ac:dyDescent="0.35">
      <c r="A32" s="7" t="s">
        <v>403</v>
      </c>
      <c r="B32" s="7" t="s">
        <v>454</v>
      </c>
      <c r="C32" s="1">
        <f>COUNTIF(Transfer!M:M, G32)</f>
        <v>0</v>
      </c>
      <c r="G32" t="s">
        <v>453</v>
      </c>
    </row>
    <row r="33" spans="1:7" x14ac:dyDescent="0.35">
      <c r="A33" s="7" t="s">
        <v>403</v>
      </c>
      <c r="B33" s="7" t="s">
        <v>458</v>
      </c>
      <c r="C33" s="1">
        <f>COUNTIF(Transfer!M:M, G33)</f>
        <v>60</v>
      </c>
      <c r="G33" t="s">
        <v>457</v>
      </c>
    </row>
    <row r="34" spans="1:7" x14ac:dyDescent="0.35">
      <c r="A34" s="27" t="s">
        <v>403</v>
      </c>
      <c r="B34" s="27" t="s">
        <v>463</v>
      </c>
      <c r="C34" s="1">
        <f>COUNTIF(Transfer!M:M, "Form_lugubris/paralugubris")</f>
        <v>34</v>
      </c>
      <c r="G34" t="s">
        <v>462</v>
      </c>
    </row>
    <row r="35" spans="1:7" x14ac:dyDescent="0.35">
      <c r="A35" s="27" t="s">
        <v>403</v>
      </c>
      <c r="B35" s="27" t="s">
        <v>468</v>
      </c>
      <c r="C35" s="1">
        <f>COUNTIF(Transfer!M:M, G35)</f>
        <v>0</v>
      </c>
      <c r="G35" t="s">
        <v>467</v>
      </c>
    </row>
    <row r="36" spans="1:7" x14ac:dyDescent="0.35">
      <c r="A36" s="7" t="s">
        <v>403</v>
      </c>
      <c r="B36" s="7" t="s">
        <v>473</v>
      </c>
      <c r="C36" s="1">
        <f>COUNTIF(Transfer!M:M, G36)</f>
        <v>0</v>
      </c>
      <c r="G36" t="s">
        <v>472</v>
      </c>
    </row>
    <row r="37" spans="1:7" x14ac:dyDescent="0.35">
      <c r="A37" s="7" t="s">
        <v>403</v>
      </c>
      <c r="B37" s="7" t="s">
        <v>477</v>
      </c>
      <c r="C37" s="1">
        <f>COUNTIF(Transfer!M:M, G37)</f>
        <v>0</v>
      </c>
      <c r="G37" t="s">
        <v>476</v>
      </c>
    </row>
    <row r="38" spans="1:7" x14ac:dyDescent="0.35">
      <c r="A38" s="7" t="s">
        <v>403</v>
      </c>
      <c r="B38" s="7" t="s">
        <v>482</v>
      </c>
      <c r="C38" s="1">
        <f>COUNTIF(Transfer!M:M, G38)</f>
        <v>8</v>
      </c>
      <c r="G38" t="s">
        <v>481</v>
      </c>
    </row>
    <row r="39" spans="1:7" x14ac:dyDescent="0.35">
      <c r="A39" s="7" t="s">
        <v>403</v>
      </c>
      <c r="B39" s="7" t="s">
        <v>487</v>
      </c>
      <c r="C39" s="1">
        <f>COUNTIF(Transfer!M:M, G39)</f>
        <v>0</v>
      </c>
      <c r="G39" t="s">
        <v>486</v>
      </c>
    </row>
    <row r="40" spans="1:7" x14ac:dyDescent="0.35">
      <c r="A40" s="7" t="s">
        <v>403</v>
      </c>
      <c r="B40" s="7" t="s">
        <v>491</v>
      </c>
      <c r="C40" s="1">
        <f>COUNTIF(Transfer!M:M, G40)</f>
        <v>7</v>
      </c>
      <c r="G40" t="s">
        <v>490</v>
      </c>
    </row>
    <row r="41" spans="1:7" x14ac:dyDescent="0.35">
      <c r="A41" s="7" t="s">
        <v>403</v>
      </c>
      <c r="B41" s="7" t="s">
        <v>496</v>
      </c>
      <c r="C41" s="1">
        <f>COUNTIF(Transfer!M:M, G41)</f>
        <v>6</v>
      </c>
      <c r="G41" t="s">
        <v>495</v>
      </c>
    </row>
    <row r="42" spans="1:7" x14ac:dyDescent="0.35">
      <c r="A42" s="7" t="s">
        <v>403</v>
      </c>
      <c r="B42" s="7" t="s">
        <v>501</v>
      </c>
      <c r="C42" s="1">
        <f>COUNTIF(Transfer!M:M, G42)</f>
        <v>1</v>
      </c>
      <c r="G42" t="s">
        <v>500</v>
      </c>
    </row>
    <row r="43" spans="1:7" x14ac:dyDescent="0.35">
      <c r="A43" s="7" t="s">
        <v>403</v>
      </c>
      <c r="B43" s="7" t="s">
        <v>505</v>
      </c>
      <c r="C43" s="1">
        <f>COUNTIF(Transfer!M:M, G43)</f>
        <v>0</v>
      </c>
      <c r="G43" t="s">
        <v>504</v>
      </c>
    </row>
    <row r="44" spans="1:7" x14ac:dyDescent="0.35">
      <c r="A44" s="7" t="s">
        <v>403</v>
      </c>
      <c r="B44" s="7" t="s">
        <v>509</v>
      </c>
      <c r="C44" s="1">
        <f>COUNTIF(Transfer!M:M, G44)</f>
        <v>0</v>
      </c>
      <c r="G44" t="s">
        <v>508</v>
      </c>
    </row>
    <row r="45" spans="1:7" x14ac:dyDescent="0.35">
      <c r="A45" s="7" t="s">
        <v>403</v>
      </c>
      <c r="B45" s="7" t="s">
        <v>514</v>
      </c>
      <c r="C45" s="1">
        <f>COUNTIF(Transfer!M:M, G45)</f>
        <v>0</v>
      </c>
      <c r="G45" t="s">
        <v>513</v>
      </c>
    </row>
    <row r="49" spans="1:7" x14ac:dyDescent="0.35">
      <c r="A49" s="7" t="s">
        <v>3</v>
      </c>
      <c r="B49" s="7" t="s">
        <v>542</v>
      </c>
      <c r="C49" s="1">
        <f>COUNTIF(Transfer!M:M, G49)</f>
        <v>10</v>
      </c>
      <c r="G49" t="s">
        <v>541</v>
      </c>
    </row>
    <row r="50" spans="1:7" x14ac:dyDescent="0.35">
      <c r="A50" s="7" t="s">
        <v>3</v>
      </c>
      <c r="B50" s="7" t="s">
        <v>547</v>
      </c>
      <c r="C50" s="1">
        <f>COUNTIF(Transfer!M:M, G50)</f>
        <v>0</v>
      </c>
      <c r="G50" t="s">
        <v>546</v>
      </c>
    </row>
    <row r="51" spans="1:7" x14ac:dyDescent="0.35">
      <c r="A51" s="7" t="s">
        <v>3</v>
      </c>
      <c r="B51" s="7" t="s">
        <v>551</v>
      </c>
      <c r="C51" s="1">
        <f>COUNTIF(Transfer!M:M, G51)</f>
        <v>5</v>
      </c>
      <c r="G51" t="s">
        <v>550</v>
      </c>
    </row>
    <row r="52" spans="1:7" x14ac:dyDescent="0.35">
      <c r="A52" s="7" t="s">
        <v>3</v>
      </c>
      <c r="B52" s="7" t="s">
        <v>555</v>
      </c>
      <c r="C52" s="1">
        <f>COUNTIF(Transfer!M:M, G52)</f>
        <v>0</v>
      </c>
      <c r="G52" t="s">
        <v>554</v>
      </c>
    </row>
    <row r="53" spans="1:7" x14ac:dyDescent="0.35">
      <c r="A53" s="7" t="s">
        <v>3</v>
      </c>
      <c r="B53" s="7" t="s">
        <v>560</v>
      </c>
      <c r="C53" s="1">
        <f>COUNTIF(Transfer!M:M, G53)</f>
        <v>0</v>
      </c>
      <c r="G53" t="s">
        <v>559</v>
      </c>
    </row>
    <row r="54" spans="1:7" x14ac:dyDescent="0.35">
      <c r="A54" s="7" t="s">
        <v>3</v>
      </c>
      <c r="B54" s="7" t="s">
        <v>565</v>
      </c>
      <c r="C54" s="1">
        <f>COUNTIF(Transfer!M:M, G54)</f>
        <v>0</v>
      </c>
      <c r="G54" t="s">
        <v>564</v>
      </c>
    </row>
    <row r="55" spans="1:7" x14ac:dyDescent="0.35">
      <c r="A55" s="7" t="s">
        <v>3</v>
      </c>
      <c r="B55" s="7" t="s">
        <v>570</v>
      </c>
      <c r="C55" s="1">
        <f>COUNTIF(Transfer!M:M, G55)</f>
        <v>0</v>
      </c>
      <c r="G55" t="s">
        <v>569</v>
      </c>
    </row>
    <row r="56" spans="1:7" x14ac:dyDescent="0.35">
      <c r="A56" s="7" t="s">
        <v>3</v>
      </c>
      <c r="B56" s="7" t="s">
        <v>574</v>
      </c>
      <c r="C56" s="1">
        <f>COUNTIF(Transfer!M:M, G56)</f>
        <v>36</v>
      </c>
      <c r="G56" t="s">
        <v>573</v>
      </c>
    </row>
    <row r="57" spans="1:7" x14ac:dyDescent="0.35">
      <c r="A57" s="7" t="s">
        <v>3</v>
      </c>
      <c r="B57" s="7" t="s">
        <v>579</v>
      </c>
      <c r="C57" s="1">
        <f>COUNTIF(Transfer!M:M, G57)</f>
        <v>10</v>
      </c>
      <c r="G57" t="s">
        <v>578</v>
      </c>
    </row>
    <row r="58" spans="1:7" x14ac:dyDescent="0.35">
      <c r="A58" s="7" t="s">
        <v>3</v>
      </c>
      <c r="B58" s="7" t="s">
        <v>583</v>
      </c>
      <c r="C58" s="1">
        <f>COUNTIF(Transfer!M:M, G58)</f>
        <v>0</v>
      </c>
      <c r="G58" t="s">
        <v>582</v>
      </c>
    </row>
    <row r="59" spans="1:7" x14ac:dyDescent="0.35">
      <c r="A59" s="7" t="s">
        <v>3</v>
      </c>
      <c r="B59" s="7" t="s">
        <v>588</v>
      </c>
      <c r="C59" s="1">
        <f>COUNTIF(Transfer!M:M, G59)</f>
        <v>0</v>
      </c>
      <c r="G59" t="s">
        <v>587</v>
      </c>
    </row>
    <row r="60" spans="1:7" x14ac:dyDescent="0.35">
      <c r="A60" s="7" t="s">
        <v>3</v>
      </c>
      <c r="B60" s="7" t="s">
        <v>593</v>
      </c>
      <c r="C60" s="1">
        <f>COUNTIF(Transfer!M:M, G60)</f>
        <v>0</v>
      </c>
      <c r="G60" t="s">
        <v>592</v>
      </c>
    </row>
    <row r="61" spans="1:7" x14ac:dyDescent="0.35">
      <c r="A61" s="7" t="s">
        <v>3</v>
      </c>
      <c r="B61" s="7" t="s">
        <v>597</v>
      </c>
      <c r="C61" s="1">
        <f>COUNTIF(Transfer!M:M, G61)</f>
        <v>0</v>
      </c>
      <c r="G61" t="s">
        <v>596</v>
      </c>
    </row>
    <row r="62" spans="1:7" x14ac:dyDescent="0.35">
      <c r="A62" s="7" t="s">
        <v>3</v>
      </c>
      <c r="B62" s="7" t="s">
        <v>602</v>
      </c>
      <c r="C62" s="1">
        <f>COUNTIF(Transfer!M:M, G62)</f>
        <v>0</v>
      </c>
      <c r="G62" t="s">
        <v>601</v>
      </c>
    </row>
    <row r="63" spans="1:7" x14ac:dyDescent="0.35">
      <c r="A63" s="7" t="s">
        <v>3</v>
      </c>
      <c r="B63" s="7" t="s">
        <v>606</v>
      </c>
      <c r="C63" s="1">
        <f>COUNTIF(Transfer!M:M, G63)</f>
        <v>36</v>
      </c>
      <c r="G63" t="s">
        <v>605</v>
      </c>
    </row>
    <row r="64" spans="1:7" x14ac:dyDescent="0.35">
      <c r="A64" s="7" t="s">
        <v>3</v>
      </c>
      <c r="B64" s="7" t="s">
        <v>610</v>
      </c>
      <c r="C64" s="1">
        <f>COUNTIF(Transfer!M:M, G64)</f>
        <v>0</v>
      </c>
      <c r="G64" t="s">
        <v>609</v>
      </c>
    </row>
    <row r="65" spans="1:7" x14ac:dyDescent="0.35">
      <c r="A65" s="7" t="s">
        <v>3</v>
      </c>
      <c r="B65" s="7" t="s">
        <v>615</v>
      </c>
      <c r="C65" s="1">
        <f>COUNTIF(Transfer!M:M, G65)</f>
        <v>5</v>
      </c>
      <c r="G65" t="s">
        <v>614</v>
      </c>
    </row>
    <row r="66" spans="1:7" x14ac:dyDescent="0.35">
      <c r="A66" s="7" t="s">
        <v>3</v>
      </c>
      <c r="B66" s="7" t="s">
        <v>620</v>
      </c>
      <c r="C66" s="1">
        <f>COUNTIF(Transfer!M:M, G66)</f>
        <v>0</v>
      </c>
      <c r="G66" t="s">
        <v>619</v>
      </c>
    </row>
    <row r="67" spans="1:7" x14ac:dyDescent="0.35">
      <c r="A67" s="7" t="s">
        <v>3</v>
      </c>
      <c r="B67" s="13" t="s">
        <v>624</v>
      </c>
      <c r="C67" s="1">
        <f>COUNTIF(Transfer!M:M, G67)</f>
        <v>0</v>
      </c>
      <c r="G67" t="s">
        <v>623</v>
      </c>
    </row>
    <row r="68" spans="1:7" x14ac:dyDescent="0.35">
      <c r="A68" s="7" t="s">
        <v>3</v>
      </c>
      <c r="B68" s="7" t="s">
        <v>629</v>
      </c>
      <c r="C68" s="1">
        <f>COUNTIF(Transfer!M:M, G68)</f>
        <v>0</v>
      </c>
      <c r="G68" t="s">
        <v>628</v>
      </c>
    </row>
    <row r="69" spans="1:7" x14ac:dyDescent="0.35">
      <c r="A69" s="7" t="s">
        <v>3</v>
      </c>
      <c r="B69" s="7" t="s">
        <v>634</v>
      </c>
      <c r="C69" s="1">
        <f>COUNTIF(Transfer!M:M, G69)</f>
        <v>0</v>
      </c>
      <c r="G69" t="s">
        <v>633</v>
      </c>
    </row>
    <row r="72" spans="1:7" x14ac:dyDescent="0.35">
      <c r="A72" s="7" t="s">
        <v>7</v>
      </c>
      <c r="B72" s="7" t="s">
        <v>638</v>
      </c>
      <c r="C72" s="1">
        <f>COUNTIF(Transfer!M:M, G72)</f>
        <v>4</v>
      </c>
      <c r="G72" t="s">
        <v>637</v>
      </c>
    </row>
    <row r="73" spans="1:7" x14ac:dyDescent="0.35">
      <c r="A73" s="7" t="s">
        <v>7</v>
      </c>
      <c r="B73" s="7" t="s">
        <v>643</v>
      </c>
      <c r="C73" s="1">
        <f>COUNTIF(Transfer!M:M, G73)</f>
        <v>0</v>
      </c>
      <c r="G73" t="s">
        <v>642</v>
      </c>
    </row>
    <row r="74" spans="1:7" x14ac:dyDescent="0.35">
      <c r="A74" s="7" t="s">
        <v>7</v>
      </c>
      <c r="B74" s="7" t="s">
        <v>647</v>
      </c>
      <c r="C74" s="1">
        <f>COUNTIF(Transfer!M:M, G74)</f>
        <v>0</v>
      </c>
      <c r="G74" t="s">
        <v>646</v>
      </c>
    </row>
    <row r="75" spans="1:7" x14ac:dyDescent="0.35">
      <c r="A75" s="7" t="s">
        <v>7</v>
      </c>
      <c r="B75" s="7" t="s">
        <v>652</v>
      </c>
      <c r="C75" s="1">
        <f>COUNTIF(Transfer!M:M, G75)</f>
        <v>0</v>
      </c>
      <c r="G75" t="s">
        <v>651</v>
      </c>
    </row>
    <row r="76" spans="1:7" x14ac:dyDescent="0.35">
      <c r="A76" s="7" t="s">
        <v>7</v>
      </c>
      <c r="B76" s="7" t="s">
        <v>657</v>
      </c>
      <c r="C76" s="1">
        <f>COUNTIF(Transfer!M:M, G76)</f>
        <v>0</v>
      </c>
      <c r="G76" t="s">
        <v>656</v>
      </c>
    </row>
    <row r="77" spans="1:7" x14ac:dyDescent="0.35">
      <c r="A77" s="7" t="s">
        <v>7</v>
      </c>
      <c r="B77" s="7" t="s">
        <v>661</v>
      </c>
      <c r="C77" s="1">
        <f>COUNTIF(Transfer!M:M, G77)</f>
        <v>0</v>
      </c>
      <c r="G77" t="s">
        <v>660</v>
      </c>
    </row>
    <row r="81" spans="1:7" x14ac:dyDescent="0.35">
      <c r="A81" s="7" t="s">
        <v>91</v>
      </c>
      <c r="B81" s="7" t="s">
        <v>870</v>
      </c>
      <c r="C81" s="1">
        <f>COUNTIF(Transfer!M:M, G81)</f>
        <v>1</v>
      </c>
      <c r="G81" t="s">
        <v>869</v>
      </c>
    </row>
    <row r="82" spans="1:7" x14ac:dyDescent="0.35">
      <c r="A82" s="7" t="s">
        <v>91</v>
      </c>
      <c r="B82" s="7" t="s">
        <v>875</v>
      </c>
      <c r="C82" s="1">
        <f>COUNTIF(Transfer!M:M, G82)</f>
        <v>0</v>
      </c>
      <c r="G82" t="s">
        <v>874</v>
      </c>
    </row>
    <row r="83" spans="1:7" x14ac:dyDescent="0.35">
      <c r="A83" s="7" t="s">
        <v>91</v>
      </c>
      <c r="B83" s="7" t="s">
        <v>880</v>
      </c>
      <c r="C83" s="1">
        <f>COUNTIF(Transfer!M:M, G83)</f>
        <v>0</v>
      </c>
      <c r="G83" t="s">
        <v>879</v>
      </c>
    </row>
    <row r="84" spans="1:7" x14ac:dyDescent="0.35">
      <c r="A84" s="7" t="s">
        <v>91</v>
      </c>
      <c r="B84" s="7" t="s">
        <v>885</v>
      </c>
      <c r="C84" s="1">
        <f>COUNTIF(Transfer!M:M, G84)</f>
        <v>0</v>
      </c>
      <c r="G84" t="s">
        <v>884</v>
      </c>
    </row>
    <row r="85" spans="1:7" x14ac:dyDescent="0.35">
      <c r="A85" s="7" t="s">
        <v>91</v>
      </c>
      <c r="B85" s="7" t="s">
        <v>889</v>
      </c>
      <c r="C85" s="1">
        <f>COUNTIF(Transfer!M:M, G85)</f>
        <v>0</v>
      </c>
      <c r="G85" t="s">
        <v>888</v>
      </c>
    </row>
    <row r="86" spans="1:7" x14ac:dyDescent="0.35">
      <c r="A86" s="7" t="s">
        <v>91</v>
      </c>
      <c r="B86" s="7" t="s">
        <v>894</v>
      </c>
      <c r="C86" s="1">
        <f>COUNTIF(Transfer!M:M, G86)</f>
        <v>0</v>
      </c>
      <c r="G86" t="s">
        <v>893</v>
      </c>
    </row>
    <row r="87" spans="1:7" x14ac:dyDescent="0.35">
      <c r="A87" s="7" t="s">
        <v>91</v>
      </c>
      <c r="B87" s="7" t="s">
        <v>898</v>
      </c>
      <c r="C87" s="1">
        <f>COUNTIF(Transfer!M:M, G87)</f>
        <v>0</v>
      </c>
      <c r="G87" t="s">
        <v>897</v>
      </c>
    </row>
    <row r="88" spans="1:7" x14ac:dyDescent="0.35">
      <c r="A88" s="8" t="s">
        <v>91</v>
      </c>
      <c r="B88" s="8" t="s">
        <v>903</v>
      </c>
      <c r="C88" s="1">
        <f>COUNTIF(Transfer!M:M, G88)</f>
        <v>0</v>
      </c>
      <c r="G88" t="s">
        <v>902</v>
      </c>
    </row>
    <row r="89" spans="1:7" x14ac:dyDescent="0.35">
      <c r="A89" s="7" t="s">
        <v>91</v>
      </c>
      <c r="B89" s="7" t="s">
        <v>908</v>
      </c>
      <c r="C89" s="1">
        <f>COUNTIF(Transfer!M:M, G89)</f>
        <v>0</v>
      </c>
      <c r="G89" t="s">
        <v>907</v>
      </c>
    </row>
    <row r="90" spans="1:7" x14ac:dyDescent="0.35">
      <c r="A90" s="7" t="s">
        <v>91</v>
      </c>
      <c r="B90" s="7" t="s">
        <v>913</v>
      </c>
      <c r="C90" s="1">
        <f>COUNTIF(Transfer!M:M, G90)</f>
        <v>2</v>
      </c>
      <c r="G90" t="s">
        <v>912</v>
      </c>
    </row>
    <row r="91" spans="1:7" x14ac:dyDescent="0.35">
      <c r="A91" s="7" t="s">
        <v>91</v>
      </c>
      <c r="B91" s="7" t="s">
        <v>917</v>
      </c>
      <c r="C91" s="1">
        <f>COUNTIF(Transfer!M:M, G91)</f>
        <v>69</v>
      </c>
      <c r="G91" t="s">
        <v>916</v>
      </c>
    </row>
    <row r="92" spans="1:7" x14ac:dyDescent="0.35">
      <c r="A92" s="7" t="s">
        <v>91</v>
      </c>
      <c r="B92" s="7" t="s">
        <v>921</v>
      </c>
      <c r="C92" s="1">
        <f>COUNTIF(Transfer!M:M, G92)</f>
        <v>2</v>
      </c>
      <c r="G92" t="s">
        <v>920</v>
      </c>
    </row>
    <row r="93" spans="1:7" x14ac:dyDescent="0.35">
      <c r="A93" s="7" t="s">
        <v>91</v>
      </c>
      <c r="B93" s="7" t="s">
        <v>925</v>
      </c>
      <c r="C93" s="1">
        <f>COUNTIF(Transfer!M:M, G93)</f>
        <v>0</v>
      </c>
      <c r="G93" t="s">
        <v>924</v>
      </c>
    </row>
    <row r="94" spans="1:7" x14ac:dyDescent="0.35">
      <c r="A94" s="7" t="s">
        <v>91</v>
      </c>
      <c r="B94" s="7" t="s">
        <v>930</v>
      </c>
      <c r="C94" s="1">
        <f>COUNTIF(Transfer!M:M, G94)</f>
        <v>2</v>
      </c>
      <c r="G94" t="s">
        <v>929</v>
      </c>
    </row>
    <row r="95" spans="1:7" x14ac:dyDescent="0.35">
      <c r="A95" s="7" t="s">
        <v>91</v>
      </c>
      <c r="B95" s="7" t="s">
        <v>935</v>
      </c>
      <c r="C95" s="1">
        <f>COUNTIF(Transfer!M:M, G95)</f>
        <v>1</v>
      </c>
      <c r="G95" t="s">
        <v>934</v>
      </c>
    </row>
    <row r="96" spans="1:7" x14ac:dyDescent="0.35">
      <c r="A96" s="9" t="s">
        <v>939</v>
      </c>
      <c r="B96" s="8" t="s">
        <v>940</v>
      </c>
      <c r="C96" s="1">
        <f>COUNTIF(Transfer!M:M, G96)</f>
        <v>0</v>
      </c>
      <c r="G96" t="s">
        <v>938</v>
      </c>
    </row>
    <row r="97" spans="1:7" x14ac:dyDescent="0.35">
      <c r="A97" s="9" t="s">
        <v>939</v>
      </c>
      <c r="B97" s="8" t="s">
        <v>945</v>
      </c>
      <c r="C97" s="1">
        <f>COUNTIF(Transfer!M:M, G97)</f>
        <v>0</v>
      </c>
      <c r="G97" t="s">
        <v>944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9"/>
  <sheetViews>
    <sheetView topLeftCell="A79" workbookViewId="0">
      <selection activeCell="E103" sqref="E103"/>
    </sheetView>
  </sheetViews>
  <sheetFormatPr defaultColWidth="9.140625" defaultRowHeight="15" x14ac:dyDescent="0.25"/>
  <cols>
    <col min="1" max="1" width="11.42578125" style="5" bestFit="1" customWidth="1"/>
    <col min="2" max="2" width="10.140625" style="5" bestFit="1" customWidth="1"/>
    <col min="3" max="3" width="14.42578125" style="5" bestFit="1" customWidth="1"/>
    <col min="4" max="4" width="15.42578125" style="5" bestFit="1" customWidth="1"/>
    <col min="5" max="5" width="15.140625" style="5" bestFit="1" customWidth="1"/>
    <col min="6" max="6" width="34.28515625" style="5" bestFit="1" customWidth="1"/>
    <col min="7" max="7" width="34.28515625" style="5" customWidth="1"/>
    <col min="8" max="9" width="70" style="5" bestFit="1" customWidth="1"/>
    <col min="10" max="16384" width="9.140625" style="5"/>
  </cols>
  <sheetData>
    <row r="1" spans="1:9" ht="14.45" x14ac:dyDescent="0.3">
      <c r="A1" s="2" t="s">
        <v>302</v>
      </c>
      <c r="B1" s="3" t="s">
        <v>303</v>
      </c>
      <c r="C1" s="3" t="s">
        <v>304</v>
      </c>
      <c r="D1" s="4" t="s">
        <v>305</v>
      </c>
      <c r="E1" s="4" t="s">
        <v>306</v>
      </c>
      <c r="F1" s="4" t="s">
        <v>307</v>
      </c>
      <c r="G1" s="4" t="s">
        <v>308</v>
      </c>
      <c r="H1" s="3" t="s">
        <v>309</v>
      </c>
      <c r="I1" s="3" t="s">
        <v>310</v>
      </c>
    </row>
    <row r="2" spans="1:9" ht="14.45" x14ac:dyDescent="0.35">
      <c r="A2" t="s">
        <v>311</v>
      </c>
      <c r="B2" s="6" t="s">
        <v>312</v>
      </c>
      <c r="C2" s="6" t="s">
        <v>313</v>
      </c>
      <c r="D2" s="7" t="s">
        <v>314</v>
      </c>
      <c r="E2" s="7" t="s">
        <v>315</v>
      </c>
      <c r="F2" s="7" t="s">
        <v>316</v>
      </c>
      <c r="G2" s="7" t="str">
        <f>D2&amp;" "&amp;E2</f>
        <v>Aphaenogaster gibbosa</v>
      </c>
      <c r="H2" t="s">
        <v>317</v>
      </c>
      <c r="I2" t="s">
        <v>318</v>
      </c>
    </row>
    <row r="3" spans="1:9" ht="14.45" x14ac:dyDescent="0.35">
      <c r="A3" t="s">
        <v>319</v>
      </c>
      <c r="B3" s="6" t="s">
        <v>312</v>
      </c>
      <c r="C3" s="6" t="s">
        <v>313</v>
      </c>
      <c r="D3" s="7" t="s">
        <v>314</v>
      </c>
      <c r="E3" s="7" t="s">
        <v>320</v>
      </c>
      <c r="F3" s="7" t="s">
        <v>321</v>
      </c>
      <c r="G3" s="7" t="str">
        <f t="shared" ref="G3:G66" si="0">D3&amp;" "&amp;E3</f>
        <v>Aphaenogaster italica</v>
      </c>
      <c r="H3" t="s">
        <v>322</v>
      </c>
      <c r="I3" t="s">
        <v>323</v>
      </c>
    </row>
    <row r="4" spans="1:9" ht="14.45" x14ac:dyDescent="0.35">
      <c r="A4" t="s">
        <v>324</v>
      </c>
      <c r="B4" s="6" t="s">
        <v>312</v>
      </c>
      <c r="C4" s="6" t="s">
        <v>313</v>
      </c>
      <c r="D4" s="7" t="s">
        <v>314</v>
      </c>
      <c r="E4" s="7" t="s">
        <v>325</v>
      </c>
      <c r="F4" s="7" t="s">
        <v>316</v>
      </c>
      <c r="G4" s="7" t="str">
        <f t="shared" si="0"/>
        <v>Aphaenogaster subterranea</v>
      </c>
      <c r="H4" t="s">
        <v>326</v>
      </c>
      <c r="I4" t="s">
        <v>327</v>
      </c>
    </row>
    <row r="5" spans="1:9" ht="14.45" x14ac:dyDescent="0.35">
      <c r="A5" t="s">
        <v>328</v>
      </c>
      <c r="B5" s="6" t="s">
        <v>312</v>
      </c>
      <c r="C5" s="6" t="s">
        <v>329</v>
      </c>
      <c r="D5" s="8" t="s">
        <v>330</v>
      </c>
      <c r="E5" s="8" t="s">
        <v>331</v>
      </c>
      <c r="F5" s="8" t="s">
        <v>332</v>
      </c>
      <c r="G5" s="7" t="str">
        <f t="shared" si="0"/>
        <v>Bothriomyrmex corsicus</v>
      </c>
      <c r="H5" t="s">
        <v>333</v>
      </c>
      <c r="I5" t="s">
        <v>334</v>
      </c>
    </row>
    <row r="6" spans="1:9" ht="14.45" x14ac:dyDescent="0.35">
      <c r="A6" t="s">
        <v>335</v>
      </c>
      <c r="B6" s="6" t="s">
        <v>312</v>
      </c>
      <c r="C6" s="6" t="s">
        <v>336</v>
      </c>
      <c r="D6" s="7" t="s">
        <v>16</v>
      </c>
      <c r="E6" s="7" t="s">
        <v>337</v>
      </c>
      <c r="F6" s="7" t="s">
        <v>316</v>
      </c>
      <c r="G6" s="7" t="str">
        <f t="shared" si="0"/>
        <v>Camponotus aethiops</v>
      </c>
      <c r="H6" t="s">
        <v>338</v>
      </c>
      <c r="I6" t="s">
        <v>339</v>
      </c>
    </row>
    <row r="7" spans="1:9" ht="14.45" x14ac:dyDescent="0.35">
      <c r="A7" t="s">
        <v>340</v>
      </c>
      <c r="B7" s="6" t="s">
        <v>312</v>
      </c>
      <c r="C7" s="6" t="s">
        <v>336</v>
      </c>
      <c r="D7" s="7" t="s">
        <v>16</v>
      </c>
      <c r="E7" s="7" t="s">
        <v>341</v>
      </c>
      <c r="F7" s="7" t="s">
        <v>342</v>
      </c>
      <c r="G7" s="7" t="str">
        <f t="shared" si="0"/>
        <v>Camponotus dalmaticus</v>
      </c>
      <c r="H7" t="s">
        <v>343</v>
      </c>
      <c r="I7" t="s">
        <v>344</v>
      </c>
    </row>
    <row r="8" spans="1:9" ht="14.45" x14ac:dyDescent="0.35">
      <c r="A8" t="s">
        <v>345</v>
      </c>
      <c r="B8" s="6" t="s">
        <v>312</v>
      </c>
      <c r="C8" s="6" t="s">
        <v>336</v>
      </c>
      <c r="D8" s="7" t="s">
        <v>16</v>
      </c>
      <c r="E8" s="7" t="s">
        <v>346</v>
      </c>
      <c r="F8" s="7" t="s">
        <v>347</v>
      </c>
      <c r="G8" s="7" t="str">
        <f t="shared" si="0"/>
        <v>Camponotus fallax</v>
      </c>
      <c r="H8" t="s">
        <v>348</v>
      </c>
      <c r="I8" t="s">
        <v>349</v>
      </c>
    </row>
    <row r="9" spans="1:9" ht="14.45" x14ac:dyDescent="0.35">
      <c r="A9" t="s">
        <v>350</v>
      </c>
      <c r="B9" s="6" t="s">
        <v>312</v>
      </c>
      <c r="C9" s="6" t="s">
        <v>336</v>
      </c>
      <c r="D9" s="7" t="s">
        <v>16</v>
      </c>
      <c r="E9" s="7" t="s">
        <v>351</v>
      </c>
      <c r="F9" s="7" t="s">
        <v>352</v>
      </c>
      <c r="G9" s="7" t="str">
        <f t="shared" si="0"/>
        <v>Camponotus herculeanus</v>
      </c>
      <c r="H9" t="s">
        <v>353</v>
      </c>
      <c r="I9" t="s">
        <v>354</v>
      </c>
    </row>
    <row r="10" spans="1:9" ht="14.45" x14ac:dyDescent="0.35">
      <c r="A10" t="s">
        <v>355</v>
      </c>
      <c r="B10" s="6" t="s">
        <v>312</v>
      </c>
      <c r="C10" s="6" t="s">
        <v>336</v>
      </c>
      <c r="D10" s="7" t="s">
        <v>16</v>
      </c>
      <c r="E10" s="7" t="s">
        <v>356</v>
      </c>
      <c r="F10" s="7" t="s">
        <v>357</v>
      </c>
      <c r="G10" s="7" t="str">
        <f t="shared" si="0"/>
        <v>Camponotus lateralis</v>
      </c>
      <c r="H10" t="s">
        <v>358</v>
      </c>
      <c r="I10" t="s">
        <v>359</v>
      </c>
    </row>
    <row r="11" spans="1:9" ht="14.45" x14ac:dyDescent="0.35">
      <c r="A11" t="s">
        <v>360</v>
      </c>
      <c r="B11" s="6" t="s">
        <v>312</v>
      </c>
      <c r="C11" s="6" t="s">
        <v>336</v>
      </c>
      <c r="D11" s="7" t="s">
        <v>16</v>
      </c>
      <c r="E11" s="7" t="s">
        <v>361</v>
      </c>
      <c r="F11" s="7" t="s">
        <v>362</v>
      </c>
      <c r="G11" s="7" t="str">
        <f t="shared" si="0"/>
        <v>Camponotus ligniperda</v>
      </c>
      <c r="H11" t="s">
        <v>363</v>
      </c>
      <c r="I11" t="s">
        <v>364</v>
      </c>
    </row>
    <row r="12" spans="1:9" ht="14.45" x14ac:dyDescent="0.35">
      <c r="A12" t="s">
        <v>365</v>
      </c>
      <c r="B12" s="6" t="s">
        <v>312</v>
      </c>
      <c r="C12" s="6" t="s">
        <v>336</v>
      </c>
      <c r="D12" s="7" t="s">
        <v>16</v>
      </c>
      <c r="E12" s="7" t="s">
        <v>366</v>
      </c>
      <c r="F12" s="7" t="s">
        <v>367</v>
      </c>
      <c r="G12" s="7" t="str">
        <f t="shared" si="0"/>
        <v>Camponotus piceus</v>
      </c>
      <c r="H12" t="s">
        <v>368</v>
      </c>
      <c r="I12" t="s">
        <v>369</v>
      </c>
    </row>
    <row r="13" spans="1:9" ht="14.45" x14ac:dyDescent="0.35">
      <c r="A13" t="s">
        <v>370</v>
      </c>
      <c r="B13" s="6" t="s">
        <v>312</v>
      </c>
      <c r="C13" s="6" t="s">
        <v>336</v>
      </c>
      <c r="D13" s="7" t="s">
        <v>16</v>
      </c>
      <c r="E13" s="7" t="s">
        <v>371</v>
      </c>
      <c r="F13" s="7" t="s">
        <v>372</v>
      </c>
      <c r="G13" s="7" t="str">
        <f t="shared" si="0"/>
        <v>Camponotus universitatis</v>
      </c>
      <c r="H13" t="s">
        <v>373</v>
      </c>
      <c r="I13" t="s">
        <v>374</v>
      </c>
    </row>
    <row r="14" spans="1:9" ht="14.45" x14ac:dyDescent="0.35">
      <c r="A14" t="s">
        <v>375</v>
      </c>
      <c r="B14" s="6" t="s">
        <v>312</v>
      </c>
      <c r="C14" s="6" t="s">
        <v>336</v>
      </c>
      <c r="D14" s="7" t="s">
        <v>16</v>
      </c>
      <c r="E14" s="7" t="s">
        <v>376</v>
      </c>
      <c r="F14" s="7" t="s">
        <v>377</v>
      </c>
      <c r="G14" s="7" t="str">
        <f t="shared" si="0"/>
        <v>Camponotus vagus</v>
      </c>
      <c r="H14" t="s">
        <v>378</v>
      </c>
      <c r="I14" t="s">
        <v>379</v>
      </c>
    </row>
    <row r="15" spans="1:9" ht="14.45" x14ac:dyDescent="0.35">
      <c r="A15" t="s">
        <v>380</v>
      </c>
      <c r="B15" s="6" t="s">
        <v>312</v>
      </c>
      <c r="C15" s="6" t="s">
        <v>336</v>
      </c>
      <c r="D15" s="9" t="s">
        <v>381</v>
      </c>
      <c r="E15" s="8" t="s">
        <v>382</v>
      </c>
      <c r="F15" s="10" t="s">
        <v>383</v>
      </c>
      <c r="G15" s="7" t="str">
        <f t="shared" si="0"/>
        <v>Colobopsis  truncata</v>
      </c>
      <c r="H15" t="s">
        <v>384</v>
      </c>
      <c r="I15" t="s">
        <v>385</v>
      </c>
    </row>
    <row r="16" spans="1:9" ht="14.45" x14ac:dyDescent="0.35">
      <c r="A16" t="s">
        <v>386</v>
      </c>
      <c r="B16" s="6" t="s">
        <v>312</v>
      </c>
      <c r="C16" s="6" t="s">
        <v>313</v>
      </c>
      <c r="D16" s="7" t="s">
        <v>387</v>
      </c>
      <c r="E16" s="7" t="s">
        <v>388</v>
      </c>
      <c r="F16" s="7" t="s">
        <v>389</v>
      </c>
      <c r="G16" s="7" t="str">
        <f t="shared" si="0"/>
        <v>Crematogaster scutellaris</v>
      </c>
      <c r="H16" t="s">
        <v>390</v>
      </c>
      <c r="I16" t="s">
        <v>391</v>
      </c>
    </row>
    <row r="17" spans="1:9" ht="14.45" x14ac:dyDescent="0.35">
      <c r="A17" t="s">
        <v>392</v>
      </c>
      <c r="B17" s="6" t="s">
        <v>312</v>
      </c>
      <c r="C17" s="6" t="s">
        <v>313</v>
      </c>
      <c r="D17" s="7" t="s">
        <v>387</v>
      </c>
      <c r="E17" s="7" t="s">
        <v>393</v>
      </c>
      <c r="F17" s="7" t="s">
        <v>342</v>
      </c>
      <c r="G17" s="7" t="str">
        <f t="shared" si="0"/>
        <v>Crematogaster sordidula</v>
      </c>
      <c r="H17" t="s">
        <v>394</v>
      </c>
      <c r="I17" t="s">
        <v>395</v>
      </c>
    </row>
    <row r="18" spans="1:9" ht="14.45" x14ac:dyDescent="0.35">
      <c r="A18" t="s">
        <v>396</v>
      </c>
      <c r="B18" s="6" t="s">
        <v>312</v>
      </c>
      <c r="C18" s="6" t="s">
        <v>329</v>
      </c>
      <c r="D18" s="7" t="s">
        <v>397</v>
      </c>
      <c r="E18" s="7" t="s">
        <v>398</v>
      </c>
      <c r="F18" s="7" t="s">
        <v>399</v>
      </c>
      <c r="G18" s="7" t="str">
        <f t="shared" si="0"/>
        <v>Dolichoderus quadripunctatus</v>
      </c>
      <c r="H18" t="s">
        <v>400</v>
      </c>
      <c r="I18" t="s">
        <v>401</v>
      </c>
    </row>
    <row r="19" spans="1:9" ht="14.45" x14ac:dyDescent="0.35">
      <c r="A19" t="s">
        <v>402</v>
      </c>
      <c r="B19" s="6" t="s">
        <v>312</v>
      </c>
      <c r="C19" s="6" t="s">
        <v>336</v>
      </c>
      <c r="D19" s="7" t="s">
        <v>403</v>
      </c>
      <c r="E19" s="7" t="s">
        <v>404</v>
      </c>
      <c r="F19" s="7" t="s">
        <v>405</v>
      </c>
      <c r="G19" s="7" t="str">
        <f t="shared" si="0"/>
        <v>Formica aquilonia</v>
      </c>
      <c r="H19" t="s">
        <v>406</v>
      </c>
      <c r="I19" t="s">
        <v>407</v>
      </c>
    </row>
    <row r="20" spans="1:9" ht="14.45" x14ac:dyDescent="0.35">
      <c r="A20" t="s">
        <v>408</v>
      </c>
      <c r="B20" s="6" t="s">
        <v>312</v>
      </c>
      <c r="C20" s="6" t="s">
        <v>336</v>
      </c>
      <c r="D20" s="7" t="s">
        <v>403</v>
      </c>
      <c r="E20" s="7" t="s">
        <v>409</v>
      </c>
      <c r="F20" s="7" t="s">
        <v>410</v>
      </c>
      <c r="G20" s="7" t="str">
        <f t="shared" si="0"/>
        <v>Formica bruni</v>
      </c>
      <c r="H20" t="s">
        <v>411</v>
      </c>
      <c r="I20" t="s">
        <v>412</v>
      </c>
    </row>
    <row r="21" spans="1:9" ht="14.45" x14ac:dyDescent="0.35">
      <c r="A21" t="s">
        <v>413</v>
      </c>
      <c r="B21" s="6" t="s">
        <v>312</v>
      </c>
      <c r="C21" s="6" t="s">
        <v>336</v>
      </c>
      <c r="D21" s="7" t="s">
        <v>403</v>
      </c>
      <c r="E21" s="7" t="s">
        <v>414</v>
      </c>
      <c r="F21" s="7" t="s">
        <v>415</v>
      </c>
      <c r="G21" s="7" t="str">
        <f t="shared" si="0"/>
        <v>Formica cinerea</v>
      </c>
      <c r="H21" t="s">
        <v>416</v>
      </c>
      <c r="I21" t="s">
        <v>417</v>
      </c>
    </row>
    <row r="22" spans="1:9" ht="14.45" x14ac:dyDescent="0.35">
      <c r="A22" t="s">
        <v>418</v>
      </c>
      <c r="B22" s="6" t="s">
        <v>312</v>
      </c>
      <c r="C22" s="6" t="s">
        <v>336</v>
      </c>
      <c r="D22" s="9" t="s">
        <v>403</v>
      </c>
      <c r="E22" s="8" t="s">
        <v>419</v>
      </c>
      <c r="F22" s="11" t="s">
        <v>420</v>
      </c>
      <c r="G22" s="7" t="str">
        <f t="shared" si="0"/>
        <v>Formica clara</v>
      </c>
      <c r="H22" t="s">
        <v>421</v>
      </c>
      <c r="I22" t="s">
        <v>422</v>
      </c>
    </row>
    <row r="23" spans="1:9" ht="14.45" x14ac:dyDescent="0.35">
      <c r="A23" t="s">
        <v>423</v>
      </c>
      <c r="B23" s="6" t="s">
        <v>312</v>
      </c>
      <c r="C23" s="6" t="s">
        <v>336</v>
      </c>
      <c r="D23" s="7" t="s">
        <v>403</v>
      </c>
      <c r="E23" s="7" t="s">
        <v>424</v>
      </c>
      <c r="F23" s="7" t="s">
        <v>425</v>
      </c>
      <c r="G23" s="7" t="str">
        <f t="shared" si="0"/>
        <v>Formica cunicularia</v>
      </c>
      <c r="H23" t="s">
        <v>426</v>
      </c>
      <c r="I23" t="s">
        <v>427</v>
      </c>
    </row>
    <row r="24" spans="1:9" ht="14.45" x14ac:dyDescent="0.35">
      <c r="A24" t="s">
        <v>428</v>
      </c>
      <c r="B24" s="6" t="s">
        <v>312</v>
      </c>
      <c r="C24" s="6" t="s">
        <v>336</v>
      </c>
      <c r="D24" s="7" t="s">
        <v>403</v>
      </c>
      <c r="E24" s="7" t="s">
        <v>429</v>
      </c>
      <c r="F24" s="7" t="s">
        <v>430</v>
      </c>
      <c r="G24" s="7" t="str">
        <f t="shared" si="0"/>
        <v>Formica exsecta</v>
      </c>
      <c r="H24" t="s">
        <v>431</v>
      </c>
      <c r="I24" t="s">
        <v>432</v>
      </c>
    </row>
    <row r="25" spans="1:9" ht="14.45" x14ac:dyDescent="0.35">
      <c r="A25" t="s">
        <v>433</v>
      </c>
      <c r="B25" s="6" t="s">
        <v>312</v>
      </c>
      <c r="C25" s="6" t="s">
        <v>336</v>
      </c>
      <c r="D25" s="7" t="s">
        <v>403</v>
      </c>
      <c r="E25" s="7" t="s">
        <v>434</v>
      </c>
      <c r="F25" s="7" t="s">
        <v>435</v>
      </c>
      <c r="G25" s="7" t="str">
        <f t="shared" si="0"/>
        <v>Formica foreli</v>
      </c>
      <c r="H25" t="s">
        <v>436</v>
      </c>
      <c r="I25" t="s">
        <v>437</v>
      </c>
    </row>
    <row r="26" spans="1:9" ht="14.45" x14ac:dyDescent="0.35">
      <c r="A26" t="s">
        <v>438</v>
      </c>
      <c r="B26" s="6" t="s">
        <v>312</v>
      </c>
      <c r="C26" s="6" t="s">
        <v>336</v>
      </c>
      <c r="D26" s="7" t="s">
        <v>403</v>
      </c>
      <c r="E26" s="7" t="s">
        <v>439</v>
      </c>
      <c r="F26" s="7" t="s">
        <v>440</v>
      </c>
      <c r="G26" s="7" t="str">
        <f t="shared" si="0"/>
        <v>Formica forsslundi</v>
      </c>
      <c r="H26" t="s">
        <v>441</v>
      </c>
      <c r="I26" t="s">
        <v>442</v>
      </c>
    </row>
    <row r="27" spans="1:9" ht="14.45" x14ac:dyDescent="0.35">
      <c r="A27" s="10" t="s">
        <v>443</v>
      </c>
      <c r="B27" s="6" t="s">
        <v>312</v>
      </c>
      <c r="C27" s="6" t="s">
        <v>336</v>
      </c>
      <c r="D27" s="7" t="s">
        <v>403</v>
      </c>
      <c r="E27" s="7" t="s">
        <v>444</v>
      </c>
      <c r="F27" s="7" t="s">
        <v>445</v>
      </c>
      <c r="G27" s="7" t="str">
        <f t="shared" si="0"/>
        <v>Formica fusca</v>
      </c>
      <c r="H27" t="s">
        <v>446</v>
      </c>
      <c r="I27" t="s">
        <v>447</v>
      </c>
    </row>
    <row r="28" spans="1:9" ht="14.45" x14ac:dyDescent="0.35">
      <c r="A28" s="12" t="s">
        <v>448</v>
      </c>
      <c r="B28" s="6" t="s">
        <v>312</v>
      </c>
      <c r="C28" s="6" t="s">
        <v>336</v>
      </c>
      <c r="D28" s="7" t="s">
        <v>403</v>
      </c>
      <c r="E28" s="7" t="s">
        <v>449</v>
      </c>
      <c r="F28" s="7" t="s">
        <v>450</v>
      </c>
      <c r="G28" s="7" t="str">
        <f t="shared" si="0"/>
        <v>Formica fuscocinerea</v>
      </c>
      <c r="H28" t="s">
        <v>451</v>
      </c>
      <c r="I28" t="s">
        <v>452</v>
      </c>
    </row>
    <row r="29" spans="1:9" ht="14.45" x14ac:dyDescent="0.35">
      <c r="A29" t="s">
        <v>453</v>
      </c>
      <c r="B29" s="6" t="s">
        <v>312</v>
      </c>
      <c r="C29" s="6" t="s">
        <v>336</v>
      </c>
      <c r="D29" s="7" t="s">
        <v>403</v>
      </c>
      <c r="E29" s="7" t="s">
        <v>454</v>
      </c>
      <c r="F29" s="7" t="s">
        <v>425</v>
      </c>
      <c r="G29" s="7" t="str">
        <f t="shared" si="0"/>
        <v>Formica gagates</v>
      </c>
      <c r="H29" t="s">
        <v>455</v>
      </c>
      <c r="I29" t="s">
        <v>456</v>
      </c>
    </row>
    <row r="30" spans="1:9" ht="14.45" x14ac:dyDescent="0.35">
      <c r="A30" t="s">
        <v>457</v>
      </c>
      <c r="B30" s="6" t="s">
        <v>312</v>
      </c>
      <c r="C30" s="6" t="s">
        <v>336</v>
      </c>
      <c r="D30" s="7" t="s">
        <v>403</v>
      </c>
      <c r="E30" s="7" t="s">
        <v>458</v>
      </c>
      <c r="F30" s="7" t="s">
        <v>459</v>
      </c>
      <c r="G30" s="7" t="str">
        <f t="shared" si="0"/>
        <v>Formica lemani</v>
      </c>
      <c r="H30" t="s">
        <v>460</v>
      </c>
      <c r="I30" t="s">
        <v>461</v>
      </c>
    </row>
    <row r="31" spans="1:9" ht="14.45" x14ac:dyDescent="0.35">
      <c r="A31" t="s">
        <v>462</v>
      </c>
      <c r="B31" s="6" t="s">
        <v>312</v>
      </c>
      <c r="C31" s="6" t="s">
        <v>336</v>
      </c>
      <c r="D31" s="7" t="s">
        <v>403</v>
      </c>
      <c r="E31" s="7" t="s">
        <v>463</v>
      </c>
      <c r="F31" s="7" t="s">
        <v>464</v>
      </c>
      <c r="G31" s="7" t="str">
        <f t="shared" si="0"/>
        <v>Formica lugubris</v>
      </c>
      <c r="H31" t="s">
        <v>465</v>
      </c>
      <c r="I31" t="s">
        <v>466</v>
      </c>
    </row>
    <row r="32" spans="1:9" ht="14.45" x14ac:dyDescent="0.35">
      <c r="A32" t="s">
        <v>467</v>
      </c>
      <c r="B32" s="6" t="s">
        <v>312</v>
      </c>
      <c r="C32" s="6" t="s">
        <v>336</v>
      </c>
      <c r="D32" s="7" t="s">
        <v>403</v>
      </c>
      <c r="E32" s="7" t="s">
        <v>468</v>
      </c>
      <c r="F32" s="7" t="s">
        <v>469</v>
      </c>
      <c r="G32" s="7" t="str">
        <f t="shared" si="0"/>
        <v>Formica paralugubris</v>
      </c>
      <c r="H32" t="s">
        <v>470</v>
      </c>
      <c r="I32" t="s">
        <v>471</v>
      </c>
    </row>
    <row r="33" spans="1:9" ht="14.45" x14ac:dyDescent="0.35">
      <c r="A33" t="s">
        <v>472</v>
      </c>
      <c r="B33" s="6" t="s">
        <v>312</v>
      </c>
      <c r="C33" s="6" t="s">
        <v>336</v>
      </c>
      <c r="D33" s="7" t="s">
        <v>403</v>
      </c>
      <c r="E33" s="7" t="s">
        <v>473</v>
      </c>
      <c r="F33" s="7" t="s">
        <v>430</v>
      </c>
      <c r="G33" s="7" t="str">
        <f t="shared" si="0"/>
        <v>Formica picea</v>
      </c>
      <c r="H33" t="s">
        <v>474</v>
      </c>
      <c r="I33" t="s">
        <v>475</v>
      </c>
    </row>
    <row r="34" spans="1:9" x14ac:dyDescent="0.25">
      <c r="A34" t="s">
        <v>476</v>
      </c>
      <c r="B34" s="6" t="s">
        <v>312</v>
      </c>
      <c r="C34" s="6" t="s">
        <v>336</v>
      </c>
      <c r="D34" s="7" t="s">
        <v>403</v>
      </c>
      <c r="E34" s="7" t="s">
        <v>477</v>
      </c>
      <c r="F34" s="7" t="s">
        <v>478</v>
      </c>
      <c r="G34" s="7" t="str">
        <f t="shared" si="0"/>
        <v>Formica polyctena</v>
      </c>
      <c r="H34" t="s">
        <v>479</v>
      </c>
      <c r="I34" t="s">
        <v>480</v>
      </c>
    </row>
    <row r="35" spans="1:9" ht="14.45" x14ac:dyDescent="0.35">
      <c r="A35" t="s">
        <v>481</v>
      </c>
      <c r="B35" s="6" t="s">
        <v>312</v>
      </c>
      <c r="C35" s="6" t="s">
        <v>336</v>
      </c>
      <c r="D35" s="7" t="s">
        <v>403</v>
      </c>
      <c r="E35" s="7" t="s">
        <v>482</v>
      </c>
      <c r="F35" s="7" t="s">
        <v>483</v>
      </c>
      <c r="G35" s="7" t="str">
        <f t="shared" si="0"/>
        <v>Formica pratensis</v>
      </c>
      <c r="H35" t="s">
        <v>484</v>
      </c>
      <c r="I35" t="s">
        <v>485</v>
      </c>
    </row>
    <row r="36" spans="1:9" ht="14.45" x14ac:dyDescent="0.35">
      <c r="A36" t="s">
        <v>486</v>
      </c>
      <c r="B36" s="6" t="s">
        <v>312</v>
      </c>
      <c r="C36" s="6" t="s">
        <v>336</v>
      </c>
      <c r="D36" s="7" t="s">
        <v>403</v>
      </c>
      <c r="E36" s="7" t="s">
        <v>487</v>
      </c>
      <c r="F36" s="7" t="s">
        <v>430</v>
      </c>
      <c r="G36" s="7" t="str">
        <f t="shared" si="0"/>
        <v>Formica pressilabris</v>
      </c>
      <c r="H36" t="s">
        <v>488</v>
      </c>
      <c r="I36" t="s">
        <v>489</v>
      </c>
    </row>
    <row r="37" spans="1:9" ht="14.45" x14ac:dyDescent="0.35">
      <c r="A37" t="s">
        <v>490</v>
      </c>
      <c r="B37" s="6" t="s">
        <v>312</v>
      </c>
      <c r="C37" s="6" t="s">
        <v>336</v>
      </c>
      <c r="D37" s="7" t="s">
        <v>403</v>
      </c>
      <c r="E37" s="7" t="s">
        <v>491</v>
      </c>
      <c r="F37" s="7" t="s">
        <v>492</v>
      </c>
      <c r="G37" s="7" t="str">
        <f t="shared" si="0"/>
        <v>Formica rufa</v>
      </c>
      <c r="H37" t="s">
        <v>493</v>
      </c>
      <c r="I37" t="s">
        <v>494</v>
      </c>
    </row>
    <row r="38" spans="1:9" ht="14.45" x14ac:dyDescent="0.35">
      <c r="A38" t="s">
        <v>495</v>
      </c>
      <c r="B38" s="6" t="s">
        <v>312</v>
      </c>
      <c r="C38" s="6" t="s">
        <v>336</v>
      </c>
      <c r="D38" s="7" t="s">
        <v>403</v>
      </c>
      <c r="E38" s="7" t="s">
        <v>496</v>
      </c>
      <c r="F38" s="7" t="s">
        <v>497</v>
      </c>
      <c r="G38" s="7" t="str">
        <f t="shared" si="0"/>
        <v>Formica rufibarbis</v>
      </c>
      <c r="H38" t="s">
        <v>498</v>
      </c>
      <c r="I38" t="s">
        <v>499</v>
      </c>
    </row>
    <row r="39" spans="1:9" ht="14.45" x14ac:dyDescent="0.35">
      <c r="A39" t="s">
        <v>500</v>
      </c>
      <c r="B39" s="6" t="s">
        <v>312</v>
      </c>
      <c r="C39" s="6" t="s">
        <v>336</v>
      </c>
      <c r="D39" s="7" t="s">
        <v>403</v>
      </c>
      <c r="E39" s="7" t="s">
        <v>501</v>
      </c>
      <c r="F39" s="7" t="s">
        <v>425</v>
      </c>
      <c r="G39" s="7" t="str">
        <f t="shared" si="0"/>
        <v>Formica sanguinea</v>
      </c>
      <c r="H39" t="s">
        <v>502</v>
      </c>
      <c r="I39" t="s">
        <v>503</v>
      </c>
    </row>
    <row r="40" spans="1:9" ht="14.45" x14ac:dyDescent="0.35">
      <c r="A40" t="s">
        <v>504</v>
      </c>
      <c r="B40" s="6" t="s">
        <v>312</v>
      </c>
      <c r="C40" s="6" t="s">
        <v>336</v>
      </c>
      <c r="D40" s="7" t="s">
        <v>403</v>
      </c>
      <c r="E40" s="7" t="s">
        <v>505</v>
      </c>
      <c r="F40" s="7" t="s">
        <v>435</v>
      </c>
      <c r="G40" s="7" t="str">
        <f t="shared" si="0"/>
        <v>Formica selysi</v>
      </c>
      <c r="H40" t="s">
        <v>506</v>
      </c>
      <c r="I40" t="s">
        <v>507</v>
      </c>
    </row>
    <row r="41" spans="1:9" ht="14.45" x14ac:dyDescent="0.35">
      <c r="A41" t="s">
        <v>508</v>
      </c>
      <c r="B41" s="6" t="s">
        <v>312</v>
      </c>
      <c r="C41" s="6" t="s">
        <v>336</v>
      </c>
      <c r="D41" s="7" t="s">
        <v>403</v>
      </c>
      <c r="E41" s="7" t="s">
        <v>509</v>
      </c>
      <c r="F41" s="7" t="s">
        <v>510</v>
      </c>
      <c r="G41" s="7" t="str">
        <f t="shared" si="0"/>
        <v>Formica truncorum</v>
      </c>
      <c r="H41" t="s">
        <v>511</v>
      </c>
      <c r="I41" t="s">
        <v>512</v>
      </c>
    </row>
    <row r="42" spans="1:9" ht="14.45" x14ac:dyDescent="0.35">
      <c r="A42" t="s">
        <v>513</v>
      </c>
      <c r="B42" s="6" t="s">
        <v>312</v>
      </c>
      <c r="C42" s="6" t="s">
        <v>336</v>
      </c>
      <c r="D42" s="7" t="s">
        <v>403</v>
      </c>
      <c r="E42" s="7" t="s">
        <v>514</v>
      </c>
      <c r="F42" s="7" t="s">
        <v>515</v>
      </c>
      <c r="G42" s="7" t="str">
        <f t="shared" si="0"/>
        <v>Formica uralensis</v>
      </c>
      <c r="H42" t="s">
        <v>516</v>
      </c>
      <c r="I42" t="s">
        <v>517</v>
      </c>
    </row>
    <row r="43" spans="1:9" ht="14.45" x14ac:dyDescent="0.35">
      <c r="A43" s="12" t="s">
        <v>518</v>
      </c>
      <c r="B43" s="6" t="s">
        <v>312</v>
      </c>
      <c r="C43" s="6" t="s">
        <v>313</v>
      </c>
      <c r="D43" s="7" t="s">
        <v>519</v>
      </c>
      <c r="E43" s="7" t="s">
        <v>520</v>
      </c>
      <c r="F43" s="7" t="s">
        <v>521</v>
      </c>
      <c r="G43" s="7" t="str">
        <f t="shared" si="0"/>
        <v>Formicoxenus nitidulus</v>
      </c>
      <c r="H43" t="s">
        <v>522</v>
      </c>
      <c r="I43" t="s">
        <v>523</v>
      </c>
    </row>
    <row r="44" spans="1:9" ht="14.45" x14ac:dyDescent="0.35">
      <c r="A44" t="s">
        <v>524</v>
      </c>
      <c r="B44" s="6" t="s">
        <v>312</v>
      </c>
      <c r="C44" s="6" t="s">
        <v>313</v>
      </c>
      <c r="D44" s="7" t="s">
        <v>525</v>
      </c>
      <c r="E44" s="7" t="s">
        <v>526</v>
      </c>
      <c r="F44" s="7" t="s">
        <v>342</v>
      </c>
      <c r="G44" s="7" t="str">
        <f t="shared" si="0"/>
        <v>Harpagoxenus sublaevis</v>
      </c>
      <c r="H44" t="s">
        <v>527</v>
      </c>
      <c r="I44" t="s">
        <v>528</v>
      </c>
    </row>
    <row r="45" spans="1:9" ht="14.45" x14ac:dyDescent="0.35">
      <c r="A45" t="s">
        <v>529</v>
      </c>
      <c r="B45" s="6" t="s">
        <v>312</v>
      </c>
      <c r="C45" s="6" t="s">
        <v>530</v>
      </c>
      <c r="D45" s="7" t="s">
        <v>531</v>
      </c>
      <c r="E45" s="7" t="s">
        <v>532</v>
      </c>
      <c r="F45" s="7" t="s">
        <v>533</v>
      </c>
      <c r="G45" s="7" t="str">
        <f t="shared" si="0"/>
        <v>Hypoponera eduardi</v>
      </c>
      <c r="H45" t="s">
        <v>534</v>
      </c>
      <c r="I45" t="s">
        <v>535</v>
      </c>
    </row>
    <row r="46" spans="1:9" ht="14.45" x14ac:dyDescent="0.35">
      <c r="A46" t="s">
        <v>536</v>
      </c>
      <c r="B46" s="6" t="s">
        <v>312</v>
      </c>
      <c r="C46" s="6" t="s">
        <v>530</v>
      </c>
      <c r="D46" s="7" t="s">
        <v>531</v>
      </c>
      <c r="E46" s="7" t="s">
        <v>537</v>
      </c>
      <c r="F46" s="7" t="s">
        <v>538</v>
      </c>
      <c r="G46" s="7" t="str">
        <f t="shared" si="0"/>
        <v>Hypoponera punctatissima</v>
      </c>
      <c r="H46" t="s">
        <v>539</v>
      </c>
      <c r="I46" t="s">
        <v>540</v>
      </c>
    </row>
    <row r="47" spans="1:9" x14ac:dyDescent="0.25">
      <c r="A47" t="s">
        <v>541</v>
      </c>
      <c r="B47" s="6" t="s">
        <v>312</v>
      </c>
      <c r="C47" s="6" t="s">
        <v>336</v>
      </c>
      <c r="D47" s="7" t="s">
        <v>3</v>
      </c>
      <c r="E47" s="7" t="s">
        <v>542</v>
      </c>
      <c r="F47" s="7" t="s">
        <v>543</v>
      </c>
      <c r="G47" s="7" t="str">
        <f t="shared" si="0"/>
        <v>Lasius alienus</v>
      </c>
      <c r="H47" t="s">
        <v>544</v>
      </c>
      <c r="I47" t="s">
        <v>545</v>
      </c>
    </row>
    <row r="48" spans="1:9" x14ac:dyDescent="0.25">
      <c r="A48" t="s">
        <v>546</v>
      </c>
      <c r="B48" s="6" t="s">
        <v>312</v>
      </c>
      <c r="C48" s="6" t="s">
        <v>336</v>
      </c>
      <c r="D48" s="7" t="s">
        <v>3</v>
      </c>
      <c r="E48" s="7" t="s">
        <v>547</v>
      </c>
      <c r="F48" s="7" t="s">
        <v>543</v>
      </c>
      <c r="G48" s="7" t="str">
        <f t="shared" si="0"/>
        <v>Lasius bicornis</v>
      </c>
      <c r="H48" t="s">
        <v>548</v>
      </c>
      <c r="I48" t="s">
        <v>549</v>
      </c>
    </row>
    <row r="49" spans="1:9" ht="14.45" x14ac:dyDescent="0.35">
      <c r="A49" t="s">
        <v>550</v>
      </c>
      <c r="B49" s="6" t="s">
        <v>312</v>
      </c>
      <c r="C49" s="6" t="s">
        <v>336</v>
      </c>
      <c r="D49" s="7" t="s">
        <v>3</v>
      </c>
      <c r="E49" s="7" t="s">
        <v>551</v>
      </c>
      <c r="F49" s="7" t="s">
        <v>316</v>
      </c>
      <c r="G49" s="7" t="str">
        <f t="shared" si="0"/>
        <v>Lasius brunneus</v>
      </c>
      <c r="H49" t="s">
        <v>552</v>
      </c>
      <c r="I49" t="s">
        <v>553</v>
      </c>
    </row>
    <row r="50" spans="1:9" ht="14.45" x14ac:dyDescent="0.35">
      <c r="A50" t="s">
        <v>554</v>
      </c>
      <c r="B50" s="6" t="s">
        <v>312</v>
      </c>
      <c r="C50" s="6" t="s">
        <v>336</v>
      </c>
      <c r="D50" s="7" t="s">
        <v>3</v>
      </c>
      <c r="E50" s="7" t="s">
        <v>555</v>
      </c>
      <c r="F50" s="7" t="s">
        <v>556</v>
      </c>
      <c r="G50" s="7" t="str">
        <f t="shared" si="0"/>
        <v>Lasius carniolicus</v>
      </c>
      <c r="H50" t="s">
        <v>557</v>
      </c>
      <c r="I50" t="s">
        <v>558</v>
      </c>
    </row>
    <row r="51" spans="1:9" ht="14.45" x14ac:dyDescent="0.35">
      <c r="A51" t="s">
        <v>559</v>
      </c>
      <c r="B51" s="6" t="s">
        <v>312</v>
      </c>
      <c r="C51" s="6" t="s">
        <v>336</v>
      </c>
      <c r="D51" s="7" t="s">
        <v>3</v>
      </c>
      <c r="E51" s="7" t="s">
        <v>560</v>
      </c>
      <c r="F51" s="7" t="s">
        <v>561</v>
      </c>
      <c r="G51" s="7" t="str">
        <f t="shared" si="0"/>
        <v>Lasius citrinus</v>
      </c>
      <c r="H51" t="s">
        <v>562</v>
      </c>
      <c r="I51" t="s">
        <v>563</v>
      </c>
    </row>
    <row r="52" spans="1:9" ht="14.45" x14ac:dyDescent="0.35">
      <c r="A52" t="s">
        <v>564</v>
      </c>
      <c r="B52" s="6" t="s">
        <v>312</v>
      </c>
      <c r="C52" s="6" t="s">
        <v>336</v>
      </c>
      <c r="D52" s="7" t="s">
        <v>3</v>
      </c>
      <c r="E52" s="7" t="s">
        <v>565</v>
      </c>
      <c r="F52" s="7" t="s">
        <v>566</v>
      </c>
      <c r="G52" s="7" t="str">
        <f t="shared" si="0"/>
        <v>Lasius distinguendus</v>
      </c>
      <c r="H52" t="s">
        <v>567</v>
      </c>
      <c r="I52" t="s">
        <v>568</v>
      </c>
    </row>
    <row r="53" spans="1:9" ht="14.45" x14ac:dyDescent="0.35">
      <c r="A53" t="s">
        <v>569</v>
      </c>
      <c r="B53" s="6" t="s">
        <v>312</v>
      </c>
      <c r="C53" s="6" t="s">
        <v>336</v>
      </c>
      <c r="D53" s="7" t="s">
        <v>3</v>
      </c>
      <c r="E53" s="7" t="s">
        <v>570</v>
      </c>
      <c r="F53" s="7" t="s">
        <v>357</v>
      </c>
      <c r="G53" s="7" t="str">
        <f t="shared" si="0"/>
        <v>Lasius emarginatus</v>
      </c>
      <c r="H53" t="s">
        <v>571</v>
      </c>
      <c r="I53" t="s">
        <v>572</v>
      </c>
    </row>
    <row r="54" spans="1:9" ht="14.45" x14ac:dyDescent="0.35">
      <c r="A54" t="s">
        <v>573</v>
      </c>
      <c r="B54" s="6" t="s">
        <v>312</v>
      </c>
      <c r="C54" s="6" t="s">
        <v>336</v>
      </c>
      <c r="D54" s="7" t="s">
        <v>3</v>
      </c>
      <c r="E54" s="7" t="s">
        <v>574</v>
      </c>
      <c r="F54" s="7" t="s">
        <v>575</v>
      </c>
      <c r="G54" s="7" t="str">
        <f t="shared" si="0"/>
        <v>Lasius flavus</v>
      </c>
      <c r="H54" t="s">
        <v>576</v>
      </c>
      <c r="I54" t="s">
        <v>577</v>
      </c>
    </row>
    <row r="55" spans="1:9" ht="14.45" x14ac:dyDescent="0.35">
      <c r="A55" t="s">
        <v>578</v>
      </c>
      <c r="B55" s="6" t="s">
        <v>312</v>
      </c>
      <c r="C55" s="6" t="s">
        <v>336</v>
      </c>
      <c r="D55" s="7" t="s">
        <v>3</v>
      </c>
      <c r="E55" s="7" t="s">
        <v>579</v>
      </c>
      <c r="F55" s="7" t="s">
        <v>316</v>
      </c>
      <c r="G55" s="7" t="str">
        <f t="shared" si="0"/>
        <v>Lasius fuliginosus</v>
      </c>
      <c r="H55" t="s">
        <v>580</v>
      </c>
      <c r="I55" t="s">
        <v>581</v>
      </c>
    </row>
    <row r="56" spans="1:9" ht="14.45" x14ac:dyDescent="0.35">
      <c r="A56" t="s">
        <v>582</v>
      </c>
      <c r="B56" s="6" t="s">
        <v>312</v>
      </c>
      <c r="C56" s="6" t="s">
        <v>336</v>
      </c>
      <c r="D56" s="7" t="s">
        <v>3</v>
      </c>
      <c r="E56" s="7" t="s">
        <v>583</v>
      </c>
      <c r="F56" s="7" t="s">
        <v>584</v>
      </c>
      <c r="G56" s="7" t="str">
        <f t="shared" si="0"/>
        <v>Lasius jensi</v>
      </c>
      <c r="H56" t="s">
        <v>585</v>
      </c>
      <c r="I56" t="s">
        <v>586</v>
      </c>
    </row>
    <row r="57" spans="1:9" ht="14.45" x14ac:dyDescent="0.35">
      <c r="A57" t="s">
        <v>587</v>
      </c>
      <c r="B57" s="6" t="s">
        <v>312</v>
      </c>
      <c r="C57" s="6" t="s">
        <v>336</v>
      </c>
      <c r="D57" s="7" t="s">
        <v>3</v>
      </c>
      <c r="E57" s="7" t="s">
        <v>588</v>
      </c>
      <c r="F57" s="7" t="s">
        <v>589</v>
      </c>
      <c r="G57" s="7" t="str">
        <f t="shared" si="0"/>
        <v>Lasius meridionalis</v>
      </c>
      <c r="H57" t="s">
        <v>590</v>
      </c>
      <c r="I57" t="s">
        <v>591</v>
      </c>
    </row>
    <row r="58" spans="1:9" ht="14.45" x14ac:dyDescent="0.35">
      <c r="A58" t="s">
        <v>592</v>
      </c>
      <c r="B58" s="6" t="s">
        <v>312</v>
      </c>
      <c r="C58" s="6" t="s">
        <v>336</v>
      </c>
      <c r="D58" s="7" t="s">
        <v>3</v>
      </c>
      <c r="E58" s="7" t="s">
        <v>593</v>
      </c>
      <c r="F58" s="7" t="s">
        <v>521</v>
      </c>
      <c r="G58" s="7" t="str">
        <f t="shared" si="0"/>
        <v>Lasius mixtus</v>
      </c>
      <c r="H58" t="s">
        <v>594</v>
      </c>
      <c r="I58" t="s">
        <v>595</v>
      </c>
    </row>
    <row r="59" spans="1:9" ht="14.45" x14ac:dyDescent="0.35">
      <c r="A59" t="s">
        <v>596</v>
      </c>
      <c r="B59" s="6" t="s">
        <v>312</v>
      </c>
      <c r="C59" s="6" t="s">
        <v>336</v>
      </c>
      <c r="D59" s="7" t="s">
        <v>3</v>
      </c>
      <c r="E59" s="7" t="s">
        <v>597</v>
      </c>
      <c r="F59" s="7" t="s">
        <v>598</v>
      </c>
      <c r="G59" s="7" t="str">
        <f t="shared" si="0"/>
        <v>Lasius myops</v>
      </c>
      <c r="H59" t="s">
        <v>599</v>
      </c>
      <c r="I59" t="s">
        <v>600</v>
      </c>
    </row>
    <row r="60" spans="1:9" ht="14.45" x14ac:dyDescent="0.35">
      <c r="A60" t="s">
        <v>601</v>
      </c>
      <c r="B60" s="6" t="s">
        <v>312</v>
      </c>
      <c r="C60" s="6" t="s">
        <v>336</v>
      </c>
      <c r="D60" s="7" t="s">
        <v>3</v>
      </c>
      <c r="E60" s="7" t="s">
        <v>602</v>
      </c>
      <c r="F60" s="7" t="s">
        <v>357</v>
      </c>
      <c r="G60" s="7" t="str">
        <f t="shared" si="0"/>
        <v>Lasius neglectus</v>
      </c>
      <c r="H60" t="s">
        <v>603</v>
      </c>
      <c r="I60" t="s">
        <v>604</v>
      </c>
    </row>
    <row r="61" spans="1:9" ht="14.45" x14ac:dyDescent="0.35">
      <c r="A61" t="s">
        <v>605</v>
      </c>
      <c r="B61" s="6" t="s">
        <v>312</v>
      </c>
      <c r="C61" s="6" t="s">
        <v>336</v>
      </c>
      <c r="D61" s="7" t="s">
        <v>3</v>
      </c>
      <c r="E61" s="7" t="s">
        <v>606</v>
      </c>
      <c r="F61" s="7" t="s">
        <v>352</v>
      </c>
      <c r="G61" s="7" t="str">
        <f t="shared" si="0"/>
        <v>Lasius niger</v>
      </c>
      <c r="H61" t="s">
        <v>607</v>
      </c>
      <c r="I61" t="s">
        <v>608</v>
      </c>
    </row>
    <row r="62" spans="1:9" ht="14.45" x14ac:dyDescent="0.35">
      <c r="A62" t="s">
        <v>609</v>
      </c>
      <c r="B62" s="6" t="s">
        <v>312</v>
      </c>
      <c r="C62" s="6" t="s">
        <v>336</v>
      </c>
      <c r="D62" s="7" t="s">
        <v>3</v>
      </c>
      <c r="E62" s="7" t="s">
        <v>610</v>
      </c>
      <c r="F62" s="7" t="s">
        <v>611</v>
      </c>
      <c r="G62" s="7" t="str">
        <f t="shared" si="0"/>
        <v>Lasius paralienus</v>
      </c>
      <c r="H62" t="s">
        <v>612</v>
      </c>
      <c r="I62" t="s">
        <v>613</v>
      </c>
    </row>
    <row r="63" spans="1:9" ht="14.45" x14ac:dyDescent="0.35">
      <c r="A63" t="s">
        <v>614</v>
      </c>
      <c r="B63" s="6" t="s">
        <v>312</v>
      </c>
      <c r="C63" s="6" t="s">
        <v>336</v>
      </c>
      <c r="D63" s="7" t="s">
        <v>3</v>
      </c>
      <c r="E63" s="7" t="s">
        <v>615</v>
      </c>
      <c r="F63" s="7" t="s">
        <v>616</v>
      </c>
      <c r="G63" s="7" t="str">
        <f t="shared" si="0"/>
        <v>Lasius platythorax</v>
      </c>
      <c r="H63" t="s">
        <v>617</v>
      </c>
      <c r="I63" t="s">
        <v>618</v>
      </c>
    </row>
    <row r="64" spans="1:9" ht="14.45" x14ac:dyDescent="0.35">
      <c r="A64" t="s">
        <v>619</v>
      </c>
      <c r="B64" s="6" t="s">
        <v>312</v>
      </c>
      <c r="C64" s="6" t="s">
        <v>336</v>
      </c>
      <c r="D64" s="7" t="s">
        <v>3</v>
      </c>
      <c r="E64" s="7" t="s">
        <v>620</v>
      </c>
      <c r="F64" s="7" t="s">
        <v>611</v>
      </c>
      <c r="G64" s="7" t="str">
        <f t="shared" si="0"/>
        <v>Lasius psammophilus</v>
      </c>
      <c r="H64" t="s">
        <v>621</v>
      </c>
      <c r="I64" t="s">
        <v>622</v>
      </c>
    </row>
    <row r="65" spans="1:9" ht="14.45" x14ac:dyDescent="0.35">
      <c r="A65" t="s">
        <v>623</v>
      </c>
      <c r="B65" s="6" t="s">
        <v>312</v>
      </c>
      <c r="C65" s="6" t="s">
        <v>336</v>
      </c>
      <c r="D65" s="7" t="s">
        <v>3</v>
      </c>
      <c r="E65" s="13" t="s">
        <v>624</v>
      </c>
      <c r="F65" s="13" t="s">
        <v>625</v>
      </c>
      <c r="G65" s="7" t="str">
        <f t="shared" si="0"/>
        <v>Lasius reginae</v>
      </c>
      <c r="H65" t="s">
        <v>626</v>
      </c>
      <c r="I65" t="s">
        <v>627</v>
      </c>
    </row>
    <row r="66" spans="1:9" ht="14.45" x14ac:dyDescent="0.35">
      <c r="A66" t="s">
        <v>628</v>
      </c>
      <c r="B66" s="6" t="s">
        <v>312</v>
      </c>
      <c r="C66" s="6" t="s">
        <v>336</v>
      </c>
      <c r="D66" s="7" t="s">
        <v>3</v>
      </c>
      <c r="E66" s="7" t="s">
        <v>629</v>
      </c>
      <c r="F66" s="7" t="s">
        <v>630</v>
      </c>
      <c r="G66" s="7" t="str">
        <f t="shared" si="0"/>
        <v>Lasius sabularum</v>
      </c>
      <c r="H66" t="s">
        <v>631</v>
      </c>
      <c r="I66" t="s">
        <v>632</v>
      </c>
    </row>
    <row r="67" spans="1:9" ht="14.45" x14ac:dyDescent="0.35">
      <c r="A67" t="s">
        <v>633</v>
      </c>
      <c r="B67" s="6" t="s">
        <v>312</v>
      </c>
      <c r="C67" s="6" t="s">
        <v>336</v>
      </c>
      <c r="D67" s="7" t="s">
        <v>3</v>
      </c>
      <c r="E67" s="7" t="s">
        <v>634</v>
      </c>
      <c r="F67" s="7" t="s">
        <v>521</v>
      </c>
      <c r="G67" s="7" t="str">
        <f t="shared" ref="G67:G130" si="1">D67&amp;" "&amp;E67</f>
        <v>Lasius umbratus</v>
      </c>
      <c r="H67" t="s">
        <v>635</v>
      </c>
      <c r="I67" t="s">
        <v>636</v>
      </c>
    </row>
    <row r="68" spans="1:9" ht="14.45" x14ac:dyDescent="0.35">
      <c r="A68" t="s">
        <v>637</v>
      </c>
      <c r="B68" s="6" t="s">
        <v>312</v>
      </c>
      <c r="C68" s="6" t="s">
        <v>313</v>
      </c>
      <c r="D68" s="7" t="s">
        <v>7</v>
      </c>
      <c r="E68" s="7" t="s">
        <v>638</v>
      </c>
      <c r="F68" s="7" t="s">
        <v>639</v>
      </c>
      <c r="G68" s="7" t="str">
        <f t="shared" si="1"/>
        <v>Leptothorax acervorum</v>
      </c>
      <c r="H68" t="s">
        <v>640</v>
      </c>
      <c r="I68" t="s">
        <v>641</v>
      </c>
    </row>
    <row r="69" spans="1:9" ht="14.45" x14ac:dyDescent="0.35">
      <c r="A69" t="s">
        <v>642</v>
      </c>
      <c r="B69" s="6" t="s">
        <v>312</v>
      </c>
      <c r="C69" s="6" t="s">
        <v>313</v>
      </c>
      <c r="D69" s="7" t="s">
        <v>7</v>
      </c>
      <c r="E69" s="7" t="s">
        <v>643</v>
      </c>
      <c r="F69" s="7" t="s">
        <v>410</v>
      </c>
      <c r="G69" s="7" t="str">
        <f t="shared" si="1"/>
        <v>Leptothorax goesswaldi</v>
      </c>
      <c r="H69" t="s">
        <v>644</v>
      </c>
      <c r="I69" t="s">
        <v>645</v>
      </c>
    </row>
    <row r="70" spans="1:9" ht="14.45" x14ac:dyDescent="0.35">
      <c r="A70" t="s">
        <v>646</v>
      </c>
      <c r="B70" s="6" t="s">
        <v>312</v>
      </c>
      <c r="C70" s="6" t="s">
        <v>313</v>
      </c>
      <c r="D70" s="7" t="s">
        <v>7</v>
      </c>
      <c r="E70" s="7" t="s">
        <v>647</v>
      </c>
      <c r="F70" s="7" t="s">
        <v>648</v>
      </c>
      <c r="G70" s="7" t="str">
        <f t="shared" si="1"/>
        <v>Leptothorax gredleri</v>
      </c>
      <c r="H70" t="s">
        <v>649</v>
      </c>
      <c r="I70" t="s">
        <v>650</v>
      </c>
    </row>
    <row r="71" spans="1:9" ht="14.45" x14ac:dyDescent="0.35">
      <c r="A71" t="s">
        <v>651</v>
      </c>
      <c r="B71" s="6" t="s">
        <v>312</v>
      </c>
      <c r="C71" s="6" t="s">
        <v>313</v>
      </c>
      <c r="D71" s="7" t="s">
        <v>7</v>
      </c>
      <c r="E71" s="7" t="s">
        <v>652</v>
      </c>
      <c r="F71" s="7" t="s">
        <v>653</v>
      </c>
      <c r="G71" s="7" t="str">
        <f t="shared" si="1"/>
        <v>Leptothorax kutteri</v>
      </c>
      <c r="H71" t="s">
        <v>654</v>
      </c>
      <c r="I71" t="s">
        <v>655</v>
      </c>
    </row>
    <row r="72" spans="1:9" ht="14.45" x14ac:dyDescent="0.35">
      <c r="A72" t="s">
        <v>656</v>
      </c>
      <c r="B72" s="6" t="s">
        <v>312</v>
      </c>
      <c r="C72" s="6" t="s">
        <v>313</v>
      </c>
      <c r="D72" s="7" t="s">
        <v>7</v>
      </c>
      <c r="E72" s="7" t="s">
        <v>657</v>
      </c>
      <c r="F72" s="7" t="s">
        <v>521</v>
      </c>
      <c r="G72" s="7" t="str">
        <f t="shared" si="1"/>
        <v>Leptothorax muscorum</v>
      </c>
      <c r="H72" t="s">
        <v>658</v>
      </c>
      <c r="I72" t="s">
        <v>659</v>
      </c>
    </row>
    <row r="73" spans="1:9" ht="14.45" x14ac:dyDescent="0.35">
      <c r="A73" t="s">
        <v>660</v>
      </c>
      <c r="B73" s="6" t="s">
        <v>312</v>
      </c>
      <c r="C73" s="6" t="s">
        <v>313</v>
      </c>
      <c r="D73" s="7" t="s">
        <v>7</v>
      </c>
      <c r="E73" s="7" t="s">
        <v>661</v>
      </c>
      <c r="F73" s="7" t="s">
        <v>662</v>
      </c>
      <c r="G73" s="7" t="str">
        <f t="shared" si="1"/>
        <v>Leptothorax pacis</v>
      </c>
      <c r="H73" t="s">
        <v>663</v>
      </c>
      <c r="I73" t="s">
        <v>664</v>
      </c>
    </row>
    <row r="74" spans="1:9" ht="14.45" x14ac:dyDescent="0.35">
      <c r="A74" t="s">
        <v>665</v>
      </c>
      <c r="B74" s="6" t="s">
        <v>312</v>
      </c>
      <c r="C74" s="6" t="s">
        <v>313</v>
      </c>
      <c r="D74" s="7" t="s">
        <v>86</v>
      </c>
      <c r="E74" s="7" t="s">
        <v>87</v>
      </c>
      <c r="F74" s="7" t="s">
        <v>362</v>
      </c>
      <c r="G74" s="7" t="str">
        <f t="shared" si="1"/>
        <v>Manica rubida</v>
      </c>
      <c r="H74" t="s">
        <v>666</v>
      </c>
      <c r="I74" t="s">
        <v>667</v>
      </c>
    </row>
    <row r="75" spans="1:9" ht="14.45" x14ac:dyDescent="0.35">
      <c r="A75" t="s">
        <v>668</v>
      </c>
      <c r="B75" s="6" t="s">
        <v>312</v>
      </c>
      <c r="C75" s="6" t="s">
        <v>313</v>
      </c>
      <c r="D75" s="7" t="s">
        <v>669</v>
      </c>
      <c r="E75" s="13" t="s">
        <v>670</v>
      </c>
      <c r="F75" s="14" t="s">
        <v>671</v>
      </c>
      <c r="G75" s="7" t="str">
        <f t="shared" si="1"/>
        <v>Messor ibericus</v>
      </c>
      <c r="H75" t="s">
        <v>672</v>
      </c>
      <c r="I75" t="s">
        <v>673</v>
      </c>
    </row>
    <row r="76" spans="1:9" ht="14.45" x14ac:dyDescent="0.35">
      <c r="A76" t="s">
        <v>674</v>
      </c>
      <c r="B76" s="6" t="s">
        <v>312</v>
      </c>
      <c r="C76" s="6" t="s">
        <v>313</v>
      </c>
      <c r="D76" s="7" t="s">
        <v>675</v>
      </c>
      <c r="E76" s="7" t="s">
        <v>676</v>
      </c>
      <c r="F76" s="7" t="s">
        <v>677</v>
      </c>
      <c r="G76" s="7" t="str">
        <f t="shared" si="1"/>
        <v>Monomorium pharaonis</v>
      </c>
      <c r="H76" t="s">
        <v>678</v>
      </c>
      <c r="I76" t="s">
        <v>679</v>
      </c>
    </row>
    <row r="77" spans="1:9" ht="14.45" x14ac:dyDescent="0.35">
      <c r="A77" s="12" t="s">
        <v>680</v>
      </c>
      <c r="B77" s="6" t="s">
        <v>312</v>
      </c>
      <c r="C77" s="6" t="s">
        <v>313</v>
      </c>
      <c r="D77" s="7" t="s">
        <v>681</v>
      </c>
      <c r="E77" s="7" t="s">
        <v>682</v>
      </c>
      <c r="F77" s="7" t="s">
        <v>362</v>
      </c>
      <c r="G77" s="7" t="str">
        <f t="shared" si="1"/>
        <v>Myrmecina graminicola</v>
      </c>
      <c r="H77" t="s">
        <v>683</v>
      </c>
      <c r="I77" t="s">
        <v>684</v>
      </c>
    </row>
    <row r="78" spans="1:9" ht="14.45" x14ac:dyDescent="0.35">
      <c r="A78" t="s">
        <v>685</v>
      </c>
      <c r="B78" s="6" t="s">
        <v>312</v>
      </c>
      <c r="C78" s="6" t="s">
        <v>313</v>
      </c>
      <c r="D78" s="7" t="s">
        <v>0</v>
      </c>
      <c r="E78" s="7" t="s">
        <v>686</v>
      </c>
      <c r="F78" s="7" t="s">
        <v>687</v>
      </c>
      <c r="G78" s="7" t="str">
        <f t="shared" si="1"/>
        <v>Myrmica bibikoffi</v>
      </c>
      <c r="H78" t="s">
        <v>688</v>
      </c>
      <c r="I78" t="s">
        <v>689</v>
      </c>
    </row>
    <row r="79" spans="1:9" ht="14.45" x14ac:dyDescent="0.35">
      <c r="A79" t="s">
        <v>690</v>
      </c>
      <c r="B79" s="6" t="s">
        <v>312</v>
      </c>
      <c r="C79" s="6" t="s">
        <v>313</v>
      </c>
      <c r="D79" s="7" t="s">
        <v>0</v>
      </c>
      <c r="E79" s="7" t="s">
        <v>691</v>
      </c>
      <c r="F79" s="7" t="s">
        <v>692</v>
      </c>
      <c r="G79" s="7" t="str">
        <f t="shared" si="1"/>
        <v>Myrmica gallienii</v>
      </c>
      <c r="H79" t="s">
        <v>693</v>
      </c>
      <c r="I79" t="s">
        <v>694</v>
      </c>
    </row>
    <row r="80" spans="1:9" ht="14.45" x14ac:dyDescent="0.35">
      <c r="A80" t="s">
        <v>695</v>
      </c>
      <c r="B80" s="6" t="s">
        <v>312</v>
      </c>
      <c r="C80" s="6" t="s">
        <v>313</v>
      </c>
      <c r="D80" s="7" t="s">
        <v>0</v>
      </c>
      <c r="E80" s="7" t="s">
        <v>696</v>
      </c>
      <c r="F80" s="7" t="s">
        <v>697</v>
      </c>
      <c r="G80" s="7" t="str">
        <f t="shared" si="1"/>
        <v>Myrmica hellenica</v>
      </c>
      <c r="H80" t="s">
        <v>698</v>
      </c>
      <c r="I80" t="s">
        <v>699</v>
      </c>
    </row>
    <row r="81" spans="1:9" ht="14.45" x14ac:dyDescent="0.35">
      <c r="A81" t="s">
        <v>700</v>
      </c>
      <c r="B81" s="6" t="s">
        <v>312</v>
      </c>
      <c r="C81" s="6" t="s">
        <v>313</v>
      </c>
      <c r="D81" s="7" t="s">
        <v>0</v>
      </c>
      <c r="E81" s="7" t="s">
        <v>701</v>
      </c>
      <c r="F81" s="7" t="s">
        <v>702</v>
      </c>
      <c r="G81" s="7" t="str">
        <f t="shared" si="1"/>
        <v>Myrmica karavajevi</v>
      </c>
      <c r="H81" t="s">
        <v>703</v>
      </c>
      <c r="I81" t="s">
        <v>704</v>
      </c>
    </row>
    <row r="82" spans="1:9" ht="14.45" x14ac:dyDescent="0.35">
      <c r="A82" t="s">
        <v>705</v>
      </c>
      <c r="B82" s="6" t="s">
        <v>312</v>
      </c>
      <c r="C82" s="6" t="s">
        <v>313</v>
      </c>
      <c r="D82" s="7" t="s">
        <v>0</v>
      </c>
      <c r="E82" s="7" t="s">
        <v>706</v>
      </c>
      <c r="F82" s="7" t="s">
        <v>430</v>
      </c>
      <c r="G82" s="7" t="str">
        <f t="shared" si="1"/>
        <v>Myrmica lobicornis</v>
      </c>
      <c r="H82" t="s">
        <v>707</v>
      </c>
      <c r="I82" t="s">
        <v>708</v>
      </c>
    </row>
    <row r="83" spans="1:9" ht="14.45" x14ac:dyDescent="0.35">
      <c r="A83" t="s">
        <v>709</v>
      </c>
      <c r="B83" s="6" t="s">
        <v>312</v>
      </c>
      <c r="C83" s="6" t="s">
        <v>313</v>
      </c>
      <c r="D83" s="7" t="s">
        <v>0</v>
      </c>
      <c r="E83" s="7" t="s">
        <v>710</v>
      </c>
      <c r="F83" s="7" t="s">
        <v>711</v>
      </c>
      <c r="G83" s="7" t="str">
        <f t="shared" si="1"/>
        <v>Myrmica lobulicornis</v>
      </c>
      <c r="H83" t="s">
        <v>712</v>
      </c>
      <c r="I83" t="s">
        <v>713</v>
      </c>
    </row>
    <row r="84" spans="1:9" ht="14.45" x14ac:dyDescent="0.35">
      <c r="A84" t="s">
        <v>714</v>
      </c>
      <c r="B84" s="6" t="s">
        <v>312</v>
      </c>
      <c r="C84" s="6" t="s">
        <v>313</v>
      </c>
      <c r="D84" s="7" t="s">
        <v>0</v>
      </c>
      <c r="E84" s="7" t="s">
        <v>715</v>
      </c>
      <c r="F84" s="7" t="s">
        <v>697</v>
      </c>
      <c r="G84" s="7" t="str">
        <f t="shared" si="1"/>
        <v>Myrmica lonae</v>
      </c>
      <c r="H84" t="s">
        <v>716</v>
      </c>
      <c r="I84" t="s">
        <v>717</v>
      </c>
    </row>
    <row r="85" spans="1:9" ht="14.45" x14ac:dyDescent="0.35">
      <c r="A85" t="s">
        <v>718</v>
      </c>
      <c r="B85" s="6" t="s">
        <v>312</v>
      </c>
      <c r="C85" s="6" t="s">
        <v>313</v>
      </c>
      <c r="D85" s="7" t="s">
        <v>0</v>
      </c>
      <c r="E85" s="7" t="s">
        <v>719</v>
      </c>
      <c r="F85" s="7" t="s">
        <v>450</v>
      </c>
      <c r="G85" s="7" t="str">
        <f t="shared" si="1"/>
        <v>Myrmica myrmicoxena</v>
      </c>
      <c r="H85" t="s">
        <v>720</v>
      </c>
      <c r="I85" t="s">
        <v>721</v>
      </c>
    </row>
    <row r="86" spans="1:9" x14ac:dyDescent="0.25">
      <c r="A86" t="s">
        <v>722</v>
      </c>
      <c r="B86" s="6" t="s">
        <v>312</v>
      </c>
      <c r="C86" s="6" t="s">
        <v>313</v>
      </c>
      <c r="D86" s="7" t="s">
        <v>0</v>
      </c>
      <c r="E86" s="7" t="s">
        <v>723</v>
      </c>
      <c r="F86" s="7" t="s">
        <v>724</v>
      </c>
      <c r="G86" s="7" t="str">
        <f t="shared" si="1"/>
        <v>Myrmica rubra</v>
      </c>
      <c r="H86" t="s">
        <v>725</v>
      </c>
      <c r="I86" t="s">
        <v>726</v>
      </c>
    </row>
    <row r="87" spans="1:9" ht="14.45" x14ac:dyDescent="0.35">
      <c r="A87" t="s">
        <v>727</v>
      </c>
      <c r="B87" s="6" t="s">
        <v>312</v>
      </c>
      <c r="C87" s="6" t="s">
        <v>313</v>
      </c>
      <c r="D87" s="7" t="s">
        <v>0</v>
      </c>
      <c r="E87" s="7" t="s">
        <v>1</v>
      </c>
      <c r="F87" s="7" t="s">
        <v>430</v>
      </c>
      <c r="G87" s="7" t="str">
        <f t="shared" si="1"/>
        <v>Myrmica ruginodis</v>
      </c>
      <c r="H87" t="s">
        <v>728</v>
      </c>
      <c r="I87" t="s">
        <v>729</v>
      </c>
    </row>
    <row r="88" spans="1:9" ht="14.45" x14ac:dyDescent="0.35">
      <c r="A88" t="s">
        <v>730</v>
      </c>
      <c r="B88" s="6" t="s">
        <v>312</v>
      </c>
      <c r="C88" s="6" t="s">
        <v>313</v>
      </c>
      <c r="D88" s="7" t="s">
        <v>0</v>
      </c>
      <c r="E88" s="7" t="s">
        <v>731</v>
      </c>
      <c r="F88" s="7" t="s">
        <v>430</v>
      </c>
      <c r="G88" s="7" t="str">
        <f t="shared" si="1"/>
        <v>Myrmica rugulosa</v>
      </c>
      <c r="H88" t="s">
        <v>732</v>
      </c>
      <c r="I88" t="s">
        <v>733</v>
      </c>
    </row>
    <row r="89" spans="1:9" ht="14.45" x14ac:dyDescent="0.35">
      <c r="A89" t="s">
        <v>734</v>
      </c>
      <c r="B89" s="6" t="s">
        <v>312</v>
      </c>
      <c r="C89" s="6" t="s">
        <v>313</v>
      </c>
      <c r="D89" s="7" t="s">
        <v>0</v>
      </c>
      <c r="E89" s="7" t="s">
        <v>735</v>
      </c>
      <c r="F89" s="7" t="s">
        <v>736</v>
      </c>
      <c r="G89" s="7" t="str">
        <f t="shared" si="1"/>
        <v>Myrmica sabuleti</v>
      </c>
      <c r="H89" t="s">
        <v>737</v>
      </c>
      <c r="I89" t="s">
        <v>738</v>
      </c>
    </row>
    <row r="90" spans="1:9" ht="14.45" x14ac:dyDescent="0.35">
      <c r="A90" t="s">
        <v>739</v>
      </c>
      <c r="B90" s="6" t="s">
        <v>312</v>
      </c>
      <c r="C90" s="6" t="s">
        <v>313</v>
      </c>
      <c r="D90" s="7" t="s">
        <v>0</v>
      </c>
      <c r="E90" s="7" t="s">
        <v>740</v>
      </c>
      <c r="F90" s="7" t="s">
        <v>741</v>
      </c>
      <c r="G90" s="7" t="str">
        <f t="shared" si="1"/>
        <v>Myrmica salina</v>
      </c>
      <c r="H90" t="s">
        <v>742</v>
      </c>
      <c r="I90" t="s">
        <v>743</v>
      </c>
    </row>
    <row r="91" spans="1:9" ht="14.45" x14ac:dyDescent="0.35">
      <c r="A91" t="s">
        <v>744</v>
      </c>
      <c r="B91" s="6" t="s">
        <v>312</v>
      </c>
      <c r="C91" s="6" t="s">
        <v>313</v>
      </c>
      <c r="D91" s="7" t="s">
        <v>0</v>
      </c>
      <c r="E91" s="7" t="s">
        <v>745</v>
      </c>
      <c r="F91" s="7" t="s">
        <v>430</v>
      </c>
      <c r="G91" s="7" t="str">
        <f t="shared" si="1"/>
        <v>Myrmica scabrinodis</v>
      </c>
      <c r="H91" t="s">
        <v>746</v>
      </c>
      <c r="I91" t="s">
        <v>747</v>
      </c>
    </row>
    <row r="92" spans="1:9" ht="14.45" x14ac:dyDescent="0.35">
      <c r="A92" t="s">
        <v>748</v>
      </c>
      <c r="B92" s="6" t="s">
        <v>312</v>
      </c>
      <c r="C92" s="6" t="s">
        <v>313</v>
      </c>
      <c r="D92" s="7" t="s">
        <v>0</v>
      </c>
      <c r="E92" s="7" t="s">
        <v>749</v>
      </c>
      <c r="F92" s="7" t="s">
        <v>750</v>
      </c>
      <c r="G92" s="7" t="str">
        <f t="shared" si="1"/>
        <v>Myrmica schencki</v>
      </c>
      <c r="H92" t="s">
        <v>751</v>
      </c>
      <c r="I92" t="s">
        <v>752</v>
      </c>
    </row>
    <row r="93" spans="1:9" ht="14.45" x14ac:dyDescent="0.35">
      <c r="A93" t="s">
        <v>753</v>
      </c>
      <c r="B93" s="6" t="s">
        <v>312</v>
      </c>
      <c r="C93" s="6" t="s">
        <v>313</v>
      </c>
      <c r="D93" s="7" t="s">
        <v>0</v>
      </c>
      <c r="E93" s="7" t="s">
        <v>754</v>
      </c>
      <c r="F93" s="7" t="s">
        <v>435</v>
      </c>
      <c r="G93" s="7" t="str">
        <f t="shared" si="1"/>
        <v>Myrmica specioides</v>
      </c>
      <c r="H93" t="s">
        <v>755</v>
      </c>
      <c r="I93" t="s">
        <v>756</v>
      </c>
    </row>
    <row r="94" spans="1:9" ht="14.45" x14ac:dyDescent="0.35">
      <c r="A94" t="s">
        <v>757</v>
      </c>
      <c r="B94" s="6" t="s">
        <v>312</v>
      </c>
      <c r="C94" s="6" t="s">
        <v>313</v>
      </c>
      <c r="D94" s="7" t="s">
        <v>0</v>
      </c>
      <c r="E94" s="7" t="s">
        <v>758</v>
      </c>
      <c r="F94" s="7" t="s">
        <v>430</v>
      </c>
      <c r="G94" s="7" t="str">
        <f t="shared" si="1"/>
        <v>Myrmica sulcinodis</v>
      </c>
      <c r="H94" t="s">
        <v>759</v>
      </c>
      <c r="I94" t="s">
        <v>760</v>
      </c>
    </row>
    <row r="95" spans="1:9" ht="14.45" x14ac:dyDescent="0.35">
      <c r="A95" t="s">
        <v>761</v>
      </c>
      <c r="B95" s="6" t="s">
        <v>312</v>
      </c>
      <c r="C95" s="6" t="s">
        <v>313</v>
      </c>
      <c r="D95" s="7" t="s">
        <v>0</v>
      </c>
      <c r="E95" s="7" t="s">
        <v>762</v>
      </c>
      <c r="F95" s="7" t="s">
        <v>692</v>
      </c>
      <c r="G95" s="7" t="str">
        <f t="shared" si="1"/>
        <v>Myrmica vandeli</v>
      </c>
      <c r="H95" t="s">
        <v>763</v>
      </c>
      <c r="I95" t="s">
        <v>764</v>
      </c>
    </row>
    <row r="96" spans="1:9" ht="14.45" x14ac:dyDescent="0.35">
      <c r="A96" t="s">
        <v>765</v>
      </c>
      <c r="B96" s="6" t="s">
        <v>312</v>
      </c>
      <c r="C96" s="6" t="s">
        <v>313</v>
      </c>
      <c r="D96" s="7" t="s">
        <v>766</v>
      </c>
      <c r="E96" s="7" t="s">
        <v>767</v>
      </c>
      <c r="F96" s="7" t="s">
        <v>768</v>
      </c>
      <c r="G96" s="7" t="str">
        <f t="shared" si="1"/>
        <v>Pheidole pallidula</v>
      </c>
      <c r="H96" t="s">
        <v>769</v>
      </c>
      <c r="I96" t="s">
        <v>770</v>
      </c>
    </row>
    <row r="97" spans="1:9" ht="14.45" x14ac:dyDescent="0.35">
      <c r="A97" t="s">
        <v>771</v>
      </c>
      <c r="B97" s="6" t="s">
        <v>312</v>
      </c>
      <c r="C97" s="6" t="s">
        <v>336</v>
      </c>
      <c r="D97" s="7" t="s">
        <v>772</v>
      </c>
      <c r="E97" s="7" t="s">
        <v>773</v>
      </c>
      <c r="F97" s="7" t="s">
        <v>316</v>
      </c>
      <c r="G97" s="7" t="str">
        <f t="shared" si="1"/>
        <v>Plagiolepis pygmaea</v>
      </c>
      <c r="H97" t="s">
        <v>774</v>
      </c>
      <c r="I97" t="s">
        <v>775</v>
      </c>
    </row>
    <row r="98" spans="1:9" ht="14.45" x14ac:dyDescent="0.35">
      <c r="A98" t="s">
        <v>776</v>
      </c>
      <c r="B98" s="6" t="s">
        <v>312</v>
      </c>
      <c r="C98" s="6" t="s">
        <v>336</v>
      </c>
      <c r="D98" s="7" t="s">
        <v>772</v>
      </c>
      <c r="E98" s="7" t="s">
        <v>777</v>
      </c>
      <c r="F98" s="7" t="s">
        <v>778</v>
      </c>
      <c r="G98" s="7" t="str">
        <f t="shared" si="1"/>
        <v>Plagiolepis vindobonensis</v>
      </c>
      <c r="H98" t="s">
        <v>779</v>
      </c>
      <c r="I98" t="s">
        <v>780</v>
      </c>
    </row>
    <row r="99" spans="1:9" x14ac:dyDescent="0.25">
      <c r="A99" t="s">
        <v>781</v>
      </c>
      <c r="B99" s="6" t="s">
        <v>312</v>
      </c>
      <c r="C99" s="6" t="s">
        <v>336</v>
      </c>
      <c r="D99" s="7" t="s">
        <v>772</v>
      </c>
      <c r="E99" s="7" t="s">
        <v>782</v>
      </c>
      <c r="F99" s="7" t="s">
        <v>783</v>
      </c>
      <c r="G99" s="7" t="str">
        <f t="shared" si="1"/>
        <v>Plagiolepis xene</v>
      </c>
      <c r="H99" t="s">
        <v>784</v>
      </c>
      <c r="I99" t="s">
        <v>785</v>
      </c>
    </row>
    <row r="100" spans="1:9" ht="14.45" x14ac:dyDescent="0.35">
      <c r="A100" t="s">
        <v>786</v>
      </c>
      <c r="B100" s="6" t="s">
        <v>312</v>
      </c>
      <c r="C100" s="6" t="s">
        <v>336</v>
      </c>
      <c r="D100" s="7" t="s">
        <v>787</v>
      </c>
      <c r="E100" s="7" t="s">
        <v>788</v>
      </c>
      <c r="F100" s="7" t="s">
        <v>425</v>
      </c>
      <c r="G100" s="7" t="str">
        <f t="shared" si="1"/>
        <v>Polyergus rufescens</v>
      </c>
      <c r="H100" t="s">
        <v>789</v>
      </c>
      <c r="I100" t="s">
        <v>790</v>
      </c>
    </row>
    <row r="101" spans="1:9" ht="14.45" x14ac:dyDescent="0.35">
      <c r="A101" t="s">
        <v>791</v>
      </c>
      <c r="B101" s="6" t="s">
        <v>312</v>
      </c>
      <c r="C101" s="6" t="s">
        <v>530</v>
      </c>
      <c r="D101" s="7" t="s">
        <v>792</v>
      </c>
      <c r="E101" s="7" t="s">
        <v>793</v>
      </c>
      <c r="F101" s="7" t="s">
        <v>362</v>
      </c>
      <c r="G101" s="7" t="str">
        <f t="shared" si="1"/>
        <v>Ponera coarctata</v>
      </c>
      <c r="H101" t="s">
        <v>794</v>
      </c>
      <c r="I101" t="s">
        <v>795</v>
      </c>
    </row>
    <row r="102" spans="1:9" ht="14.45" x14ac:dyDescent="0.35">
      <c r="A102" t="s">
        <v>796</v>
      </c>
      <c r="B102" s="6" t="s">
        <v>312</v>
      </c>
      <c r="C102" s="6" t="s">
        <v>530</v>
      </c>
      <c r="D102" s="7" t="s">
        <v>792</v>
      </c>
      <c r="E102" s="7" t="s">
        <v>797</v>
      </c>
      <c r="F102" s="7" t="s">
        <v>750</v>
      </c>
      <c r="G102" s="7" t="str">
        <f t="shared" si="1"/>
        <v>Ponera testacea</v>
      </c>
      <c r="H102" t="s">
        <v>798</v>
      </c>
      <c r="I102" t="s">
        <v>799</v>
      </c>
    </row>
    <row r="103" spans="1:9" ht="14.45" x14ac:dyDescent="0.35">
      <c r="A103" t="s">
        <v>800</v>
      </c>
      <c r="B103" s="6" t="s">
        <v>312</v>
      </c>
      <c r="C103" s="6" t="s">
        <v>313</v>
      </c>
      <c r="D103" s="7" t="s">
        <v>801</v>
      </c>
      <c r="E103" s="7" t="s">
        <v>802</v>
      </c>
      <c r="F103" s="7" t="s">
        <v>316</v>
      </c>
      <c r="G103" s="7" t="str">
        <f t="shared" si="1"/>
        <v>Solenopsis fugax</v>
      </c>
      <c r="H103" t="s">
        <v>803</v>
      </c>
      <c r="I103" t="s">
        <v>804</v>
      </c>
    </row>
    <row r="104" spans="1:9" x14ac:dyDescent="0.25">
      <c r="A104" t="s">
        <v>805</v>
      </c>
      <c r="B104" s="6" t="s">
        <v>312</v>
      </c>
      <c r="C104" s="6" t="s">
        <v>313</v>
      </c>
      <c r="D104" s="7" t="s">
        <v>806</v>
      </c>
      <c r="E104" s="7" t="s">
        <v>807</v>
      </c>
      <c r="F104" s="7" t="s">
        <v>543</v>
      </c>
      <c r="G104" s="7" t="str">
        <f t="shared" si="1"/>
        <v>Stenamma debile</v>
      </c>
      <c r="H104" t="s">
        <v>808</v>
      </c>
      <c r="I104" t="s">
        <v>809</v>
      </c>
    </row>
    <row r="105" spans="1:9" ht="14.45" x14ac:dyDescent="0.35">
      <c r="A105" t="s">
        <v>810</v>
      </c>
      <c r="B105" s="6" t="s">
        <v>312</v>
      </c>
      <c r="C105" s="6" t="s">
        <v>313</v>
      </c>
      <c r="D105" s="7" t="s">
        <v>806</v>
      </c>
      <c r="E105" s="7" t="s">
        <v>811</v>
      </c>
      <c r="F105" s="7" t="s">
        <v>812</v>
      </c>
      <c r="G105" s="7" t="str">
        <f t="shared" si="1"/>
        <v>Stenamma petiolatum</v>
      </c>
      <c r="H105" t="s">
        <v>813</v>
      </c>
      <c r="I105" t="s">
        <v>814</v>
      </c>
    </row>
    <row r="106" spans="1:9" ht="14.45" x14ac:dyDescent="0.35">
      <c r="A106" t="s">
        <v>815</v>
      </c>
      <c r="B106" s="6" t="s">
        <v>312</v>
      </c>
      <c r="C106" s="6" t="s">
        <v>313</v>
      </c>
      <c r="D106" s="7" t="s">
        <v>806</v>
      </c>
      <c r="E106" s="7" t="s">
        <v>816</v>
      </c>
      <c r="F106" s="7" t="s">
        <v>817</v>
      </c>
      <c r="G106" s="7" t="str">
        <f t="shared" si="1"/>
        <v>Stenamma striatulum</v>
      </c>
      <c r="H106" t="s">
        <v>818</v>
      </c>
      <c r="I106" t="s">
        <v>819</v>
      </c>
    </row>
    <row r="107" spans="1:9" ht="14.45" x14ac:dyDescent="0.35">
      <c r="A107" t="s">
        <v>820</v>
      </c>
      <c r="B107" s="6" t="s">
        <v>312</v>
      </c>
      <c r="C107" s="6" t="s">
        <v>313</v>
      </c>
      <c r="D107" s="7" t="s">
        <v>821</v>
      </c>
      <c r="E107" s="7" t="s">
        <v>822</v>
      </c>
      <c r="F107" s="7" t="s">
        <v>823</v>
      </c>
      <c r="G107" s="7" t="str">
        <f t="shared" si="1"/>
        <v>Strongylognathus alboini</v>
      </c>
      <c r="H107" t="s">
        <v>824</v>
      </c>
      <c r="I107" t="s">
        <v>825</v>
      </c>
    </row>
    <row r="108" spans="1:9" ht="14.45" x14ac:dyDescent="0.35">
      <c r="A108" t="s">
        <v>826</v>
      </c>
      <c r="B108" s="6" t="s">
        <v>312</v>
      </c>
      <c r="C108" s="6" t="s">
        <v>313</v>
      </c>
      <c r="D108" s="7" t="s">
        <v>821</v>
      </c>
      <c r="E108" s="7" t="s">
        <v>827</v>
      </c>
      <c r="F108" s="7" t="s">
        <v>828</v>
      </c>
      <c r="G108" s="7" t="str">
        <f t="shared" si="1"/>
        <v>Strongylognathus alpinus</v>
      </c>
      <c r="H108" t="s">
        <v>829</v>
      </c>
      <c r="I108" t="s">
        <v>830</v>
      </c>
    </row>
    <row r="109" spans="1:9" ht="14.45" x14ac:dyDescent="0.35">
      <c r="A109" t="s">
        <v>831</v>
      </c>
      <c r="B109" s="6" t="s">
        <v>312</v>
      </c>
      <c r="C109" s="6" t="s">
        <v>313</v>
      </c>
      <c r="D109" s="7" t="s">
        <v>821</v>
      </c>
      <c r="E109" s="7" t="s">
        <v>832</v>
      </c>
      <c r="F109" s="7" t="s">
        <v>450</v>
      </c>
      <c r="G109" s="7" t="str">
        <f t="shared" si="1"/>
        <v>Strongylognathus huberi</v>
      </c>
      <c r="H109" t="s">
        <v>833</v>
      </c>
      <c r="I109" t="s">
        <v>834</v>
      </c>
    </row>
    <row r="110" spans="1:9" ht="14.45" x14ac:dyDescent="0.35">
      <c r="A110" t="s">
        <v>835</v>
      </c>
      <c r="B110" s="6" t="s">
        <v>312</v>
      </c>
      <c r="C110" s="6" t="s">
        <v>313</v>
      </c>
      <c r="D110" s="7" t="s">
        <v>821</v>
      </c>
      <c r="E110" s="7" t="s">
        <v>836</v>
      </c>
      <c r="F110" s="7" t="s">
        <v>837</v>
      </c>
      <c r="G110" s="7" t="str">
        <f t="shared" si="1"/>
        <v>Strongylognathus testaceus</v>
      </c>
      <c r="H110" t="s">
        <v>838</v>
      </c>
      <c r="I110" t="s">
        <v>839</v>
      </c>
    </row>
    <row r="111" spans="1:9" ht="14.45" x14ac:dyDescent="0.35">
      <c r="A111" t="s">
        <v>840</v>
      </c>
      <c r="B111" s="6" t="s">
        <v>312</v>
      </c>
      <c r="C111" s="6" t="s">
        <v>313</v>
      </c>
      <c r="D111" s="9" t="s">
        <v>841</v>
      </c>
      <c r="E111" s="8" t="s">
        <v>842</v>
      </c>
      <c r="F111" s="11" t="s">
        <v>843</v>
      </c>
      <c r="G111" s="7" t="str">
        <f t="shared" si="1"/>
        <v>Strumigenys baudueri</v>
      </c>
      <c r="H111" t="s">
        <v>844</v>
      </c>
      <c r="I111" t="s">
        <v>845</v>
      </c>
    </row>
    <row r="112" spans="1:9" ht="14.45" x14ac:dyDescent="0.35">
      <c r="A112" t="s">
        <v>846</v>
      </c>
      <c r="B112" s="6" t="s">
        <v>312</v>
      </c>
      <c r="C112" s="6" t="s">
        <v>313</v>
      </c>
      <c r="D112" s="9" t="s">
        <v>847</v>
      </c>
      <c r="E112" s="8" t="s">
        <v>848</v>
      </c>
      <c r="F112" s="15" t="s">
        <v>849</v>
      </c>
      <c r="G112" s="7" t="str">
        <f t="shared" si="1"/>
        <v>Strumigenys  argiola</v>
      </c>
      <c r="H112" t="s">
        <v>850</v>
      </c>
      <c r="I112" t="s">
        <v>851</v>
      </c>
    </row>
    <row r="113" spans="1:9" ht="14.45" x14ac:dyDescent="0.35">
      <c r="A113" t="s">
        <v>852</v>
      </c>
      <c r="B113" s="6" t="s">
        <v>312</v>
      </c>
      <c r="C113" s="6" t="s">
        <v>329</v>
      </c>
      <c r="D113" s="7" t="s">
        <v>95</v>
      </c>
      <c r="E113" s="7" t="s">
        <v>853</v>
      </c>
      <c r="F113" s="7" t="s">
        <v>316</v>
      </c>
      <c r="G113" s="7" t="str">
        <f t="shared" si="1"/>
        <v>Tapinoma erraticum</v>
      </c>
      <c r="H113" t="s">
        <v>854</v>
      </c>
      <c r="I113" t="s">
        <v>855</v>
      </c>
    </row>
    <row r="114" spans="1:9" ht="14.45" x14ac:dyDescent="0.35">
      <c r="A114" t="s">
        <v>856</v>
      </c>
      <c r="B114" s="6" t="s">
        <v>312</v>
      </c>
      <c r="C114" s="6" t="s">
        <v>329</v>
      </c>
      <c r="D114" s="13" t="s">
        <v>95</v>
      </c>
      <c r="E114" s="13" t="s">
        <v>857</v>
      </c>
      <c r="F114" s="13" t="s">
        <v>556</v>
      </c>
      <c r="G114" s="7" t="str">
        <f t="shared" si="1"/>
        <v>Tapinoma magnum</v>
      </c>
      <c r="H114" t="s">
        <v>858</v>
      </c>
      <c r="I114" t="s">
        <v>859</v>
      </c>
    </row>
    <row r="115" spans="1:9" ht="14.45" x14ac:dyDescent="0.35">
      <c r="A115" t="s">
        <v>860</v>
      </c>
      <c r="B115" s="6" t="s">
        <v>312</v>
      </c>
      <c r="C115" s="6" t="s">
        <v>329</v>
      </c>
      <c r="D115" s="13" t="s">
        <v>95</v>
      </c>
      <c r="E115" s="13" t="s">
        <v>861</v>
      </c>
      <c r="F115" s="13" t="s">
        <v>639</v>
      </c>
      <c r="G115" s="7" t="str">
        <f t="shared" si="1"/>
        <v>Tapinoma melanocephalum</v>
      </c>
      <c r="H115" t="s">
        <v>862</v>
      </c>
      <c r="I115" t="s">
        <v>863</v>
      </c>
    </row>
    <row r="116" spans="1:9" ht="14.45" x14ac:dyDescent="0.35">
      <c r="A116" t="s">
        <v>864</v>
      </c>
      <c r="B116" s="6" t="s">
        <v>312</v>
      </c>
      <c r="C116" s="6" t="s">
        <v>329</v>
      </c>
      <c r="D116" s="7" t="s">
        <v>95</v>
      </c>
      <c r="E116" s="7" t="s">
        <v>865</v>
      </c>
      <c r="F116" s="7" t="s">
        <v>866</v>
      </c>
      <c r="G116" s="7" t="str">
        <f t="shared" si="1"/>
        <v>Tapinoma subboreale</v>
      </c>
      <c r="H116" t="s">
        <v>867</v>
      </c>
      <c r="I116" t="s">
        <v>868</v>
      </c>
    </row>
    <row r="117" spans="1:9" ht="14.45" x14ac:dyDescent="0.35">
      <c r="A117" t="s">
        <v>869</v>
      </c>
      <c r="B117" s="6" t="s">
        <v>312</v>
      </c>
      <c r="C117" s="6" t="s">
        <v>313</v>
      </c>
      <c r="D117" s="7" t="s">
        <v>91</v>
      </c>
      <c r="E117" s="7" t="s">
        <v>870</v>
      </c>
      <c r="F117" s="7" t="s">
        <v>871</v>
      </c>
      <c r="G117" s="7" t="str">
        <f t="shared" si="1"/>
        <v>Temnothorax affinis</v>
      </c>
      <c r="H117" t="s">
        <v>872</v>
      </c>
      <c r="I117" t="s">
        <v>873</v>
      </c>
    </row>
    <row r="118" spans="1:9" ht="14.45" x14ac:dyDescent="0.35">
      <c r="A118" t="s">
        <v>874</v>
      </c>
      <c r="B118" s="6" t="s">
        <v>312</v>
      </c>
      <c r="C118" s="6" t="s">
        <v>313</v>
      </c>
      <c r="D118" s="7" t="s">
        <v>91</v>
      </c>
      <c r="E118" s="7" t="s">
        <v>875</v>
      </c>
      <c r="F118" s="7" t="s">
        <v>876</v>
      </c>
      <c r="G118" s="7" t="str">
        <f t="shared" si="1"/>
        <v>Temnothorax albipennis</v>
      </c>
      <c r="H118" t="s">
        <v>877</v>
      </c>
      <c r="I118" t="s">
        <v>878</v>
      </c>
    </row>
    <row r="119" spans="1:9" ht="14.45" x14ac:dyDescent="0.35">
      <c r="A119" t="s">
        <v>879</v>
      </c>
      <c r="B119" s="6" t="s">
        <v>312</v>
      </c>
      <c r="C119" s="6" t="s">
        <v>313</v>
      </c>
      <c r="D119" s="7" t="s">
        <v>91</v>
      </c>
      <c r="E119" s="7" t="s">
        <v>880</v>
      </c>
      <c r="F119" s="7" t="s">
        <v>881</v>
      </c>
      <c r="G119" s="7" t="str">
        <f t="shared" si="1"/>
        <v>Temnothorax arcanus</v>
      </c>
      <c r="H119" t="s">
        <v>882</v>
      </c>
      <c r="I119" t="s">
        <v>883</v>
      </c>
    </row>
    <row r="120" spans="1:9" ht="14.45" x14ac:dyDescent="0.35">
      <c r="A120" t="s">
        <v>884</v>
      </c>
      <c r="B120" s="6" t="s">
        <v>312</v>
      </c>
      <c r="C120" s="6" t="s">
        <v>313</v>
      </c>
      <c r="D120" s="7" t="s">
        <v>91</v>
      </c>
      <c r="E120" s="7" t="s">
        <v>885</v>
      </c>
      <c r="F120" s="7" t="s">
        <v>837</v>
      </c>
      <c r="G120" s="7" t="str">
        <f t="shared" si="1"/>
        <v>Temnothorax corticalis</v>
      </c>
      <c r="H120" t="s">
        <v>886</v>
      </c>
      <c r="I120" t="s">
        <v>887</v>
      </c>
    </row>
    <row r="121" spans="1:9" ht="14.45" x14ac:dyDescent="0.35">
      <c r="A121" t="s">
        <v>888</v>
      </c>
      <c r="B121" s="6" t="s">
        <v>312</v>
      </c>
      <c r="C121" s="6" t="s">
        <v>313</v>
      </c>
      <c r="D121" s="7" t="s">
        <v>91</v>
      </c>
      <c r="E121" s="7" t="s">
        <v>889</v>
      </c>
      <c r="F121" s="7" t="s">
        <v>890</v>
      </c>
      <c r="G121" s="7" t="str">
        <f t="shared" si="1"/>
        <v>Temnothorax flavicornis</v>
      </c>
      <c r="H121" t="s">
        <v>891</v>
      </c>
      <c r="I121" t="s">
        <v>892</v>
      </c>
    </row>
    <row r="122" spans="1:9" ht="14.45" x14ac:dyDescent="0.35">
      <c r="A122" t="s">
        <v>893</v>
      </c>
      <c r="B122" s="6" t="s">
        <v>312</v>
      </c>
      <c r="C122" s="6" t="s">
        <v>313</v>
      </c>
      <c r="D122" s="7" t="s">
        <v>91</v>
      </c>
      <c r="E122" s="7" t="s">
        <v>894</v>
      </c>
      <c r="F122" s="7" t="s">
        <v>837</v>
      </c>
      <c r="G122" s="7" t="str">
        <f t="shared" si="1"/>
        <v>Temnothorax interruptus</v>
      </c>
      <c r="H122" t="s">
        <v>895</v>
      </c>
      <c r="I122" t="s">
        <v>896</v>
      </c>
    </row>
    <row r="123" spans="1:9" ht="14.45" x14ac:dyDescent="0.35">
      <c r="A123" t="s">
        <v>897</v>
      </c>
      <c r="B123" s="6" t="s">
        <v>312</v>
      </c>
      <c r="C123" s="6" t="s">
        <v>313</v>
      </c>
      <c r="D123" s="7" t="s">
        <v>91</v>
      </c>
      <c r="E123" s="7" t="s">
        <v>898</v>
      </c>
      <c r="F123" s="7" t="s">
        <v>899</v>
      </c>
      <c r="G123" s="7" t="str">
        <f t="shared" si="1"/>
        <v>Temnothorax luteus</v>
      </c>
      <c r="H123" t="s">
        <v>900</v>
      </c>
      <c r="I123" t="s">
        <v>901</v>
      </c>
    </row>
    <row r="124" spans="1:9" ht="14.45" x14ac:dyDescent="0.35">
      <c r="A124" t="s">
        <v>902</v>
      </c>
      <c r="B124" s="6" t="s">
        <v>312</v>
      </c>
      <c r="C124" s="6" t="s">
        <v>313</v>
      </c>
      <c r="D124" s="8" t="s">
        <v>91</v>
      </c>
      <c r="E124" s="8" t="s">
        <v>903</v>
      </c>
      <c r="F124" s="10" t="s">
        <v>904</v>
      </c>
      <c r="G124" s="7" t="str">
        <f t="shared" si="1"/>
        <v>Temnothorax mullerianus</v>
      </c>
      <c r="H124" t="s">
        <v>905</v>
      </c>
      <c r="I124" t="s">
        <v>906</v>
      </c>
    </row>
    <row r="125" spans="1:9" ht="14.45" x14ac:dyDescent="0.35">
      <c r="A125" t="s">
        <v>907</v>
      </c>
      <c r="B125" s="6" t="s">
        <v>312</v>
      </c>
      <c r="C125" s="6" t="s">
        <v>313</v>
      </c>
      <c r="D125" s="7" t="s">
        <v>91</v>
      </c>
      <c r="E125" s="7" t="s">
        <v>908</v>
      </c>
      <c r="F125" s="7" t="s">
        <v>909</v>
      </c>
      <c r="G125" s="7" t="str">
        <f t="shared" si="1"/>
        <v>Temnothorax nadigi</v>
      </c>
      <c r="H125" t="s">
        <v>910</v>
      </c>
      <c r="I125" t="s">
        <v>911</v>
      </c>
    </row>
    <row r="126" spans="1:9" ht="14.45" x14ac:dyDescent="0.35">
      <c r="A126" t="s">
        <v>912</v>
      </c>
      <c r="B126" s="6" t="s">
        <v>312</v>
      </c>
      <c r="C126" s="6" t="s">
        <v>313</v>
      </c>
      <c r="D126" s="7" t="s">
        <v>91</v>
      </c>
      <c r="E126" s="7" t="s">
        <v>913</v>
      </c>
      <c r="F126" s="7" t="s">
        <v>871</v>
      </c>
      <c r="G126" s="7" t="str">
        <f t="shared" si="1"/>
        <v>Temnothorax nigriceps</v>
      </c>
      <c r="H126" t="s">
        <v>914</v>
      </c>
      <c r="I126" t="s">
        <v>915</v>
      </c>
    </row>
    <row r="127" spans="1:9" x14ac:dyDescent="0.25">
      <c r="A127" t="s">
        <v>916</v>
      </c>
      <c r="B127" s="6" t="s">
        <v>312</v>
      </c>
      <c r="C127" s="6" t="s">
        <v>313</v>
      </c>
      <c r="D127" s="7" t="s">
        <v>91</v>
      </c>
      <c r="E127" s="7" t="s">
        <v>917</v>
      </c>
      <c r="F127" s="7" t="s">
        <v>543</v>
      </c>
      <c r="G127" s="7" t="str">
        <f t="shared" si="1"/>
        <v>Temnothorax nylanderi</v>
      </c>
      <c r="H127" t="s">
        <v>918</v>
      </c>
      <c r="I127" t="s">
        <v>919</v>
      </c>
    </row>
    <row r="128" spans="1:9" ht="14.45" x14ac:dyDescent="0.35">
      <c r="A128" t="s">
        <v>920</v>
      </c>
      <c r="B128" s="6" t="s">
        <v>312</v>
      </c>
      <c r="C128" s="6" t="s">
        <v>313</v>
      </c>
      <c r="D128" s="7" t="s">
        <v>91</v>
      </c>
      <c r="E128" s="7" t="s">
        <v>921</v>
      </c>
      <c r="F128" s="7" t="s">
        <v>837</v>
      </c>
      <c r="G128" s="7" t="str">
        <f t="shared" si="1"/>
        <v>Temnothorax parvulus</v>
      </c>
      <c r="H128" t="s">
        <v>922</v>
      </c>
      <c r="I128" t="s">
        <v>923</v>
      </c>
    </row>
    <row r="129" spans="1:9" ht="14.45" x14ac:dyDescent="0.35">
      <c r="A129" t="s">
        <v>924</v>
      </c>
      <c r="B129" s="6" t="s">
        <v>312</v>
      </c>
      <c r="C129" s="6" t="s">
        <v>313</v>
      </c>
      <c r="D129" s="7" t="s">
        <v>91</v>
      </c>
      <c r="E129" s="7" t="s">
        <v>925</v>
      </c>
      <c r="F129" s="7" t="s">
        <v>926</v>
      </c>
      <c r="G129" s="7" t="str">
        <f t="shared" si="1"/>
        <v>Temnothorax recedens</v>
      </c>
      <c r="H129" t="s">
        <v>927</v>
      </c>
      <c r="I129" t="s">
        <v>928</v>
      </c>
    </row>
    <row r="130" spans="1:9" ht="14.45" x14ac:dyDescent="0.35">
      <c r="A130" t="s">
        <v>929</v>
      </c>
      <c r="B130" s="6" t="s">
        <v>312</v>
      </c>
      <c r="C130" s="6" t="s">
        <v>313</v>
      </c>
      <c r="D130" s="7" t="s">
        <v>91</v>
      </c>
      <c r="E130" s="7" t="s">
        <v>930</v>
      </c>
      <c r="F130" s="7" t="s">
        <v>931</v>
      </c>
      <c r="G130" s="7" t="str">
        <f t="shared" si="1"/>
        <v>Temnothorax tuberum</v>
      </c>
      <c r="H130" t="s">
        <v>932</v>
      </c>
      <c r="I130" t="s">
        <v>933</v>
      </c>
    </row>
    <row r="131" spans="1:9" ht="14.45" x14ac:dyDescent="0.35">
      <c r="A131" t="s">
        <v>934</v>
      </c>
      <c r="B131" s="6" t="s">
        <v>312</v>
      </c>
      <c r="C131" s="6" t="s">
        <v>313</v>
      </c>
      <c r="D131" s="7" t="s">
        <v>91</v>
      </c>
      <c r="E131" s="7" t="s">
        <v>935</v>
      </c>
      <c r="F131" s="7" t="s">
        <v>316</v>
      </c>
      <c r="G131" s="7" t="str">
        <f t="shared" ref="G131:G140" si="2">D131&amp;" "&amp;E131</f>
        <v>Temnothorax unifasciatus</v>
      </c>
      <c r="H131" t="s">
        <v>936</v>
      </c>
      <c r="I131" t="s">
        <v>937</v>
      </c>
    </row>
    <row r="132" spans="1:9" x14ac:dyDescent="0.25">
      <c r="A132" t="s">
        <v>938</v>
      </c>
      <c r="B132" s="6" t="s">
        <v>312</v>
      </c>
      <c r="C132" s="6" t="s">
        <v>313</v>
      </c>
      <c r="D132" s="9" t="s">
        <v>939</v>
      </c>
      <c r="E132" s="8" t="s">
        <v>940</v>
      </c>
      <c r="F132" s="11" t="s">
        <v>941</v>
      </c>
      <c r="G132" s="7" t="str">
        <f t="shared" si="2"/>
        <v>Temnothorax  ravouxi</v>
      </c>
      <c r="H132" t="s">
        <v>942</v>
      </c>
      <c r="I132" t="s">
        <v>943</v>
      </c>
    </row>
    <row r="133" spans="1:9" ht="14.45" x14ac:dyDescent="0.35">
      <c r="A133" t="s">
        <v>944</v>
      </c>
      <c r="B133" s="6" t="s">
        <v>312</v>
      </c>
      <c r="C133" s="6" t="s">
        <v>313</v>
      </c>
      <c r="D133" s="9" t="s">
        <v>939</v>
      </c>
      <c r="E133" s="8" t="s">
        <v>945</v>
      </c>
      <c r="F133" s="11" t="s">
        <v>662</v>
      </c>
      <c r="G133" s="7" t="str">
        <f t="shared" si="2"/>
        <v>Temnothorax  stumperi</v>
      </c>
      <c r="H133" t="s">
        <v>946</v>
      </c>
      <c r="I133" t="s">
        <v>947</v>
      </c>
    </row>
    <row r="134" spans="1:9" ht="14.45" x14ac:dyDescent="0.35">
      <c r="A134" t="s">
        <v>948</v>
      </c>
      <c r="B134" s="6" t="s">
        <v>312</v>
      </c>
      <c r="C134" s="6" t="s">
        <v>313</v>
      </c>
      <c r="D134" s="7" t="s">
        <v>15</v>
      </c>
      <c r="E134" s="14" t="s">
        <v>949</v>
      </c>
      <c r="F134" s="14" t="s">
        <v>950</v>
      </c>
      <c r="G134" s="7" t="str">
        <f t="shared" si="2"/>
        <v>Tetramorium alpestre</v>
      </c>
      <c r="H134" t="s">
        <v>951</v>
      </c>
      <c r="I134" t="s">
        <v>952</v>
      </c>
    </row>
    <row r="135" spans="1:9" ht="14.45" x14ac:dyDescent="0.35">
      <c r="A135" t="s">
        <v>953</v>
      </c>
      <c r="B135" s="6" t="s">
        <v>312</v>
      </c>
      <c r="C135" s="6" t="s">
        <v>313</v>
      </c>
      <c r="D135" s="7" t="s">
        <v>15</v>
      </c>
      <c r="E135" s="14" t="s">
        <v>954</v>
      </c>
      <c r="F135" s="7" t="s">
        <v>352</v>
      </c>
      <c r="G135" s="7" t="str">
        <f t="shared" si="2"/>
        <v>Tetramorium caespitum</v>
      </c>
      <c r="H135" t="s">
        <v>955</v>
      </c>
      <c r="I135" t="s">
        <v>956</v>
      </c>
    </row>
    <row r="136" spans="1:9" x14ac:dyDescent="0.25">
      <c r="A136" t="s">
        <v>957</v>
      </c>
      <c r="B136" s="6" t="s">
        <v>312</v>
      </c>
      <c r="C136" s="6" t="s">
        <v>313</v>
      </c>
      <c r="D136" s="7" t="s">
        <v>15</v>
      </c>
      <c r="E136" s="13" t="s">
        <v>958</v>
      </c>
      <c r="F136" s="13" t="s">
        <v>959</v>
      </c>
      <c r="G136" s="7" t="str">
        <f t="shared" si="2"/>
        <v>Tetramorium immigrans</v>
      </c>
      <c r="H136" t="s">
        <v>960</v>
      </c>
      <c r="I136" t="s">
        <v>961</v>
      </c>
    </row>
    <row r="137" spans="1:9" x14ac:dyDescent="0.25">
      <c r="A137" t="s">
        <v>962</v>
      </c>
      <c r="B137" s="6" t="s">
        <v>312</v>
      </c>
      <c r="C137" s="6" t="s">
        <v>313</v>
      </c>
      <c r="D137" s="7" t="s">
        <v>15</v>
      </c>
      <c r="E137" s="7" t="s">
        <v>963</v>
      </c>
      <c r="F137" s="7" t="s">
        <v>543</v>
      </c>
      <c r="G137" s="7" t="str">
        <f t="shared" si="2"/>
        <v>Tetramorium impurum</v>
      </c>
      <c r="H137" t="s">
        <v>964</v>
      </c>
      <c r="I137" t="s">
        <v>965</v>
      </c>
    </row>
    <row r="138" spans="1:9" x14ac:dyDescent="0.25">
      <c r="A138" t="s">
        <v>966</v>
      </c>
      <c r="B138" s="6" t="s">
        <v>312</v>
      </c>
      <c r="C138" s="6" t="s">
        <v>313</v>
      </c>
      <c r="D138" s="7" t="s">
        <v>15</v>
      </c>
      <c r="E138" s="13" t="s">
        <v>967</v>
      </c>
      <c r="F138" s="13" t="s">
        <v>959</v>
      </c>
      <c r="G138" s="7" t="str">
        <f t="shared" si="2"/>
        <v>Tetramorium indocile</v>
      </c>
      <c r="H138" t="s">
        <v>968</v>
      </c>
      <c r="I138" t="s">
        <v>969</v>
      </c>
    </row>
    <row r="139" spans="1:9" x14ac:dyDescent="0.25">
      <c r="A139" t="s">
        <v>970</v>
      </c>
      <c r="B139" s="6" t="s">
        <v>312</v>
      </c>
      <c r="C139" s="6" t="s">
        <v>313</v>
      </c>
      <c r="D139" s="9" t="s">
        <v>971</v>
      </c>
      <c r="E139" s="8" t="s">
        <v>972</v>
      </c>
      <c r="F139" s="7" t="s">
        <v>837</v>
      </c>
      <c r="G139" s="7" t="str">
        <f t="shared" si="2"/>
        <v>Tetramorium  atratulum</v>
      </c>
      <c r="H139" t="s">
        <v>973</v>
      </c>
      <c r="I139" t="s">
        <v>974</v>
      </c>
    </row>
    <row r="140" spans="1:9" x14ac:dyDescent="0.25">
      <c r="A140" t="s">
        <v>975</v>
      </c>
      <c r="B140" s="6" t="s">
        <v>312</v>
      </c>
      <c r="C140" s="6" t="s">
        <v>313</v>
      </c>
      <c r="D140" s="9" t="s">
        <v>971</v>
      </c>
      <c r="E140" s="8" t="s">
        <v>976</v>
      </c>
      <c r="F140" s="11" t="s">
        <v>977</v>
      </c>
      <c r="G140" s="7" t="str">
        <f t="shared" si="2"/>
        <v>Tetramorium  inquilinum</v>
      </c>
      <c r="H140" t="s">
        <v>978</v>
      </c>
      <c r="I140" t="s">
        <v>979</v>
      </c>
    </row>
    <row r="141" spans="1:9" x14ac:dyDescent="0.25">
      <c r="A141" t="s">
        <v>980</v>
      </c>
      <c r="B141" s="6" t="s">
        <v>312</v>
      </c>
      <c r="C141" s="6" t="s">
        <v>313</v>
      </c>
      <c r="D141" s="7" t="s">
        <v>314</v>
      </c>
      <c r="E141" s="5" t="s">
        <v>981</v>
      </c>
      <c r="G141" s="5" t="s">
        <v>982</v>
      </c>
    </row>
    <row r="142" spans="1:9" x14ac:dyDescent="0.25">
      <c r="A142" t="s">
        <v>983</v>
      </c>
      <c r="B142" s="6" t="s">
        <v>312</v>
      </c>
      <c r="C142" s="6" t="s">
        <v>329</v>
      </c>
      <c r="D142" s="8" t="s">
        <v>330</v>
      </c>
      <c r="E142" s="5" t="s">
        <v>981</v>
      </c>
      <c r="G142" s="5" t="s">
        <v>984</v>
      </c>
    </row>
    <row r="143" spans="1:9" x14ac:dyDescent="0.25">
      <c r="A143" t="s">
        <v>985</v>
      </c>
      <c r="B143" s="6" t="s">
        <v>312</v>
      </c>
      <c r="C143" s="6" t="s">
        <v>336</v>
      </c>
      <c r="D143" s="7" t="s">
        <v>16</v>
      </c>
      <c r="E143" s="5" t="s">
        <v>981</v>
      </c>
      <c r="G143" s="5" t="s">
        <v>986</v>
      </c>
    </row>
    <row r="144" spans="1:9" x14ac:dyDescent="0.25">
      <c r="A144" t="s">
        <v>987</v>
      </c>
      <c r="B144" s="6" t="s">
        <v>312</v>
      </c>
      <c r="C144" s="6" t="s">
        <v>336</v>
      </c>
      <c r="D144" s="9" t="s">
        <v>381</v>
      </c>
      <c r="E144" s="5" t="s">
        <v>981</v>
      </c>
      <c r="G144" s="5" t="s">
        <v>988</v>
      </c>
    </row>
    <row r="145" spans="1:7" x14ac:dyDescent="0.25">
      <c r="A145" t="s">
        <v>989</v>
      </c>
      <c r="B145" s="6" t="s">
        <v>312</v>
      </c>
      <c r="C145" s="6" t="s">
        <v>313</v>
      </c>
      <c r="D145" s="7" t="s">
        <v>387</v>
      </c>
      <c r="E145" s="5" t="s">
        <v>981</v>
      </c>
      <c r="G145" s="5" t="s">
        <v>990</v>
      </c>
    </row>
    <row r="146" spans="1:7" x14ac:dyDescent="0.25">
      <c r="A146" t="s">
        <v>991</v>
      </c>
      <c r="B146" s="6" t="s">
        <v>312</v>
      </c>
      <c r="C146" s="6" t="s">
        <v>329</v>
      </c>
      <c r="D146" s="7" t="s">
        <v>397</v>
      </c>
      <c r="E146" s="5" t="s">
        <v>981</v>
      </c>
      <c r="G146" s="5" t="s">
        <v>992</v>
      </c>
    </row>
    <row r="147" spans="1:7" x14ac:dyDescent="0.25">
      <c r="A147" t="s">
        <v>993</v>
      </c>
      <c r="B147" s="6" t="s">
        <v>312</v>
      </c>
      <c r="C147" s="6" t="s">
        <v>336</v>
      </c>
      <c r="D147" s="7" t="s">
        <v>403</v>
      </c>
      <c r="E147" s="5" t="s">
        <v>981</v>
      </c>
      <c r="G147" s="5" t="s">
        <v>994</v>
      </c>
    </row>
    <row r="148" spans="1:7" x14ac:dyDescent="0.25">
      <c r="A148" s="12" t="s">
        <v>995</v>
      </c>
      <c r="B148" s="6" t="s">
        <v>312</v>
      </c>
      <c r="C148" s="6" t="s">
        <v>313</v>
      </c>
      <c r="D148" s="7" t="s">
        <v>519</v>
      </c>
      <c r="E148" s="5" t="s">
        <v>981</v>
      </c>
      <c r="G148" s="5" t="s">
        <v>996</v>
      </c>
    </row>
    <row r="149" spans="1:7" x14ac:dyDescent="0.25">
      <c r="A149" t="s">
        <v>997</v>
      </c>
      <c r="B149" s="6" t="s">
        <v>312</v>
      </c>
      <c r="C149" s="6" t="s">
        <v>313</v>
      </c>
      <c r="D149" s="7" t="s">
        <v>525</v>
      </c>
      <c r="E149" s="5" t="s">
        <v>981</v>
      </c>
      <c r="G149" s="5" t="s">
        <v>998</v>
      </c>
    </row>
    <row r="150" spans="1:7" x14ac:dyDescent="0.25">
      <c r="A150" t="s">
        <v>536</v>
      </c>
      <c r="B150" s="6" t="s">
        <v>312</v>
      </c>
      <c r="C150" s="6" t="s">
        <v>530</v>
      </c>
      <c r="D150" s="7" t="s">
        <v>531</v>
      </c>
      <c r="E150" s="5" t="s">
        <v>981</v>
      </c>
      <c r="G150" s="5" t="s">
        <v>999</v>
      </c>
    </row>
    <row r="151" spans="1:7" x14ac:dyDescent="0.25">
      <c r="A151" t="s">
        <v>1000</v>
      </c>
      <c r="B151" s="6" t="s">
        <v>312</v>
      </c>
      <c r="C151" s="6" t="s">
        <v>336</v>
      </c>
      <c r="D151" s="7" t="s">
        <v>3</v>
      </c>
      <c r="E151" s="5" t="s">
        <v>981</v>
      </c>
      <c r="G151" s="5" t="s">
        <v>1001</v>
      </c>
    </row>
    <row r="152" spans="1:7" x14ac:dyDescent="0.25">
      <c r="A152" t="s">
        <v>1002</v>
      </c>
      <c r="B152" s="6" t="s">
        <v>312</v>
      </c>
      <c r="C152" s="6" t="s">
        <v>313</v>
      </c>
      <c r="D152" s="7" t="s">
        <v>7</v>
      </c>
      <c r="E152" s="5" t="s">
        <v>981</v>
      </c>
      <c r="G152" s="5" t="s">
        <v>1003</v>
      </c>
    </row>
    <row r="153" spans="1:7" x14ac:dyDescent="0.25">
      <c r="A153" t="s">
        <v>1004</v>
      </c>
      <c r="B153" s="6" t="s">
        <v>312</v>
      </c>
      <c r="C153" s="6" t="s">
        <v>313</v>
      </c>
      <c r="D153" s="7" t="s">
        <v>86</v>
      </c>
      <c r="E153" s="5" t="s">
        <v>981</v>
      </c>
      <c r="G153" s="5" t="s">
        <v>1005</v>
      </c>
    </row>
    <row r="154" spans="1:7" x14ac:dyDescent="0.25">
      <c r="A154" t="s">
        <v>1006</v>
      </c>
      <c r="B154" s="6" t="s">
        <v>312</v>
      </c>
      <c r="C154" s="6" t="s">
        <v>313</v>
      </c>
      <c r="D154" s="7" t="s">
        <v>669</v>
      </c>
      <c r="E154" s="5" t="s">
        <v>981</v>
      </c>
      <c r="G154" s="5" t="s">
        <v>1007</v>
      </c>
    </row>
    <row r="155" spans="1:7" x14ac:dyDescent="0.25">
      <c r="A155" t="s">
        <v>1008</v>
      </c>
      <c r="B155" s="6" t="s">
        <v>312</v>
      </c>
      <c r="C155" s="6" t="s">
        <v>313</v>
      </c>
      <c r="D155" s="7" t="s">
        <v>675</v>
      </c>
      <c r="E155" s="5" t="s">
        <v>981</v>
      </c>
      <c r="G155" s="5" t="s">
        <v>1009</v>
      </c>
    </row>
    <row r="156" spans="1:7" x14ac:dyDescent="0.25">
      <c r="A156" t="s">
        <v>1010</v>
      </c>
      <c r="B156" s="6" t="s">
        <v>312</v>
      </c>
      <c r="C156" s="6" t="s">
        <v>313</v>
      </c>
      <c r="D156" s="7" t="s">
        <v>0</v>
      </c>
      <c r="E156" s="5" t="s">
        <v>981</v>
      </c>
      <c r="G156" s="5" t="s">
        <v>1011</v>
      </c>
    </row>
    <row r="157" spans="1:7" x14ac:dyDescent="0.25">
      <c r="A157" s="12" t="s">
        <v>1012</v>
      </c>
      <c r="B157" s="6" t="s">
        <v>312</v>
      </c>
      <c r="C157" s="6" t="s">
        <v>313</v>
      </c>
      <c r="D157" s="7" t="s">
        <v>681</v>
      </c>
      <c r="E157" s="5" t="s">
        <v>981</v>
      </c>
      <c r="G157" s="5" t="s">
        <v>1013</v>
      </c>
    </row>
    <row r="158" spans="1:7" x14ac:dyDescent="0.25">
      <c r="A158" t="s">
        <v>1014</v>
      </c>
      <c r="B158" s="6" t="s">
        <v>312</v>
      </c>
      <c r="C158" s="6" t="s">
        <v>313</v>
      </c>
      <c r="D158" s="7" t="s">
        <v>766</v>
      </c>
      <c r="E158" s="5" t="s">
        <v>981</v>
      </c>
      <c r="G158" s="5" t="s">
        <v>1015</v>
      </c>
    </row>
    <row r="159" spans="1:7" x14ac:dyDescent="0.25">
      <c r="A159" t="s">
        <v>1016</v>
      </c>
      <c r="B159" s="6" t="s">
        <v>312</v>
      </c>
      <c r="C159" s="6" t="s">
        <v>336</v>
      </c>
      <c r="D159" s="7" t="s">
        <v>772</v>
      </c>
      <c r="E159" s="5" t="s">
        <v>981</v>
      </c>
      <c r="G159" s="5" t="s">
        <v>1017</v>
      </c>
    </row>
    <row r="160" spans="1:7" x14ac:dyDescent="0.25">
      <c r="A160" t="s">
        <v>1018</v>
      </c>
      <c r="B160" s="6" t="s">
        <v>312</v>
      </c>
      <c r="C160" s="6" t="s">
        <v>336</v>
      </c>
      <c r="D160" s="7" t="s">
        <v>787</v>
      </c>
      <c r="E160" s="5" t="s">
        <v>981</v>
      </c>
      <c r="G160" s="5" t="s">
        <v>1019</v>
      </c>
    </row>
    <row r="161" spans="1:7" x14ac:dyDescent="0.25">
      <c r="A161" t="s">
        <v>1020</v>
      </c>
      <c r="B161" s="6" t="s">
        <v>312</v>
      </c>
      <c r="C161" s="6" t="s">
        <v>530</v>
      </c>
      <c r="D161" s="7" t="s">
        <v>792</v>
      </c>
      <c r="E161" s="5" t="s">
        <v>981</v>
      </c>
      <c r="G161" s="5" t="s">
        <v>1021</v>
      </c>
    </row>
    <row r="162" spans="1:7" x14ac:dyDescent="0.25">
      <c r="A162" t="s">
        <v>1022</v>
      </c>
      <c r="B162" s="6" t="s">
        <v>312</v>
      </c>
      <c r="C162" s="6" t="s">
        <v>313</v>
      </c>
      <c r="D162" s="7" t="s">
        <v>801</v>
      </c>
      <c r="E162" s="5" t="s">
        <v>981</v>
      </c>
      <c r="G162" s="5" t="s">
        <v>1023</v>
      </c>
    </row>
    <row r="163" spans="1:7" x14ac:dyDescent="0.25">
      <c r="A163" t="s">
        <v>1024</v>
      </c>
      <c r="B163" s="6" t="s">
        <v>312</v>
      </c>
      <c r="C163" s="6" t="s">
        <v>313</v>
      </c>
      <c r="D163" s="7" t="s">
        <v>821</v>
      </c>
      <c r="E163" s="5" t="s">
        <v>981</v>
      </c>
      <c r="G163" s="5" t="s">
        <v>1025</v>
      </c>
    </row>
    <row r="164" spans="1:7" x14ac:dyDescent="0.25">
      <c r="A164" t="s">
        <v>1026</v>
      </c>
      <c r="B164" s="6" t="s">
        <v>312</v>
      </c>
      <c r="C164" s="6" t="s">
        <v>313</v>
      </c>
      <c r="D164" s="9" t="s">
        <v>841</v>
      </c>
      <c r="E164" s="5" t="s">
        <v>981</v>
      </c>
      <c r="G164" s="5" t="s">
        <v>1027</v>
      </c>
    </row>
    <row r="165" spans="1:7" x14ac:dyDescent="0.25">
      <c r="A165" t="s">
        <v>1028</v>
      </c>
      <c r="B165" s="6" t="s">
        <v>312</v>
      </c>
      <c r="C165" s="6" t="s">
        <v>329</v>
      </c>
      <c r="D165" s="7" t="s">
        <v>95</v>
      </c>
      <c r="E165" s="5" t="s">
        <v>981</v>
      </c>
      <c r="G165" s="5" t="s">
        <v>1029</v>
      </c>
    </row>
    <row r="166" spans="1:7" x14ac:dyDescent="0.25">
      <c r="A166" t="s">
        <v>1030</v>
      </c>
      <c r="B166" s="6" t="s">
        <v>312</v>
      </c>
      <c r="C166" s="6" t="s">
        <v>313</v>
      </c>
      <c r="D166" s="7" t="s">
        <v>91</v>
      </c>
      <c r="E166" s="5" t="s">
        <v>981</v>
      </c>
      <c r="G166" s="5" t="s">
        <v>1031</v>
      </c>
    </row>
    <row r="167" spans="1:7" x14ac:dyDescent="0.25">
      <c r="A167" t="s">
        <v>1032</v>
      </c>
      <c r="B167" s="6" t="s">
        <v>312</v>
      </c>
      <c r="C167" s="6" t="s">
        <v>313</v>
      </c>
      <c r="D167" s="7" t="s">
        <v>15</v>
      </c>
      <c r="E167" s="5" t="s">
        <v>981</v>
      </c>
      <c r="G167" s="5" t="s">
        <v>1033</v>
      </c>
    </row>
    <row r="168" spans="1:7" x14ac:dyDescent="0.25">
      <c r="A168"/>
      <c r="B168" s="6"/>
      <c r="C168" s="6"/>
      <c r="D168" s="7"/>
    </row>
    <row r="169" spans="1:7" x14ac:dyDescent="0.25">
      <c r="A169"/>
      <c r="B169" s="6"/>
      <c r="C169" s="6"/>
      <c r="D169" s="7"/>
    </row>
    <row r="170" spans="1:7" x14ac:dyDescent="0.25">
      <c r="A170"/>
      <c r="B170" s="6"/>
      <c r="C170" s="6"/>
      <c r="D170" s="7"/>
    </row>
    <row r="171" spans="1:7" x14ac:dyDescent="0.25">
      <c r="A171"/>
      <c r="B171" s="6"/>
      <c r="C171" s="6"/>
      <c r="D171" s="7"/>
    </row>
    <row r="172" spans="1:7" x14ac:dyDescent="0.25">
      <c r="A172"/>
      <c r="B172" s="6"/>
      <c r="C172" s="6"/>
      <c r="D172" s="7"/>
    </row>
    <row r="173" spans="1:7" x14ac:dyDescent="0.25">
      <c r="A173"/>
      <c r="B173" s="6"/>
      <c r="C173" s="6"/>
      <c r="D173" s="7"/>
    </row>
    <row r="174" spans="1:7" x14ac:dyDescent="0.25">
      <c r="A174"/>
      <c r="B174" s="6"/>
      <c r="C174" s="6"/>
      <c r="D174" s="7"/>
    </row>
    <row r="175" spans="1:7" x14ac:dyDescent="0.25">
      <c r="A175"/>
      <c r="B175" s="6"/>
      <c r="C175" s="6"/>
      <c r="D175" s="7"/>
    </row>
    <row r="176" spans="1:7" x14ac:dyDescent="0.25">
      <c r="A176"/>
      <c r="B176" s="6"/>
      <c r="C176" s="6"/>
      <c r="D176" s="7"/>
    </row>
    <row r="177" spans="1:4" x14ac:dyDescent="0.25">
      <c r="A177"/>
      <c r="B177" s="6"/>
      <c r="C177" s="6"/>
      <c r="D177" s="7"/>
    </row>
    <row r="178" spans="1:4" x14ac:dyDescent="0.25">
      <c r="A178"/>
      <c r="B178" s="6"/>
      <c r="C178" s="6"/>
      <c r="D178" s="7"/>
    </row>
    <row r="179" spans="1:4" x14ac:dyDescent="0.25">
      <c r="A179"/>
      <c r="B179" s="6"/>
      <c r="C179" s="6"/>
      <c r="D179" s="7"/>
    </row>
    <row r="180" spans="1:4" x14ac:dyDescent="0.25">
      <c r="A180"/>
      <c r="B180" s="6"/>
      <c r="C180" s="6"/>
      <c r="D180" s="7"/>
    </row>
    <row r="181" spans="1:4" x14ac:dyDescent="0.25">
      <c r="A181"/>
      <c r="B181" s="6"/>
      <c r="C181" s="6"/>
      <c r="D181" s="9"/>
    </row>
    <row r="182" spans="1:4" x14ac:dyDescent="0.25">
      <c r="A182"/>
      <c r="B182" s="6"/>
      <c r="C182" s="6"/>
      <c r="D182" s="7"/>
    </row>
    <row r="183" spans="1:4" x14ac:dyDescent="0.25">
      <c r="A183"/>
      <c r="B183" s="6"/>
      <c r="C183" s="6"/>
      <c r="D183" s="7"/>
    </row>
    <row r="184" spans="1:4" x14ac:dyDescent="0.25">
      <c r="A184"/>
      <c r="B184" s="6"/>
      <c r="C184" s="6"/>
      <c r="D184" s="7"/>
    </row>
    <row r="185" spans="1:4" x14ac:dyDescent="0.25">
      <c r="A185"/>
      <c r="B185" s="6"/>
      <c r="C185" s="6"/>
      <c r="D185" s="7"/>
    </row>
    <row r="186" spans="1:4" x14ac:dyDescent="0.25">
      <c r="A186" s="10"/>
      <c r="B186" s="6"/>
      <c r="C186" s="6"/>
      <c r="D186" s="7"/>
    </row>
    <row r="187" spans="1:4" x14ac:dyDescent="0.25">
      <c r="A187" s="10"/>
      <c r="B187" s="6"/>
      <c r="C187" s="6"/>
      <c r="D187" s="7"/>
    </row>
    <row r="188" spans="1:4" x14ac:dyDescent="0.25">
      <c r="A188"/>
      <c r="B188" s="6"/>
      <c r="C188" s="6"/>
      <c r="D188" s="7"/>
    </row>
    <row r="189" spans="1:4" x14ac:dyDescent="0.25">
      <c r="A189"/>
      <c r="B189" s="6"/>
      <c r="C189" s="6"/>
      <c r="D189" s="7"/>
    </row>
    <row r="190" spans="1:4" x14ac:dyDescent="0.25">
      <c r="A190"/>
      <c r="B190" s="6"/>
      <c r="C190" s="6"/>
      <c r="D190" s="7"/>
    </row>
    <row r="191" spans="1:4" x14ac:dyDescent="0.25">
      <c r="A191"/>
      <c r="B191" s="6"/>
      <c r="C191" s="6"/>
      <c r="D191" s="7"/>
    </row>
    <row r="192" spans="1:4" x14ac:dyDescent="0.25">
      <c r="A192"/>
      <c r="B192" s="6"/>
      <c r="C192" s="6"/>
      <c r="D192" s="7"/>
    </row>
    <row r="193" spans="1:4" x14ac:dyDescent="0.25">
      <c r="A193"/>
      <c r="B193" s="6"/>
      <c r="C193" s="6"/>
      <c r="D193" s="7"/>
    </row>
    <row r="194" spans="1:4" x14ac:dyDescent="0.25">
      <c r="A194"/>
      <c r="B194" s="6"/>
      <c r="C194" s="6"/>
      <c r="D194" s="7"/>
    </row>
    <row r="195" spans="1:4" x14ac:dyDescent="0.25">
      <c r="A195"/>
      <c r="B195" s="6"/>
      <c r="C195" s="6"/>
      <c r="D195" s="7"/>
    </row>
    <row r="196" spans="1:4" x14ac:dyDescent="0.25">
      <c r="A196"/>
      <c r="B196" s="6"/>
      <c r="C196" s="6"/>
      <c r="D196" s="7"/>
    </row>
    <row r="197" spans="1:4" x14ac:dyDescent="0.25">
      <c r="A197"/>
      <c r="B197" s="6"/>
      <c r="C197" s="6"/>
      <c r="D197" s="7"/>
    </row>
    <row r="198" spans="1:4" x14ac:dyDescent="0.25">
      <c r="A198"/>
      <c r="B198" s="6"/>
      <c r="C198" s="6"/>
      <c r="D198" s="7"/>
    </row>
    <row r="199" spans="1:4" x14ac:dyDescent="0.25">
      <c r="A199"/>
      <c r="B199" s="6"/>
      <c r="C199" s="6"/>
      <c r="D199" s="7"/>
    </row>
    <row r="200" spans="1:4" x14ac:dyDescent="0.25">
      <c r="A200"/>
      <c r="B200" s="6"/>
      <c r="C200" s="6"/>
      <c r="D200" s="7"/>
    </row>
    <row r="201" spans="1:4" x14ac:dyDescent="0.25">
      <c r="A201"/>
      <c r="B201" s="6"/>
      <c r="C201" s="6"/>
      <c r="D201" s="7"/>
    </row>
    <row r="202" spans="1:4" x14ac:dyDescent="0.25">
      <c r="A202"/>
      <c r="B202" s="6"/>
      <c r="C202" s="6"/>
      <c r="D202" s="7"/>
    </row>
    <row r="203" spans="1:4" x14ac:dyDescent="0.25">
      <c r="A203"/>
      <c r="B203" s="6"/>
      <c r="C203" s="6"/>
      <c r="D203" s="7"/>
    </row>
    <row r="204" spans="1:4" x14ac:dyDescent="0.25">
      <c r="A204"/>
      <c r="B204" s="6"/>
      <c r="C204" s="6"/>
      <c r="D204" s="7"/>
    </row>
    <row r="205" spans="1:4" x14ac:dyDescent="0.25">
      <c r="A205"/>
      <c r="B205" s="6"/>
      <c r="C205" s="6"/>
      <c r="D205" s="7"/>
    </row>
    <row r="206" spans="1:4" x14ac:dyDescent="0.25">
      <c r="A206"/>
      <c r="B206" s="6"/>
      <c r="C206" s="6"/>
      <c r="D206" s="7"/>
    </row>
    <row r="207" spans="1:4" x14ac:dyDescent="0.25">
      <c r="A207"/>
      <c r="B207" s="6"/>
      <c r="C207" s="6"/>
      <c r="D207" s="7"/>
    </row>
    <row r="208" spans="1:4" x14ac:dyDescent="0.25">
      <c r="A208"/>
      <c r="B208" s="6"/>
      <c r="C208" s="6"/>
      <c r="D208" s="7"/>
    </row>
    <row r="209" spans="1:4" x14ac:dyDescent="0.25">
      <c r="A209"/>
      <c r="B209" s="6"/>
      <c r="C209" s="6"/>
      <c r="D209" s="7"/>
    </row>
    <row r="210" spans="1:4" x14ac:dyDescent="0.25">
      <c r="A210"/>
      <c r="B210" s="6"/>
      <c r="C210" s="6"/>
      <c r="D210" s="7"/>
    </row>
    <row r="211" spans="1:4" x14ac:dyDescent="0.25">
      <c r="A211"/>
      <c r="B211" s="6"/>
      <c r="C211" s="6"/>
      <c r="D211" s="7"/>
    </row>
    <row r="212" spans="1:4" x14ac:dyDescent="0.25">
      <c r="A212"/>
      <c r="B212" s="6"/>
      <c r="C212" s="6"/>
      <c r="D212" s="7"/>
    </row>
    <row r="213" spans="1:4" x14ac:dyDescent="0.25">
      <c r="A213"/>
      <c r="B213" s="6"/>
      <c r="C213" s="6"/>
      <c r="D213" s="7"/>
    </row>
    <row r="214" spans="1:4" x14ac:dyDescent="0.25">
      <c r="A214"/>
      <c r="B214" s="6"/>
      <c r="C214" s="6"/>
      <c r="D214" s="7"/>
    </row>
    <row r="215" spans="1:4" x14ac:dyDescent="0.25">
      <c r="A215"/>
      <c r="B215" s="6"/>
      <c r="C215" s="6"/>
      <c r="D215" s="7"/>
    </row>
    <row r="216" spans="1:4" x14ac:dyDescent="0.25">
      <c r="A216"/>
      <c r="B216" s="6"/>
      <c r="C216" s="6"/>
      <c r="D216" s="7"/>
    </row>
    <row r="217" spans="1:4" x14ac:dyDescent="0.25">
      <c r="A217"/>
      <c r="B217" s="6"/>
      <c r="C217" s="6"/>
      <c r="D217" s="7"/>
    </row>
    <row r="218" spans="1:4" x14ac:dyDescent="0.25">
      <c r="A218"/>
      <c r="B218" s="6"/>
      <c r="C218" s="6"/>
      <c r="D218" s="7"/>
    </row>
    <row r="219" spans="1:4" x14ac:dyDescent="0.25">
      <c r="A219"/>
      <c r="B219" s="6"/>
      <c r="C219" s="6"/>
      <c r="D219" s="7"/>
    </row>
    <row r="220" spans="1:4" x14ac:dyDescent="0.25">
      <c r="A220"/>
      <c r="B220" s="6"/>
      <c r="C220" s="6"/>
      <c r="D220" s="7"/>
    </row>
    <row r="221" spans="1:4" x14ac:dyDescent="0.25">
      <c r="A221"/>
      <c r="B221" s="6"/>
      <c r="C221" s="6"/>
      <c r="D221" s="7"/>
    </row>
    <row r="222" spans="1:4" x14ac:dyDescent="0.25">
      <c r="A222"/>
      <c r="B222" s="6"/>
      <c r="C222" s="6"/>
      <c r="D222" s="7"/>
    </row>
    <row r="223" spans="1:4" x14ac:dyDescent="0.25">
      <c r="A223"/>
      <c r="B223" s="6"/>
      <c r="C223" s="6"/>
      <c r="D223" s="7"/>
    </row>
    <row r="224" spans="1:4" x14ac:dyDescent="0.25">
      <c r="A224"/>
      <c r="B224" s="6"/>
      <c r="C224" s="6"/>
      <c r="D224" s="7"/>
    </row>
    <row r="225" spans="1:4" x14ac:dyDescent="0.25">
      <c r="A225"/>
      <c r="B225" s="6"/>
      <c r="C225" s="6"/>
      <c r="D225" s="7"/>
    </row>
    <row r="226" spans="1:4" x14ac:dyDescent="0.25">
      <c r="A226"/>
      <c r="B226" s="6"/>
      <c r="C226" s="6"/>
      <c r="D226" s="7"/>
    </row>
    <row r="227" spans="1:4" x14ac:dyDescent="0.25">
      <c r="A227"/>
      <c r="B227" s="6"/>
      <c r="C227" s="6"/>
      <c r="D227" s="7"/>
    </row>
    <row r="228" spans="1:4" x14ac:dyDescent="0.25">
      <c r="A228"/>
      <c r="B228" s="6"/>
      <c r="C228" s="6"/>
      <c r="D228" s="7"/>
    </row>
    <row r="229" spans="1:4" x14ac:dyDescent="0.25">
      <c r="A229"/>
      <c r="B229" s="6"/>
      <c r="C229" s="6"/>
      <c r="D229" s="7"/>
    </row>
    <row r="230" spans="1:4" x14ac:dyDescent="0.25">
      <c r="A230"/>
      <c r="B230" s="6"/>
      <c r="C230" s="6"/>
      <c r="D230" s="7"/>
    </row>
    <row r="231" spans="1:4" x14ac:dyDescent="0.25">
      <c r="A231"/>
      <c r="B231" s="6"/>
      <c r="C231" s="6"/>
      <c r="D231" s="7"/>
    </row>
    <row r="232" spans="1:4" x14ac:dyDescent="0.25">
      <c r="A232"/>
      <c r="B232" s="6"/>
      <c r="C232" s="6"/>
      <c r="D232" s="7"/>
    </row>
    <row r="233" spans="1:4" x14ac:dyDescent="0.25">
      <c r="A233"/>
      <c r="B233" s="6"/>
      <c r="C233" s="6"/>
      <c r="D233" s="7"/>
    </row>
    <row r="234" spans="1:4" x14ac:dyDescent="0.25">
      <c r="A234"/>
      <c r="B234" s="6"/>
      <c r="C234" s="6"/>
      <c r="D234" s="7"/>
    </row>
    <row r="235" spans="1:4" x14ac:dyDescent="0.25">
      <c r="A235"/>
      <c r="B235" s="6"/>
      <c r="C235" s="6"/>
      <c r="D235" s="7"/>
    </row>
    <row r="236" spans="1:4" x14ac:dyDescent="0.25">
      <c r="A236"/>
      <c r="B236" s="6"/>
      <c r="C236" s="6"/>
      <c r="D236" s="7"/>
    </row>
    <row r="237" spans="1:4" x14ac:dyDescent="0.25">
      <c r="A237"/>
      <c r="B237" s="6"/>
      <c r="C237" s="6"/>
      <c r="D237" s="7"/>
    </row>
    <row r="238" spans="1:4" x14ac:dyDescent="0.25">
      <c r="A238"/>
      <c r="B238" s="6"/>
      <c r="C238" s="6"/>
      <c r="D238" s="7"/>
    </row>
    <row r="239" spans="1:4" x14ac:dyDescent="0.25">
      <c r="A239"/>
      <c r="B239" s="6"/>
      <c r="C239" s="6"/>
      <c r="D239" s="7"/>
    </row>
    <row r="240" spans="1:4" x14ac:dyDescent="0.25">
      <c r="A240"/>
      <c r="B240" s="6"/>
      <c r="C240" s="6"/>
      <c r="D240" s="7"/>
    </row>
    <row r="241" spans="1:4" x14ac:dyDescent="0.25">
      <c r="A241"/>
      <c r="B241" s="6"/>
      <c r="C241" s="6"/>
      <c r="D241" s="7"/>
    </row>
    <row r="242" spans="1:4" x14ac:dyDescent="0.25">
      <c r="A242"/>
      <c r="B242" s="6"/>
      <c r="C242" s="6"/>
      <c r="D242" s="7"/>
    </row>
    <row r="243" spans="1:4" x14ac:dyDescent="0.25">
      <c r="A243"/>
      <c r="B243" s="6"/>
      <c r="C243" s="6"/>
      <c r="D243" s="7"/>
    </row>
    <row r="244" spans="1:4" x14ac:dyDescent="0.25">
      <c r="A244"/>
      <c r="B244" s="6"/>
      <c r="C244" s="6"/>
      <c r="D244" s="7"/>
    </row>
    <row r="245" spans="1:4" x14ac:dyDescent="0.25">
      <c r="A245"/>
      <c r="B245" s="6"/>
      <c r="C245" s="6"/>
      <c r="D245" s="7"/>
    </row>
    <row r="246" spans="1:4" x14ac:dyDescent="0.25">
      <c r="A246"/>
      <c r="B246" s="6"/>
      <c r="C246" s="6"/>
      <c r="D246" s="7"/>
    </row>
    <row r="247" spans="1:4" x14ac:dyDescent="0.25">
      <c r="A247"/>
      <c r="B247" s="6"/>
      <c r="C247" s="6"/>
      <c r="D247" s="7"/>
    </row>
    <row r="248" spans="1:4" x14ac:dyDescent="0.25">
      <c r="A248"/>
      <c r="B248" s="6"/>
      <c r="C248" s="6"/>
      <c r="D248" s="7"/>
    </row>
    <row r="249" spans="1:4" x14ac:dyDescent="0.25">
      <c r="A249"/>
      <c r="B249" s="6"/>
      <c r="C249" s="6"/>
      <c r="D249" s="7"/>
    </row>
    <row r="250" spans="1:4" x14ac:dyDescent="0.25">
      <c r="A250"/>
      <c r="B250" s="6"/>
      <c r="C250" s="6"/>
      <c r="D250" s="7"/>
    </row>
    <row r="251" spans="1:4" x14ac:dyDescent="0.25">
      <c r="A251"/>
      <c r="B251" s="6"/>
      <c r="C251" s="6"/>
      <c r="D251" s="7"/>
    </row>
    <row r="252" spans="1:4" x14ac:dyDescent="0.25">
      <c r="A252"/>
      <c r="B252" s="6"/>
      <c r="C252" s="6"/>
      <c r="D252" s="7"/>
    </row>
    <row r="253" spans="1:4" x14ac:dyDescent="0.25">
      <c r="A253"/>
      <c r="B253" s="6"/>
      <c r="C253" s="6"/>
      <c r="D253" s="7"/>
    </row>
    <row r="254" spans="1:4" x14ac:dyDescent="0.25">
      <c r="A254"/>
      <c r="B254" s="6"/>
      <c r="C254" s="6"/>
      <c r="D254" s="9"/>
    </row>
    <row r="255" spans="1:4" x14ac:dyDescent="0.25">
      <c r="A255"/>
      <c r="B255" s="6"/>
      <c r="C255" s="6"/>
      <c r="D255" s="13"/>
    </row>
    <row r="256" spans="1:4" x14ac:dyDescent="0.25">
      <c r="A256"/>
      <c r="B256" s="6"/>
      <c r="C256" s="6"/>
      <c r="D256" s="13"/>
    </row>
    <row r="257" spans="1:4" x14ac:dyDescent="0.25">
      <c r="A257"/>
      <c r="B257" s="6"/>
      <c r="C257" s="6"/>
      <c r="D257" s="7"/>
    </row>
    <row r="258" spans="1:4" x14ac:dyDescent="0.25">
      <c r="A258"/>
      <c r="B258" s="6"/>
      <c r="C258" s="6"/>
      <c r="D258" s="7"/>
    </row>
    <row r="259" spans="1:4" x14ac:dyDescent="0.25">
      <c r="A259"/>
      <c r="B259" s="6"/>
      <c r="C259" s="6"/>
      <c r="D259" s="7"/>
    </row>
    <row r="260" spans="1:4" x14ac:dyDescent="0.25">
      <c r="A260"/>
      <c r="B260" s="6"/>
      <c r="C260" s="6"/>
      <c r="D260" s="7"/>
    </row>
    <row r="261" spans="1:4" x14ac:dyDescent="0.25">
      <c r="A261"/>
      <c r="B261" s="6"/>
      <c r="C261" s="6"/>
      <c r="D261" s="7"/>
    </row>
    <row r="262" spans="1:4" x14ac:dyDescent="0.25">
      <c r="A262"/>
      <c r="B262" s="6"/>
      <c r="C262" s="6"/>
      <c r="D262" s="7"/>
    </row>
    <row r="263" spans="1:4" x14ac:dyDescent="0.25">
      <c r="A263"/>
      <c r="B263" s="6"/>
      <c r="C263" s="6"/>
      <c r="D263" s="7"/>
    </row>
    <row r="264" spans="1:4" x14ac:dyDescent="0.25">
      <c r="A264"/>
      <c r="B264" s="6"/>
      <c r="C264" s="6"/>
      <c r="D264" s="8"/>
    </row>
    <row r="265" spans="1:4" x14ac:dyDescent="0.25">
      <c r="A265"/>
      <c r="B265" s="6"/>
      <c r="C265" s="6"/>
      <c r="D265" s="7"/>
    </row>
    <row r="266" spans="1:4" x14ac:dyDescent="0.25">
      <c r="A266"/>
      <c r="B266" s="6"/>
      <c r="C266" s="6"/>
      <c r="D266" s="7"/>
    </row>
    <row r="267" spans="1:4" x14ac:dyDescent="0.25">
      <c r="A267"/>
      <c r="B267" s="6"/>
      <c r="C267" s="6"/>
      <c r="D267" s="7"/>
    </row>
    <row r="268" spans="1:4" x14ac:dyDescent="0.25">
      <c r="A268"/>
      <c r="B268" s="6"/>
      <c r="C268" s="6"/>
      <c r="D268" s="7"/>
    </row>
    <row r="269" spans="1:4" x14ac:dyDescent="0.25">
      <c r="A269"/>
      <c r="B269" s="6"/>
      <c r="C269" s="6"/>
      <c r="D269" s="7"/>
    </row>
    <row r="270" spans="1:4" x14ac:dyDescent="0.25">
      <c r="A270"/>
      <c r="B270" s="6"/>
      <c r="C270" s="6"/>
      <c r="D270" s="7"/>
    </row>
    <row r="271" spans="1:4" x14ac:dyDescent="0.25">
      <c r="A271"/>
      <c r="B271" s="6"/>
      <c r="C271" s="6"/>
      <c r="D271" s="7"/>
    </row>
    <row r="272" spans="1:4" x14ac:dyDescent="0.25">
      <c r="A272"/>
      <c r="B272" s="6"/>
      <c r="C272" s="6"/>
      <c r="D272" s="9"/>
    </row>
    <row r="273" spans="1:4" x14ac:dyDescent="0.25">
      <c r="A273"/>
      <c r="B273" s="6"/>
      <c r="C273" s="6"/>
      <c r="D273" s="9"/>
    </row>
    <row r="274" spans="1:4" x14ac:dyDescent="0.25">
      <c r="A274"/>
      <c r="B274" s="6"/>
      <c r="C274" s="6"/>
      <c r="D274" s="7"/>
    </row>
    <row r="275" spans="1:4" x14ac:dyDescent="0.25">
      <c r="A275"/>
      <c r="B275" s="6"/>
      <c r="C275" s="6"/>
      <c r="D275" s="7"/>
    </row>
    <row r="276" spans="1:4" x14ac:dyDescent="0.25">
      <c r="A276"/>
      <c r="B276" s="6"/>
      <c r="C276" s="6"/>
      <c r="D276" s="7"/>
    </row>
    <row r="277" spans="1:4" x14ac:dyDescent="0.25">
      <c r="A277"/>
      <c r="B277" s="6"/>
      <c r="C277" s="6"/>
      <c r="D277" s="7"/>
    </row>
    <row r="278" spans="1:4" x14ac:dyDescent="0.25">
      <c r="A278"/>
      <c r="B278" s="6"/>
      <c r="C278" s="6"/>
      <c r="D278" s="9"/>
    </row>
    <row r="279" spans="1:4" x14ac:dyDescent="0.25">
      <c r="A279"/>
      <c r="B279" s="6"/>
      <c r="C279" s="6"/>
      <c r="D279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J40" sqref="J40"/>
    </sheetView>
  </sheetViews>
  <sheetFormatPr defaultColWidth="11.42578125" defaultRowHeight="15" x14ac:dyDescent="0.25"/>
  <cols>
    <col min="4" max="4" width="12.85546875" bestFit="1" customWidth="1"/>
    <col min="6" max="6" width="8.85546875" customWidth="1"/>
    <col min="7" max="7" width="11.85546875" customWidth="1"/>
  </cols>
  <sheetData>
    <row r="1" spans="1:8" ht="14.45" x14ac:dyDescent="0.35">
      <c r="A1" s="64" t="s">
        <v>4257</v>
      </c>
      <c r="B1" s="65"/>
      <c r="C1" s="65"/>
      <c r="D1" s="66"/>
    </row>
    <row r="2" spans="1:8" thickBot="1" x14ac:dyDescent="0.4">
      <c r="A2" s="67" t="s">
        <v>4258</v>
      </c>
      <c r="B2" s="68"/>
      <c r="C2" s="68"/>
      <c r="D2" s="69"/>
    </row>
    <row r="3" spans="1:8" ht="14.45" x14ac:dyDescent="0.35">
      <c r="A3" s="67" t="s">
        <v>4259</v>
      </c>
      <c r="B3" s="68"/>
      <c r="C3" s="68"/>
      <c r="D3" s="69"/>
      <c r="F3" s="60" t="s">
        <v>4271</v>
      </c>
      <c r="G3" s="61"/>
      <c r="H3" s="53"/>
    </row>
    <row r="4" spans="1:8" ht="15.75" thickBot="1" x14ac:dyDescent="0.3">
      <c r="A4" s="62" t="s">
        <v>4260</v>
      </c>
      <c r="B4" s="70"/>
      <c r="C4" s="70"/>
      <c r="D4" s="63"/>
      <c r="F4" s="62" t="s">
        <v>4272</v>
      </c>
      <c r="G4" s="63"/>
      <c r="H4" s="53"/>
    </row>
    <row r="6" spans="1:8" thickBot="1" x14ac:dyDescent="0.4"/>
    <row r="7" spans="1:8" ht="14.45" x14ac:dyDescent="0.35">
      <c r="B7" s="45" t="s">
        <v>4270</v>
      </c>
      <c r="C7" s="46" t="s">
        <v>275</v>
      </c>
      <c r="E7" s="45" t="s">
        <v>4256</v>
      </c>
      <c r="F7" s="46" t="s">
        <v>4255</v>
      </c>
    </row>
    <row r="8" spans="1:8" ht="14.45" x14ac:dyDescent="0.35">
      <c r="B8" s="51" t="s">
        <v>4261</v>
      </c>
      <c r="C8" s="48">
        <v>569118</v>
      </c>
      <c r="E8" s="47" t="s">
        <v>4240</v>
      </c>
      <c r="F8" s="48" t="s">
        <v>4261</v>
      </c>
    </row>
    <row r="9" spans="1:8" ht="14.45" x14ac:dyDescent="0.35">
      <c r="B9" s="51" t="s">
        <v>4262</v>
      </c>
      <c r="C9" s="48">
        <v>563126</v>
      </c>
      <c r="E9" s="47" t="s">
        <v>4241</v>
      </c>
      <c r="F9" s="48" t="s">
        <v>4262</v>
      </c>
    </row>
    <row r="10" spans="1:8" ht="14.45" x14ac:dyDescent="0.35">
      <c r="B10" s="51" t="s">
        <v>4263</v>
      </c>
      <c r="C10" s="48">
        <v>575126</v>
      </c>
      <c r="E10" s="47" t="s">
        <v>4242</v>
      </c>
      <c r="F10" s="48" t="s">
        <v>4263</v>
      </c>
    </row>
    <row r="11" spans="1:8" ht="14.45" x14ac:dyDescent="0.35">
      <c r="B11" s="51" t="s">
        <v>4264</v>
      </c>
      <c r="C11" s="48">
        <v>581134</v>
      </c>
      <c r="E11" s="47" t="s">
        <v>4243</v>
      </c>
      <c r="F11" s="48" t="s">
        <v>4264</v>
      </c>
    </row>
    <row r="12" spans="1:8" ht="14.45" x14ac:dyDescent="0.35">
      <c r="B12" s="51" t="s">
        <v>4265</v>
      </c>
      <c r="C12" s="48">
        <v>569134</v>
      </c>
      <c r="E12" s="47" t="s">
        <v>4244</v>
      </c>
      <c r="F12" s="48" t="s">
        <v>4265</v>
      </c>
    </row>
    <row r="13" spans="1:8" ht="14.45" x14ac:dyDescent="0.35">
      <c r="B13" s="51" t="s">
        <v>4266</v>
      </c>
      <c r="C13" s="48">
        <v>557134</v>
      </c>
      <c r="E13" s="47" t="s">
        <v>4245</v>
      </c>
      <c r="F13" s="48" t="s">
        <v>4266</v>
      </c>
    </row>
    <row r="14" spans="1:8" ht="14.45" x14ac:dyDescent="0.35">
      <c r="B14" s="51" t="s">
        <v>4267</v>
      </c>
      <c r="C14" s="48">
        <v>575142</v>
      </c>
      <c r="E14" s="47" t="s">
        <v>4246</v>
      </c>
      <c r="F14" s="48" t="s">
        <v>4267</v>
      </c>
    </row>
    <row r="15" spans="1:8" ht="14.45" x14ac:dyDescent="0.35">
      <c r="B15" s="51" t="s">
        <v>4268</v>
      </c>
      <c r="C15" s="48">
        <v>581150</v>
      </c>
      <c r="E15" s="47" t="s">
        <v>4247</v>
      </c>
      <c r="F15" s="48" t="s">
        <v>4268</v>
      </c>
    </row>
    <row r="16" spans="1:8" ht="14.45" x14ac:dyDescent="0.35">
      <c r="B16" s="51" t="s">
        <v>4269</v>
      </c>
      <c r="C16" s="48">
        <v>563142</v>
      </c>
      <c r="E16" s="47" t="s">
        <v>4248</v>
      </c>
      <c r="F16" s="48" t="s">
        <v>4269</v>
      </c>
    </row>
    <row r="17" spans="2:6" ht="14.45" x14ac:dyDescent="0.35">
      <c r="B17" s="51">
        <v>10</v>
      </c>
      <c r="C17" s="48">
        <v>557150</v>
      </c>
      <c r="E17" s="47" t="s">
        <v>4249</v>
      </c>
      <c r="F17" s="48">
        <v>10</v>
      </c>
    </row>
    <row r="18" spans="2:6" ht="14.45" x14ac:dyDescent="0.35">
      <c r="B18" s="51">
        <v>11</v>
      </c>
      <c r="C18" s="48">
        <v>551158</v>
      </c>
      <c r="E18" s="47" t="s">
        <v>4250</v>
      </c>
      <c r="F18" s="48">
        <v>11</v>
      </c>
    </row>
    <row r="19" spans="2:6" ht="14.45" x14ac:dyDescent="0.35">
      <c r="B19" s="51">
        <v>12</v>
      </c>
      <c r="C19" s="48">
        <v>545150</v>
      </c>
      <c r="E19" s="47" t="s">
        <v>4251</v>
      </c>
      <c r="F19" s="48">
        <v>12</v>
      </c>
    </row>
    <row r="20" spans="2:6" ht="14.45" x14ac:dyDescent="0.35">
      <c r="B20" s="51">
        <v>13</v>
      </c>
      <c r="C20" s="48">
        <v>539158</v>
      </c>
      <c r="E20" s="47" t="s">
        <v>4252</v>
      </c>
      <c r="F20" s="48">
        <v>13</v>
      </c>
    </row>
    <row r="21" spans="2:6" ht="14.45" x14ac:dyDescent="0.35">
      <c r="B21" s="51">
        <v>14</v>
      </c>
      <c r="C21" s="48">
        <v>545166</v>
      </c>
      <c r="E21" s="47" t="s">
        <v>4253</v>
      </c>
      <c r="F21" s="48">
        <v>14</v>
      </c>
    </row>
    <row r="22" spans="2:6" thickBot="1" x14ac:dyDescent="0.4">
      <c r="B22" s="51">
        <v>15</v>
      </c>
      <c r="C22" s="48">
        <v>551174</v>
      </c>
      <c r="E22" s="49" t="s">
        <v>4254</v>
      </c>
      <c r="F22" s="50">
        <v>15</v>
      </c>
    </row>
    <row r="23" spans="2:6" ht="14.45" x14ac:dyDescent="0.35">
      <c r="B23" s="51">
        <v>16</v>
      </c>
      <c r="C23" s="48">
        <v>563190</v>
      </c>
    </row>
    <row r="24" spans="2:6" ht="14.45" x14ac:dyDescent="0.35">
      <c r="B24" s="51">
        <v>17</v>
      </c>
      <c r="C24" s="48">
        <v>569198</v>
      </c>
    </row>
    <row r="25" spans="2:6" ht="14.45" x14ac:dyDescent="0.35">
      <c r="B25" s="51">
        <v>18</v>
      </c>
      <c r="C25" s="48">
        <v>545182</v>
      </c>
    </row>
    <row r="26" spans="2:6" ht="14.45" x14ac:dyDescent="0.35">
      <c r="B26" s="51">
        <v>19</v>
      </c>
      <c r="C26" s="48">
        <v>545190</v>
      </c>
    </row>
    <row r="27" spans="2:6" ht="14.45" x14ac:dyDescent="0.35">
      <c r="B27" s="51">
        <v>20</v>
      </c>
      <c r="C27" s="48">
        <v>539190</v>
      </c>
    </row>
    <row r="28" spans="2:6" ht="14.45" x14ac:dyDescent="0.35">
      <c r="B28" s="51">
        <v>21</v>
      </c>
      <c r="C28" s="48">
        <v>533190</v>
      </c>
    </row>
    <row r="29" spans="2:6" ht="14.45" x14ac:dyDescent="0.35">
      <c r="B29" s="51">
        <v>22</v>
      </c>
      <c r="C29" s="48">
        <v>533182</v>
      </c>
    </row>
    <row r="30" spans="2:6" ht="14.45" x14ac:dyDescent="0.35">
      <c r="B30" s="51">
        <v>23</v>
      </c>
      <c r="C30" s="48">
        <v>527182</v>
      </c>
    </row>
    <row r="31" spans="2:6" ht="14.45" x14ac:dyDescent="0.35">
      <c r="B31" s="51">
        <v>24</v>
      </c>
      <c r="C31" s="48">
        <v>527174</v>
      </c>
    </row>
    <row r="32" spans="2:6" ht="14.45" x14ac:dyDescent="0.35">
      <c r="B32" s="51">
        <v>25</v>
      </c>
      <c r="C32" s="48">
        <v>539174</v>
      </c>
    </row>
    <row r="33" spans="2:3" ht="14.45" x14ac:dyDescent="0.35">
      <c r="B33" s="51">
        <v>26</v>
      </c>
      <c r="C33" s="48">
        <v>533166</v>
      </c>
    </row>
    <row r="34" spans="2:3" ht="14.45" x14ac:dyDescent="0.35">
      <c r="B34" s="51">
        <v>27</v>
      </c>
      <c r="C34" s="48">
        <v>527158</v>
      </c>
    </row>
    <row r="35" spans="2:3" ht="14.45" x14ac:dyDescent="0.35">
      <c r="B35" s="51">
        <v>28</v>
      </c>
      <c r="C35" s="48">
        <v>521166</v>
      </c>
    </row>
    <row r="36" spans="2:3" ht="14.45" x14ac:dyDescent="0.35">
      <c r="B36" s="51">
        <v>29</v>
      </c>
      <c r="C36" s="48">
        <v>521174</v>
      </c>
    </row>
    <row r="37" spans="2:3" ht="14.45" x14ac:dyDescent="0.35">
      <c r="B37" s="51">
        <v>30</v>
      </c>
      <c r="C37" s="48">
        <v>515166</v>
      </c>
    </row>
    <row r="38" spans="2:3" ht="14.45" x14ac:dyDescent="0.35">
      <c r="B38" s="51">
        <v>31</v>
      </c>
      <c r="C38" s="48">
        <v>515158</v>
      </c>
    </row>
    <row r="39" spans="2:3" ht="14.45" x14ac:dyDescent="0.35">
      <c r="B39" s="51">
        <v>32</v>
      </c>
      <c r="C39" s="48">
        <v>521150</v>
      </c>
    </row>
    <row r="40" spans="2:3" ht="14.45" x14ac:dyDescent="0.35">
      <c r="B40" s="51">
        <v>33</v>
      </c>
      <c r="C40" s="48">
        <v>509150</v>
      </c>
    </row>
    <row r="41" spans="2:3" ht="14.45" x14ac:dyDescent="0.35">
      <c r="B41" s="51">
        <v>34</v>
      </c>
      <c r="C41" s="48">
        <v>503150</v>
      </c>
    </row>
    <row r="42" spans="2:3" ht="14.45" x14ac:dyDescent="0.35">
      <c r="B42" s="51">
        <v>35</v>
      </c>
      <c r="C42" s="48">
        <v>509158</v>
      </c>
    </row>
    <row r="43" spans="2:3" ht="14.45" x14ac:dyDescent="0.35">
      <c r="B43" s="51">
        <v>36</v>
      </c>
      <c r="C43" s="48">
        <v>509166</v>
      </c>
    </row>
    <row r="44" spans="2:3" ht="14.45" x14ac:dyDescent="0.35">
      <c r="B44" s="51">
        <v>37</v>
      </c>
      <c r="C44" s="48">
        <v>503158</v>
      </c>
    </row>
    <row r="45" spans="2:3" ht="14.45" x14ac:dyDescent="0.35">
      <c r="B45" s="51">
        <v>38</v>
      </c>
      <c r="C45" s="48">
        <v>503142</v>
      </c>
    </row>
    <row r="46" spans="2:3" ht="14.45" x14ac:dyDescent="0.35">
      <c r="B46" s="51">
        <v>39</v>
      </c>
      <c r="C46" s="48">
        <v>497142</v>
      </c>
    </row>
    <row r="47" spans="2:3" ht="14.45" x14ac:dyDescent="0.35">
      <c r="B47" s="51">
        <v>40</v>
      </c>
      <c r="C47" s="48">
        <v>57281298</v>
      </c>
    </row>
    <row r="48" spans="2:3" ht="14.45" x14ac:dyDescent="0.35">
      <c r="B48" s="51">
        <v>41</v>
      </c>
      <c r="C48" s="48">
        <v>57201203</v>
      </c>
    </row>
    <row r="49" spans="2:3" ht="14.45" x14ac:dyDescent="0.35">
      <c r="B49" s="51">
        <v>42</v>
      </c>
      <c r="C49" s="48">
        <v>57781263</v>
      </c>
    </row>
    <row r="50" spans="2:3" ht="14.45" x14ac:dyDescent="0.35">
      <c r="B50" s="51">
        <v>43</v>
      </c>
      <c r="C50" s="48">
        <v>57711503</v>
      </c>
    </row>
    <row r="51" spans="2:3" thickBot="1" x14ac:dyDescent="0.4">
      <c r="B51" s="52">
        <v>44</v>
      </c>
      <c r="C51" s="50">
        <v>58041300</v>
      </c>
    </row>
  </sheetData>
  <mergeCells count="6">
    <mergeCell ref="F3:G3"/>
    <mergeCell ref="F4:G4"/>
    <mergeCell ref="A1:D1"/>
    <mergeCell ref="A2:D2"/>
    <mergeCell ref="A3:D3"/>
    <mergeCell ref="A4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Transfer</vt:lpstr>
      <vt:lpstr>Problems</vt:lpstr>
      <vt:lpstr>IDs Genera</vt:lpstr>
      <vt:lpstr>IDs Species</vt:lpstr>
      <vt:lpstr>Species</vt:lpstr>
      <vt:lpstr>Plot Codes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tschwand</dc:creator>
  <cp:lastModifiedBy>Tanja Schwander</cp:lastModifiedBy>
  <dcterms:created xsi:type="dcterms:W3CDTF">2019-07-18T10:23:56Z</dcterms:created>
  <dcterms:modified xsi:type="dcterms:W3CDTF">2019-10-28T10:50:28Z</dcterms:modified>
</cp:coreProperties>
</file>