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J:\22-23\info\"/>
    </mc:Choice>
  </mc:AlternateContent>
  <xr:revisionPtr revIDLastSave="0" documentId="8_{F38C1259-B81C-44B5-96AA-6CE965C5D22A}" xr6:coauthVersionLast="36" xr6:coauthVersionMax="36" xr10:uidLastSave="{00000000-0000-0000-0000-000000000000}"/>
  <bookViews>
    <workbookView xWindow="0" yWindow="0" windowWidth="28800" windowHeight="12225" tabRatio="692" activeTab="4" xr2:uid="{00000000-000D-0000-FFFF-FFFF00000000}"/>
  </bookViews>
  <sheets>
    <sheet name="Lakosság-Terület" sheetId="6" r:id="rId1"/>
    <sheet name="Százalékszámítás" sheetId="1" r:id="rId2"/>
    <sheet name="Szeszesital" sheetId="3" r:id="rId3"/>
    <sheet name="Halsütöde" sheetId="4" r:id="rId4"/>
    <sheet name="Fénymásolás" sheetId="2" r:id="rId5"/>
    <sheet name="Dolgozói lista" sheetId="5" r:id="rId6"/>
  </sheets>
  <calcPr calcId="191029"/>
</workbook>
</file>

<file path=xl/calcChain.xml><?xml version="1.0" encoding="utf-8"?>
<calcChain xmlns="http://schemas.openxmlformats.org/spreadsheetml/2006/main">
  <c r="L13" i="3" l="1"/>
  <c r="M15" i="3"/>
  <c r="L17" i="3"/>
  <c r="M17" i="3"/>
  <c r="N17" i="3"/>
  <c r="L14" i="3"/>
  <c r="M14" i="3"/>
  <c r="N14" i="3"/>
  <c r="L15" i="3"/>
  <c r="N15" i="3"/>
  <c r="L16" i="3"/>
  <c r="M16" i="3"/>
  <c r="N16" i="3"/>
  <c r="M13" i="3"/>
  <c r="N13" i="3"/>
  <c r="J17" i="3"/>
  <c r="K17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K6" i="3"/>
  <c r="J6" i="3"/>
  <c r="I17" i="3"/>
  <c r="I7" i="3"/>
  <c r="I8" i="3"/>
  <c r="I9" i="3"/>
  <c r="I10" i="3"/>
  <c r="I11" i="3"/>
  <c r="I12" i="3"/>
  <c r="I13" i="3"/>
  <c r="I14" i="3"/>
  <c r="I15" i="3"/>
  <c r="I16" i="3"/>
  <c r="I6" i="3"/>
  <c r="E6" i="3"/>
  <c r="H7" i="3"/>
  <c r="H8" i="3"/>
  <c r="H9" i="3"/>
  <c r="H10" i="3"/>
  <c r="H11" i="3"/>
  <c r="H12" i="3"/>
  <c r="H13" i="3"/>
  <c r="H14" i="3"/>
  <c r="H15" i="3"/>
  <c r="H16" i="3"/>
  <c r="H17" i="3"/>
  <c r="H6" i="3"/>
  <c r="F6" i="3"/>
  <c r="G10" i="3"/>
  <c r="G7" i="3"/>
  <c r="G8" i="3"/>
  <c r="G9" i="3"/>
  <c r="G11" i="3"/>
  <c r="G12" i="3"/>
  <c r="G13" i="3"/>
  <c r="G14" i="3"/>
  <c r="G15" i="3"/>
  <c r="G16" i="3"/>
  <c r="G17" i="3"/>
  <c r="F7" i="3"/>
  <c r="F8" i="3"/>
  <c r="F9" i="3"/>
  <c r="F10" i="3"/>
  <c r="F11" i="3"/>
  <c r="F12" i="3"/>
  <c r="F13" i="3"/>
  <c r="F14" i="3"/>
  <c r="F15" i="3"/>
  <c r="F16" i="3"/>
  <c r="F17" i="3"/>
  <c r="G6" i="3"/>
  <c r="E7" i="3"/>
  <c r="E8" i="3"/>
  <c r="E9" i="3"/>
  <c r="E10" i="3"/>
  <c r="E11" i="3"/>
  <c r="E12" i="3"/>
  <c r="E13" i="3"/>
  <c r="E14" i="3"/>
  <c r="E15" i="3"/>
  <c r="E16" i="3"/>
  <c r="E17" i="3"/>
  <c r="H11" i="2"/>
  <c r="H12" i="2"/>
  <c r="H10" i="2"/>
  <c r="A19" i="1"/>
  <c r="A18" i="1"/>
  <c r="A17" i="1"/>
  <c r="A16" i="1"/>
  <c r="B15" i="1"/>
  <c r="B14" i="1"/>
  <c r="B13" i="1"/>
  <c r="B12" i="1"/>
  <c r="D11" i="1"/>
  <c r="D10" i="1"/>
  <c r="D9" i="1"/>
  <c r="D8" i="1"/>
  <c r="D6" i="1"/>
  <c r="D7" i="1"/>
  <c r="D5" i="1"/>
</calcChain>
</file>

<file path=xl/sharedStrings.xml><?xml version="1.0" encoding="utf-8"?>
<sst xmlns="http://schemas.openxmlformats.org/spreadsheetml/2006/main" count="203" uniqueCount="139">
  <si>
    <t>Számítsa ki a hiányzó cellák értékét képletek segítségével!</t>
  </si>
  <si>
    <t>Alapösszeg</t>
  </si>
  <si>
    <t>Százalékláb</t>
  </si>
  <si>
    <t>Változás</t>
  </si>
  <si>
    <t>Százalékérték</t>
  </si>
  <si>
    <t>(régi ár)</t>
  </si>
  <si>
    <t>(%)</t>
  </si>
  <si>
    <t>típusa</t>
  </si>
  <si>
    <t>(új ár)</t>
  </si>
  <si>
    <t>egyszerű százalékszámítás</t>
  </si>
  <si>
    <t>növekedés</t>
  </si>
  <si>
    <t>csökkenés</t>
  </si>
  <si>
    <t>Számítsa ki a színnel jelölt cellák értékét képletek segítségével!</t>
  </si>
  <si>
    <t>A számítások során használjon relatív és abszolút hivatkozást!</t>
  </si>
  <si>
    <t>Adatok</t>
  </si>
  <si>
    <t>Január</t>
  </si>
  <si>
    <t>Február</t>
  </si>
  <si>
    <t>Március</t>
  </si>
  <si>
    <t>Április</t>
  </si>
  <si>
    <t>Május</t>
  </si>
  <si>
    <t>Június</t>
  </si>
  <si>
    <t>Fénymásolópapír
mennyisége (csomag)</t>
  </si>
  <si>
    <t>Festékkazetta (db)</t>
  </si>
  <si>
    <t>Színes papír (ív)</t>
  </si>
  <si>
    <t>Karbantartási költség (Ft)</t>
  </si>
  <si>
    <t>Összes költség</t>
  </si>
  <si>
    <t>Másolt mennyiség (oldal)</t>
  </si>
  <si>
    <t>Másolási díj (Ft/oldal)</t>
  </si>
  <si>
    <t>Összes bevétel</t>
  </si>
  <si>
    <t>Eredmény</t>
  </si>
  <si>
    <t>Kiegészítő információk:</t>
  </si>
  <si>
    <t>a fénymásolópapír ára: 890 Ft/csomag</t>
  </si>
  <si>
    <t>a színes papír ára: 60 Ft/ív</t>
  </si>
  <si>
    <t>Bor</t>
  </si>
  <si>
    <t>Sör</t>
  </si>
  <si>
    <t>Feladatok:</t>
  </si>
  <si>
    <t>1.</t>
  </si>
  <si>
    <t>A bor alkoholtartalmát 10%-nak, a sörét 4%-nak, az égetett szeszét</t>
  </si>
  <si>
    <t>pedig 40%-nak véve, számítsa ki, hogy az egyes években egy-egy</t>
  </si>
  <si>
    <t>magyar állampolgár mennyi tiszta alkoholt fogyaszt fajtánként, illetve</t>
  </si>
  <si>
    <t>a 3 fajta alapján összesen!</t>
  </si>
  <si>
    <t>2.</t>
  </si>
  <si>
    <t>Határozza meg az egyes években a háromféle szeszesital vonatkozásában</t>
  </si>
  <si>
    <t>a fogyasztás százalékos megoszlását!</t>
  </si>
  <si>
    <t>3.</t>
  </si>
  <si>
    <t>A statisztikai adatok szerint 1994-ben a bor egységára 300 Ft/liter,</t>
  </si>
  <si>
    <t>a söré 200 Ft/liter és az égetett szeszé 500 Ft/liter volt.</t>
  </si>
  <si>
    <t>Mennyi pénzt költött szeszesitalra az átlagpolgár 1994-ben?</t>
  </si>
  <si>
    <t>4.</t>
  </si>
  <si>
    <t>Mennyi lehetett az 1990-1994-es időszak egyes éveiben az átlagpolgárok</t>
  </si>
  <si>
    <t>által a szeszesitalra elköltött pénzmennyiség, ha az átlagos infláció</t>
  </si>
  <si>
    <t>ezekben az években (ez előző évhez mérten) kb.10% volt?</t>
  </si>
  <si>
    <t>Készítsen havi összesítést az alábbi halsütöde adatai alapján!</t>
  </si>
  <si>
    <t>Halfajta / Hét</t>
  </si>
  <si>
    <t>1. hét</t>
  </si>
  <si>
    <t>2. hét</t>
  </si>
  <si>
    <t>3. hét</t>
  </si>
  <si>
    <t>4. hét</t>
  </si>
  <si>
    <t>Hány adag kelt el fajtánként?</t>
  </si>
  <si>
    <t>Keszeg</t>
  </si>
  <si>
    <t xml:space="preserve">Mennyi volt az egyes halfajtákból befolyó bevétel? </t>
  </si>
  <si>
    <t>Heck</t>
  </si>
  <si>
    <t>Mennyi a havi (4 hetes) összbevétel?</t>
  </si>
  <si>
    <t>Halászlé</t>
  </si>
  <si>
    <t>Mennyi az összkiadás?</t>
  </si>
  <si>
    <t>Rántott ponty</t>
  </si>
  <si>
    <t>5.</t>
  </si>
  <si>
    <t>Mennyi volt a havi eredmény (profit)?</t>
  </si>
  <si>
    <t>Angolna</t>
  </si>
  <si>
    <t>6.</t>
  </si>
  <si>
    <t>Mennyi volt az átlagosan egy hétre eső kiadás, bevétel, eredmény?</t>
  </si>
  <si>
    <t>Égetett
szesz</t>
  </si>
  <si>
    <t>Félévi
összesen</t>
  </si>
  <si>
    <t>Egyéb költség (Ft)</t>
  </si>
  <si>
    <t>a festékkazetta ára: 14 000 Ft/db</t>
  </si>
  <si>
    <t>adagonként</t>
  </si>
  <si>
    <t>-</t>
  </si>
  <si>
    <t>Eladási adatok (adagban)</t>
  </si>
  <si>
    <t>Név</t>
  </si>
  <si>
    <t>Beosztás</t>
  </si>
  <si>
    <t>Bruttó órabér</t>
  </si>
  <si>
    <t>Lakhely</t>
  </si>
  <si>
    <t>Túlórák száma</t>
  </si>
  <si>
    <t>Túlóra burttó díja</t>
  </si>
  <si>
    <t>Teljes bruttó bér</t>
  </si>
  <si>
    <t>TB</t>
  </si>
  <si>
    <t>Munkavállalói járulék</t>
  </si>
  <si>
    <t>Adó</t>
  </si>
  <si>
    <t>Kovács Géza</t>
  </si>
  <si>
    <t>gondnok</t>
  </si>
  <si>
    <t>Vasvár</t>
  </si>
  <si>
    <t>Virág Alma</t>
  </si>
  <si>
    <t>titkárnő</t>
  </si>
  <si>
    <t>Kőszeg</t>
  </si>
  <si>
    <t>Vass Ferenc</t>
  </si>
  <si>
    <t>Bóka Bálint</t>
  </si>
  <si>
    <t>Mohácsi Márta</t>
  </si>
  <si>
    <t>Nárai</t>
  </si>
  <si>
    <t>Németh Vilma</t>
  </si>
  <si>
    <t>vezető</t>
  </si>
  <si>
    <t>Pesti András</t>
  </si>
  <si>
    <t>Sárvár</t>
  </si>
  <si>
    <t>Kala Kálmán</t>
  </si>
  <si>
    <t>Nagy Éva</t>
  </si>
  <si>
    <t>Körmend</t>
  </si>
  <si>
    <t>Kék Teréz</t>
  </si>
  <si>
    <t>Tóth Tamás</t>
  </si>
  <si>
    <t>Laczi László</t>
  </si>
  <si>
    <t>Szombathely</t>
  </si>
  <si>
    <t>Gábor Gábor</t>
  </si>
  <si>
    <t>Vajda Helga</t>
  </si>
  <si>
    <t>Jánosi Andor</t>
  </si>
  <si>
    <t>Vadas János</t>
  </si>
  <si>
    <t>Fehér Ferenc</t>
  </si>
  <si>
    <t>Lóka Judit</t>
  </si>
  <si>
    <t>Kiss Róbert</t>
  </si>
  <si>
    <t>Kóbor István</t>
  </si>
  <si>
    <t>(a teljes bruttó bér százalékában)</t>
  </si>
  <si>
    <t>Az adóalap a bér járulékokkal csökkentett összege.</t>
  </si>
  <si>
    <t>Adókulcs</t>
  </si>
  <si>
    <t>Az alábbi táblázat egy vállalat dolgozóira vonatkozó adatokat tartalmaz.</t>
  </si>
  <si>
    <t>Határozza meg az üres cellák értékét az itt megadott információk ismeretében</t>
  </si>
  <si>
    <t>A túlórák órabére 20%-kal magasabb a bruttó órabérnél.</t>
  </si>
  <si>
    <t>Bruttó bér</t>
  </si>
  <si>
    <t>Az alábbi táblázat néhány megyére vonatkozóan tartalmaz adatokat.</t>
  </si>
  <si>
    <t>Ledolg. órák
száma</t>
  </si>
  <si>
    <t>Munka-
vállalói járulék</t>
  </si>
  <si>
    <t>Adó-
alap</t>
  </si>
  <si>
    <t>Szül.
év</t>
  </si>
  <si>
    <t>Nettó
bér</t>
  </si>
  <si>
    <t>Határozza meg képletek segítségével a háttérszínnel jelölt cellák értékét!</t>
  </si>
  <si>
    <t>összesen</t>
  </si>
  <si>
    <t>a rezsiköltség (víz, gáz, villany, …) 150 000 Ft</t>
  </si>
  <si>
    <t>a kisegítő munkabére 300 000 ft/hó</t>
  </si>
  <si>
    <t>a halsütöde bérleti díja 500 000 Ft/hó</t>
  </si>
  <si>
    <t>a nyersanyagokra ebben a hónapban 750 000 Ft kellett</t>
  </si>
  <si>
    <t>az infralámpa javítása 20 000 Ft-ba került</t>
  </si>
  <si>
    <t>a keszeg és a heck ára 4000 Ft, a halászlé 5000 Ft</t>
  </si>
  <si>
    <t xml:space="preserve">ennél 1500 Ft-tal több, az angolna pedig 3000 Ft-ba kerül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</si>
</sst>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Ft&quot;_-;\-* #,##0.00\ &quot;Ft&quot;_-;_-* &quot;-&quot;??\ &quot;Ft&quot;_-;_-@_-"/>
    <numFmt numFmtId="164" formatCode="_-* #,##0\ &quot;Ft&quot;_-;\-* #,##0\ &quot;Ft&quot;_-;_-* &quot;-&quot;??\ &quot;Ft&quot;_-;_-@_-"/>
    <numFmt numFmtId="169" formatCode="_-* #,##0\ [$Ft-40E]_-;\-* #,##0\ [$Ft-40E]_-;_-* &quot;-&quot;??\ [$Ft-40E]_-;_-@_-"/>
  </numFmts>
  <fonts count="15" x14ac:knownFonts="1">
    <font>
      <sz val="10"/>
      <name val="Arial CE"/>
      <charset val="238"/>
    </font>
    <font>
      <sz val="10"/>
      <name val="Arial CE"/>
      <charset val="238"/>
    </font>
    <font>
      <sz val="10"/>
      <name val="Arial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b/>
      <i/>
      <sz val="10"/>
      <name val="Arial"/>
      <family val="2"/>
      <charset val="238"/>
    </font>
    <font>
      <i/>
      <sz val="10"/>
      <name val="Arial"/>
      <family val="2"/>
      <charset val="238"/>
    </font>
    <font>
      <b/>
      <sz val="10"/>
      <name val="Arial CE"/>
      <charset val="238"/>
    </font>
    <font>
      <b/>
      <i/>
      <sz val="10"/>
      <name val="Arial CE"/>
      <charset val="238"/>
    </font>
    <font>
      <b/>
      <u/>
      <sz val="10"/>
      <name val="Arial"/>
      <family val="2"/>
      <charset val="238"/>
    </font>
    <font>
      <b/>
      <u/>
      <sz val="10"/>
      <name val="Arial CE"/>
      <charset val="238"/>
    </font>
    <font>
      <sz val="8"/>
      <name val="Arial CE"/>
      <charset val="238"/>
    </font>
    <font>
      <sz val="11"/>
      <color rgb="FF0061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13" borderId="0" applyNumberFormat="0" applyBorder="0" applyAlignment="0" applyProtection="0"/>
    <xf numFmtId="0" fontId="13" fillId="14" borderId="4" applyNumberFormat="0" applyAlignment="0" applyProtection="0"/>
    <xf numFmtId="0" fontId="14" fillId="15" borderId="5" applyNumberFormat="0" applyAlignment="0" applyProtection="0"/>
  </cellStyleXfs>
  <cellXfs count="77">
    <xf numFmtId="0" fontId="0" fillId="0" borderId="0" xfId="0"/>
    <xf numFmtId="0" fontId="3" fillId="0" borderId="0" xfId="1" applyFont="1"/>
    <xf numFmtId="0" fontId="4" fillId="0" borderId="0" xfId="1" applyFont="1"/>
    <xf numFmtId="0" fontId="3" fillId="0" borderId="1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left"/>
    </xf>
    <xf numFmtId="0" fontId="3" fillId="2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vertical="center"/>
    </xf>
    <xf numFmtId="0" fontId="4" fillId="0" borderId="0" xfId="1" applyFont="1" applyAlignment="1">
      <alignment vertical="center"/>
    </xf>
    <xf numFmtId="0" fontId="5" fillId="0" borderId="0" xfId="1" applyFont="1"/>
    <xf numFmtId="0" fontId="3" fillId="0" borderId="1" xfId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3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right" vertical="center"/>
    </xf>
    <xf numFmtId="0" fontId="4" fillId="3" borderId="1" xfId="1" applyFont="1" applyFill="1" applyBorder="1" applyAlignment="1">
      <alignment horizontal="right" vertical="center"/>
    </xf>
    <xf numFmtId="0" fontId="4" fillId="0" borderId="1" xfId="1" applyFont="1" applyFill="1" applyBorder="1" applyAlignment="1">
      <alignment horizontal="right" vertical="center"/>
    </xf>
    <xf numFmtId="0" fontId="3" fillId="4" borderId="1" xfId="1" applyFont="1" applyFill="1" applyBorder="1" applyAlignment="1">
      <alignment horizontal="left" vertical="center"/>
    </xf>
    <xf numFmtId="0" fontId="3" fillId="4" borderId="1" xfId="1" applyFont="1" applyFill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5" fillId="5" borderId="1" xfId="1" applyFont="1" applyFill="1" applyBorder="1" applyAlignment="1">
      <alignment horizontal="left" vertical="center"/>
    </xf>
    <xf numFmtId="0" fontId="5" fillId="5" borderId="1" xfId="1" applyFont="1" applyFill="1" applyBorder="1" applyAlignment="1">
      <alignment horizontal="right" vertical="center"/>
    </xf>
    <xf numFmtId="0" fontId="5" fillId="3" borderId="1" xfId="1" applyFont="1" applyFill="1" applyBorder="1" applyAlignment="1">
      <alignment horizontal="right" vertical="center"/>
    </xf>
    <xf numFmtId="0" fontId="5" fillId="0" borderId="0" xfId="1" applyFont="1" applyAlignment="1">
      <alignment horizontal="center" vertical="center"/>
    </xf>
    <xf numFmtId="9" fontId="4" fillId="0" borderId="0" xfId="1" applyNumberFormat="1" applyFont="1" applyAlignment="1">
      <alignment vertical="center"/>
    </xf>
    <xf numFmtId="164" fontId="4" fillId="0" borderId="1" xfId="2" applyNumberFormat="1" applyFont="1" applyBorder="1" applyAlignment="1">
      <alignment vertical="center"/>
    </xf>
    <xf numFmtId="9" fontId="4" fillId="0" borderId="1" xfId="1" applyNumberFormat="1" applyFont="1" applyBorder="1" applyAlignment="1">
      <alignment vertical="center"/>
    </xf>
    <xf numFmtId="0" fontId="4" fillId="0" borderId="1" xfId="1" applyFont="1" applyBorder="1" applyAlignment="1">
      <alignment vertical="center" wrapText="1"/>
    </xf>
    <xf numFmtId="164" fontId="4" fillId="8" borderId="1" xfId="2" applyNumberFormat="1" applyFont="1" applyFill="1" applyBorder="1" applyAlignment="1">
      <alignment vertical="center"/>
    </xf>
    <xf numFmtId="164" fontId="4" fillId="0" borderId="2" xfId="2" applyNumberFormat="1" applyFont="1" applyBorder="1" applyAlignment="1">
      <alignment vertical="center"/>
    </xf>
    <xf numFmtId="9" fontId="4" fillId="0" borderId="2" xfId="1" applyNumberFormat="1" applyFont="1" applyBorder="1" applyAlignment="1">
      <alignment vertical="center"/>
    </xf>
    <xf numFmtId="0" fontId="4" fillId="0" borderId="2" xfId="1" applyFont="1" applyBorder="1" applyAlignment="1">
      <alignment vertical="center" wrapText="1"/>
    </xf>
    <xf numFmtId="0" fontId="3" fillId="0" borderId="3" xfId="1" applyFont="1" applyBorder="1" applyAlignment="1">
      <alignment horizontal="center"/>
    </xf>
    <xf numFmtId="0" fontId="6" fillId="0" borderId="1" xfId="1" applyFont="1" applyBorder="1"/>
    <xf numFmtId="0" fontId="3" fillId="0" borderId="1" xfId="1" applyFont="1" applyBorder="1"/>
    <xf numFmtId="0" fontId="4" fillId="0" borderId="1" xfId="1" applyFont="1" applyBorder="1"/>
    <xf numFmtId="0" fontId="4" fillId="0" borderId="0" xfId="1" applyFont="1" applyAlignment="1">
      <alignment vertical="top"/>
    </xf>
    <xf numFmtId="9" fontId="0" fillId="0" borderId="0" xfId="0" applyNumberFormat="1"/>
    <xf numFmtId="10" fontId="0" fillId="0" borderId="0" xfId="0" applyNumberFormat="1"/>
    <xf numFmtId="0" fontId="8" fillId="0" borderId="0" xfId="0" applyFont="1"/>
    <xf numFmtId="0" fontId="9" fillId="0" borderId="0" xfId="1" applyFont="1" applyAlignment="1">
      <alignment horizontal="left" vertical="center"/>
    </xf>
    <xf numFmtId="0" fontId="10" fillId="0" borderId="0" xfId="0" applyFont="1"/>
    <xf numFmtId="0" fontId="1" fillId="0" borderId="0" xfId="0" applyFont="1"/>
    <xf numFmtId="0" fontId="0" fillId="0" borderId="1" xfId="0" applyBorder="1"/>
    <xf numFmtId="1" fontId="0" fillId="0" borderId="1" xfId="0" applyNumberFormat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7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12" borderId="1" xfId="1" applyFont="1" applyFill="1" applyBorder="1" applyAlignment="1">
      <alignment horizontal="center"/>
    </xf>
    <xf numFmtId="0" fontId="4" fillId="0" borderId="0" xfId="1" applyFont="1" applyAlignment="1">
      <alignment horizontal="left" wrapText="1"/>
    </xf>
    <xf numFmtId="164" fontId="4" fillId="6" borderId="2" xfId="1" applyNumberFormat="1" applyFont="1" applyFill="1" applyBorder="1" applyAlignment="1">
      <alignment vertical="center"/>
    </xf>
    <xf numFmtId="164" fontId="4" fillId="4" borderId="1" xfId="1" applyNumberFormat="1" applyFont="1" applyFill="1" applyBorder="1" applyAlignment="1">
      <alignment vertical="center"/>
    </xf>
    <xf numFmtId="9" fontId="4" fillId="7" borderId="1" xfId="3" applyFont="1" applyFill="1" applyBorder="1" applyAlignment="1">
      <alignment vertical="center"/>
    </xf>
    <xf numFmtId="9" fontId="4" fillId="0" borderId="0" xfId="1" applyNumberFormat="1" applyFont="1"/>
    <xf numFmtId="0" fontId="12" fillId="13" borderId="1" xfId="4" applyBorder="1" applyAlignment="1">
      <alignment horizontal="center" vertical="center"/>
    </xf>
    <xf numFmtId="0" fontId="12" fillId="13" borderId="1" xfId="4" applyBorder="1" applyAlignment="1">
      <alignment horizontal="center" vertical="center" wrapText="1"/>
    </xf>
    <xf numFmtId="0" fontId="13" fillId="14" borderId="1" xfId="5" applyBorder="1" applyAlignment="1">
      <alignment horizontal="center" vertical="center"/>
    </xf>
    <xf numFmtId="0" fontId="12" fillId="13" borderId="1" xfId="4" applyBorder="1" applyAlignment="1">
      <alignment vertical="center"/>
    </xf>
    <xf numFmtId="9" fontId="13" fillId="14" borderId="1" xfId="3" applyFont="1" applyFill="1" applyBorder="1" applyAlignment="1">
      <alignment vertical="center"/>
    </xf>
    <xf numFmtId="169" fontId="14" fillId="15" borderId="1" xfId="6" applyNumberFormat="1" applyBorder="1" applyAlignment="1">
      <alignment vertical="center"/>
    </xf>
    <xf numFmtId="169" fontId="4" fillId="0" borderId="1" xfId="1" applyNumberFormat="1" applyFont="1" applyBorder="1"/>
    <xf numFmtId="0" fontId="13" fillId="14" borderId="6" xfId="5" applyBorder="1" applyAlignment="1">
      <alignment horizontal="center" vertical="center" wrapText="1"/>
    </xf>
    <xf numFmtId="9" fontId="13" fillId="14" borderId="6" xfId="3" applyFont="1" applyFill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</cellXfs>
  <cellStyles count="7">
    <cellStyle name="Bevitel" xfId="5" builtinId="20"/>
    <cellStyle name="Ellenőrzőcella" xfId="6" builtinId="23"/>
    <cellStyle name="Jó" xfId="4" builtinId="26"/>
    <cellStyle name="Normál" xfId="0" builtinId="0"/>
    <cellStyle name="Normál_Egyszerű képletek gyak3" xfId="1" xr:uid="{00000000-0005-0000-0000-000001000000}"/>
    <cellStyle name="Pénznem" xfId="2" builtinId="4"/>
    <cellStyle name="Százalék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14655</xdr:colOff>
      <xdr:row>2</xdr:row>
      <xdr:rowOff>131883</xdr:rowOff>
    </xdr:from>
    <xdr:to>
      <xdr:col>8</xdr:col>
      <xdr:colOff>59171</xdr:colOff>
      <xdr:row>16</xdr:row>
      <xdr:rowOff>7326</xdr:rowOff>
    </xdr:to>
    <xdr:pic>
      <xdr:nvPicPr>
        <xdr:cNvPr id="2" name="Ké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55" y="454268"/>
          <a:ext cx="6235766" cy="21321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zoomScale="130" workbookViewId="0">
      <selection activeCell="L19" sqref="L19"/>
    </sheetView>
  </sheetViews>
  <sheetFormatPr defaultRowHeight="12.75" x14ac:dyDescent="0.2"/>
  <cols>
    <col min="1" max="1" width="15.85546875" customWidth="1"/>
    <col min="2" max="2" width="9.28515625" bestFit="1" customWidth="1"/>
    <col min="3" max="3" width="10.28515625" customWidth="1"/>
    <col min="4" max="4" width="13.42578125" customWidth="1"/>
    <col min="5" max="5" width="4.5703125" customWidth="1"/>
    <col min="6" max="6" width="16.28515625" bestFit="1" customWidth="1"/>
    <col min="7" max="7" width="11.7109375" customWidth="1"/>
    <col min="8" max="8" width="11.28515625" customWidth="1"/>
  </cols>
  <sheetData>
    <row r="1" spans="1:1" x14ac:dyDescent="0.2">
      <c r="A1" s="44" t="s">
        <v>124</v>
      </c>
    </row>
    <row r="2" spans="1:1" x14ac:dyDescent="0.2">
      <c r="A2" s="44" t="s">
        <v>130</v>
      </c>
    </row>
  </sheetData>
  <phoneticPr fontId="1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zoomScale="130" workbookViewId="0">
      <selection activeCell="D25" sqref="D25"/>
    </sheetView>
  </sheetViews>
  <sheetFormatPr defaultRowHeight="12.75" x14ac:dyDescent="0.2"/>
  <cols>
    <col min="1" max="1" width="13.140625" style="2" customWidth="1"/>
    <col min="2" max="2" width="12.140625" style="2" bestFit="1" customWidth="1"/>
    <col min="3" max="3" width="24.42578125" style="2" bestFit="1" customWidth="1"/>
    <col min="4" max="4" width="13.85546875" style="2" bestFit="1" customWidth="1"/>
    <col min="5" max="16384" width="9.140625" style="2"/>
  </cols>
  <sheetData>
    <row r="1" spans="1:4" s="1" customFormat="1" x14ac:dyDescent="0.2">
      <c r="A1" s="9" t="s">
        <v>0</v>
      </c>
    </row>
    <row r="3" spans="1:4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</row>
    <row r="4" spans="1:4" s="4" customFormat="1" ht="13.5" thickBot="1" x14ac:dyDescent="0.25">
      <c r="A4" s="37" t="s">
        <v>5</v>
      </c>
      <c r="B4" s="37" t="s">
        <v>6</v>
      </c>
      <c r="C4" s="37" t="s">
        <v>7</v>
      </c>
      <c r="D4" s="37" t="s">
        <v>8</v>
      </c>
    </row>
    <row r="5" spans="1:4" s="8" customFormat="1" ht="17.100000000000001" customHeight="1" thickTop="1" x14ac:dyDescent="0.2">
      <c r="A5" s="34">
        <v>50000</v>
      </c>
      <c r="B5" s="35">
        <v>0.12</v>
      </c>
      <c r="C5" s="36" t="s">
        <v>9</v>
      </c>
      <c r="D5" s="62">
        <f>A5*B5</f>
        <v>6000</v>
      </c>
    </row>
    <row r="6" spans="1:4" s="8" customFormat="1" ht="17.100000000000001" customHeight="1" x14ac:dyDescent="0.2">
      <c r="A6" s="30">
        <v>100000</v>
      </c>
      <c r="B6" s="31">
        <v>0.36</v>
      </c>
      <c r="C6" s="32" t="s">
        <v>9</v>
      </c>
      <c r="D6" s="62">
        <f t="shared" ref="D6:D7" si="0">A6*B6</f>
        <v>36000</v>
      </c>
    </row>
    <row r="7" spans="1:4" s="8" customFormat="1" ht="17.100000000000001" customHeight="1" x14ac:dyDescent="0.2">
      <c r="A7" s="30">
        <v>40000</v>
      </c>
      <c r="B7" s="31">
        <v>1.25</v>
      </c>
      <c r="C7" s="32" t="s">
        <v>9</v>
      </c>
      <c r="D7" s="62">
        <f t="shared" si="0"/>
        <v>50000</v>
      </c>
    </row>
    <row r="8" spans="1:4" s="8" customFormat="1" ht="17.100000000000001" customHeight="1" x14ac:dyDescent="0.2">
      <c r="A8" s="30">
        <v>100000</v>
      </c>
      <c r="B8" s="31">
        <v>0.2</v>
      </c>
      <c r="C8" s="7" t="s">
        <v>10</v>
      </c>
      <c r="D8" s="63">
        <f>A8+A8*B8</f>
        <v>120000</v>
      </c>
    </row>
    <row r="9" spans="1:4" s="8" customFormat="1" ht="17.100000000000001" customHeight="1" x14ac:dyDescent="0.2">
      <c r="A9" s="30">
        <v>250000</v>
      </c>
      <c r="B9" s="31">
        <v>1.6</v>
      </c>
      <c r="C9" s="7" t="s">
        <v>10</v>
      </c>
      <c r="D9" s="63">
        <f t="shared" ref="D9:D11" si="1">A9+A9*B9</f>
        <v>650000</v>
      </c>
    </row>
    <row r="10" spans="1:4" s="8" customFormat="1" ht="17.100000000000001" customHeight="1" x14ac:dyDescent="0.2">
      <c r="A10" s="30">
        <v>30000</v>
      </c>
      <c r="B10" s="31">
        <v>0.1</v>
      </c>
      <c r="C10" s="7" t="s">
        <v>11</v>
      </c>
      <c r="D10" s="63">
        <f>A10-A10*B10</f>
        <v>27000</v>
      </c>
    </row>
    <row r="11" spans="1:4" s="8" customFormat="1" ht="17.100000000000001" customHeight="1" x14ac:dyDescent="0.2">
      <c r="A11" s="30">
        <v>68000</v>
      </c>
      <c r="B11" s="31">
        <v>0.45</v>
      </c>
      <c r="C11" s="7" t="s">
        <v>11</v>
      </c>
      <c r="D11" s="63">
        <f>A11-A11*B11</f>
        <v>37400</v>
      </c>
    </row>
    <row r="12" spans="1:4" s="8" customFormat="1" ht="17.100000000000001" customHeight="1" x14ac:dyDescent="0.2">
      <c r="A12" s="30">
        <v>100000</v>
      </c>
      <c r="B12" s="64">
        <f>(D12/A12-1)</f>
        <v>1.5</v>
      </c>
      <c r="C12" s="7" t="s">
        <v>10</v>
      </c>
      <c r="D12" s="30">
        <v>250000</v>
      </c>
    </row>
    <row r="13" spans="1:4" s="8" customFormat="1" ht="17.100000000000001" customHeight="1" x14ac:dyDescent="0.2">
      <c r="A13" s="30">
        <v>500000</v>
      </c>
      <c r="B13" s="64">
        <f t="shared" ref="B13:B15" si="2">(D13/A13-1)</f>
        <v>0.25</v>
      </c>
      <c r="C13" s="7" t="s">
        <v>10</v>
      </c>
      <c r="D13" s="30">
        <v>625000</v>
      </c>
    </row>
    <row r="14" spans="1:4" s="8" customFormat="1" ht="17.100000000000001" customHeight="1" x14ac:dyDescent="0.2">
      <c r="A14" s="30">
        <v>45000</v>
      </c>
      <c r="B14" s="64">
        <f>(1-D14/A14)</f>
        <v>0.33333333333333337</v>
      </c>
      <c r="C14" s="7" t="s">
        <v>11</v>
      </c>
      <c r="D14" s="30">
        <v>30000</v>
      </c>
    </row>
    <row r="15" spans="1:4" s="8" customFormat="1" ht="17.100000000000001" customHeight="1" x14ac:dyDescent="0.2">
      <c r="A15" s="30">
        <v>500000</v>
      </c>
      <c r="B15" s="64">
        <f>(1-D15/A15)</f>
        <v>0.9</v>
      </c>
      <c r="C15" s="7" t="s">
        <v>11</v>
      </c>
      <c r="D15" s="30">
        <v>50000</v>
      </c>
    </row>
    <row r="16" spans="1:4" s="8" customFormat="1" ht="17.100000000000001" customHeight="1" x14ac:dyDescent="0.2">
      <c r="A16" s="33">
        <f>D16/(B16+1)</f>
        <v>29999.999999999996</v>
      </c>
      <c r="B16" s="31">
        <v>0.1</v>
      </c>
      <c r="C16" s="7" t="s">
        <v>10</v>
      </c>
      <c r="D16" s="30">
        <v>33000</v>
      </c>
    </row>
    <row r="17" spans="1:4" s="8" customFormat="1" ht="17.100000000000001" customHeight="1" x14ac:dyDescent="0.2">
      <c r="A17" s="33">
        <f>D17/(B17+1)</f>
        <v>60000</v>
      </c>
      <c r="B17" s="31">
        <v>1.4</v>
      </c>
      <c r="C17" s="7" t="s">
        <v>10</v>
      </c>
      <c r="D17" s="30">
        <v>144000</v>
      </c>
    </row>
    <row r="18" spans="1:4" s="8" customFormat="1" ht="17.100000000000001" customHeight="1" x14ac:dyDescent="0.2">
      <c r="A18" s="33">
        <f>D18/(1-B18)</f>
        <v>100000</v>
      </c>
      <c r="B18" s="31">
        <v>0.25</v>
      </c>
      <c r="C18" s="7" t="s">
        <v>11</v>
      </c>
      <c r="D18" s="30">
        <v>75000</v>
      </c>
    </row>
    <row r="19" spans="1:4" s="8" customFormat="1" ht="17.100000000000001" customHeight="1" x14ac:dyDescent="0.2">
      <c r="A19" s="33">
        <f>D19/(1-B19)</f>
        <v>1000000</v>
      </c>
      <c r="B19" s="31">
        <v>0.75</v>
      </c>
      <c r="C19" s="7" t="s">
        <v>11</v>
      </c>
      <c r="D19" s="30">
        <v>250000</v>
      </c>
    </row>
    <row r="20" spans="1:4" x14ac:dyDescent="0.2">
      <c r="B20" s="29"/>
    </row>
  </sheetData>
  <phoneticPr fontId="2" type="noConversion"/>
  <pageMargins left="0.75" right="0.75" top="1" bottom="1" header="0.5" footer="0.5"/>
  <pageSetup paperSize="9" orientation="portrait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9"/>
  <sheetViews>
    <sheetView topLeftCell="A10" zoomScale="115" zoomScaleNormal="115" workbookViewId="0">
      <selection activeCell="E31" sqref="E31"/>
    </sheetView>
  </sheetViews>
  <sheetFormatPr defaultRowHeight="12.75" x14ac:dyDescent="0.2"/>
  <cols>
    <col min="1" max="2" width="5" style="2" bestFit="1" customWidth="1"/>
    <col min="3" max="3" width="6" style="2" bestFit="1" customWidth="1"/>
    <col min="4" max="4" width="7.28515625" style="2" bestFit="1" customWidth="1"/>
    <col min="5" max="7" width="12" style="2" bestFit="1" customWidth="1"/>
    <col min="8" max="8" width="9.28515625" style="2" bestFit="1" customWidth="1"/>
    <col min="9" max="9" width="8.140625" style="2" bestFit="1" customWidth="1"/>
    <col min="10" max="10" width="7.28515625" style="2" bestFit="1" customWidth="1"/>
    <col min="11" max="13" width="9.140625" style="2"/>
    <col min="14" max="14" width="9.5703125" style="2" bestFit="1" customWidth="1"/>
    <col min="15" max="16384" width="9.140625" style="2"/>
  </cols>
  <sheetData>
    <row r="1" spans="1:27" s="1" customFormat="1" x14ac:dyDescent="0.2">
      <c r="A1" s="9"/>
    </row>
    <row r="2" spans="1:27" x14ac:dyDescent="0.2">
      <c r="A2" s="9"/>
    </row>
    <row r="3" spans="1:27" x14ac:dyDescent="0.2">
      <c r="A3" s="9"/>
      <c r="S3" s="5" t="s">
        <v>35</v>
      </c>
      <c r="T3" s="4"/>
      <c r="U3" s="12"/>
      <c r="V3" s="12"/>
      <c r="W3" s="12"/>
      <c r="X3" s="12"/>
      <c r="Y3" s="12"/>
      <c r="Z3" s="12"/>
      <c r="AA3" s="12"/>
    </row>
    <row r="4" spans="1:27" x14ac:dyDescent="0.2">
      <c r="E4" s="65">
        <v>0.1</v>
      </c>
      <c r="F4" s="65">
        <v>0.04</v>
      </c>
      <c r="G4" s="65">
        <v>0.4</v>
      </c>
      <c r="S4" s="8" t="s">
        <v>36</v>
      </c>
      <c r="T4" s="8" t="s">
        <v>37</v>
      </c>
      <c r="U4" s="8"/>
      <c r="V4" s="8"/>
      <c r="W4" s="8"/>
      <c r="X4" s="8"/>
      <c r="Y4" s="8"/>
      <c r="Z4" s="8"/>
      <c r="AA4" s="8"/>
    </row>
    <row r="5" spans="1:27" s="12" customFormat="1" ht="30" x14ac:dyDescent="0.2">
      <c r="A5" s="10"/>
      <c r="B5" s="6" t="s">
        <v>33</v>
      </c>
      <c r="C5" s="6" t="s">
        <v>34</v>
      </c>
      <c r="D5" s="11" t="s">
        <v>71</v>
      </c>
      <c r="E5" s="66" t="s">
        <v>33</v>
      </c>
      <c r="F5" s="66" t="s">
        <v>34</v>
      </c>
      <c r="G5" s="67" t="s">
        <v>71</v>
      </c>
      <c r="H5" s="66" t="s">
        <v>131</v>
      </c>
      <c r="I5" s="68" t="s">
        <v>33</v>
      </c>
      <c r="J5" s="68" t="s">
        <v>34</v>
      </c>
      <c r="K5" s="73" t="s">
        <v>71</v>
      </c>
      <c r="L5" s="75"/>
      <c r="M5" s="75"/>
      <c r="N5" s="75"/>
      <c r="S5" s="8"/>
      <c r="T5" s="8" t="s">
        <v>38</v>
      </c>
      <c r="U5" s="8"/>
      <c r="V5" s="8"/>
      <c r="W5" s="8"/>
      <c r="X5" s="8"/>
      <c r="Y5" s="8"/>
      <c r="Z5" s="8"/>
      <c r="AA5" s="8"/>
    </row>
    <row r="6" spans="1:27" s="8" customFormat="1" ht="15" x14ac:dyDescent="0.2">
      <c r="A6" s="6">
        <v>1940</v>
      </c>
      <c r="B6" s="7">
        <v>32.1</v>
      </c>
      <c r="C6" s="7">
        <v>3.1</v>
      </c>
      <c r="D6" s="7">
        <v>3.3</v>
      </c>
      <c r="E6" s="69">
        <f>B6*E$4</f>
        <v>3.2100000000000004</v>
      </c>
      <c r="F6" s="69">
        <f>C6*F$4</f>
        <v>0.12400000000000001</v>
      </c>
      <c r="G6" s="69">
        <f>D6*G$4</f>
        <v>1.32</v>
      </c>
      <c r="H6" s="69">
        <f>SUM(E6:G6)</f>
        <v>4.6540000000000008</v>
      </c>
      <c r="I6" s="70">
        <f>E6/$H6</f>
        <v>0.6897292651482595</v>
      </c>
      <c r="J6" s="70">
        <f>F6/$H6</f>
        <v>2.6643747314138374E-2</v>
      </c>
      <c r="K6" s="74">
        <f>G6/$H6</f>
        <v>0.28362698753760202</v>
      </c>
      <c r="L6" s="76"/>
      <c r="M6" s="76"/>
      <c r="N6" s="76"/>
      <c r="Q6" s="2"/>
      <c r="R6" s="2"/>
      <c r="T6" s="8" t="s">
        <v>39</v>
      </c>
    </row>
    <row r="7" spans="1:27" s="8" customFormat="1" ht="15" x14ac:dyDescent="0.2">
      <c r="A7" s="6">
        <v>1950</v>
      </c>
      <c r="B7" s="7">
        <v>33</v>
      </c>
      <c r="C7" s="7">
        <v>8.3000000000000007</v>
      </c>
      <c r="D7" s="7">
        <v>1.5</v>
      </c>
      <c r="E7" s="69">
        <f>B7*$E$4</f>
        <v>3.3000000000000003</v>
      </c>
      <c r="F7" s="69">
        <f>C7*F$4</f>
        <v>0.33200000000000002</v>
      </c>
      <c r="G7" s="69">
        <f>D7*G$4</f>
        <v>0.60000000000000009</v>
      </c>
      <c r="H7" s="69">
        <f t="shared" ref="H7:H17" si="0">SUM(E7:G7)</f>
        <v>4.2320000000000002</v>
      </c>
      <c r="I7" s="70">
        <f t="shared" ref="I7:I16" si="1">E7/$H7</f>
        <v>0.77977315689981097</v>
      </c>
      <c r="J7" s="70">
        <f t="shared" ref="J7:J16" si="2">F7/$H7</f>
        <v>7.8449905482041588E-2</v>
      </c>
      <c r="K7" s="74">
        <f t="shared" ref="K7:K16" si="3">G7/$H7</f>
        <v>0.14177693761814747</v>
      </c>
      <c r="L7" s="76"/>
      <c r="M7" s="76"/>
      <c r="N7" s="76"/>
      <c r="T7" s="8" t="s">
        <v>40</v>
      </c>
    </row>
    <row r="8" spans="1:27" s="8" customFormat="1" ht="15" x14ac:dyDescent="0.2">
      <c r="A8" s="6">
        <v>1960</v>
      </c>
      <c r="B8" s="7">
        <v>29.9</v>
      </c>
      <c r="C8" s="7">
        <v>36.799999999999997</v>
      </c>
      <c r="D8" s="7">
        <v>2.8</v>
      </c>
      <c r="E8" s="69">
        <f>B8*$E$4</f>
        <v>2.99</v>
      </c>
      <c r="F8" s="69">
        <f>C8*F$4</f>
        <v>1.472</v>
      </c>
      <c r="G8" s="69">
        <f>D8*G$4</f>
        <v>1.1199999999999999</v>
      </c>
      <c r="H8" s="69">
        <f t="shared" si="0"/>
        <v>5.5819999999999999</v>
      </c>
      <c r="I8" s="70">
        <f t="shared" si="1"/>
        <v>0.53565030455034046</v>
      </c>
      <c r="J8" s="70">
        <f t="shared" si="2"/>
        <v>0.26370476531709064</v>
      </c>
      <c r="K8" s="74">
        <f t="shared" si="3"/>
        <v>0.20064493013256895</v>
      </c>
      <c r="L8" s="76"/>
      <c r="M8" s="76"/>
      <c r="N8" s="76"/>
      <c r="S8" s="8" t="s">
        <v>41</v>
      </c>
      <c r="T8" s="8" t="s">
        <v>42</v>
      </c>
    </row>
    <row r="9" spans="1:27" s="8" customFormat="1" ht="15" x14ac:dyDescent="0.2">
      <c r="A9" s="6">
        <v>1970</v>
      </c>
      <c r="B9" s="7">
        <v>37.700000000000003</v>
      </c>
      <c r="C9" s="7">
        <v>59.9</v>
      </c>
      <c r="D9" s="7">
        <v>5.4</v>
      </c>
      <c r="E9" s="69">
        <f>B9*$E$4</f>
        <v>3.7700000000000005</v>
      </c>
      <c r="F9" s="69">
        <f>C9*F$4</f>
        <v>2.3959999999999999</v>
      </c>
      <c r="G9" s="69">
        <f>D9*G$4</f>
        <v>2.16</v>
      </c>
      <c r="H9" s="69">
        <f t="shared" si="0"/>
        <v>8.3260000000000005</v>
      </c>
      <c r="I9" s="70">
        <f t="shared" si="1"/>
        <v>0.45279846264712953</v>
      </c>
      <c r="J9" s="70">
        <f t="shared" si="2"/>
        <v>0.28777324045159736</v>
      </c>
      <c r="K9" s="74">
        <f t="shared" si="3"/>
        <v>0.25942829690127311</v>
      </c>
      <c r="L9" s="76"/>
      <c r="M9" s="76"/>
      <c r="N9" s="76"/>
      <c r="T9" s="8" t="s">
        <v>43</v>
      </c>
    </row>
    <row r="10" spans="1:27" s="8" customFormat="1" ht="15" x14ac:dyDescent="0.2">
      <c r="A10" s="6">
        <v>1975</v>
      </c>
      <c r="B10" s="7">
        <v>34.200000000000003</v>
      </c>
      <c r="C10" s="7">
        <v>72.3</v>
      </c>
      <c r="D10" s="7">
        <v>7.2</v>
      </c>
      <c r="E10" s="69">
        <f>B10*$E$4</f>
        <v>3.4200000000000004</v>
      </c>
      <c r="F10" s="69">
        <f>C10*F$4</f>
        <v>2.8919999999999999</v>
      </c>
      <c r="G10" s="69">
        <f>D10*G$4</f>
        <v>2.8800000000000003</v>
      </c>
      <c r="H10" s="69">
        <f t="shared" si="0"/>
        <v>9.1920000000000002</v>
      </c>
      <c r="I10" s="70">
        <f t="shared" si="1"/>
        <v>0.37206266318537862</v>
      </c>
      <c r="J10" s="70">
        <f t="shared" si="2"/>
        <v>0.31462140992167098</v>
      </c>
      <c r="K10" s="74">
        <f t="shared" si="3"/>
        <v>0.3133159268929504</v>
      </c>
      <c r="L10" s="76"/>
      <c r="M10" s="76"/>
      <c r="N10" s="76"/>
      <c r="S10" s="8" t="s">
        <v>44</v>
      </c>
      <c r="T10" s="8" t="s">
        <v>45</v>
      </c>
    </row>
    <row r="11" spans="1:27" s="8" customFormat="1" ht="15" x14ac:dyDescent="0.2">
      <c r="A11" s="6">
        <v>1980</v>
      </c>
      <c r="B11" s="7">
        <v>34.799999999999997</v>
      </c>
      <c r="C11" s="7">
        <v>86</v>
      </c>
      <c r="D11" s="7">
        <v>9.3000000000000007</v>
      </c>
      <c r="E11" s="69">
        <f>B11*$E$4</f>
        <v>3.48</v>
      </c>
      <c r="F11" s="69">
        <f>C11*F$4</f>
        <v>3.44</v>
      </c>
      <c r="G11" s="69">
        <f>D11*G$4</f>
        <v>3.7200000000000006</v>
      </c>
      <c r="H11" s="69">
        <f t="shared" si="0"/>
        <v>10.64</v>
      </c>
      <c r="I11" s="70">
        <f t="shared" si="1"/>
        <v>0.32706766917293228</v>
      </c>
      <c r="J11" s="70">
        <f t="shared" si="2"/>
        <v>0.32330827067669171</v>
      </c>
      <c r="K11" s="74">
        <f t="shared" si="3"/>
        <v>0.349624060150376</v>
      </c>
      <c r="L11" s="76"/>
      <c r="M11" s="76"/>
      <c r="N11" s="76"/>
      <c r="T11" s="8" t="s">
        <v>46</v>
      </c>
    </row>
    <row r="12" spans="1:27" s="8" customFormat="1" ht="15" x14ac:dyDescent="0.2">
      <c r="A12" s="6">
        <v>1985</v>
      </c>
      <c r="B12" s="7">
        <v>24.8</v>
      </c>
      <c r="C12" s="7">
        <v>94.4</v>
      </c>
      <c r="D12" s="7">
        <v>10.9</v>
      </c>
      <c r="E12" s="69">
        <f>B12*$E$4</f>
        <v>2.4800000000000004</v>
      </c>
      <c r="F12" s="69">
        <f>C12*F$4</f>
        <v>3.7760000000000002</v>
      </c>
      <c r="G12" s="69">
        <f>D12*G$4</f>
        <v>4.3600000000000003</v>
      </c>
      <c r="H12" s="69">
        <f t="shared" si="0"/>
        <v>10.616</v>
      </c>
      <c r="I12" s="70">
        <f t="shared" si="1"/>
        <v>0.2336096458176338</v>
      </c>
      <c r="J12" s="70">
        <f t="shared" si="2"/>
        <v>0.35568952524491337</v>
      </c>
      <c r="K12" s="74">
        <f t="shared" si="3"/>
        <v>0.41070082893745297</v>
      </c>
      <c r="L12" s="76"/>
      <c r="M12" s="76"/>
      <c r="N12" s="76"/>
      <c r="T12" s="8" t="s">
        <v>47</v>
      </c>
    </row>
    <row r="13" spans="1:27" s="8" customFormat="1" ht="15" x14ac:dyDescent="0.2">
      <c r="A13" s="6">
        <v>1990</v>
      </c>
      <c r="B13" s="7">
        <v>27.7</v>
      </c>
      <c r="C13" s="7">
        <v>105.3</v>
      </c>
      <c r="D13" s="7">
        <v>8.5</v>
      </c>
      <c r="E13" s="69">
        <f>B13*$E$4</f>
        <v>2.77</v>
      </c>
      <c r="F13" s="69">
        <f>C13*F$4</f>
        <v>4.2119999999999997</v>
      </c>
      <c r="G13" s="69">
        <f>D13*G$4</f>
        <v>3.4000000000000004</v>
      </c>
      <c r="H13" s="69">
        <f t="shared" si="0"/>
        <v>10.382</v>
      </c>
      <c r="I13" s="70">
        <f t="shared" si="1"/>
        <v>0.26680793681371606</v>
      </c>
      <c r="J13" s="70">
        <f t="shared" si="2"/>
        <v>0.40570217684453863</v>
      </c>
      <c r="K13" s="70">
        <f t="shared" si="3"/>
        <v>0.32748988634174536</v>
      </c>
      <c r="L13" s="71">
        <f>E13*E$18</f>
        <v>831</v>
      </c>
      <c r="M13" s="71">
        <f t="shared" ref="M13:N13" si="4">F13*F$18</f>
        <v>842.4</v>
      </c>
      <c r="N13" s="71">
        <f t="shared" si="4"/>
        <v>1700.0000000000002</v>
      </c>
      <c r="S13" s="8" t="s">
        <v>48</v>
      </c>
      <c r="T13" s="8" t="s">
        <v>49</v>
      </c>
    </row>
    <row r="14" spans="1:27" s="8" customFormat="1" ht="15" x14ac:dyDescent="0.2">
      <c r="A14" s="6">
        <v>1991</v>
      </c>
      <c r="B14" s="7">
        <v>28.9</v>
      </c>
      <c r="C14" s="7">
        <v>100.6</v>
      </c>
      <c r="D14" s="7">
        <v>7.7</v>
      </c>
      <c r="E14" s="69">
        <f>B14*$E$4</f>
        <v>2.89</v>
      </c>
      <c r="F14" s="69">
        <f>C14*F$4</f>
        <v>4.024</v>
      </c>
      <c r="G14" s="69">
        <f>D14*G$4</f>
        <v>3.08</v>
      </c>
      <c r="H14" s="69">
        <f t="shared" si="0"/>
        <v>9.9939999999999998</v>
      </c>
      <c r="I14" s="70">
        <f t="shared" si="1"/>
        <v>0.28917350410246151</v>
      </c>
      <c r="J14" s="70">
        <f t="shared" si="2"/>
        <v>0.40264158495097058</v>
      </c>
      <c r="K14" s="70">
        <f t="shared" si="3"/>
        <v>0.30818491094656797</v>
      </c>
      <c r="L14" s="71">
        <f t="shared" ref="L14:L17" si="5">E14*E$18</f>
        <v>867</v>
      </c>
      <c r="M14" s="71">
        <f t="shared" ref="M14:M17" si="6">F14*F$18</f>
        <v>804.8</v>
      </c>
      <c r="N14" s="71">
        <f t="shared" ref="N14:N17" si="7">G14*G$18</f>
        <v>1540</v>
      </c>
      <c r="T14" s="8" t="s">
        <v>50</v>
      </c>
    </row>
    <row r="15" spans="1:27" s="8" customFormat="1" ht="15" x14ac:dyDescent="0.2">
      <c r="A15" s="6">
        <v>1992</v>
      </c>
      <c r="B15" s="7">
        <v>29.8</v>
      </c>
      <c r="C15" s="7">
        <v>94</v>
      </c>
      <c r="D15" s="7">
        <v>7.4</v>
      </c>
      <c r="E15" s="69">
        <f>B15*$E$4</f>
        <v>2.9800000000000004</v>
      </c>
      <c r="F15" s="69">
        <f>C15*F$4</f>
        <v>3.7600000000000002</v>
      </c>
      <c r="G15" s="69">
        <f>D15*G$4</f>
        <v>2.9600000000000004</v>
      </c>
      <c r="H15" s="69">
        <f t="shared" si="0"/>
        <v>9.7000000000000011</v>
      </c>
      <c r="I15" s="70">
        <f t="shared" si="1"/>
        <v>0.30721649484536084</v>
      </c>
      <c r="J15" s="70">
        <f t="shared" si="2"/>
        <v>0.3876288659793814</v>
      </c>
      <c r="K15" s="70">
        <f t="shared" si="3"/>
        <v>0.30515463917525776</v>
      </c>
      <c r="L15" s="71">
        <f t="shared" si="5"/>
        <v>894.00000000000011</v>
      </c>
      <c r="M15" s="71">
        <f>F15*F$18</f>
        <v>752</v>
      </c>
      <c r="N15" s="71">
        <f t="shared" si="7"/>
        <v>1480.0000000000002</v>
      </c>
      <c r="T15" s="8" t="s">
        <v>51</v>
      </c>
    </row>
    <row r="16" spans="1:27" s="8" customFormat="1" ht="15" x14ac:dyDescent="0.2">
      <c r="A16" s="6">
        <v>1993</v>
      </c>
      <c r="B16" s="7">
        <v>31.5</v>
      </c>
      <c r="C16" s="7">
        <v>82.9</v>
      </c>
      <c r="D16" s="7">
        <v>7.3</v>
      </c>
      <c r="E16" s="69">
        <f>B16*$E$4</f>
        <v>3.1500000000000004</v>
      </c>
      <c r="F16" s="69">
        <f>C16*F$4</f>
        <v>3.3160000000000003</v>
      </c>
      <c r="G16" s="69">
        <f>D16*G$4</f>
        <v>2.92</v>
      </c>
      <c r="H16" s="69">
        <f t="shared" si="0"/>
        <v>9.386000000000001</v>
      </c>
      <c r="I16" s="70">
        <f t="shared" si="1"/>
        <v>0.33560622203281482</v>
      </c>
      <c r="J16" s="70">
        <f t="shared" si="2"/>
        <v>0.35329213722565522</v>
      </c>
      <c r="K16" s="70">
        <f t="shared" si="3"/>
        <v>0.31110164074152991</v>
      </c>
      <c r="L16" s="71">
        <f t="shared" si="5"/>
        <v>945.00000000000011</v>
      </c>
      <c r="M16" s="71">
        <f t="shared" si="6"/>
        <v>663.2</v>
      </c>
      <c r="N16" s="71">
        <f t="shared" si="7"/>
        <v>1460</v>
      </c>
    </row>
    <row r="17" spans="1:14" s="8" customFormat="1" ht="15" x14ac:dyDescent="0.2">
      <c r="A17" s="6">
        <v>1994</v>
      </c>
      <c r="B17" s="7">
        <v>29.2</v>
      </c>
      <c r="C17" s="7">
        <v>84.7</v>
      </c>
      <c r="D17" s="7">
        <v>7</v>
      </c>
      <c r="E17" s="69">
        <f>B17*$E$4</f>
        <v>2.92</v>
      </c>
      <c r="F17" s="69">
        <f>C17*F$4</f>
        <v>3.3880000000000003</v>
      </c>
      <c r="G17" s="69">
        <f>D17*G$4</f>
        <v>2.8000000000000003</v>
      </c>
      <c r="H17" s="69">
        <f t="shared" si="0"/>
        <v>9.1080000000000005</v>
      </c>
      <c r="I17" s="70">
        <f>E17/$H17</f>
        <v>0.3205972771190162</v>
      </c>
      <c r="J17" s="70">
        <f>F17/$H17</f>
        <v>0.37198067632850246</v>
      </c>
      <c r="K17" s="70">
        <f>G17/$H17</f>
        <v>0.30742204655248134</v>
      </c>
      <c r="L17" s="71">
        <f>E17*E$18</f>
        <v>876</v>
      </c>
      <c r="M17" s="71">
        <f>F17*F$18</f>
        <v>677.6</v>
      </c>
      <c r="N17" s="71">
        <f>G17*G$18</f>
        <v>1400.0000000000002</v>
      </c>
    </row>
    <row r="18" spans="1:14" x14ac:dyDescent="0.2">
      <c r="A18" s="40"/>
      <c r="B18" s="40"/>
      <c r="C18" s="40"/>
      <c r="D18" s="40"/>
      <c r="E18" s="72">
        <v>300</v>
      </c>
      <c r="F18" s="72">
        <v>200</v>
      </c>
      <c r="G18" s="72">
        <v>500</v>
      </c>
      <c r="H18" s="40"/>
      <c r="I18" s="40"/>
      <c r="J18" s="40"/>
      <c r="K18" s="40"/>
      <c r="L18" s="40"/>
      <c r="M18" s="40"/>
      <c r="N18" s="7"/>
    </row>
    <row r="19" spans="1:14" x14ac:dyDescent="0.2">
      <c r="N19" s="8"/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9"/>
  <sheetViews>
    <sheetView zoomScale="130" workbookViewId="0">
      <selection activeCell="B10" sqref="B10"/>
    </sheetView>
  </sheetViews>
  <sheetFormatPr defaultRowHeight="12.75" x14ac:dyDescent="0.2"/>
  <cols>
    <col min="1" max="1" width="2.28515625" style="2" customWidth="1"/>
    <col min="2" max="2" width="17.85546875" style="2" customWidth="1"/>
    <col min="3" max="7" width="9.140625" style="2"/>
    <col min="8" max="8" width="4.140625" style="2" customWidth="1"/>
    <col min="9" max="16384" width="9.140625" style="2"/>
  </cols>
  <sheetData>
    <row r="1" spans="1:9" x14ac:dyDescent="0.2">
      <c r="A1" s="9" t="s">
        <v>52</v>
      </c>
    </row>
    <row r="3" spans="1:9" x14ac:dyDescent="0.2">
      <c r="A3" s="1" t="s">
        <v>30</v>
      </c>
      <c r="H3" s="1" t="s">
        <v>35</v>
      </c>
    </row>
    <row r="4" spans="1:9" x14ac:dyDescent="0.2">
      <c r="A4" s="13" t="s">
        <v>76</v>
      </c>
      <c r="B4" s="2" t="s">
        <v>134</v>
      </c>
      <c r="H4" s="2" t="s">
        <v>36</v>
      </c>
      <c r="I4" s="2" t="s">
        <v>58</v>
      </c>
    </row>
    <row r="5" spans="1:9" x14ac:dyDescent="0.2">
      <c r="A5" s="13" t="s">
        <v>76</v>
      </c>
      <c r="B5" s="2" t="s">
        <v>133</v>
      </c>
      <c r="H5" s="2" t="s">
        <v>41</v>
      </c>
      <c r="I5" s="2" t="s">
        <v>60</v>
      </c>
    </row>
    <row r="6" spans="1:9" x14ac:dyDescent="0.2">
      <c r="A6" s="13" t="s">
        <v>76</v>
      </c>
      <c r="B6" s="2" t="s">
        <v>135</v>
      </c>
      <c r="H6" s="2" t="s">
        <v>44</v>
      </c>
      <c r="I6" s="2" t="s">
        <v>62</v>
      </c>
    </row>
    <row r="7" spans="1:9" x14ac:dyDescent="0.2">
      <c r="A7" s="13" t="s">
        <v>76</v>
      </c>
      <c r="B7" s="2" t="s">
        <v>132</v>
      </c>
      <c r="H7" s="2" t="s">
        <v>48</v>
      </c>
      <c r="I7" s="2" t="s">
        <v>64</v>
      </c>
    </row>
    <row r="8" spans="1:9" x14ac:dyDescent="0.2">
      <c r="A8" s="13" t="s">
        <v>76</v>
      </c>
      <c r="B8" s="2" t="s">
        <v>136</v>
      </c>
      <c r="H8" s="2" t="s">
        <v>66</v>
      </c>
      <c r="I8" s="2" t="s">
        <v>67</v>
      </c>
    </row>
    <row r="9" spans="1:9" x14ac:dyDescent="0.2">
      <c r="A9" s="13" t="s">
        <v>76</v>
      </c>
      <c r="B9" s="61" t="s">
        <v>137</v>
      </c>
      <c r="C9" s="61"/>
      <c r="D9" s="61"/>
      <c r="E9" s="61"/>
      <c r="F9" s="61"/>
      <c r="H9" s="41" t="s">
        <v>69</v>
      </c>
      <c r="I9" s="41" t="s">
        <v>70</v>
      </c>
    </row>
    <row r="10" spans="1:9" x14ac:dyDescent="0.2">
      <c r="B10" s="2" t="s">
        <v>138</v>
      </c>
    </row>
    <row r="11" spans="1:9" x14ac:dyDescent="0.2">
      <c r="B11" s="2" t="s">
        <v>75</v>
      </c>
    </row>
    <row r="13" spans="1:9" x14ac:dyDescent="0.2">
      <c r="B13" s="60" t="s">
        <v>77</v>
      </c>
      <c r="C13" s="60"/>
      <c r="D13" s="60"/>
      <c r="E13" s="60"/>
      <c r="F13" s="60"/>
    </row>
    <row r="14" spans="1:9" x14ac:dyDescent="0.2">
      <c r="B14" s="38" t="s">
        <v>53</v>
      </c>
      <c r="C14" s="3" t="s">
        <v>54</v>
      </c>
      <c r="D14" s="3" t="s">
        <v>55</v>
      </c>
      <c r="E14" s="3" t="s">
        <v>56</v>
      </c>
      <c r="F14" s="3" t="s">
        <v>57</v>
      </c>
    </row>
    <row r="15" spans="1:9" x14ac:dyDescent="0.2">
      <c r="B15" s="39" t="s">
        <v>59</v>
      </c>
      <c r="C15" s="40">
        <v>152</v>
      </c>
      <c r="D15" s="40">
        <v>240</v>
      </c>
      <c r="E15" s="40">
        <v>225</v>
      </c>
      <c r="F15" s="40">
        <v>220</v>
      </c>
    </row>
    <row r="16" spans="1:9" x14ac:dyDescent="0.2">
      <c r="B16" s="39" t="s">
        <v>61</v>
      </c>
      <c r="C16" s="40">
        <v>189</v>
      </c>
      <c r="D16" s="40">
        <v>270</v>
      </c>
      <c r="E16" s="40">
        <v>250</v>
      </c>
      <c r="F16" s="40">
        <v>225</v>
      </c>
    </row>
    <row r="17" spans="2:6" x14ac:dyDescent="0.2">
      <c r="B17" s="39" t="s">
        <v>63</v>
      </c>
      <c r="C17" s="40">
        <v>98</v>
      </c>
      <c r="D17" s="40">
        <v>90</v>
      </c>
      <c r="E17" s="40">
        <v>139</v>
      </c>
      <c r="F17" s="40">
        <v>150</v>
      </c>
    </row>
    <row r="18" spans="2:6" x14ac:dyDescent="0.2">
      <c r="B18" s="39" t="s">
        <v>65</v>
      </c>
      <c r="C18" s="40">
        <v>214</v>
      </c>
      <c r="D18" s="40">
        <v>281</v>
      </c>
      <c r="E18" s="40">
        <v>251</v>
      </c>
      <c r="F18" s="40">
        <v>223</v>
      </c>
    </row>
    <row r="19" spans="2:6" x14ac:dyDescent="0.2">
      <c r="B19" s="39" t="s">
        <v>68</v>
      </c>
      <c r="C19" s="40">
        <v>58</v>
      </c>
      <c r="D19" s="40">
        <v>98</v>
      </c>
      <c r="E19" s="40">
        <v>194</v>
      </c>
      <c r="F19" s="40">
        <v>168</v>
      </c>
    </row>
  </sheetData>
  <mergeCells count="2">
    <mergeCell ref="B13:F13"/>
    <mergeCell ref="B9:F9"/>
  </mergeCells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1"/>
  <sheetViews>
    <sheetView tabSelected="1" zoomScale="130" workbookViewId="0">
      <selection activeCell="H13" sqref="H13"/>
    </sheetView>
  </sheetViews>
  <sheetFormatPr defaultRowHeight="12.75" x14ac:dyDescent="0.2"/>
  <cols>
    <col min="1" max="1" width="26.85546875" style="2" customWidth="1"/>
    <col min="2" max="7" width="8.42578125" style="2" customWidth="1"/>
    <col min="8" max="8" width="11" style="2" customWidth="1"/>
    <col min="9" max="16384" width="9.140625" style="2"/>
  </cols>
  <sheetData>
    <row r="1" spans="1:8" s="9" customFormat="1" x14ac:dyDescent="0.2">
      <c r="A1" s="9" t="s">
        <v>12</v>
      </c>
    </row>
    <row r="2" spans="1:8" s="9" customFormat="1" x14ac:dyDescent="0.2">
      <c r="A2" s="9" t="s">
        <v>13</v>
      </c>
    </row>
    <row r="3" spans="1:8" s="9" customFormat="1" x14ac:dyDescent="0.2"/>
    <row r="4" spans="1:8" s="17" customFormat="1" x14ac:dyDescent="0.2">
      <c r="A4" s="45" t="s">
        <v>30</v>
      </c>
    </row>
    <row r="5" spans="1:8" s="14" customFormat="1" x14ac:dyDescent="0.2">
      <c r="A5" s="17" t="s">
        <v>31</v>
      </c>
    </row>
    <row r="6" spans="1:8" s="14" customFormat="1" x14ac:dyDescent="0.2">
      <c r="A6" s="17" t="s">
        <v>74</v>
      </c>
    </row>
    <row r="7" spans="1:8" s="14" customFormat="1" x14ac:dyDescent="0.2">
      <c r="A7" s="17" t="s">
        <v>32</v>
      </c>
    </row>
    <row r="8" spans="1:8" s="13" customFormat="1" ht="12" customHeight="1" x14ac:dyDescent="0.2"/>
    <row r="9" spans="1:8" s="14" customFormat="1" ht="25.5" x14ac:dyDescent="0.2">
      <c r="A9" s="10" t="s">
        <v>14</v>
      </c>
      <c r="B9" s="10" t="s">
        <v>15</v>
      </c>
      <c r="C9" s="10" t="s">
        <v>16</v>
      </c>
      <c r="D9" s="10" t="s">
        <v>17</v>
      </c>
      <c r="E9" s="10" t="s">
        <v>18</v>
      </c>
      <c r="F9" s="10" t="s">
        <v>19</v>
      </c>
      <c r="G9" s="10" t="s">
        <v>20</v>
      </c>
      <c r="H9" s="18" t="s">
        <v>72</v>
      </c>
    </row>
    <row r="10" spans="1:8" s="14" customFormat="1" ht="25.5" x14ac:dyDescent="0.2">
      <c r="A10" s="15" t="s">
        <v>21</v>
      </c>
      <c r="B10" s="19">
        <v>160</v>
      </c>
      <c r="C10" s="19">
        <v>155</v>
      </c>
      <c r="D10" s="19">
        <v>180</v>
      </c>
      <c r="E10" s="19">
        <v>190</v>
      </c>
      <c r="F10" s="19">
        <v>220</v>
      </c>
      <c r="G10" s="19">
        <v>140</v>
      </c>
      <c r="H10" s="20">
        <f>SUM(B10:G10)</f>
        <v>1045</v>
      </c>
    </row>
    <row r="11" spans="1:8" s="14" customFormat="1" ht="17.100000000000001" customHeight="1" x14ac:dyDescent="0.2">
      <c r="A11" s="16" t="s">
        <v>22</v>
      </c>
      <c r="B11" s="19">
        <v>2</v>
      </c>
      <c r="C11" s="19">
        <v>1</v>
      </c>
      <c r="D11" s="19">
        <v>3</v>
      </c>
      <c r="E11" s="19">
        <v>3</v>
      </c>
      <c r="F11" s="19">
        <v>4</v>
      </c>
      <c r="G11" s="19">
        <v>1</v>
      </c>
      <c r="H11" s="20">
        <f t="shared" ref="H11:H12" si="0">SUM(B11:G11)</f>
        <v>14</v>
      </c>
    </row>
    <row r="12" spans="1:8" s="14" customFormat="1" ht="17.100000000000001" customHeight="1" x14ac:dyDescent="0.2">
      <c r="A12" s="16" t="s">
        <v>23</v>
      </c>
      <c r="B12" s="19">
        <v>500</v>
      </c>
      <c r="C12" s="19">
        <v>430</v>
      </c>
      <c r="D12" s="19">
        <v>340</v>
      </c>
      <c r="E12" s="19">
        <v>260</v>
      </c>
      <c r="F12" s="19">
        <v>400</v>
      </c>
      <c r="G12" s="19">
        <v>130</v>
      </c>
      <c r="H12" s="20">
        <f t="shared" si="0"/>
        <v>2060</v>
      </c>
    </row>
    <row r="13" spans="1:8" s="14" customFormat="1" ht="17.100000000000001" customHeight="1" x14ac:dyDescent="0.2">
      <c r="A13" s="16" t="s">
        <v>24</v>
      </c>
      <c r="B13" s="19">
        <v>50000</v>
      </c>
      <c r="C13" s="19">
        <v>35000</v>
      </c>
      <c r="D13" s="19">
        <v>45000</v>
      </c>
      <c r="E13" s="19">
        <v>72500</v>
      </c>
      <c r="F13" s="19">
        <v>31500</v>
      </c>
      <c r="G13" s="19">
        <v>14500</v>
      </c>
      <c r="H13" s="20"/>
    </row>
    <row r="14" spans="1:8" s="14" customFormat="1" ht="17.100000000000001" customHeight="1" x14ac:dyDescent="0.2">
      <c r="A14" s="16" t="s">
        <v>73</v>
      </c>
      <c r="B14" s="19">
        <v>20000</v>
      </c>
      <c r="C14" s="19">
        <v>15000</v>
      </c>
      <c r="D14" s="19">
        <v>18500</v>
      </c>
      <c r="E14" s="19">
        <v>23000</v>
      </c>
      <c r="F14" s="19">
        <v>31000</v>
      </c>
      <c r="G14" s="19">
        <v>14500</v>
      </c>
      <c r="H14" s="20"/>
    </row>
    <row r="15" spans="1:8" s="12" customFormat="1" ht="17.100000000000001" customHeight="1" x14ac:dyDescent="0.2">
      <c r="A15" s="22" t="s">
        <v>25</v>
      </c>
      <c r="B15" s="23"/>
      <c r="C15" s="23"/>
      <c r="D15" s="23"/>
      <c r="E15" s="23"/>
      <c r="F15" s="23"/>
      <c r="G15" s="23"/>
      <c r="H15" s="24"/>
    </row>
    <row r="16" spans="1:8" s="14" customFormat="1" ht="17.100000000000001" customHeight="1" x14ac:dyDescent="0.2">
      <c r="A16" s="16" t="s">
        <v>26</v>
      </c>
      <c r="B16" s="19">
        <v>6000</v>
      </c>
      <c r="C16" s="19">
        <v>5500</v>
      </c>
      <c r="D16" s="19">
        <v>6100</v>
      </c>
      <c r="E16" s="19">
        <v>7100</v>
      </c>
      <c r="F16" s="19">
        <v>8000</v>
      </c>
      <c r="G16" s="19">
        <v>3800</v>
      </c>
      <c r="H16" s="20"/>
    </row>
    <row r="17" spans="1:8" s="14" customFormat="1" ht="17.100000000000001" customHeight="1" x14ac:dyDescent="0.2">
      <c r="A17" s="16" t="s">
        <v>27</v>
      </c>
      <c r="B17" s="19">
        <v>50</v>
      </c>
      <c r="C17" s="19">
        <v>45</v>
      </c>
      <c r="D17" s="19">
        <v>52</v>
      </c>
      <c r="E17" s="19">
        <v>48</v>
      </c>
      <c r="F17" s="19">
        <v>45</v>
      </c>
      <c r="G17" s="19">
        <v>52</v>
      </c>
      <c r="H17" s="21"/>
    </row>
    <row r="18" spans="1:8" s="12" customFormat="1" ht="17.100000000000001" customHeight="1" x14ac:dyDescent="0.2">
      <c r="A18" s="22" t="s">
        <v>28</v>
      </c>
      <c r="B18" s="23"/>
      <c r="C18" s="23"/>
      <c r="D18" s="23"/>
      <c r="E18" s="23"/>
      <c r="F18" s="23"/>
      <c r="G18" s="23"/>
      <c r="H18" s="24"/>
    </row>
    <row r="19" spans="1:8" s="28" customFormat="1" ht="17.100000000000001" customHeight="1" x14ac:dyDescent="0.2">
      <c r="A19" s="25" t="s">
        <v>29</v>
      </c>
      <c r="B19" s="26"/>
      <c r="C19" s="26"/>
      <c r="D19" s="26"/>
      <c r="E19" s="26"/>
      <c r="F19" s="26"/>
      <c r="G19" s="26"/>
      <c r="H19" s="27"/>
    </row>
    <row r="24" spans="1:8" s="14" customFormat="1" x14ac:dyDescent="0.2">
      <c r="A24" s="17"/>
    </row>
    <row r="25" spans="1:8" s="14" customFormat="1" x14ac:dyDescent="0.2">
      <c r="A25" s="17"/>
    </row>
    <row r="26" spans="1:8" s="8" customFormat="1" x14ac:dyDescent="0.2">
      <c r="A26" s="17"/>
    </row>
    <row r="27" spans="1:8" s="8" customFormat="1" x14ac:dyDescent="0.2"/>
    <row r="28" spans="1:8" s="8" customFormat="1" x14ac:dyDescent="0.2"/>
    <row r="29" spans="1:8" s="8" customFormat="1" x14ac:dyDescent="0.2"/>
    <row r="30" spans="1:8" s="8" customFormat="1" x14ac:dyDescent="0.2"/>
    <row r="31" spans="1:8" s="8" customFormat="1" x14ac:dyDescent="0.2"/>
    <row r="32" spans="1:8" s="8" customFormat="1" x14ac:dyDescent="0.2"/>
    <row r="33" s="8" customFormat="1" x14ac:dyDescent="0.2"/>
    <row r="34" s="8" customFormat="1" x14ac:dyDescent="0.2"/>
    <row r="35" s="8" customFormat="1" x14ac:dyDescent="0.2"/>
    <row r="36" s="8" customFormat="1" x14ac:dyDescent="0.2"/>
    <row r="37" s="8" customFormat="1" x14ac:dyDescent="0.2"/>
    <row r="38" s="8" customFormat="1" x14ac:dyDescent="0.2"/>
    <row r="39" s="8" customFormat="1" x14ac:dyDescent="0.2"/>
    <row r="40" s="8" customFormat="1" x14ac:dyDescent="0.2"/>
    <row r="41" s="8" customFormat="1" x14ac:dyDescent="0.2"/>
    <row r="42" s="8" customFormat="1" x14ac:dyDescent="0.2"/>
    <row r="43" s="8" customFormat="1" x14ac:dyDescent="0.2"/>
    <row r="44" s="8" customFormat="1" x14ac:dyDescent="0.2"/>
    <row r="45" s="8" customFormat="1" x14ac:dyDescent="0.2"/>
    <row r="46" s="8" customFormat="1" x14ac:dyDescent="0.2"/>
    <row r="47" s="8" customFormat="1" x14ac:dyDescent="0.2"/>
    <row r="48" s="8" customFormat="1" x14ac:dyDescent="0.2"/>
    <row r="49" s="8" customFormat="1" x14ac:dyDescent="0.2"/>
    <row r="50" s="8" customFormat="1" x14ac:dyDescent="0.2"/>
    <row r="51" s="8" customFormat="1" x14ac:dyDescent="0.2"/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"/>
  <sheetViews>
    <sheetView zoomScale="130" workbookViewId="0"/>
  </sheetViews>
  <sheetFormatPr defaultRowHeight="12.75" x14ac:dyDescent="0.2"/>
  <cols>
    <col min="1" max="1" width="14" customWidth="1"/>
    <col min="2" max="2" width="5.5703125" bestFit="1" customWidth="1"/>
    <col min="3" max="3" width="11" customWidth="1"/>
    <col min="4" max="4" width="9" customWidth="1"/>
    <col min="7" max="7" width="8.28515625" customWidth="1"/>
    <col min="8" max="8" width="6.85546875" bestFit="1" customWidth="1"/>
    <col min="9" max="9" width="7" bestFit="1" customWidth="1"/>
    <col min="10" max="10" width="6.5703125" bestFit="1" customWidth="1"/>
    <col min="11" max="11" width="3.7109375" bestFit="1" customWidth="1"/>
    <col min="12" max="12" width="7.7109375" bestFit="1" customWidth="1"/>
    <col min="13" max="13" width="5.42578125" bestFit="1" customWidth="1"/>
    <col min="14" max="14" width="4.85546875" bestFit="1" customWidth="1"/>
    <col min="15" max="15" width="6" bestFit="1" customWidth="1"/>
  </cols>
  <sheetData>
    <row r="1" spans="1:15" x14ac:dyDescent="0.2">
      <c r="A1" s="44" t="s">
        <v>120</v>
      </c>
    </row>
    <row r="2" spans="1:15" x14ac:dyDescent="0.2">
      <c r="A2" s="44" t="s">
        <v>121</v>
      </c>
    </row>
    <row r="3" spans="1:15" x14ac:dyDescent="0.2">
      <c r="A3" s="44"/>
    </row>
    <row r="4" spans="1:15" x14ac:dyDescent="0.2">
      <c r="A4" s="46" t="s">
        <v>30</v>
      </c>
    </row>
    <row r="5" spans="1:15" x14ac:dyDescent="0.2">
      <c r="A5" t="s">
        <v>80</v>
      </c>
      <c r="C5">
        <v>1000</v>
      </c>
    </row>
    <row r="6" spans="1:15" x14ac:dyDescent="0.2">
      <c r="A6" s="47" t="s">
        <v>122</v>
      </c>
    </row>
    <row r="7" spans="1:15" x14ac:dyDescent="0.2">
      <c r="A7" t="s">
        <v>85</v>
      </c>
      <c r="C7" s="42">
        <v>0.11</v>
      </c>
      <c r="D7" t="s">
        <v>117</v>
      </c>
    </row>
    <row r="8" spans="1:15" x14ac:dyDescent="0.2">
      <c r="A8" t="s">
        <v>86</v>
      </c>
      <c r="C8" s="43">
        <v>1.4999999999999999E-2</v>
      </c>
      <c r="D8" t="s">
        <v>117</v>
      </c>
    </row>
    <row r="9" spans="1:15" x14ac:dyDescent="0.2">
      <c r="A9" t="s">
        <v>118</v>
      </c>
    </row>
    <row r="10" spans="1:15" x14ac:dyDescent="0.2">
      <c r="A10" t="s">
        <v>119</v>
      </c>
      <c r="C10" s="42">
        <v>0.35</v>
      </c>
    </row>
    <row r="12" spans="1:15" s="59" customFormat="1" ht="38.25" x14ac:dyDescent="0.2">
      <c r="A12" s="58" t="s">
        <v>78</v>
      </c>
      <c r="B12" s="58" t="s">
        <v>128</v>
      </c>
      <c r="C12" s="58" t="s">
        <v>79</v>
      </c>
      <c r="D12" s="58" t="s">
        <v>80</v>
      </c>
      <c r="E12" s="58" t="s">
        <v>81</v>
      </c>
      <c r="F12" s="58" t="s">
        <v>125</v>
      </c>
      <c r="G12" s="58" t="s">
        <v>82</v>
      </c>
      <c r="H12" s="58" t="s">
        <v>123</v>
      </c>
      <c r="I12" s="58" t="s">
        <v>83</v>
      </c>
      <c r="J12" s="58" t="s">
        <v>84</v>
      </c>
      <c r="K12" s="58" t="s">
        <v>85</v>
      </c>
      <c r="L12" s="58" t="s">
        <v>126</v>
      </c>
      <c r="M12" s="58" t="s">
        <v>127</v>
      </c>
      <c r="N12" s="58" t="s">
        <v>87</v>
      </c>
      <c r="O12" s="58" t="s">
        <v>129</v>
      </c>
    </row>
    <row r="13" spans="1:15" x14ac:dyDescent="0.2">
      <c r="A13" s="48" t="s">
        <v>88</v>
      </c>
      <c r="B13" s="48">
        <v>1978</v>
      </c>
      <c r="C13" s="48" t="s">
        <v>89</v>
      </c>
      <c r="D13" s="49">
        <v>476</v>
      </c>
      <c r="E13" s="48" t="s">
        <v>90</v>
      </c>
      <c r="F13" s="48">
        <v>150</v>
      </c>
      <c r="G13" s="48">
        <v>5</v>
      </c>
      <c r="H13" s="50"/>
      <c r="I13" s="51"/>
      <c r="J13" s="52"/>
      <c r="K13" s="53"/>
      <c r="L13" s="54"/>
      <c r="M13" s="55"/>
      <c r="N13" s="56"/>
      <c r="O13" s="57"/>
    </row>
    <row r="14" spans="1:15" x14ac:dyDescent="0.2">
      <c r="A14" s="48" t="s">
        <v>91</v>
      </c>
      <c r="B14" s="48">
        <v>1972</v>
      </c>
      <c r="C14" s="48" t="s">
        <v>92</v>
      </c>
      <c r="D14" s="49">
        <v>544</v>
      </c>
      <c r="E14" s="48" t="s">
        <v>93</v>
      </c>
      <c r="F14" s="48">
        <v>160</v>
      </c>
      <c r="G14" s="48">
        <v>6</v>
      </c>
      <c r="H14" s="50"/>
      <c r="I14" s="51"/>
      <c r="J14" s="52"/>
      <c r="K14" s="53"/>
      <c r="L14" s="54"/>
      <c r="M14" s="55"/>
      <c r="N14" s="56"/>
      <c r="O14" s="57"/>
    </row>
    <row r="15" spans="1:15" x14ac:dyDescent="0.2">
      <c r="A15" s="48" t="s">
        <v>94</v>
      </c>
      <c r="B15" s="48">
        <v>1971</v>
      </c>
      <c r="C15" s="48" t="s">
        <v>89</v>
      </c>
      <c r="D15" s="49">
        <v>476</v>
      </c>
      <c r="E15" s="48" t="s">
        <v>93</v>
      </c>
      <c r="F15" s="48">
        <v>160</v>
      </c>
      <c r="G15" s="48">
        <v>4</v>
      </c>
      <c r="H15" s="50"/>
      <c r="I15" s="51"/>
      <c r="J15" s="52"/>
      <c r="K15" s="53"/>
      <c r="L15" s="54"/>
      <c r="M15" s="55"/>
      <c r="N15" s="56"/>
      <c r="O15" s="57"/>
    </row>
    <row r="16" spans="1:15" x14ac:dyDescent="0.2">
      <c r="A16" s="48" t="s">
        <v>95</v>
      </c>
      <c r="B16" s="48">
        <v>1970</v>
      </c>
      <c r="C16" s="48" t="s">
        <v>89</v>
      </c>
      <c r="D16" s="49">
        <v>493</v>
      </c>
      <c r="E16" s="48" t="s">
        <v>90</v>
      </c>
      <c r="F16" s="48">
        <v>140</v>
      </c>
      <c r="G16" s="48">
        <v>9</v>
      </c>
      <c r="H16" s="50"/>
      <c r="I16" s="51"/>
      <c r="J16" s="52"/>
      <c r="K16" s="53"/>
      <c r="L16" s="54"/>
      <c r="M16" s="55"/>
      <c r="N16" s="56"/>
      <c r="O16" s="57"/>
    </row>
    <row r="17" spans="1:15" x14ac:dyDescent="0.2">
      <c r="A17" s="48" t="s">
        <v>96</v>
      </c>
      <c r="B17" s="48">
        <v>1969</v>
      </c>
      <c r="C17" s="48" t="s">
        <v>92</v>
      </c>
      <c r="D17" s="49">
        <v>544</v>
      </c>
      <c r="E17" s="48" t="s">
        <v>97</v>
      </c>
      <c r="F17" s="48">
        <v>180</v>
      </c>
      <c r="G17" s="48">
        <v>5</v>
      </c>
      <c r="H17" s="50"/>
      <c r="I17" s="51"/>
      <c r="J17" s="52"/>
      <c r="K17" s="53"/>
      <c r="L17" s="54"/>
      <c r="M17" s="55"/>
      <c r="N17" s="56"/>
      <c r="O17" s="57"/>
    </row>
    <row r="18" spans="1:15" x14ac:dyDescent="0.2">
      <c r="A18" s="48" t="s">
        <v>98</v>
      </c>
      <c r="B18" s="48">
        <v>1969</v>
      </c>
      <c r="C18" s="48" t="s">
        <v>99</v>
      </c>
      <c r="D18" s="49">
        <v>1445</v>
      </c>
      <c r="E18" s="48" t="s">
        <v>90</v>
      </c>
      <c r="F18" s="48">
        <v>130</v>
      </c>
      <c r="G18" s="48">
        <v>0</v>
      </c>
      <c r="H18" s="50"/>
      <c r="I18" s="51"/>
      <c r="J18" s="52"/>
      <c r="K18" s="53"/>
      <c r="L18" s="54"/>
      <c r="M18" s="55"/>
      <c r="N18" s="56"/>
      <c r="O18" s="57"/>
    </row>
    <row r="19" spans="1:15" x14ac:dyDescent="0.2">
      <c r="A19" s="48" t="s">
        <v>100</v>
      </c>
      <c r="B19" s="48">
        <v>1968</v>
      </c>
      <c r="C19" s="48" t="s">
        <v>89</v>
      </c>
      <c r="D19" s="49">
        <v>510</v>
      </c>
      <c r="E19" s="48" t="s">
        <v>101</v>
      </c>
      <c r="F19" s="48">
        <v>115</v>
      </c>
      <c r="G19" s="48">
        <v>0</v>
      </c>
      <c r="H19" s="50"/>
      <c r="I19" s="51"/>
      <c r="J19" s="52"/>
      <c r="K19" s="53"/>
      <c r="L19" s="54"/>
      <c r="M19" s="55"/>
      <c r="N19" s="56"/>
      <c r="O19" s="57"/>
    </row>
    <row r="20" spans="1:15" x14ac:dyDescent="0.2">
      <c r="A20" s="48" t="s">
        <v>102</v>
      </c>
      <c r="B20" s="48">
        <v>1966</v>
      </c>
      <c r="C20" s="48" t="s">
        <v>99</v>
      </c>
      <c r="D20" s="49">
        <v>1870</v>
      </c>
      <c r="E20" s="48" t="s">
        <v>93</v>
      </c>
      <c r="F20" s="48">
        <v>120</v>
      </c>
      <c r="G20" s="48">
        <v>11</v>
      </c>
      <c r="H20" s="50"/>
      <c r="I20" s="51"/>
      <c r="J20" s="52"/>
      <c r="K20" s="53"/>
      <c r="L20" s="54"/>
      <c r="M20" s="55"/>
      <c r="N20" s="56"/>
      <c r="O20" s="57"/>
    </row>
    <row r="21" spans="1:15" x14ac:dyDescent="0.2">
      <c r="A21" s="48" t="s">
        <v>103</v>
      </c>
      <c r="B21" s="48">
        <v>1966</v>
      </c>
      <c r="C21" s="48" t="s">
        <v>92</v>
      </c>
      <c r="D21" s="49">
        <v>544</v>
      </c>
      <c r="E21" s="48" t="s">
        <v>104</v>
      </c>
      <c r="F21" s="48">
        <v>105</v>
      </c>
      <c r="G21" s="48">
        <v>0</v>
      </c>
      <c r="H21" s="50"/>
      <c r="I21" s="51"/>
      <c r="J21" s="52"/>
      <c r="K21" s="53"/>
      <c r="L21" s="54"/>
      <c r="M21" s="55"/>
      <c r="N21" s="56"/>
      <c r="O21" s="57"/>
    </row>
    <row r="22" spans="1:15" x14ac:dyDescent="0.2">
      <c r="A22" s="48" t="s">
        <v>105</v>
      </c>
      <c r="B22" s="48">
        <v>1963</v>
      </c>
      <c r="C22" s="48" t="s">
        <v>92</v>
      </c>
      <c r="D22" s="49">
        <v>544</v>
      </c>
      <c r="E22" s="48" t="s">
        <v>104</v>
      </c>
      <c r="F22" s="48">
        <v>110</v>
      </c>
      <c r="G22" s="48">
        <v>0</v>
      </c>
      <c r="H22" s="50"/>
      <c r="I22" s="51"/>
      <c r="J22" s="52"/>
      <c r="K22" s="53"/>
      <c r="L22" s="54"/>
      <c r="M22" s="55"/>
      <c r="N22" s="56"/>
      <c r="O22" s="57"/>
    </row>
    <row r="23" spans="1:15" x14ac:dyDescent="0.2">
      <c r="A23" s="48" t="s">
        <v>106</v>
      </c>
      <c r="B23" s="48">
        <v>1962</v>
      </c>
      <c r="C23" s="48" t="s">
        <v>99</v>
      </c>
      <c r="D23" s="49">
        <v>748</v>
      </c>
      <c r="E23" s="48" t="s">
        <v>97</v>
      </c>
      <c r="F23" s="48">
        <v>100</v>
      </c>
      <c r="G23" s="48">
        <v>0</v>
      </c>
      <c r="H23" s="50"/>
      <c r="I23" s="51"/>
      <c r="J23" s="52"/>
      <c r="K23" s="53"/>
      <c r="L23" s="54"/>
      <c r="M23" s="55"/>
      <c r="N23" s="56"/>
      <c r="O23" s="57"/>
    </row>
    <row r="24" spans="1:15" x14ac:dyDescent="0.2">
      <c r="A24" s="48" t="s">
        <v>107</v>
      </c>
      <c r="B24" s="48">
        <v>1960</v>
      </c>
      <c r="C24" s="48" t="s">
        <v>99</v>
      </c>
      <c r="D24" s="49">
        <v>2040</v>
      </c>
      <c r="E24" s="48" t="s">
        <v>108</v>
      </c>
      <c r="F24" s="48">
        <v>120</v>
      </c>
      <c r="G24" s="48">
        <v>8</v>
      </c>
      <c r="H24" s="50"/>
      <c r="I24" s="51"/>
      <c r="J24" s="52"/>
      <c r="K24" s="53"/>
      <c r="L24" s="54"/>
      <c r="M24" s="55"/>
      <c r="N24" s="56"/>
      <c r="O24" s="57"/>
    </row>
    <row r="25" spans="1:15" x14ac:dyDescent="0.2">
      <c r="A25" s="48" t="s">
        <v>109</v>
      </c>
      <c r="B25" s="48">
        <v>1958</v>
      </c>
      <c r="C25" s="48" t="s">
        <v>99</v>
      </c>
      <c r="D25" s="49">
        <v>748</v>
      </c>
      <c r="E25" s="48" t="s">
        <v>101</v>
      </c>
      <c r="F25" s="48">
        <v>140</v>
      </c>
      <c r="G25" s="48">
        <v>2</v>
      </c>
      <c r="H25" s="50"/>
      <c r="I25" s="51"/>
      <c r="J25" s="52"/>
      <c r="K25" s="53"/>
      <c r="L25" s="54"/>
      <c r="M25" s="55"/>
      <c r="N25" s="56"/>
      <c r="O25" s="57"/>
    </row>
    <row r="26" spans="1:15" x14ac:dyDescent="0.2">
      <c r="A26" s="48" t="s">
        <v>110</v>
      </c>
      <c r="B26" s="48">
        <v>1956</v>
      </c>
      <c r="C26" s="48" t="s">
        <v>92</v>
      </c>
      <c r="D26" s="49">
        <v>595</v>
      </c>
      <c r="E26" s="48" t="s">
        <v>108</v>
      </c>
      <c r="F26" s="48">
        <v>130</v>
      </c>
      <c r="G26" s="48">
        <v>0</v>
      </c>
      <c r="H26" s="50"/>
      <c r="I26" s="51"/>
      <c r="J26" s="52"/>
      <c r="K26" s="53"/>
      <c r="L26" s="54"/>
      <c r="M26" s="55"/>
      <c r="N26" s="56"/>
      <c r="O26" s="57"/>
    </row>
    <row r="27" spans="1:15" x14ac:dyDescent="0.2">
      <c r="A27" s="48" t="s">
        <v>111</v>
      </c>
      <c r="B27" s="48">
        <v>1950</v>
      </c>
      <c r="C27" s="48" t="s">
        <v>99</v>
      </c>
      <c r="D27" s="49">
        <v>1020</v>
      </c>
      <c r="E27" s="48" t="s">
        <v>108</v>
      </c>
      <c r="F27" s="48">
        <v>160</v>
      </c>
      <c r="G27" s="48">
        <v>10</v>
      </c>
      <c r="H27" s="50"/>
      <c r="I27" s="51"/>
      <c r="J27" s="52"/>
      <c r="K27" s="53"/>
      <c r="L27" s="54"/>
      <c r="M27" s="55"/>
      <c r="N27" s="56"/>
      <c r="O27" s="57"/>
    </row>
    <row r="28" spans="1:15" x14ac:dyDescent="0.2">
      <c r="A28" s="48" t="s">
        <v>112</v>
      </c>
      <c r="B28" s="48">
        <v>1949</v>
      </c>
      <c r="C28" s="48" t="s">
        <v>89</v>
      </c>
      <c r="D28" s="49">
        <v>476</v>
      </c>
      <c r="E28" s="48" t="s">
        <v>108</v>
      </c>
      <c r="F28" s="48">
        <v>150</v>
      </c>
      <c r="G28" s="48">
        <v>0</v>
      </c>
      <c r="H28" s="50"/>
      <c r="I28" s="51"/>
      <c r="J28" s="52"/>
      <c r="K28" s="53"/>
      <c r="L28" s="54"/>
      <c r="M28" s="55"/>
      <c r="N28" s="56"/>
      <c r="O28" s="57"/>
    </row>
    <row r="29" spans="1:15" x14ac:dyDescent="0.2">
      <c r="A29" s="48" t="s">
        <v>113</v>
      </c>
      <c r="B29" s="48">
        <v>1948</v>
      </c>
      <c r="C29" s="48" t="s">
        <v>99</v>
      </c>
      <c r="D29" s="49">
        <v>2040</v>
      </c>
      <c r="E29" s="48" t="s">
        <v>104</v>
      </c>
      <c r="F29" s="48">
        <v>150</v>
      </c>
      <c r="G29" s="48">
        <v>5</v>
      </c>
      <c r="H29" s="50"/>
      <c r="I29" s="51"/>
      <c r="J29" s="52"/>
      <c r="K29" s="53"/>
      <c r="L29" s="54"/>
      <c r="M29" s="55"/>
      <c r="N29" s="56"/>
      <c r="O29" s="57"/>
    </row>
    <row r="30" spans="1:15" x14ac:dyDescent="0.2">
      <c r="A30" s="48" t="s">
        <v>114</v>
      </c>
      <c r="B30" s="48">
        <v>1946</v>
      </c>
      <c r="C30" s="48" t="s">
        <v>92</v>
      </c>
      <c r="D30" s="49">
        <v>510</v>
      </c>
      <c r="E30" s="48" t="s">
        <v>108</v>
      </c>
      <c r="F30" s="48">
        <v>100</v>
      </c>
      <c r="G30" s="48">
        <v>5</v>
      </c>
      <c r="H30" s="50"/>
      <c r="I30" s="51"/>
      <c r="J30" s="52"/>
      <c r="K30" s="53"/>
      <c r="L30" s="54"/>
      <c r="M30" s="55"/>
      <c r="N30" s="56"/>
      <c r="O30" s="57"/>
    </row>
    <row r="31" spans="1:15" x14ac:dyDescent="0.2">
      <c r="A31" s="48" t="s">
        <v>115</v>
      </c>
      <c r="B31" s="48">
        <v>1945</v>
      </c>
      <c r="C31" s="48" t="s">
        <v>89</v>
      </c>
      <c r="D31" s="49">
        <v>476</v>
      </c>
      <c r="E31" s="48" t="s">
        <v>108</v>
      </c>
      <c r="F31" s="48">
        <v>150</v>
      </c>
      <c r="G31" s="48">
        <v>8</v>
      </c>
      <c r="H31" s="50"/>
      <c r="I31" s="51"/>
      <c r="J31" s="52"/>
      <c r="K31" s="53"/>
      <c r="L31" s="54"/>
      <c r="M31" s="55"/>
      <c r="N31" s="56"/>
      <c r="O31" s="57"/>
    </row>
    <row r="32" spans="1:15" x14ac:dyDescent="0.2">
      <c r="A32" s="48" t="s">
        <v>116</v>
      </c>
      <c r="B32" s="48">
        <v>1937</v>
      </c>
      <c r="C32" s="48" t="s">
        <v>99</v>
      </c>
      <c r="D32" s="49">
        <v>663</v>
      </c>
      <c r="E32" s="48" t="s">
        <v>93</v>
      </c>
      <c r="F32" s="48">
        <v>140</v>
      </c>
      <c r="G32" s="48">
        <v>1</v>
      </c>
      <c r="H32" s="50"/>
      <c r="I32" s="51"/>
      <c r="J32" s="52"/>
      <c r="K32" s="53"/>
      <c r="L32" s="54"/>
      <c r="M32" s="55"/>
      <c r="N32" s="56"/>
      <c r="O32" s="57"/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Lakosság-Terület</vt:lpstr>
      <vt:lpstr>Százalékszámítás</vt:lpstr>
      <vt:lpstr>Szeszesital</vt:lpstr>
      <vt:lpstr>Halsütöde</vt:lpstr>
      <vt:lpstr>Fénymásolás</vt:lpstr>
      <vt:lpstr>Dolgozói 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tanar</dc:creator>
  <cp:lastModifiedBy>Szabó Zoárd</cp:lastModifiedBy>
  <dcterms:created xsi:type="dcterms:W3CDTF">2008-05-10T11:40:22Z</dcterms:created>
  <dcterms:modified xsi:type="dcterms:W3CDTF">2022-10-05T08:39:08Z</dcterms:modified>
</cp:coreProperties>
</file>