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mc:AlternateContent xmlns:mc="http://schemas.openxmlformats.org/markup-compatibility/2006">
    <mc:Choice Requires="x15">
      <x15ac:absPath xmlns:x15ac="http://schemas.microsoft.com/office/spreadsheetml/2010/11/ac" url="Z:\Beosztások\2017\"/>
    </mc:Choice>
  </mc:AlternateContent>
  <bookViews>
    <workbookView xWindow="0" yWindow="0" windowWidth="23040" windowHeight="9090"/>
  </bookViews>
  <sheets>
    <sheet name="MB" sheetId="2" r:id="rId1"/>
    <sheet name="dummy" sheetId="4" state="hidden"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189" i="2" l="1"/>
  <c r="AP189" i="2"/>
  <c r="AL189" i="2"/>
  <c r="AH189" i="2"/>
  <c r="AD189" i="2"/>
  <c r="U189" i="2"/>
  <c r="Q189" i="2"/>
  <c r="M189" i="2"/>
  <c r="I189" i="2"/>
  <c r="E189" i="2"/>
  <c r="AT152" i="2"/>
  <c r="AP152" i="2"/>
  <c r="AL152" i="2"/>
  <c r="AH152" i="2"/>
  <c r="AD152" i="2"/>
  <c r="U152" i="2"/>
  <c r="Q152" i="2"/>
  <c r="M152" i="2"/>
  <c r="I152" i="2"/>
  <c r="E152" i="2"/>
  <c r="AT115" i="2"/>
  <c r="AP115" i="2"/>
  <c r="AL115" i="2"/>
  <c r="AH115" i="2"/>
  <c r="AD115" i="2"/>
  <c r="U115" i="2"/>
  <c r="Q115" i="2"/>
  <c r="M115" i="2"/>
  <c r="I115" i="2"/>
  <c r="E115" i="2"/>
  <c r="AT78" i="2"/>
  <c r="AP78" i="2"/>
  <c r="AL78" i="2"/>
  <c r="AH78" i="2"/>
  <c r="AD78" i="2"/>
  <c r="U78" i="2"/>
  <c r="Q78" i="2"/>
  <c r="M78" i="2"/>
  <c r="I78" i="2"/>
  <c r="E78" i="2"/>
  <c r="AT41" i="2"/>
  <c r="AP41" i="2"/>
  <c r="AL41" i="2"/>
  <c r="AH41" i="2"/>
  <c r="AD41" i="2"/>
  <c r="U41" i="2"/>
  <c r="Q41" i="2"/>
  <c r="M41" i="2"/>
  <c r="I41" i="2"/>
  <c r="E41" i="2"/>
  <c r="AT4" i="2"/>
  <c r="AP4" i="2"/>
  <c r="AL4" i="2"/>
  <c r="AH4" i="2"/>
  <c r="AD4" i="2"/>
  <c r="U4" i="2"/>
  <c r="Q4" i="2"/>
  <c r="M4" i="2"/>
  <c r="I4" i="2"/>
  <c r="E4" i="2"/>
  <c r="BF218" i="2" l="1"/>
  <c r="BF212" i="2"/>
  <c r="BF206" i="2"/>
  <c r="BF200" i="2"/>
  <c r="BF194" i="2"/>
  <c r="BB218" i="2"/>
  <c r="BB212" i="2"/>
  <c r="BB206" i="2"/>
  <c r="BB200" i="2"/>
  <c r="BB194" i="2"/>
  <c r="BF181" i="2"/>
  <c r="BF175" i="2"/>
  <c r="BF169" i="2"/>
  <c r="BF163" i="2"/>
  <c r="BF157" i="2"/>
  <c r="BB181" i="2"/>
  <c r="BB175" i="2"/>
  <c r="BB169" i="2"/>
  <c r="BB163" i="2"/>
  <c r="BB157" i="2"/>
  <c r="BF144" i="2"/>
  <c r="BF138" i="2"/>
  <c r="BF132" i="2"/>
  <c r="BF126" i="2"/>
  <c r="BF120" i="2"/>
  <c r="BB144" i="2"/>
  <c r="BB138" i="2"/>
  <c r="BB132" i="2"/>
  <c r="BB126" i="2"/>
  <c r="BB120" i="2"/>
  <c r="BB107" i="2"/>
  <c r="BB101" i="2"/>
  <c r="BB95" i="2"/>
  <c r="BB89" i="2"/>
  <c r="BB83" i="2"/>
  <c r="BB70" i="2"/>
  <c r="BB64" i="2"/>
  <c r="BB58" i="2"/>
  <c r="BB52" i="2"/>
  <c r="BF46" i="2"/>
  <c r="BB46" i="2"/>
  <c r="BF33" i="2"/>
  <c r="BB33" i="2"/>
  <c r="BF27" i="2"/>
  <c r="BB27" i="2"/>
  <c r="BF21" i="2"/>
  <c r="BB21" i="2"/>
  <c r="BF15" i="2"/>
  <c r="BB15" i="2"/>
  <c r="BF9" i="2"/>
  <c r="BB9" i="2"/>
  <c r="BL217" i="2" l="1"/>
  <c r="BL213" i="2"/>
  <c r="BL211" i="2"/>
  <c r="BL205" i="2"/>
  <c r="BL201" i="2"/>
  <c r="BL199" i="2"/>
  <c r="BL195" i="2"/>
  <c r="BL193" i="2"/>
  <c r="BL182" i="2"/>
  <c r="BL180" i="2"/>
  <c r="BL176" i="2"/>
  <c r="BL174" i="2"/>
  <c r="BL170" i="2"/>
  <c r="BL168" i="2"/>
  <c r="BL164" i="2"/>
  <c r="BL162" i="2"/>
  <c r="BL158" i="2"/>
  <c r="BL156" i="2"/>
  <c r="BL106" i="2"/>
  <c r="BL102" i="2"/>
  <c r="BL100" i="2"/>
  <c r="BL96" i="2"/>
  <c r="BL94" i="2"/>
  <c r="BL90" i="2"/>
  <c r="BL88" i="2"/>
  <c r="BL84" i="2"/>
  <c r="BL82" i="2"/>
  <c r="BL71" i="2"/>
  <c r="BL69" i="2"/>
  <c r="BL65" i="2"/>
  <c r="BL63" i="2"/>
  <c r="BL59" i="2"/>
  <c r="BL57" i="2"/>
  <c r="BL53" i="2"/>
  <c r="BL51" i="2"/>
  <c r="BK49" i="2"/>
  <c r="BL47" i="2"/>
  <c r="BL45" i="2"/>
  <c r="BL108" i="2"/>
  <c r="BL119" i="2"/>
  <c r="BL121" i="2"/>
  <c r="BL125" i="2"/>
  <c r="BL127" i="2"/>
  <c r="BL131" i="2"/>
  <c r="BL133" i="2"/>
  <c r="BL137" i="2"/>
  <c r="BL139" i="2"/>
  <c r="BL143" i="2"/>
  <c r="BL145" i="2"/>
  <c r="AC33" i="2"/>
  <c r="AC32" i="2"/>
  <c r="AC31" i="2"/>
  <c r="AC30" i="2"/>
  <c r="AC29" i="2"/>
  <c r="AC28" i="2"/>
  <c r="AC27" i="2"/>
  <c r="AC26" i="2"/>
  <c r="AC25" i="2"/>
  <c r="AC24" i="2"/>
  <c r="AC23" i="2"/>
  <c r="AC22" i="2"/>
  <c r="AC21" i="2"/>
  <c r="AC20" i="2"/>
  <c r="AC19" i="2"/>
  <c r="AC18" i="2"/>
  <c r="AC17" i="2"/>
  <c r="AC16" i="2"/>
  <c r="AC15" i="2"/>
  <c r="AC14" i="2"/>
  <c r="AC13" i="2"/>
  <c r="AC12" i="2"/>
  <c r="AC11" i="2"/>
  <c r="AC10" i="2"/>
  <c r="AC9" i="2"/>
  <c r="AC8" i="2"/>
  <c r="AC7" i="2"/>
  <c r="AC6" i="2"/>
  <c r="AC221" i="2"/>
  <c r="AC220" i="2"/>
  <c r="AC219" i="2"/>
  <c r="AC218" i="2"/>
  <c r="AC217"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AC184" i="2"/>
  <c r="AC183" i="2"/>
  <c r="AC182" i="2"/>
  <c r="AC181" i="2"/>
  <c r="AC180" i="2"/>
  <c r="AC179" i="2"/>
  <c r="AC178" i="2"/>
  <c r="AC177" i="2"/>
  <c r="AC175" i="2"/>
  <c r="AC174" i="2"/>
  <c r="AC173" i="2"/>
  <c r="AC172" i="2"/>
  <c r="AC171" i="2"/>
  <c r="AC170" i="2"/>
  <c r="AC169" i="2"/>
  <c r="AC168" i="2"/>
  <c r="AC167" i="2"/>
  <c r="AC166" i="2"/>
  <c r="AC165" i="2"/>
  <c r="AC164" i="2"/>
  <c r="AC163" i="2"/>
  <c r="AC162" i="2"/>
  <c r="AC161" i="2"/>
  <c r="AC160" i="2"/>
  <c r="AC159" i="2"/>
  <c r="AC158" i="2"/>
  <c r="AC157" i="2"/>
  <c r="AC156" i="2"/>
  <c r="AC155" i="2"/>
  <c r="AC15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AC147" i="2"/>
  <c r="AC146" i="2"/>
  <c r="AC145" i="2"/>
  <c r="AC144" i="2"/>
  <c r="AC143" i="2"/>
  <c r="AC142" i="2"/>
  <c r="AC141" i="2"/>
  <c r="AC140" i="2"/>
  <c r="AC139" i="2"/>
  <c r="AC138" i="2"/>
  <c r="AC137" i="2"/>
  <c r="AC135" i="2"/>
  <c r="AC134" i="2"/>
  <c r="AC133" i="2"/>
  <c r="AC132" i="2"/>
  <c r="AC131" i="2"/>
  <c r="AC130" i="2"/>
  <c r="AC129" i="2"/>
  <c r="AC128" i="2"/>
  <c r="AC127" i="2"/>
  <c r="AC126" i="2"/>
  <c r="AC125" i="2"/>
  <c r="AC124" i="2"/>
  <c r="AC123" i="2"/>
  <c r="AC122" i="2"/>
  <c r="AC121" i="2"/>
  <c r="AC120" i="2"/>
  <c r="AC119" i="2"/>
  <c r="AC118" i="2"/>
  <c r="AC117"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AC82" i="2"/>
  <c r="AC81" i="2"/>
  <c r="AC8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AC55" i="2"/>
  <c r="AC54" i="2"/>
  <c r="AC53" i="2"/>
  <c r="AC52" i="2"/>
  <c r="AC51" i="2"/>
  <c r="AC50" i="2"/>
  <c r="AC49" i="2"/>
  <c r="AC48" i="2"/>
  <c r="AC47" i="2"/>
  <c r="AC46" i="2"/>
  <c r="AC45" i="2"/>
  <c r="AC44" i="2"/>
  <c r="AC43" i="2"/>
  <c r="AC57" i="2"/>
  <c r="AC72" i="2"/>
  <c r="AC71" i="2"/>
  <c r="AC70" i="2"/>
  <c r="AC69" i="2"/>
  <c r="AC68" i="2"/>
  <c r="AC67" i="2"/>
  <c r="AC66" i="2"/>
  <c r="AC65" i="2"/>
  <c r="AC64" i="2"/>
  <c r="AC63" i="2"/>
  <c r="AC62" i="2"/>
  <c r="AC61" i="2"/>
  <c r="AC60" i="2"/>
  <c r="D73" i="2"/>
  <c r="D72" i="2"/>
  <c r="D71" i="2"/>
  <c r="D70" i="2"/>
  <c r="D69" i="2"/>
  <c r="D68" i="2"/>
  <c r="D67" i="2"/>
  <c r="D66" i="2"/>
  <c r="D65" i="2"/>
  <c r="D64" i="2"/>
  <c r="D63" i="2"/>
  <c r="D62" i="2"/>
  <c r="D61" i="2"/>
  <c r="D60" i="2"/>
  <c r="D59" i="2"/>
  <c r="D58" i="2"/>
  <c r="D56" i="2"/>
  <c r="D55" i="2"/>
  <c r="D54" i="2"/>
  <c r="D53" i="2"/>
  <c r="D52" i="2"/>
  <c r="D51" i="2"/>
  <c r="D50" i="2"/>
  <c r="D49" i="2"/>
  <c r="D48" i="2"/>
  <c r="D47" i="2"/>
  <c r="D46" i="2"/>
  <c r="D45" i="2"/>
  <c r="D44" i="2"/>
  <c r="D43" i="2"/>
  <c r="BN190" i="2"/>
  <c r="BK201" i="2" s="1"/>
  <c r="BN153" i="2"/>
  <c r="BK182" i="2" s="1"/>
  <c r="BN116" i="2"/>
  <c r="BK143" i="2" s="1"/>
  <c r="BN79" i="2"/>
  <c r="BK100" i="2" s="1"/>
  <c r="BN42" i="2"/>
  <c r="BK69" i="2" s="1"/>
  <c r="BN5" i="2"/>
  <c r="BK34" i="2" s="1"/>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BK38" i="2"/>
  <c r="BK75" i="2" s="1"/>
  <c r="BK112" i="2" s="1"/>
  <c r="BK149" i="2" s="1"/>
  <c r="BK186" i="2" s="1"/>
  <c r="BN10" i="2"/>
  <c r="BN8" i="2"/>
  <c r="BL34" i="2"/>
  <c r="BL32" i="2"/>
  <c r="BN219" i="2"/>
  <c r="BE219" i="2"/>
  <c r="BL219" i="2" s="1"/>
  <c r="BA219" i="2"/>
  <c r="BE218" i="2"/>
  <c r="BA218" i="2"/>
  <c r="BN217" i="2"/>
  <c r="BF217" i="2"/>
  <c r="BB217" i="2"/>
  <c r="BK215" i="2"/>
  <c r="BN213" i="2"/>
  <c r="BE213" i="2"/>
  <c r="BA213" i="2"/>
  <c r="BI213" i="2" s="1"/>
  <c r="BE212" i="2"/>
  <c r="BA212" i="2"/>
  <c r="BN211" i="2"/>
  <c r="BF211" i="2"/>
  <c r="BB211" i="2"/>
  <c r="BK209" i="2"/>
  <c r="BE214" i="2"/>
  <c r="BN207" i="2"/>
  <c r="BE207" i="2"/>
  <c r="BL207" i="2" s="1"/>
  <c r="BA207" i="2"/>
  <c r="BE206" i="2"/>
  <c r="BA206" i="2"/>
  <c r="BN205" i="2"/>
  <c r="BF205" i="2"/>
  <c r="BB205" i="2"/>
  <c r="BK203" i="2"/>
  <c r="BN201" i="2"/>
  <c r="BE201" i="2"/>
  <c r="BA201" i="2"/>
  <c r="BI201" i="2" s="1"/>
  <c r="BE200" i="2"/>
  <c r="BA200" i="2"/>
  <c r="BN199" i="2"/>
  <c r="BF199" i="2"/>
  <c r="BB199" i="2"/>
  <c r="BK197" i="2"/>
  <c r="BE202" i="2"/>
  <c r="BN195" i="2"/>
  <c r="BE195" i="2"/>
  <c r="BA195" i="2"/>
  <c r="BI195" i="2" s="1"/>
  <c r="BE194" i="2"/>
  <c r="BA194" i="2"/>
  <c r="BN193" i="2"/>
  <c r="BF193" i="2"/>
  <c r="BB193" i="2"/>
  <c r="BK191" i="2"/>
  <c r="BE196" i="2"/>
  <c r="AT188" i="2"/>
  <c r="AP188" i="2"/>
  <c r="AL188" i="2"/>
  <c r="AH188" i="2"/>
  <c r="AD188" i="2"/>
  <c r="U188" i="2"/>
  <c r="Q188" i="2"/>
  <c r="M188" i="2"/>
  <c r="I188" i="2"/>
  <c r="E188" i="2"/>
  <c r="BN182" i="2"/>
  <c r="BE182" i="2"/>
  <c r="BA182" i="2"/>
  <c r="BI182" i="2" s="1"/>
  <c r="BE181" i="2"/>
  <c r="BA181" i="2"/>
  <c r="BI181" i="2" s="1"/>
  <c r="BN180" i="2"/>
  <c r="BF180" i="2"/>
  <c r="BB180" i="2"/>
  <c r="BK178" i="2"/>
  <c r="BE183" i="2"/>
  <c r="BN176" i="2"/>
  <c r="BE176" i="2"/>
  <c r="BA176" i="2"/>
  <c r="BI176" i="2" s="1"/>
  <c r="BE175" i="2"/>
  <c r="BA175" i="2"/>
  <c r="BI175" i="2" s="1"/>
  <c r="BN174" i="2"/>
  <c r="BF174" i="2"/>
  <c r="BB174" i="2"/>
  <c r="BK172" i="2"/>
  <c r="BE177" i="2"/>
  <c r="BN170" i="2"/>
  <c r="BE170" i="2"/>
  <c r="BA170" i="2"/>
  <c r="BI170" i="2" s="1"/>
  <c r="BE169" i="2"/>
  <c r="BA169" i="2"/>
  <c r="BI169" i="2" s="1"/>
  <c r="BN168" i="2"/>
  <c r="BF168" i="2"/>
  <c r="BB168" i="2"/>
  <c r="BK166" i="2"/>
  <c r="BE171" i="2"/>
  <c r="BN164" i="2"/>
  <c r="BE164" i="2"/>
  <c r="BA164" i="2"/>
  <c r="BI164" i="2" s="1"/>
  <c r="BE163" i="2"/>
  <c r="BA163" i="2"/>
  <c r="BN162" i="2"/>
  <c r="BF162" i="2"/>
  <c r="BB162" i="2"/>
  <c r="BK160" i="2"/>
  <c r="BE165" i="2"/>
  <c r="BN158" i="2"/>
  <c r="BE158" i="2"/>
  <c r="BA158" i="2"/>
  <c r="BI158" i="2" s="1"/>
  <c r="BE157" i="2"/>
  <c r="BA157" i="2"/>
  <c r="BN156" i="2"/>
  <c r="BF156" i="2"/>
  <c r="BB156" i="2"/>
  <c r="BK154" i="2"/>
  <c r="BE159" i="2"/>
  <c r="AT151" i="2"/>
  <c r="AP151" i="2"/>
  <c r="AL151" i="2"/>
  <c r="AH151" i="2"/>
  <c r="AD151" i="2"/>
  <c r="U151" i="2"/>
  <c r="Q151" i="2"/>
  <c r="M151" i="2"/>
  <c r="I151" i="2"/>
  <c r="E151" i="2"/>
  <c r="BN145" i="2"/>
  <c r="BE145" i="2"/>
  <c r="BA145" i="2"/>
  <c r="BI145" i="2" s="1"/>
  <c r="BE144" i="2"/>
  <c r="BA144" i="2"/>
  <c r="BN143" i="2"/>
  <c r="BF143" i="2"/>
  <c r="BB143" i="2"/>
  <c r="BK141" i="2"/>
  <c r="BE146" i="2"/>
  <c r="BN139" i="2"/>
  <c r="BE139" i="2"/>
  <c r="BA139" i="2"/>
  <c r="BI139" i="2" s="1"/>
  <c r="BE138" i="2"/>
  <c r="BA138" i="2"/>
  <c r="BN137" i="2"/>
  <c r="BF137" i="2"/>
  <c r="BB137" i="2"/>
  <c r="BK135" i="2"/>
  <c r="BE140" i="2"/>
  <c r="BN133" i="2"/>
  <c r="BE133" i="2"/>
  <c r="BA133" i="2"/>
  <c r="BI133" i="2" s="1"/>
  <c r="BE132" i="2"/>
  <c r="BA132" i="2"/>
  <c r="BN131" i="2"/>
  <c r="BF131" i="2"/>
  <c r="BB131" i="2"/>
  <c r="BK129" i="2"/>
  <c r="BE134" i="2"/>
  <c r="BN127" i="2"/>
  <c r="BE127" i="2"/>
  <c r="BA127" i="2"/>
  <c r="BI127" i="2" s="1"/>
  <c r="BE126" i="2"/>
  <c r="BA126" i="2"/>
  <c r="BN125" i="2"/>
  <c r="BF125" i="2"/>
  <c r="BB125" i="2"/>
  <c r="BK123" i="2"/>
  <c r="BE128" i="2"/>
  <c r="BN121" i="2"/>
  <c r="BE121" i="2"/>
  <c r="BA121" i="2"/>
  <c r="BI121" i="2" s="1"/>
  <c r="BE120" i="2"/>
  <c r="BA120" i="2"/>
  <c r="BN119" i="2"/>
  <c r="BF119" i="2"/>
  <c r="BB119" i="2"/>
  <c r="BK117" i="2"/>
  <c r="BE122" i="2"/>
  <c r="AT114" i="2"/>
  <c r="AP114" i="2"/>
  <c r="AL114" i="2"/>
  <c r="AH114" i="2"/>
  <c r="AD114" i="2"/>
  <c r="U114" i="2"/>
  <c r="Q114" i="2"/>
  <c r="M114" i="2"/>
  <c r="I114" i="2"/>
  <c r="E114" i="2"/>
  <c r="BI207" i="2" l="1"/>
  <c r="BE208" i="2" s="1"/>
  <c r="BI219" i="2"/>
  <c r="BE220" i="2" s="1"/>
  <c r="BK82" i="2"/>
  <c r="BK94" i="2"/>
  <c r="BK106" i="2"/>
  <c r="BK121" i="2"/>
  <c r="BK127" i="2"/>
  <c r="BK133" i="2"/>
  <c r="BK139" i="2"/>
  <c r="BK145" i="2"/>
  <c r="BK219" i="2"/>
  <c r="BK213" i="2"/>
  <c r="BK207" i="2"/>
  <c r="BK193" i="2"/>
  <c r="BK199" i="2"/>
  <c r="BK156" i="2"/>
  <c r="BK162" i="2"/>
  <c r="BK168" i="2"/>
  <c r="BK174" i="2"/>
  <c r="BK180" i="2"/>
  <c r="BK88" i="2"/>
  <c r="BK119" i="2"/>
  <c r="BK125" i="2"/>
  <c r="BK131" i="2"/>
  <c r="BK137" i="2"/>
  <c r="BK217" i="2"/>
  <c r="BK211" i="2"/>
  <c r="BK205" i="2"/>
  <c r="BK195" i="2"/>
  <c r="BK158" i="2"/>
  <c r="BK164" i="2"/>
  <c r="BK170" i="2"/>
  <c r="BK176" i="2"/>
  <c r="BK45" i="2"/>
  <c r="BK57" i="2"/>
  <c r="BK51" i="2"/>
  <c r="BK63" i="2"/>
  <c r="BK47" i="2"/>
  <c r="BK53" i="2"/>
  <c r="BK59" i="2"/>
  <c r="BC137" i="2"/>
  <c r="BG143" i="2"/>
  <c r="BC180" i="2"/>
  <c r="BG174" i="2"/>
  <c r="BC217" i="2"/>
  <c r="BG217" i="2"/>
  <c r="BA119" i="2"/>
  <c r="BC119" i="2"/>
  <c r="BE125" i="2"/>
  <c r="BG125" i="2"/>
  <c r="BA131" i="2"/>
  <c r="BC131" i="2"/>
  <c r="BE137" i="2"/>
  <c r="BG137" i="2"/>
  <c r="BA143" i="2"/>
  <c r="BC143" i="2"/>
  <c r="BE156" i="2"/>
  <c r="BG156" i="2"/>
  <c r="BA162" i="2"/>
  <c r="BC162" i="2"/>
  <c r="BE168" i="2"/>
  <c r="BG168" i="2"/>
  <c r="BA174" i="2"/>
  <c r="BC174" i="2"/>
  <c r="BE180" i="2"/>
  <c r="BG180" i="2"/>
  <c r="BE193" i="2"/>
  <c r="BG193" i="2"/>
  <c r="BA199" i="2"/>
  <c r="BC199" i="2"/>
  <c r="BE205" i="2"/>
  <c r="BG205" i="2"/>
  <c r="BA211" i="2"/>
  <c r="BC211" i="2"/>
  <c r="BE217" i="2"/>
  <c r="BG211" i="2"/>
  <c r="BE119" i="2"/>
  <c r="BG119" i="2"/>
  <c r="BA125" i="2"/>
  <c r="BC125" i="2"/>
  <c r="BE131" i="2"/>
  <c r="BG131" i="2"/>
  <c r="BA137" i="2"/>
  <c r="BE143" i="2"/>
  <c r="BA156" i="2"/>
  <c r="BC156" i="2"/>
  <c r="BE162" i="2"/>
  <c r="BG162" i="2"/>
  <c r="BA168" i="2"/>
  <c r="BC168" i="2"/>
  <c r="BE174" i="2"/>
  <c r="BA180" i="2"/>
  <c r="BA193" i="2"/>
  <c r="BC193" i="2"/>
  <c r="BE199" i="2"/>
  <c r="BG199" i="2"/>
  <c r="BA205" i="2"/>
  <c r="BC205" i="2"/>
  <c r="BE211" i="2"/>
  <c r="BA217" i="2"/>
  <c r="BK32" i="2"/>
  <c r="BI126" i="2"/>
  <c r="BI132" i="2"/>
  <c r="BI138" i="2"/>
  <c r="BI144" i="2"/>
  <c r="BI157" i="2"/>
  <c r="BI163" i="2"/>
  <c r="BI194" i="2"/>
  <c r="BI200" i="2"/>
  <c r="BI206" i="2"/>
  <c r="BI212" i="2"/>
  <c r="BI218" i="2"/>
  <c r="BI120" i="2"/>
  <c r="E77" i="2"/>
  <c r="AD77" i="2"/>
  <c r="BI217" i="2" l="1"/>
  <c r="BI220" i="2" s="1"/>
  <c r="BM219" i="2" s="1"/>
  <c r="BI180" i="2"/>
  <c r="BI183" i="2" s="1"/>
  <c r="BM182" i="2" s="1"/>
  <c r="BI143" i="2"/>
  <c r="BI146" i="2" s="1"/>
  <c r="BM145" i="2" s="1"/>
  <c r="BI211" i="2"/>
  <c r="BI214" i="2" s="1"/>
  <c r="BM213" i="2" s="1"/>
  <c r="BI174" i="2"/>
  <c r="BI177" i="2" s="1"/>
  <c r="BM176" i="2" s="1"/>
  <c r="BI119" i="2"/>
  <c r="BI122" i="2" s="1"/>
  <c r="BM121" i="2" s="1"/>
  <c r="BI137" i="2"/>
  <c r="BI140" i="2" s="1"/>
  <c r="BM139" i="2" s="1"/>
  <c r="BI199" i="2"/>
  <c r="BI202" i="2" s="1"/>
  <c r="BM201" i="2" s="1"/>
  <c r="BI162" i="2"/>
  <c r="BI165" i="2" s="1"/>
  <c r="BM164" i="2" s="1"/>
  <c r="BI131" i="2"/>
  <c r="BI134" i="2" s="1"/>
  <c r="BM133" i="2" s="1"/>
  <c r="BI205" i="2"/>
  <c r="BI208" i="2" s="1"/>
  <c r="BM207" i="2" s="1"/>
  <c r="BI193" i="2"/>
  <c r="BI196" i="2" s="1"/>
  <c r="BM195" i="2" s="1"/>
  <c r="BI168" i="2"/>
  <c r="BI171" i="2" s="1"/>
  <c r="BM170" i="2" s="1"/>
  <c r="BI156" i="2"/>
  <c r="BI159" i="2" s="1"/>
  <c r="BM158" i="2" s="1"/>
  <c r="BI125" i="2"/>
  <c r="BI128" i="2" s="1"/>
  <c r="BM127" i="2" s="1"/>
  <c r="AL77" i="2"/>
  <c r="BN108" i="2" l="1"/>
  <c r="BE108" i="2"/>
  <c r="BA108" i="2"/>
  <c r="BI108" i="2" s="1"/>
  <c r="BF107" i="2"/>
  <c r="BE107" i="2"/>
  <c r="BK108" i="2" s="1"/>
  <c r="BA107" i="2"/>
  <c r="BI107" i="2" s="1"/>
  <c r="BN106" i="2"/>
  <c r="BG106" i="2"/>
  <c r="BF106" i="2"/>
  <c r="BE106" i="2"/>
  <c r="BC106" i="2"/>
  <c r="BB106" i="2"/>
  <c r="BA106" i="2"/>
  <c r="BK104" i="2"/>
  <c r="BE109" i="2"/>
  <c r="BN102" i="2"/>
  <c r="BE102" i="2"/>
  <c r="BA102" i="2"/>
  <c r="BF101" i="2"/>
  <c r="BE101" i="2"/>
  <c r="BK102" i="2" s="1"/>
  <c r="BA101" i="2"/>
  <c r="BN100" i="2"/>
  <c r="BG100" i="2"/>
  <c r="BF100" i="2"/>
  <c r="BE100" i="2"/>
  <c r="BC100" i="2"/>
  <c r="BB100" i="2"/>
  <c r="BA100" i="2"/>
  <c r="BK98" i="2"/>
  <c r="BN96" i="2"/>
  <c r="BE96" i="2"/>
  <c r="BA96" i="2"/>
  <c r="BF95" i="2"/>
  <c r="BE95" i="2"/>
  <c r="BK96" i="2" s="1"/>
  <c r="BA95" i="2"/>
  <c r="BN94" i="2"/>
  <c r="BG94" i="2"/>
  <c r="BF94" i="2"/>
  <c r="BE94" i="2"/>
  <c r="BC94" i="2"/>
  <c r="BB94" i="2"/>
  <c r="BA94" i="2"/>
  <c r="BK92" i="2"/>
  <c r="BN90" i="2"/>
  <c r="BE90" i="2"/>
  <c r="BA90" i="2"/>
  <c r="BF89" i="2"/>
  <c r="BE89" i="2"/>
  <c r="BK90" i="2" s="1"/>
  <c r="BA89" i="2"/>
  <c r="BN88" i="2"/>
  <c r="BG88" i="2"/>
  <c r="BF88" i="2"/>
  <c r="BE88" i="2"/>
  <c r="BC88" i="2"/>
  <c r="BB88" i="2"/>
  <c r="BA88" i="2"/>
  <c r="BK86" i="2"/>
  <c r="BN84" i="2"/>
  <c r="BE84" i="2"/>
  <c r="BA84" i="2"/>
  <c r="BF83" i="2"/>
  <c r="BE83" i="2"/>
  <c r="BK84" i="2" s="1"/>
  <c r="BA83" i="2"/>
  <c r="BN82" i="2"/>
  <c r="BG82" i="2"/>
  <c r="BF82" i="2"/>
  <c r="BE82" i="2"/>
  <c r="BC82" i="2"/>
  <c r="BB82" i="2"/>
  <c r="BA82" i="2"/>
  <c r="BK80" i="2"/>
  <c r="AT77" i="2"/>
  <c r="AP77" i="2"/>
  <c r="AH77" i="2"/>
  <c r="U77" i="2"/>
  <c r="Q77" i="2"/>
  <c r="M77" i="2"/>
  <c r="I77" i="2"/>
  <c r="BN71" i="2"/>
  <c r="BE71" i="2"/>
  <c r="BA71" i="2"/>
  <c r="BI71" i="2" s="1"/>
  <c r="BF70" i="2"/>
  <c r="BE70" i="2"/>
  <c r="BK71" i="2" s="1"/>
  <c r="BA70" i="2"/>
  <c r="BI70" i="2" s="1"/>
  <c r="BN69" i="2"/>
  <c r="BG69" i="2"/>
  <c r="BF69" i="2"/>
  <c r="BE69" i="2"/>
  <c r="BC69" i="2"/>
  <c r="BB69" i="2"/>
  <c r="BA69" i="2"/>
  <c r="BK67" i="2"/>
  <c r="BN65" i="2"/>
  <c r="BE65" i="2"/>
  <c r="BA65" i="2"/>
  <c r="BF64" i="2"/>
  <c r="BE64" i="2"/>
  <c r="BK65" i="2" s="1"/>
  <c r="BA64" i="2"/>
  <c r="BN63" i="2"/>
  <c r="BG63" i="2"/>
  <c r="BF63" i="2"/>
  <c r="BE63" i="2"/>
  <c r="BC63" i="2"/>
  <c r="BB63" i="2"/>
  <c r="BA63" i="2"/>
  <c r="BK61" i="2"/>
  <c r="BN59" i="2"/>
  <c r="BE59" i="2"/>
  <c r="BA59" i="2"/>
  <c r="BF58" i="2"/>
  <c r="BE58" i="2"/>
  <c r="BA58" i="2"/>
  <c r="BN57" i="2"/>
  <c r="BG57" i="2"/>
  <c r="BF57" i="2"/>
  <c r="BE57" i="2"/>
  <c r="BC57" i="2"/>
  <c r="BB57" i="2"/>
  <c r="BA57" i="2"/>
  <c r="BK55" i="2"/>
  <c r="BN53" i="2"/>
  <c r="BE53" i="2"/>
  <c r="BA53" i="2"/>
  <c r="BF52" i="2"/>
  <c r="BE52" i="2"/>
  <c r="BA52" i="2"/>
  <c r="BN51" i="2"/>
  <c r="BG51" i="2"/>
  <c r="BF51" i="2"/>
  <c r="BE51" i="2"/>
  <c r="BC51" i="2"/>
  <c r="BB51" i="2"/>
  <c r="BA51" i="2"/>
  <c r="BN47" i="2"/>
  <c r="BE47" i="2"/>
  <c r="BA47" i="2"/>
  <c r="BE46" i="2"/>
  <c r="BA46" i="2"/>
  <c r="BN45" i="2"/>
  <c r="BG45" i="2"/>
  <c r="BF45" i="2"/>
  <c r="BE45" i="2"/>
  <c r="BC45" i="2"/>
  <c r="BB45" i="2"/>
  <c r="BA45" i="2"/>
  <c r="BK43" i="2"/>
  <c r="AT40" i="2"/>
  <c r="AP40" i="2"/>
  <c r="AL40" i="2"/>
  <c r="AH40" i="2"/>
  <c r="AD40" i="2"/>
  <c r="U40" i="2"/>
  <c r="Q40" i="2"/>
  <c r="M40" i="2"/>
  <c r="I40" i="2"/>
  <c r="E40" i="2"/>
  <c r="BN34" i="2"/>
  <c r="BE34" i="2"/>
  <c r="BA34" i="2"/>
  <c r="BE33" i="2"/>
  <c r="BA33" i="2"/>
  <c r="BN32" i="2"/>
  <c r="BG32" i="2"/>
  <c r="BF32" i="2"/>
  <c r="BE32" i="2"/>
  <c r="BC32" i="2"/>
  <c r="BB32" i="2"/>
  <c r="BA32" i="2"/>
  <c r="BK30" i="2"/>
  <c r="BN28" i="2"/>
  <c r="BE28" i="2"/>
  <c r="BL28" i="2" s="1"/>
  <c r="BA28" i="2"/>
  <c r="BL26" i="2" s="1"/>
  <c r="BE27" i="2"/>
  <c r="BK28" i="2" s="1"/>
  <c r="BA27" i="2"/>
  <c r="BK26" i="2" s="1"/>
  <c r="BN26" i="2"/>
  <c r="BG26" i="2"/>
  <c r="BF26" i="2"/>
  <c r="BE26" i="2"/>
  <c r="BC26" i="2"/>
  <c r="BB26" i="2"/>
  <c r="BA26" i="2"/>
  <c r="BK24" i="2"/>
  <c r="BN22" i="2"/>
  <c r="BE22" i="2"/>
  <c r="BL22" i="2" s="1"/>
  <c r="BA22" i="2"/>
  <c r="BL20" i="2" s="1"/>
  <c r="BE21" i="2"/>
  <c r="BK22" i="2" s="1"/>
  <c r="BA21" i="2"/>
  <c r="BK20" i="2" s="1"/>
  <c r="BN20" i="2"/>
  <c r="BG20" i="2"/>
  <c r="BF20" i="2"/>
  <c r="BE20" i="2"/>
  <c r="BC20" i="2"/>
  <c r="BB20" i="2"/>
  <c r="BA20" i="2"/>
  <c r="BK18" i="2"/>
  <c r="BN16" i="2"/>
  <c r="BE16" i="2"/>
  <c r="BL16" i="2" s="1"/>
  <c r="BA16" i="2"/>
  <c r="BL14" i="2" s="1"/>
  <c r="BE15" i="2"/>
  <c r="BK16" i="2" s="1"/>
  <c r="BA15" i="2"/>
  <c r="BK14" i="2" s="1"/>
  <c r="BN14" i="2"/>
  <c r="BG14" i="2"/>
  <c r="BF14" i="2"/>
  <c r="BE14" i="2"/>
  <c r="BC14" i="2"/>
  <c r="BB14" i="2"/>
  <c r="BA14" i="2"/>
  <c r="BK12" i="2"/>
  <c r="BE10" i="2"/>
  <c r="BL10" i="2" s="1"/>
  <c r="BA10" i="2"/>
  <c r="BL8" i="2" s="1"/>
  <c r="BE9" i="2"/>
  <c r="BK10" i="2" s="1"/>
  <c r="BA9" i="2"/>
  <c r="BK8" i="2" s="1"/>
  <c r="BG8" i="2"/>
  <c r="BF8" i="2"/>
  <c r="BE8" i="2"/>
  <c r="BC8" i="2"/>
  <c r="BB8" i="2"/>
  <c r="BA8" i="2"/>
  <c r="BK6" i="2"/>
  <c r="AT3" i="2"/>
  <c r="AP3" i="2"/>
  <c r="AL3" i="2"/>
  <c r="AH3" i="2"/>
  <c r="AD3" i="2"/>
  <c r="U3" i="2"/>
  <c r="Q3" i="2"/>
  <c r="M3" i="2"/>
  <c r="I3" i="2"/>
  <c r="E3" i="2"/>
  <c r="BI106" i="2" l="1"/>
  <c r="BI109" i="2" s="1"/>
  <c r="BM108" i="2" s="1"/>
  <c r="BI69" i="2"/>
  <c r="BI96" i="2"/>
  <c r="BE97" i="2" s="1"/>
  <c r="BI90" i="2"/>
  <c r="BE91" i="2" s="1"/>
  <c r="BI84" i="2"/>
  <c r="BE85" i="2" s="1"/>
  <c r="BI88" i="2"/>
  <c r="BI94" i="2"/>
  <c r="BI102" i="2"/>
  <c r="BE103" i="2" s="1"/>
  <c r="BI100" i="2"/>
  <c r="BI83" i="2"/>
  <c r="BI82" i="2"/>
  <c r="BI65" i="2"/>
  <c r="BE66" i="2" s="1"/>
  <c r="BI59" i="2"/>
  <c r="BE60" i="2" s="1"/>
  <c r="BI53" i="2"/>
  <c r="BE54" i="2" s="1"/>
  <c r="BI47" i="2"/>
  <c r="BE48" i="2" s="1"/>
  <c r="BI46" i="2"/>
  <c r="BI51" i="2"/>
  <c r="BI63" i="2"/>
  <c r="BI58" i="2"/>
  <c r="BI57" i="2"/>
  <c r="BI52" i="2"/>
  <c r="BI45" i="2"/>
  <c r="BI28" i="2"/>
  <c r="BI34" i="2"/>
  <c r="BE35" i="2" s="1"/>
  <c r="BI33" i="2"/>
  <c r="BI32" i="2"/>
  <c r="BI10" i="2"/>
  <c r="BE11" i="2" s="1"/>
  <c r="BI16" i="2"/>
  <c r="BE17" i="2" s="1"/>
  <c r="BI22" i="2"/>
  <c r="BE23" i="2" s="1"/>
  <c r="BI26" i="2"/>
  <c r="BI27" i="2"/>
  <c r="BI21" i="2"/>
  <c r="BI15" i="2"/>
  <c r="BI9" i="2"/>
  <c r="BI14" i="2"/>
  <c r="BI20" i="2"/>
  <c r="BI8" i="2"/>
  <c r="BE29" i="2"/>
  <c r="BE72" i="2"/>
  <c r="BI64" i="2"/>
  <c r="BI89" i="2"/>
  <c r="BI95" i="2"/>
  <c r="BI101" i="2"/>
  <c r="BI72" i="2" l="1"/>
  <c r="BM71" i="2" s="1"/>
  <c r="BI97" i="2"/>
  <c r="BM96" i="2" s="1"/>
  <c r="BI91" i="2"/>
  <c r="BM90" i="2" s="1"/>
  <c r="BI103" i="2"/>
  <c r="BM102" i="2" s="1"/>
  <c r="BI85" i="2"/>
  <c r="BM84" i="2" s="1"/>
  <c r="BI54" i="2"/>
  <c r="BM53" i="2" s="1"/>
  <c r="BI48" i="2"/>
  <c r="BM47" i="2" s="1"/>
  <c r="BI66" i="2"/>
  <c r="BM65" i="2" s="1"/>
  <c r="BI60" i="2"/>
  <c r="BM59" i="2" s="1"/>
  <c r="BI35" i="2"/>
  <c r="BM34" i="2" s="1"/>
  <c r="BI29" i="2"/>
  <c r="BM28" i="2" s="1"/>
  <c r="BI23" i="2"/>
  <c r="BM22" i="2" s="1"/>
  <c r="BI17" i="2"/>
  <c r="BM16" i="2" s="1"/>
  <c r="BI11" i="2"/>
  <c r="BM10" i="2" s="1"/>
</calcChain>
</file>

<file path=xl/comments1.xml><?xml version="1.0" encoding="utf-8"?>
<comments xmlns="http://schemas.openxmlformats.org/spreadsheetml/2006/main">
  <authors>
    <author>Boss 576</author>
  </authors>
  <commentList>
    <comment ref="F5" authorId="0" shapeId="0">
      <text>
        <r>
          <rPr>
            <b/>
            <sz val="9"/>
            <color indexed="81"/>
            <rFont val="Tahoma"/>
            <family val="2"/>
            <charset val="238"/>
          </rPr>
          <t>1 - +pihenő nap
2 - pihenő nap
3 - Szabadság</t>
        </r>
        <r>
          <rPr>
            <sz val="9"/>
            <color indexed="81"/>
            <rFont val="Tahoma"/>
            <family val="2"/>
            <charset val="238"/>
          </rPr>
          <t xml:space="preserve">
</t>
        </r>
      </text>
    </comment>
    <comment ref="J5" authorId="0" shapeId="0">
      <text>
        <r>
          <rPr>
            <b/>
            <sz val="9"/>
            <color indexed="81"/>
            <rFont val="Tahoma"/>
            <family val="2"/>
            <charset val="238"/>
          </rPr>
          <t>1 - +pihenő nap
2 - pihenő nap
3 - Szabadság</t>
        </r>
        <r>
          <rPr>
            <sz val="9"/>
            <color indexed="81"/>
            <rFont val="Tahoma"/>
            <family val="2"/>
            <charset val="238"/>
          </rPr>
          <t xml:space="preserve">
</t>
        </r>
      </text>
    </comment>
    <comment ref="N5" authorId="0" shapeId="0">
      <text>
        <r>
          <rPr>
            <b/>
            <sz val="9"/>
            <color indexed="81"/>
            <rFont val="Tahoma"/>
            <family val="2"/>
            <charset val="238"/>
          </rPr>
          <t>1 - +pihenő nap
2 - pihenő nap
3 - Szabadság</t>
        </r>
        <r>
          <rPr>
            <sz val="9"/>
            <color indexed="81"/>
            <rFont val="Tahoma"/>
            <family val="2"/>
            <charset val="238"/>
          </rPr>
          <t xml:space="preserve">
</t>
        </r>
      </text>
    </comment>
    <comment ref="R5" authorId="0" shapeId="0">
      <text>
        <r>
          <rPr>
            <b/>
            <sz val="9"/>
            <color indexed="81"/>
            <rFont val="Tahoma"/>
            <family val="2"/>
            <charset val="238"/>
          </rPr>
          <t>1 - +pihenő nap
2 - pihenő nap
3 - Szabadság</t>
        </r>
        <r>
          <rPr>
            <sz val="9"/>
            <color indexed="81"/>
            <rFont val="Tahoma"/>
            <family val="2"/>
            <charset val="238"/>
          </rPr>
          <t xml:space="preserve">
</t>
        </r>
      </text>
    </comment>
    <comment ref="V5" authorId="0" shapeId="0">
      <text>
        <r>
          <rPr>
            <b/>
            <sz val="9"/>
            <color indexed="81"/>
            <rFont val="Tahoma"/>
            <family val="2"/>
            <charset val="238"/>
          </rPr>
          <t>1 - +pihenő nap
2 - pihenő nap
3 - Szabadság</t>
        </r>
        <r>
          <rPr>
            <sz val="9"/>
            <color indexed="81"/>
            <rFont val="Tahoma"/>
            <family val="2"/>
            <charset val="238"/>
          </rPr>
          <t xml:space="preserve">
</t>
        </r>
      </text>
    </comment>
    <comment ref="AE5" authorId="0" shapeId="0">
      <text>
        <r>
          <rPr>
            <b/>
            <sz val="9"/>
            <color indexed="81"/>
            <rFont val="Tahoma"/>
            <family val="2"/>
            <charset val="238"/>
          </rPr>
          <t>1 - +pihenő nap
2 - pihenő nap
3 - Szabadság</t>
        </r>
        <r>
          <rPr>
            <sz val="9"/>
            <color indexed="81"/>
            <rFont val="Tahoma"/>
            <family val="2"/>
            <charset val="238"/>
          </rPr>
          <t xml:space="preserve">
</t>
        </r>
      </text>
    </comment>
    <comment ref="AI5" authorId="0" shapeId="0">
      <text>
        <r>
          <rPr>
            <b/>
            <sz val="9"/>
            <color indexed="81"/>
            <rFont val="Tahoma"/>
            <family val="2"/>
            <charset val="238"/>
          </rPr>
          <t>1 - +pihenő nap
2 - pihenő nap
3 - Szabadság</t>
        </r>
        <r>
          <rPr>
            <sz val="9"/>
            <color indexed="81"/>
            <rFont val="Tahoma"/>
            <family val="2"/>
            <charset val="238"/>
          </rPr>
          <t xml:space="preserve">
</t>
        </r>
      </text>
    </comment>
    <comment ref="AM5" authorId="0" shapeId="0">
      <text>
        <r>
          <rPr>
            <b/>
            <sz val="9"/>
            <color indexed="81"/>
            <rFont val="Tahoma"/>
            <family val="2"/>
            <charset val="238"/>
          </rPr>
          <t>1 - +pihenő nap
2 - pihenő nap
3 - Szabadság</t>
        </r>
        <r>
          <rPr>
            <sz val="9"/>
            <color indexed="81"/>
            <rFont val="Tahoma"/>
            <family val="2"/>
            <charset val="238"/>
          </rPr>
          <t xml:space="preserve">
</t>
        </r>
      </text>
    </comment>
    <comment ref="AQ5" authorId="0" shapeId="0">
      <text>
        <r>
          <rPr>
            <b/>
            <sz val="9"/>
            <color indexed="81"/>
            <rFont val="Tahoma"/>
            <family val="2"/>
            <charset val="238"/>
          </rPr>
          <t>1 - +pihenő nap
2 - pihenő nap
3 - Szabadság</t>
        </r>
        <r>
          <rPr>
            <sz val="9"/>
            <color indexed="81"/>
            <rFont val="Tahoma"/>
            <family val="2"/>
            <charset val="238"/>
          </rPr>
          <t xml:space="preserve">
</t>
        </r>
      </text>
    </comment>
    <comment ref="AU5" authorId="0" shapeId="0">
      <text>
        <r>
          <rPr>
            <b/>
            <sz val="9"/>
            <color indexed="81"/>
            <rFont val="Tahoma"/>
            <family val="2"/>
            <charset val="238"/>
          </rPr>
          <t>1 - +pihenő nap
2 - pihenő nap
3 - Szabadság</t>
        </r>
        <r>
          <rPr>
            <sz val="9"/>
            <color indexed="81"/>
            <rFont val="Tahoma"/>
            <family val="2"/>
            <charset val="238"/>
          </rPr>
          <t xml:space="preserve">
</t>
        </r>
      </text>
    </comment>
    <comment ref="F42" authorId="0" shapeId="0">
      <text>
        <r>
          <rPr>
            <b/>
            <sz val="9"/>
            <color indexed="81"/>
            <rFont val="Tahoma"/>
            <family val="2"/>
            <charset val="238"/>
          </rPr>
          <t>1 - +pihenő nap
2 - pihenő nap
3 - Szabadság</t>
        </r>
        <r>
          <rPr>
            <sz val="9"/>
            <color indexed="81"/>
            <rFont val="Tahoma"/>
            <family val="2"/>
            <charset val="238"/>
          </rPr>
          <t xml:space="preserve">
</t>
        </r>
      </text>
    </comment>
    <comment ref="J42" authorId="0" shapeId="0">
      <text>
        <r>
          <rPr>
            <b/>
            <sz val="9"/>
            <color indexed="81"/>
            <rFont val="Tahoma"/>
            <family val="2"/>
            <charset val="238"/>
          </rPr>
          <t>1 - +pihenő nap
2 - pihenő nap
3 - Szabadság</t>
        </r>
        <r>
          <rPr>
            <sz val="9"/>
            <color indexed="81"/>
            <rFont val="Tahoma"/>
            <family val="2"/>
            <charset val="238"/>
          </rPr>
          <t xml:space="preserve">
</t>
        </r>
      </text>
    </comment>
    <comment ref="N42" authorId="0" shapeId="0">
      <text>
        <r>
          <rPr>
            <b/>
            <sz val="9"/>
            <color indexed="81"/>
            <rFont val="Tahoma"/>
            <family val="2"/>
            <charset val="238"/>
          </rPr>
          <t>1 - +pihenő nap
2 - pihenő nap
3 - Szabadság</t>
        </r>
        <r>
          <rPr>
            <sz val="9"/>
            <color indexed="81"/>
            <rFont val="Tahoma"/>
            <family val="2"/>
            <charset val="238"/>
          </rPr>
          <t xml:space="preserve">
</t>
        </r>
      </text>
    </comment>
    <comment ref="R42" authorId="0" shapeId="0">
      <text>
        <r>
          <rPr>
            <b/>
            <sz val="9"/>
            <color indexed="81"/>
            <rFont val="Tahoma"/>
            <family val="2"/>
            <charset val="238"/>
          </rPr>
          <t>1 - +pihenő nap
2 - pihenő nap
3 - Szabadság</t>
        </r>
        <r>
          <rPr>
            <sz val="9"/>
            <color indexed="81"/>
            <rFont val="Tahoma"/>
            <family val="2"/>
            <charset val="238"/>
          </rPr>
          <t xml:space="preserve">
</t>
        </r>
      </text>
    </comment>
    <comment ref="V42" authorId="0" shapeId="0">
      <text>
        <r>
          <rPr>
            <b/>
            <sz val="9"/>
            <color indexed="81"/>
            <rFont val="Tahoma"/>
            <family val="2"/>
            <charset val="238"/>
          </rPr>
          <t>1 - +pihenő nap
2 - pihenő nap
3 - Szabadság</t>
        </r>
        <r>
          <rPr>
            <sz val="9"/>
            <color indexed="81"/>
            <rFont val="Tahoma"/>
            <family val="2"/>
            <charset val="238"/>
          </rPr>
          <t xml:space="preserve">
</t>
        </r>
      </text>
    </comment>
    <comment ref="AE42" authorId="0" shapeId="0">
      <text>
        <r>
          <rPr>
            <b/>
            <sz val="9"/>
            <color indexed="81"/>
            <rFont val="Tahoma"/>
            <family val="2"/>
            <charset val="238"/>
          </rPr>
          <t>1 - +pihenő nap
2 - pihenő nap
3 - Szabadság</t>
        </r>
        <r>
          <rPr>
            <sz val="9"/>
            <color indexed="81"/>
            <rFont val="Tahoma"/>
            <family val="2"/>
            <charset val="238"/>
          </rPr>
          <t xml:space="preserve">
</t>
        </r>
      </text>
    </comment>
    <comment ref="AI42" authorId="0" shapeId="0">
      <text>
        <r>
          <rPr>
            <b/>
            <sz val="9"/>
            <color indexed="81"/>
            <rFont val="Tahoma"/>
            <family val="2"/>
            <charset val="238"/>
          </rPr>
          <t>1 - +pihenő nap
2 - pihenő nap
3 - Szabadság</t>
        </r>
        <r>
          <rPr>
            <sz val="9"/>
            <color indexed="81"/>
            <rFont val="Tahoma"/>
            <family val="2"/>
            <charset val="238"/>
          </rPr>
          <t xml:space="preserve">
</t>
        </r>
      </text>
    </comment>
    <comment ref="AM42" authorId="0" shapeId="0">
      <text>
        <r>
          <rPr>
            <b/>
            <sz val="9"/>
            <color indexed="81"/>
            <rFont val="Tahoma"/>
            <family val="2"/>
            <charset val="238"/>
          </rPr>
          <t>1 - +pihenő nap
2 - pihenő nap
3 - Szabadság</t>
        </r>
        <r>
          <rPr>
            <sz val="9"/>
            <color indexed="81"/>
            <rFont val="Tahoma"/>
            <family val="2"/>
            <charset val="238"/>
          </rPr>
          <t xml:space="preserve">
</t>
        </r>
      </text>
    </comment>
    <comment ref="AQ42" authorId="0" shapeId="0">
      <text>
        <r>
          <rPr>
            <b/>
            <sz val="9"/>
            <color indexed="81"/>
            <rFont val="Tahoma"/>
            <family val="2"/>
            <charset val="238"/>
          </rPr>
          <t>1 - +pihenő nap
2 - pihenő nap
3 - Szabadság</t>
        </r>
        <r>
          <rPr>
            <sz val="9"/>
            <color indexed="81"/>
            <rFont val="Tahoma"/>
            <family val="2"/>
            <charset val="238"/>
          </rPr>
          <t xml:space="preserve">
</t>
        </r>
      </text>
    </comment>
    <comment ref="AU42" authorId="0" shapeId="0">
      <text>
        <r>
          <rPr>
            <b/>
            <sz val="9"/>
            <color indexed="81"/>
            <rFont val="Tahoma"/>
            <family val="2"/>
            <charset val="238"/>
          </rPr>
          <t>1 - +pihenő nap
2 - pihenő nap
3 - Szabadság</t>
        </r>
        <r>
          <rPr>
            <sz val="9"/>
            <color indexed="81"/>
            <rFont val="Tahoma"/>
            <family val="2"/>
            <charset val="238"/>
          </rPr>
          <t xml:space="preserve">
</t>
        </r>
      </text>
    </comment>
    <comment ref="F79" authorId="0" shapeId="0">
      <text>
        <r>
          <rPr>
            <b/>
            <sz val="9"/>
            <color indexed="81"/>
            <rFont val="Tahoma"/>
            <family val="2"/>
            <charset val="238"/>
          </rPr>
          <t>1 - +pihenő nap
2 - pihenő nap
3 - Szabadság</t>
        </r>
        <r>
          <rPr>
            <sz val="9"/>
            <color indexed="81"/>
            <rFont val="Tahoma"/>
            <family val="2"/>
            <charset val="238"/>
          </rPr>
          <t xml:space="preserve">
</t>
        </r>
      </text>
    </comment>
    <comment ref="J79" authorId="0" shapeId="0">
      <text>
        <r>
          <rPr>
            <b/>
            <sz val="9"/>
            <color indexed="81"/>
            <rFont val="Tahoma"/>
            <family val="2"/>
            <charset val="238"/>
          </rPr>
          <t>1 - +pihenő nap
2 - pihenő nap
3 - Szabadság</t>
        </r>
        <r>
          <rPr>
            <sz val="9"/>
            <color indexed="81"/>
            <rFont val="Tahoma"/>
            <family val="2"/>
            <charset val="238"/>
          </rPr>
          <t xml:space="preserve">
</t>
        </r>
      </text>
    </comment>
    <comment ref="N79" authorId="0" shapeId="0">
      <text>
        <r>
          <rPr>
            <b/>
            <sz val="9"/>
            <color indexed="81"/>
            <rFont val="Tahoma"/>
            <family val="2"/>
            <charset val="238"/>
          </rPr>
          <t>1 - +pihenő nap
2 - pihenő nap
3 - Szabadság</t>
        </r>
        <r>
          <rPr>
            <sz val="9"/>
            <color indexed="81"/>
            <rFont val="Tahoma"/>
            <family val="2"/>
            <charset val="238"/>
          </rPr>
          <t xml:space="preserve">
</t>
        </r>
      </text>
    </comment>
    <comment ref="R79" authorId="0" shapeId="0">
      <text>
        <r>
          <rPr>
            <b/>
            <sz val="9"/>
            <color indexed="81"/>
            <rFont val="Tahoma"/>
            <family val="2"/>
            <charset val="238"/>
          </rPr>
          <t>1 - +pihenő nap
2 - pihenő nap
3 - Szabadság</t>
        </r>
        <r>
          <rPr>
            <sz val="9"/>
            <color indexed="81"/>
            <rFont val="Tahoma"/>
            <family val="2"/>
            <charset val="238"/>
          </rPr>
          <t xml:space="preserve">
</t>
        </r>
      </text>
    </comment>
    <comment ref="V79" authorId="0" shapeId="0">
      <text>
        <r>
          <rPr>
            <b/>
            <sz val="9"/>
            <color indexed="81"/>
            <rFont val="Tahoma"/>
            <family val="2"/>
            <charset val="238"/>
          </rPr>
          <t>1 - +pihenő nap
2 - pihenő nap
3 - Szabadság</t>
        </r>
        <r>
          <rPr>
            <sz val="9"/>
            <color indexed="81"/>
            <rFont val="Tahoma"/>
            <family val="2"/>
            <charset val="238"/>
          </rPr>
          <t xml:space="preserve">
</t>
        </r>
      </text>
    </comment>
    <comment ref="AE79" authorId="0" shapeId="0">
      <text>
        <r>
          <rPr>
            <b/>
            <sz val="9"/>
            <color indexed="81"/>
            <rFont val="Tahoma"/>
            <family val="2"/>
            <charset val="238"/>
          </rPr>
          <t>1 - +pihenő nap
2 - pihenő nap
3 - Szabadság</t>
        </r>
        <r>
          <rPr>
            <sz val="9"/>
            <color indexed="81"/>
            <rFont val="Tahoma"/>
            <family val="2"/>
            <charset val="238"/>
          </rPr>
          <t xml:space="preserve">
</t>
        </r>
      </text>
    </comment>
    <comment ref="AI79" authorId="0" shapeId="0">
      <text>
        <r>
          <rPr>
            <b/>
            <sz val="9"/>
            <color indexed="81"/>
            <rFont val="Tahoma"/>
            <family val="2"/>
            <charset val="238"/>
          </rPr>
          <t>1 - +pihenő nap
2 - pihenő nap
3 - Szabadság</t>
        </r>
        <r>
          <rPr>
            <sz val="9"/>
            <color indexed="81"/>
            <rFont val="Tahoma"/>
            <family val="2"/>
            <charset val="238"/>
          </rPr>
          <t xml:space="preserve">
</t>
        </r>
      </text>
    </comment>
    <comment ref="AM79" authorId="0" shapeId="0">
      <text>
        <r>
          <rPr>
            <b/>
            <sz val="9"/>
            <color indexed="81"/>
            <rFont val="Tahoma"/>
            <family val="2"/>
            <charset val="238"/>
          </rPr>
          <t>1 - +pihenő nap
2 - pihenő nap
3 - Szabadság</t>
        </r>
        <r>
          <rPr>
            <sz val="9"/>
            <color indexed="81"/>
            <rFont val="Tahoma"/>
            <family val="2"/>
            <charset val="238"/>
          </rPr>
          <t xml:space="preserve">
</t>
        </r>
      </text>
    </comment>
    <comment ref="AQ79" authorId="0" shapeId="0">
      <text>
        <r>
          <rPr>
            <b/>
            <sz val="9"/>
            <color indexed="81"/>
            <rFont val="Tahoma"/>
            <family val="2"/>
            <charset val="238"/>
          </rPr>
          <t>1 - +pihenő nap
2 - pihenő nap
3 - Szabadság</t>
        </r>
        <r>
          <rPr>
            <sz val="9"/>
            <color indexed="81"/>
            <rFont val="Tahoma"/>
            <family val="2"/>
            <charset val="238"/>
          </rPr>
          <t xml:space="preserve">
</t>
        </r>
      </text>
    </comment>
    <comment ref="AU79" authorId="0" shapeId="0">
      <text>
        <r>
          <rPr>
            <b/>
            <sz val="9"/>
            <color indexed="81"/>
            <rFont val="Tahoma"/>
            <family val="2"/>
            <charset val="238"/>
          </rPr>
          <t>1 - +pihenő nap
2 - pihenő nap
3 - Szabadság</t>
        </r>
        <r>
          <rPr>
            <sz val="9"/>
            <color indexed="81"/>
            <rFont val="Tahoma"/>
            <family val="2"/>
            <charset val="238"/>
          </rPr>
          <t xml:space="preserve">
</t>
        </r>
      </text>
    </comment>
    <comment ref="F116" authorId="0" shapeId="0">
      <text>
        <r>
          <rPr>
            <b/>
            <sz val="9"/>
            <color indexed="81"/>
            <rFont val="Tahoma"/>
            <family val="2"/>
            <charset val="238"/>
          </rPr>
          <t>1 - +pihenő nap
2 - pihenő nap
3 - Szabadság</t>
        </r>
        <r>
          <rPr>
            <sz val="9"/>
            <color indexed="81"/>
            <rFont val="Tahoma"/>
            <family val="2"/>
            <charset val="238"/>
          </rPr>
          <t xml:space="preserve">
</t>
        </r>
      </text>
    </comment>
    <comment ref="J116" authorId="0" shapeId="0">
      <text>
        <r>
          <rPr>
            <b/>
            <sz val="9"/>
            <color indexed="81"/>
            <rFont val="Tahoma"/>
            <family val="2"/>
            <charset val="238"/>
          </rPr>
          <t>1 - +pihenő nap
2 - pihenő nap
3 - Szabadság</t>
        </r>
        <r>
          <rPr>
            <sz val="9"/>
            <color indexed="81"/>
            <rFont val="Tahoma"/>
            <family val="2"/>
            <charset val="238"/>
          </rPr>
          <t xml:space="preserve">
</t>
        </r>
      </text>
    </comment>
    <comment ref="N116" authorId="0" shapeId="0">
      <text>
        <r>
          <rPr>
            <b/>
            <sz val="9"/>
            <color indexed="81"/>
            <rFont val="Tahoma"/>
            <family val="2"/>
            <charset val="238"/>
          </rPr>
          <t>1 - +pihenő nap
2 - pihenő nap
3 - Szabadság</t>
        </r>
        <r>
          <rPr>
            <sz val="9"/>
            <color indexed="81"/>
            <rFont val="Tahoma"/>
            <family val="2"/>
            <charset val="238"/>
          </rPr>
          <t xml:space="preserve">
</t>
        </r>
      </text>
    </comment>
    <comment ref="R116" authorId="0" shapeId="0">
      <text>
        <r>
          <rPr>
            <b/>
            <sz val="9"/>
            <color indexed="81"/>
            <rFont val="Tahoma"/>
            <family val="2"/>
            <charset val="238"/>
          </rPr>
          <t>1 - +pihenő nap
2 - pihenő nap
3 - Szabadság</t>
        </r>
        <r>
          <rPr>
            <sz val="9"/>
            <color indexed="81"/>
            <rFont val="Tahoma"/>
            <family val="2"/>
            <charset val="238"/>
          </rPr>
          <t xml:space="preserve">
</t>
        </r>
      </text>
    </comment>
    <comment ref="V116" authorId="0" shapeId="0">
      <text>
        <r>
          <rPr>
            <b/>
            <sz val="9"/>
            <color indexed="81"/>
            <rFont val="Tahoma"/>
            <family val="2"/>
            <charset val="238"/>
          </rPr>
          <t>1 - +pihenő nap
2 - pihenő nap
3 - Szabadság</t>
        </r>
        <r>
          <rPr>
            <sz val="9"/>
            <color indexed="81"/>
            <rFont val="Tahoma"/>
            <family val="2"/>
            <charset val="238"/>
          </rPr>
          <t xml:space="preserve">
</t>
        </r>
      </text>
    </comment>
    <comment ref="AE116" authorId="0" shapeId="0">
      <text>
        <r>
          <rPr>
            <b/>
            <sz val="9"/>
            <color indexed="81"/>
            <rFont val="Tahoma"/>
            <family val="2"/>
            <charset val="238"/>
          </rPr>
          <t>1 - +pihenő nap
2 - pihenő nap
3 - Szabadság</t>
        </r>
        <r>
          <rPr>
            <sz val="9"/>
            <color indexed="81"/>
            <rFont val="Tahoma"/>
            <family val="2"/>
            <charset val="238"/>
          </rPr>
          <t xml:space="preserve">
</t>
        </r>
      </text>
    </comment>
    <comment ref="AI116" authorId="0" shapeId="0">
      <text>
        <r>
          <rPr>
            <b/>
            <sz val="9"/>
            <color indexed="81"/>
            <rFont val="Tahoma"/>
            <family val="2"/>
            <charset val="238"/>
          </rPr>
          <t>1 - +pihenő nap
2 - pihenő nap
3 - Szabadság</t>
        </r>
        <r>
          <rPr>
            <sz val="9"/>
            <color indexed="81"/>
            <rFont val="Tahoma"/>
            <family val="2"/>
            <charset val="238"/>
          </rPr>
          <t xml:space="preserve">
</t>
        </r>
      </text>
    </comment>
    <comment ref="AM116" authorId="0" shapeId="0">
      <text>
        <r>
          <rPr>
            <b/>
            <sz val="9"/>
            <color indexed="81"/>
            <rFont val="Tahoma"/>
            <family val="2"/>
            <charset val="238"/>
          </rPr>
          <t>1 - +pihenő nap
2 - pihenő nap
3 - Szabadság</t>
        </r>
        <r>
          <rPr>
            <sz val="9"/>
            <color indexed="81"/>
            <rFont val="Tahoma"/>
            <family val="2"/>
            <charset val="238"/>
          </rPr>
          <t xml:space="preserve">
</t>
        </r>
      </text>
    </comment>
    <comment ref="AQ116" authorId="0" shapeId="0">
      <text>
        <r>
          <rPr>
            <b/>
            <sz val="9"/>
            <color indexed="81"/>
            <rFont val="Tahoma"/>
            <family val="2"/>
            <charset val="238"/>
          </rPr>
          <t>1 - +pihenő nap
2 - pihenő nap
3 - Szabadság</t>
        </r>
        <r>
          <rPr>
            <sz val="9"/>
            <color indexed="81"/>
            <rFont val="Tahoma"/>
            <family val="2"/>
            <charset val="238"/>
          </rPr>
          <t xml:space="preserve">
</t>
        </r>
      </text>
    </comment>
    <comment ref="AU116" authorId="0" shapeId="0">
      <text>
        <r>
          <rPr>
            <b/>
            <sz val="9"/>
            <color indexed="81"/>
            <rFont val="Tahoma"/>
            <family val="2"/>
            <charset val="238"/>
          </rPr>
          <t>1 - +pihenő nap
2 - pihenő nap
3 - Szabadság</t>
        </r>
        <r>
          <rPr>
            <sz val="9"/>
            <color indexed="81"/>
            <rFont val="Tahoma"/>
            <family val="2"/>
            <charset val="238"/>
          </rPr>
          <t xml:space="preserve">
</t>
        </r>
      </text>
    </comment>
    <comment ref="F153" authorId="0" shapeId="0">
      <text>
        <r>
          <rPr>
            <b/>
            <sz val="9"/>
            <color indexed="81"/>
            <rFont val="Tahoma"/>
            <family val="2"/>
            <charset val="238"/>
          </rPr>
          <t>1 - +pihenő nap
2 - pihenő nap
3 - Szabadság</t>
        </r>
        <r>
          <rPr>
            <sz val="9"/>
            <color indexed="81"/>
            <rFont val="Tahoma"/>
            <family val="2"/>
            <charset val="238"/>
          </rPr>
          <t xml:space="preserve">
</t>
        </r>
      </text>
    </comment>
    <comment ref="J153" authorId="0" shapeId="0">
      <text>
        <r>
          <rPr>
            <b/>
            <sz val="9"/>
            <color indexed="81"/>
            <rFont val="Tahoma"/>
            <family val="2"/>
            <charset val="238"/>
          </rPr>
          <t>1 - +pihenő nap
2 - pihenő nap
3 - Szabadság</t>
        </r>
        <r>
          <rPr>
            <sz val="9"/>
            <color indexed="81"/>
            <rFont val="Tahoma"/>
            <family val="2"/>
            <charset val="238"/>
          </rPr>
          <t xml:space="preserve">
</t>
        </r>
      </text>
    </comment>
    <comment ref="N153" authorId="0" shapeId="0">
      <text>
        <r>
          <rPr>
            <b/>
            <sz val="9"/>
            <color indexed="81"/>
            <rFont val="Tahoma"/>
            <family val="2"/>
            <charset val="238"/>
          </rPr>
          <t>1 - +pihenő nap
2 - pihenő nap
3 - Szabadság</t>
        </r>
        <r>
          <rPr>
            <sz val="9"/>
            <color indexed="81"/>
            <rFont val="Tahoma"/>
            <family val="2"/>
            <charset val="238"/>
          </rPr>
          <t xml:space="preserve">
</t>
        </r>
      </text>
    </comment>
    <comment ref="R153" authorId="0" shapeId="0">
      <text>
        <r>
          <rPr>
            <b/>
            <sz val="9"/>
            <color indexed="81"/>
            <rFont val="Tahoma"/>
            <family val="2"/>
            <charset val="238"/>
          </rPr>
          <t>1 - +pihenő nap
2 - pihenő nap
3 - Szabadság</t>
        </r>
        <r>
          <rPr>
            <sz val="9"/>
            <color indexed="81"/>
            <rFont val="Tahoma"/>
            <family val="2"/>
            <charset val="238"/>
          </rPr>
          <t xml:space="preserve">
</t>
        </r>
      </text>
    </comment>
    <comment ref="V153" authorId="0" shapeId="0">
      <text>
        <r>
          <rPr>
            <b/>
            <sz val="9"/>
            <color indexed="81"/>
            <rFont val="Tahoma"/>
            <family val="2"/>
            <charset val="238"/>
          </rPr>
          <t>1 - +pihenő nap
2 - pihenő nap
3 - Szabadság</t>
        </r>
        <r>
          <rPr>
            <sz val="9"/>
            <color indexed="81"/>
            <rFont val="Tahoma"/>
            <family val="2"/>
            <charset val="238"/>
          </rPr>
          <t xml:space="preserve">
</t>
        </r>
      </text>
    </comment>
    <comment ref="AE153" authorId="0" shapeId="0">
      <text>
        <r>
          <rPr>
            <b/>
            <sz val="9"/>
            <color indexed="81"/>
            <rFont val="Tahoma"/>
            <family val="2"/>
            <charset val="238"/>
          </rPr>
          <t>1 - +pihenő nap
2 - pihenő nap
3 - Szabadság</t>
        </r>
        <r>
          <rPr>
            <sz val="9"/>
            <color indexed="81"/>
            <rFont val="Tahoma"/>
            <family val="2"/>
            <charset val="238"/>
          </rPr>
          <t xml:space="preserve">
</t>
        </r>
      </text>
    </comment>
    <comment ref="AI153" authorId="0" shapeId="0">
      <text>
        <r>
          <rPr>
            <b/>
            <sz val="9"/>
            <color indexed="81"/>
            <rFont val="Tahoma"/>
            <family val="2"/>
            <charset val="238"/>
          </rPr>
          <t>1 - +pihenő nap
2 - pihenő nap
3 - Szabadság</t>
        </r>
        <r>
          <rPr>
            <sz val="9"/>
            <color indexed="81"/>
            <rFont val="Tahoma"/>
            <family val="2"/>
            <charset val="238"/>
          </rPr>
          <t xml:space="preserve">
</t>
        </r>
      </text>
    </comment>
    <comment ref="AM153" authorId="0" shapeId="0">
      <text>
        <r>
          <rPr>
            <b/>
            <sz val="9"/>
            <color indexed="81"/>
            <rFont val="Tahoma"/>
            <family val="2"/>
            <charset val="238"/>
          </rPr>
          <t>1 - +pihenő nap
2 - pihenő nap
3 - Szabadság</t>
        </r>
        <r>
          <rPr>
            <sz val="9"/>
            <color indexed="81"/>
            <rFont val="Tahoma"/>
            <family val="2"/>
            <charset val="238"/>
          </rPr>
          <t xml:space="preserve">
</t>
        </r>
      </text>
    </comment>
    <comment ref="AQ153" authorId="0" shapeId="0">
      <text>
        <r>
          <rPr>
            <b/>
            <sz val="9"/>
            <color indexed="81"/>
            <rFont val="Tahoma"/>
            <family val="2"/>
            <charset val="238"/>
          </rPr>
          <t>1 - +pihenő nap
2 - pihenő nap
3 - Szabadság</t>
        </r>
        <r>
          <rPr>
            <sz val="9"/>
            <color indexed="81"/>
            <rFont val="Tahoma"/>
            <family val="2"/>
            <charset val="238"/>
          </rPr>
          <t xml:space="preserve">
</t>
        </r>
      </text>
    </comment>
    <comment ref="AU153" authorId="0" shapeId="0">
      <text>
        <r>
          <rPr>
            <b/>
            <sz val="9"/>
            <color indexed="81"/>
            <rFont val="Tahoma"/>
            <family val="2"/>
            <charset val="238"/>
          </rPr>
          <t>1 - +pihenő nap
2 - pihenő nap
3 - Szabadság</t>
        </r>
        <r>
          <rPr>
            <sz val="9"/>
            <color indexed="81"/>
            <rFont val="Tahoma"/>
            <family val="2"/>
            <charset val="238"/>
          </rPr>
          <t xml:space="preserve">
</t>
        </r>
      </text>
    </comment>
    <comment ref="F190" authorId="0" shapeId="0">
      <text>
        <r>
          <rPr>
            <b/>
            <sz val="9"/>
            <color indexed="81"/>
            <rFont val="Tahoma"/>
            <family val="2"/>
            <charset val="238"/>
          </rPr>
          <t>1 - +pihenő nap
2 - pihenő nap
3 - Szabadság</t>
        </r>
        <r>
          <rPr>
            <sz val="9"/>
            <color indexed="81"/>
            <rFont val="Tahoma"/>
            <family val="2"/>
            <charset val="238"/>
          </rPr>
          <t xml:space="preserve">
</t>
        </r>
      </text>
    </comment>
    <comment ref="J190" authorId="0" shapeId="0">
      <text>
        <r>
          <rPr>
            <b/>
            <sz val="9"/>
            <color indexed="81"/>
            <rFont val="Tahoma"/>
            <family val="2"/>
            <charset val="238"/>
          </rPr>
          <t>1 - +pihenő nap
2 - pihenő nap
3 - Szabadság</t>
        </r>
        <r>
          <rPr>
            <sz val="9"/>
            <color indexed="81"/>
            <rFont val="Tahoma"/>
            <family val="2"/>
            <charset val="238"/>
          </rPr>
          <t xml:space="preserve">
</t>
        </r>
      </text>
    </comment>
    <comment ref="N190" authorId="0" shapeId="0">
      <text>
        <r>
          <rPr>
            <b/>
            <sz val="9"/>
            <color indexed="81"/>
            <rFont val="Tahoma"/>
            <family val="2"/>
            <charset val="238"/>
          </rPr>
          <t>1 - +pihenő nap
2 - pihenő nap
3 - Szabadság</t>
        </r>
        <r>
          <rPr>
            <sz val="9"/>
            <color indexed="81"/>
            <rFont val="Tahoma"/>
            <family val="2"/>
            <charset val="238"/>
          </rPr>
          <t xml:space="preserve">
</t>
        </r>
      </text>
    </comment>
    <comment ref="R190" authorId="0" shapeId="0">
      <text>
        <r>
          <rPr>
            <b/>
            <sz val="9"/>
            <color indexed="81"/>
            <rFont val="Tahoma"/>
            <family val="2"/>
            <charset val="238"/>
          </rPr>
          <t>1 - +pihenő nap
2 - pihenő nap
3 - Szabadság</t>
        </r>
        <r>
          <rPr>
            <sz val="9"/>
            <color indexed="81"/>
            <rFont val="Tahoma"/>
            <family val="2"/>
            <charset val="238"/>
          </rPr>
          <t xml:space="preserve">
</t>
        </r>
      </text>
    </comment>
    <comment ref="V190" authorId="0" shapeId="0">
      <text>
        <r>
          <rPr>
            <b/>
            <sz val="9"/>
            <color indexed="81"/>
            <rFont val="Tahoma"/>
            <family val="2"/>
            <charset val="238"/>
          </rPr>
          <t>1 - +pihenő nap
2 - pihenő nap
3 - Szabadság</t>
        </r>
        <r>
          <rPr>
            <sz val="9"/>
            <color indexed="81"/>
            <rFont val="Tahoma"/>
            <family val="2"/>
            <charset val="238"/>
          </rPr>
          <t xml:space="preserve">
</t>
        </r>
      </text>
    </comment>
    <comment ref="AE190" authorId="0" shapeId="0">
      <text>
        <r>
          <rPr>
            <b/>
            <sz val="9"/>
            <color indexed="81"/>
            <rFont val="Tahoma"/>
            <family val="2"/>
            <charset val="238"/>
          </rPr>
          <t>1 - +pihenő nap
2 - pihenő nap
3 - Szabadság</t>
        </r>
        <r>
          <rPr>
            <sz val="9"/>
            <color indexed="81"/>
            <rFont val="Tahoma"/>
            <family val="2"/>
            <charset val="238"/>
          </rPr>
          <t xml:space="preserve">
</t>
        </r>
      </text>
    </comment>
    <comment ref="AI190" authorId="0" shapeId="0">
      <text>
        <r>
          <rPr>
            <b/>
            <sz val="9"/>
            <color indexed="81"/>
            <rFont val="Tahoma"/>
            <family val="2"/>
            <charset val="238"/>
          </rPr>
          <t>1 - +pihenő nap
2 - pihenő nap
3 - Szabadság</t>
        </r>
        <r>
          <rPr>
            <sz val="9"/>
            <color indexed="81"/>
            <rFont val="Tahoma"/>
            <family val="2"/>
            <charset val="238"/>
          </rPr>
          <t xml:space="preserve">
</t>
        </r>
      </text>
    </comment>
    <comment ref="AM190" authorId="0" shapeId="0">
      <text>
        <r>
          <rPr>
            <b/>
            <sz val="9"/>
            <color indexed="81"/>
            <rFont val="Tahoma"/>
            <family val="2"/>
            <charset val="238"/>
          </rPr>
          <t>1 - +pihenő nap
2 - pihenő nap
3 - Szabadság</t>
        </r>
        <r>
          <rPr>
            <sz val="9"/>
            <color indexed="81"/>
            <rFont val="Tahoma"/>
            <family val="2"/>
            <charset val="238"/>
          </rPr>
          <t xml:space="preserve">
</t>
        </r>
      </text>
    </comment>
    <comment ref="AQ190" authorId="0" shapeId="0">
      <text>
        <r>
          <rPr>
            <b/>
            <sz val="9"/>
            <color indexed="81"/>
            <rFont val="Tahoma"/>
            <family val="2"/>
            <charset val="238"/>
          </rPr>
          <t>1 - +pihenő nap
2 - pihenő nap
3 - Szabadság</t>
        </r>
        <r>
          <rPr>
            <sz val="9"/>
            <color indexed="81"/>
            <rFont val="Tahoma"/>
            <family val="2"/>
            <charset val="238"/>
          </rPr>
          <t xml:space="preserve">
</t>
        </r>
      </text>
    </comment>
    <comment ref="AU190" authorId="0" shapeId="0">
      <text>
        <r>
          <rPr>
            <b/>
            <sz val="9"/>
            <color indexed="81"/>
            <rFont val="Tahoma"/>
            <family val="2"/>
            <charset val="238"/>
          </rPr>
          <t>1 - +pihenő nap
2 - pihenő nap
3 - Szabadság</t>
        </r>
        <r>
          <rPr>
            <sz val="9"/>
            <color indexed="81"/>
            <rFont val="Tahoma"/>
            <family val="2"/>
            <charset val="238"/>
          </rPr>
          <t xml:space="preserve">
</t>
        </r>
      </text>
    </comment>
  </commentList>
</comments>
</file>

<file path=xl/sharedStrings.xml><?xml version="1.0" encoding="utf-8"?>
<sst xmlns="http://schemas.openxmlformats.org/spreadsheetml/2006/main" count="1904" uniqueCount="109">
  <si>
    <t>Sz</t>
  </si>
  <si>
    <t>31.</t>
  </si>
  <si>
    <t>V</t>
  </si>
  <si>
    <t>Szor</t>
  </si>
  <si>
    <t>K</t>
  </si>
  <si>
    <t>30.</t>
  </si>
  <si>
    <t>Sza</t>
  </si>
  <si>
    <t>H</t>
  </si>
  <si>
    <t>29.</t>
  </si>
  <si>
    <t>P</t>
  </si>
  <si>
    <t>+P</t>
  </si>
  <si>
    <t>28.</t>
  </si>
  <si>
    <t>Cs</t>
  </si>
  <si>
    <t>Óra</t>
  </si>
  <si>
    <t>27.</t>
  </si>
  <si>
    <t>Betegség</t>
  </si>
  <si>
    <t>Túlóra</t>
  </si>
  <si>
    <t>Szabadság</t>
  </si>
  <si>
    <t>Vasárnap</t>
  </si>
  <si>
    <t>Sum.</t>
  </si>
  <si>
    <t>II.B</t>
  </si>
  <si>
    <t>II.K</t>
  </si>
  <si>
    <t>II.</t>
  </si>
  <si>
    <t>I.B</t>
  </si>
  <si>
    <t>I.K</t>
  </si>
  <si>
    <t>I.</t>
  </si>
  <si>
    <t>Megn.</t>
  </si>
  <si>
    <t>26.</t>
  </si>
  <si>
    <t>25.</t>
  </si>
  <si>
    <t>24.</t>
  </si>
  <si>
    <t>23.</t>
  </si>
  <si>
    <t>22.</t>
  </si>
  <si>
    <t>21.</t>
  </si>
  <si>
    <t>20.</t>
  </si>
  <si>
    <t>19.</t>
  </si>
  <si>
    <t>18.</t>
  </si>
  <si>
    <t>17.</t>
  </si>
  <si>
    <t>16.</t>
  </si>
  <si>
    <t>15.</t>
  </si>
  <si>
    <t>14.</t>
  </si>
  <si>
    <t>13.</t>
  </si>
  <si>
    <t>12.</t>
  </si>
  <si>
    <t>11.</t>
  </si>
  <si>
    <t>10.</t>
  </si>
  <si>
    <t>9.</t>
  </si>
  <si>
    <t>8.</t>
  </si>
  <si>
    <t>7.</t>
  </si>
  <si>
    <t>6.</t>
  </si>
  <si>
    <t>5.</t>
  </si>
  <si>
    <t>4.</t>
  </si>
  <si>
    <t>3.</t>
  </si>
  <si>
    <t>2.</t>
  </si>
  <si>
    <t>1.</t>
  </si>
  <si>
    <t>Vasárnapi óraszám</t>
  </si>
  <si>
    <t>Itt töltsd ki a neveket!</t>
  </si>
  <si>
    <t>Ko</t>
  </si>
  <si>
    <t>B</t>
  </si>
  <si>
    <t>…</t>
  </si>
  <si>
    <t>M</t>
  </si>
  <si>
    <t>Tip.</t>
  </si>
  <si>
    <t>Győr</t>
  </si>
  <si>
    <t>Miskolc</t>
  </si>
  <si>
    <t>Székesfehérvár</t>
  </si>
  <si>
    <t>Kaposvár</t>
  </si>
  <si>
    <t>Debrecen</t>
  </si>
  <si>
    <t>Szolnok</t>
  </si>
  <si>
    <t>Nyíregyháza</t>
  </si>
  <si>
    <t>Eger</t>
  </si>
  <si>
    <t>Pécs</t>
  </si>
  <si>
    <t>Tatabánya</t>
  </si>
  <si>
    <t>Kecskemét</t>
  </si>
  <si>
    <t>Szeged</t>
  </si>
  <si>
    <t>Allee</t>
  </si>
  <si>
    <t>Aréna</t>
  </si>
  <si>
    <t>Europark</t>
  </si>
  <si>
    <t>Campona</t>
  </si>
  <si>
    <t>Árkád</t>
  </si>
  <si>
    <t>Mammut</t>
  </si>
  <si>
    <t>Pólus</t>
  </si>
  <si>
    <t>VII.</t>
  </si>
  <si>
    <t>VIII.</t>
  </si>
  <si>
    <t>IX.</t>
  </si>
  <si>
    <t>X.</t>
  </si>
  <si>
    <t>XI.</t>
  </si>
  <si>
    <t>XII.</t>
  </si>
  <si>
    <t>VI.</t>
  </si>
  <si>
    <t>V.</t>
  </si>
  <si>
    <t>IV.</t>
  </si>
  <si>
    <t>III.</t>
  </si>
  <si>
    <t>A munkavállalók munkaideje a napi munkaidő tartalmának alapulvételével kéthavi munkaidőkeretben kerül meghatározásra a MT. 93.-94. paragrafusa alapján.
Jelen időszak munkaidő keretének kezdő időpontja: 2017.11.01. Befejező időpontja: 2017.12.31.</t>
  </si>
  <si>
    <t>A munkavállalók munkaideje a napi munkaidő tartalmának alapulvételével kéthavi munkaidőkeretben kerül meghatározásra a MT. 93.-94. paragrafusa alapján.
Jelen időszak munkaidő keretének kezdő időpontja: 2017.09.01. Befejező időpontja: 2017.10.31.</t>
  </si>
  <si>
    <t>A munkavállalók munkaideje a napi munkaidő tartalmának alapulvételével kéthavi munkaidőkeretben kerül meghatározásra a MT. 93.-94. paragrafusa alapján.
Jelen időszak munkaidő keretének kezdő időpontja: 2017.07.01. Befejező időpontja: 2017.08.31</t>
  </si>
  <si>
    <t>A munkavállalók munkaideje a napi munkaidő tartalmának alapulvételével kéthavi munkaidőkeretben kerül meghatározásra a MT. 93.-94. paragrafusa alapján.
Jelen időszak munkaidő keretének kezdő időpontja: 2016.01.01. Befejező időpontja: 2016.02.28.</t>
  </si>
  <si>
    <t>A munkavállalók munkaideje a napi munkaidő tartalmának alapulvételével kéthavi munkaidőkeretben kerül meghatározásra a MT. 93.-94. paragrafusa alapján.
Jelen időszak munkaidő keretének kezdő időpontja: 2017.03.01. Befejező időpontja: 2017.04.30.</t>
  </si>
  <si>
    <t>A munkavállalók munkaideje a napi munkaidő tartalmának alapulvételével kéthavi munkaidőkeretben kerül meghatározásra a MT. 93.-94. paragrafusa alapján.
Jelen időszak munkaidő keretének kezdő időpontja: 2017.05.01. Befejező időpontja: 2017.06.30.</t>
  </si>
  <si>
    <t>Duna Pláza</t>
  </si>
  <si>
    <t>Köki</t>
  </si>
  <si>
    <t>Westend</t>
  </si>
  <si>
    <t>Hétfő</t>
  </si>
  <si>
    <t>Kedd</t>
  </si>
  <si>
    <t>Szerda</t>
  </si>
  <si>
    <t>Csütörtök</t>
  </si>
  <si>
    <t>Péntek</t>
  </si>
  <si>
    <t>Szombat</t>
  </si>
  <si>
    <t xml:space="preserve"> </t>
  </si>
  <si>
    <t>Szentesi Norbert</t>
  </si>
  <si>
    <t>Lajos László Viktor</t>
  </si>
  <si>
    <t>Pénzes Zoltán</t>
  </si>
  <si>
    <t>Rédli Máté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</si>
</sst>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_ ;[Red]\-#,##0\ "/>
    <numFmt numFmtId="165" formatCode="m\.\ d\.;@"/>
  </numFmts>
  <fonts count="27" x14ac:knownFonts="1">
    <font>
      <sz val="11"/>
      <color theme="1"/>
      <name val="Calibri"/>
      <family val="2"/>
      <charset val="238"/>
      <scheme val="minor"/>
    </font>
    <font>
      <sz val="10"/>
      <name val="Times New Roman"/>
      <family val="1"/>
      <charset val="238"/>
    </font>
    <font>
      <sz val="10"/>
      <name val="Times New Roman"/>
      <family val="1"/>
      <charset val="238"/>
    </font>
    <font>
      <sz val="9"/>
      <name val="Times New Roman"/>
      <family val="1"/>
      <charset val="238"/>
    </font>
    <font>
      <sz val="8"/>
      <name val="Times New Roman"/>
      <family val="1"/>
      <charset val="238"/>
    </font>
    <font>
      <b/>
      <sz val="10"/>
      <name val="Times New Roman"/>
      <family val="1"/>
      <charset val="238"/>
    </font>
    <font>
      <b/>
      <sz val="9"/>
      <color indexed="9"/>
      <name val="Times New Roman"/>
      <family val="1"/>
      <charset val="238"/>
    </font>
    <font>
      <b/>
      <sz val="12"/>
      <name val="Times New Roman"/>
      <family val="1"/>
      <charset val="238"/>
    </font>
    <font>
      <sz val="10"/>
      <color theme="0"/>
      <name val="Times New Roman"/>
      <family val="1"/>
      <charset val="238"/>
    </font>
    <font>
      <sz val="10"/>
      <color rgb="FF800000"/>
      <name val="Times New Roman"/>
      <family val="1"/>
      <charset val="238"/>
    </font>
    <font>
      <sz val="8"/>
      <color theme="0"/>
      <name val="Times New Roman"/>
      <family val="1"/>
      <charset val="238"/>
    </font>
    <font>
      <b/>
      <sz val="10"/>
      <color indexed="9"/>
      <name val="Times New Roman"/>
      <family val="1"/>
      <charset val="238"/>
    </font>
    <font>
      <sz val="10"/>
      <color indexed="9"/>
      <name val="Times New Roman"/>
      <family val="1"/>
      <charset val="238"/>
    </font>
    <font>
      <b/>
      <sz val="9"/>
      <color theme="0"/>
      <name val="Times New Roman"/>
      <family val="1"/>
      <charset val="238"/>
    </font>
    <font>
      <b/>
      <sz val="10"/>
      <color rgb="FFFFFF00"/>
      <name val="Times New Roman"/>
      <family val="1"/>
      <charset val="238"/>
    </font>
    <font>
      <sz val="7"/>
      <color indexed="9"/>
      <name val="Times New Roman"/>
      <family val="1"/>
      <charset val="238"/>
    </font>
    <font>
      <b/>
      <sz val="8"/>
      <color indexed="9"/>
      <name val="Times New Roman"/>
      <family val="1"/>
      <charset val="238"/>
    </font>
    <font>
      <sz val="16"/>
      <name val="Times New Roman"/>
      <family val="1"/>
      <charset val="238"/>
    </font>
    <font>
      <b/>
      <sz val="8"/>
      <color rgb="FF00FF00"/>
      <name val="Times New Roman"/>
      <family val="1"/>
      <charset val="238"/>
    </font>
    <font>
      <sz val="14"/>
      <name val="Times New Roman"/>
      <family val="1"/>
      <charset val="238"/>
    </font>
    <font>
      <sz val="8"/>
      <color theme="0" tint="-4.9989318521683403E-2"/>
      <name val="Times New Roman"/>
      <family val="1"/>
      <charset val="238"/>
    </font>
    <font>
      <b/>
      <sz val="9"/>
      <color indexed="81"/>
      <name val="Tahoma"/>
      <family val="2"/>
      <charset val="238"/>
    </font>
    <font>
      <sz val="9"/>
      <color indexed="81"/>
      <name val="Tahoma"/>
      <family val="2"/>
      <charset val="238"/>
    </font>
    <font>
      <sz val="11"/>
      <color indexed="8"/>
      <name val="Calibri"/>
      <family val="2"/>
      <charset val="238"/>
    </font>
    <font>
      <b/>
      <sz val="9"/>
      <name val="Times New Roman"/>
      <family val="1"/>
      <charset val="238"/>
    </font>
    <font>
      <sz val="8"/>
      <color theme="1"/>
      <name val="Times New Roman"/>
      <family val="1"/>
      <charset val="238"/>
    </font>
    <font>
      <b/>
      <sz val="9"/>
      <color theme="1"/>
      <name val="Times New Roman"/>
      <family val="1"/>
      <charset val="238"/>
    </font>
  </fonts>
  <fills count="15">
    <fill>
      <patternFill patternType="none"/>
    </fill>
    <fill>
      <patternFill patternType="gray125"/>
    </fill>
    <fill>
      <patternFill patternType="solid">
        <fgColor theme="1"/>
        <bgColor indexed="64"/>
      </patternFill>
    </fill>
    <fill>
      <patternFill patternType="solid">
        <fgColor indexed="16"/>
        <bgColor indexed="64"/>
      </patternFill>
    </fill>
    <fill>
      <patternFill patternType="solid">
        <fgColor rgb="FFFF0000"/>
        <bgColor indexed="64"/>
      </patternFill>
    </fill>
    <fill>
      <patternFill patternType="solid">
        <fgColor rgb="FF800000"/>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rgb="FFC00000"/>
        <bgColor indexed="64"/>
      </patternFill>
    </fill>
    <fill>
      <patternFill patternType="solid">
        <fgColor rgb="FF00FF00"/>
        <bgColor indexed="64"/>
      </patternFill>
    </fill>
    <fill>
      <patternFill patternType="solid">
        <fgColor indexed="63"/>
        <bgColor indexed="64"/>
      </patternFill>
    </fill>
    <fill>
      <patternFill patternType="solid">
        <fgColor theme="1" tint="0.499984740745262"/>
        <bgColor indexed="64"/>
      </patternFill>
    </fill>
    <fill>
      <patternFill patternType="solid">
        <fgColor theme="0" tint="-0.249977111117893"/>
        <bgColor indexed="64"/>
      </patternFill>
    </fill>
  </fills>
  <borders count="72">
    <border>
      <left/>
      <right/>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8"/>
      </right>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s>
  <cellStyleXfs count="6">
    <xf numFmtId="0" fontId="0" fillId="0" borderId="0"/>
    <xf numFmtId="0" fontId="1" fillId="0" borderId="0"/>
    <xf numFmtId="0" fontId="1" fillId="0" borderId="0"/>
    <xf numFmtId="0" fontId="2" fillId="0" borderId="0"/>
    <xf numFmtId="0" fontId="2" fillId="0" borderId="0"/>
    <xf numFmtId="0" fontId="23" fillId="0" borderId="0"/>
  </cellStyleXfs>
  <cellXfs count="291">
    <xf numFmtId="0" fontId="0" fillId="0" borderId="0" xfId="0"/>
    <xf numFmtId="0" fontId="0" fillId="0" borderId="0" xfId="0" applyFill="1" applyProtection="1"/>
    <xf numFmtId="0" fontId="0" fillId="0" borderId="0" xfId="0" applyProtection="1"/>
    <xf numFmtId="0" fontId="16" fillId="12" borderId="35" xfId="0" applyFont="1" applyFill="1" applyBorder="1" applyAlignment="1" applyProtection="1">
      <alignment horizontal="center" vertical="center"/>
    </xf>
    <xf numFmtId="0" fontId="5" fillId="0" borderId="0" xfId="0" applyFont="1" applyProtection="1"/>
    <xf numFmtId="0" fontId="16" fillId="12" borderId="37" xfId="0" applyFont="1" applyFill="1" applyBorder="1" applyAlignment="1" applyProtection="1">
      <alignment horizontal="center" vertical="center"/>
    </xf>
    <xf numFmtId="0" fontId="16" fillId="12" borderId="32" xfId="0" applyFont="1" applyFill="1" applyBorder="1" applyAlignment="1" applyProtection="1">
      <alignment horizontal="center" vertical="center"/>
    </xf>
    <xf numFmtId="0" fontId="6" fillId="3" borderId="31" xfId="0" applyFont="1" applyFill="1" applyBorder="1" applyAlignment="1" applyProtection="1">
      <alignment horizontal="center" vertical="center"/>
    </xf>
    <xf numFmtId="49" fontId="15" fillId="3" borderId="30" xfId="0" applyNumberFormat="1" applyFont="1" applyFill="1" applyBorder="1" applyAlignment="1" applyProtection="1">
      <alignment horizontal="center" vertical="center"/>
    </xf>
    <xf numFmtId="49" fontId="15" fillId="3" borderId="29" xfId="0" applyNumberFormat="1" applyFont="1" applyFill="1" applyBorder="1" applyAlignment="1" applyProtection="1">
      <alignment horizontal="center" vertical="center"/>
    </xf>
    <xf numFmtId="49" fontId="15" fillId="3" borderId="28" xfId="0" applyNumberFormat="1" applyFont="1" applyFill="1" applyBorder="1" applyAlignment="1" applyProtection="1">
      <alignment horizontal="center" vertical="center"/>
    </xf>
    <xf numFmtId="49" fontId="15" fillId="3" borderId="27" xfId="0" applyNumberFormat="1" applyFont="1" applyFill="1" applyBorder="1" applyAlignment="1" applyProtection="1">
      <alignment horizontal="center" vertical="center"/>
    </xf>
    <xf numFmtId="0" fontId="13" fillId="10" borderId="8" xfId="0" applyFont="1" applyFill="1" applyBorder="1" applyAlignment="1" applyProtection="1">
      <alignment horizontal="center" vertical="center"/>
    </xf>
    <xf numFmtId="165" fontId="4" fillId="4" borderId="22" xfId="0" applyNumberFormat="1" applyFont="1" applyFill="1" applyBorder="1" applyAlignment="1" applyProtection="1">
      <alignment horizontal="center" vertical="center"/>
    </xf>
    <xf numFmtId="14" fontId="4" fillId="4" borderId="42" xfId="0" applyNumberFormat="1" applyFont="1" applyFill="1" applyBorder="1" applyAlignment="1" applyProtection="1">
      <alignment horizontal="center" vertical="center"/>
    </xf>
    <xf numFmtId="14" fontId="4" fillId="4" borderId="17" xfId="0" applyNumberFormat="1" applyFont="1" applyFill="1" applyBorder="1" applyAlignment="1" applyProtection="1">
      <alignment horizontal="center" vertical="center"/>
    </xf>
    <xf numFmtId="164" fontId="6" fillId="4" borderId="23" xfId="0" applyNumberFormat="1" applyFont="1" applyFill="1" applyBorder="1" applyAlignment="1" applyProtection="1">
      <alignment horizontal="center" vertical="center"/>
    </xf>
    <xf numFmtId="165" fontId="4" fillId="0" borderId="22" xfId="0" applyNumberFormat="1" applyFont="1" applyFill="1" applyBorder="1" applyAlignment="1" applyProtection="1">
      <alignment horizontal="center" vertical="center"/>
    </xf>
    <xf numFmtId="14" fontId="4" fillId="0" borderId="9" xfId="0" applyNumberFormat="1" applyFont="1" applyFill="1" applyBorder="1" applyAlignment="1" applyProtection="1">
      <alignment horizontal="center" vertical="center"/>
    </xf>
    <xf numFmtId="14" fontId="4" fillId="0" borderId="71" xfId="0" applyNumberFormat="1" applyFont="1" applyFill="1" applyBorder="1" applyAlignment="1" applyProtection="1">
      <alignment horizontal="center" vertical="center"/>
    </xf>
    <xf numFmtId="164" fontId="6" fillId="5" borderId="23" xfId="0" applyNumberFormat="1" applyFont="1" applyFill="1" applyBorder="1" applyAlignment="1" applyProtection="1">
      <alignment horizontal="center" vertical="center"/>
    </xf>
    <xf numFmtId="0" fontId="5" fillId="0" borderId="0" xfId="0" applyFont="1" applyFill="1" applyProtection="1"/>
    <xf numFmtId="0" fontId="11" fillId="2" borderId="15" xfId="0" applyFont="1" applyFill="1" applyBorder="1" applyAlignment="1" applyProtection="1">
      <alignment horizontal="center"/>
    </xf>
    <xf numFmtId="165" fontId="4" fillId="0" borderId="13" xfId="0" applyNumberFormat="1" applyFont="1" applyFill="1" applyBorder="1" applyAlignment="1" applyProtection="1">
      <alignment horizontal="center" vertical="center"/>
    </xf>
    <xf numFmtId="164" fontId="6" fillId="3" borderId="7" xfId="0" applyNumberFormat="1" applyFont="1" applyFill="1" applyBorder="1" applyAlignment="1" applyProtection="1">
      <alignment horizontal="center" vertical="center"/>
    </xf>
    <xf numFmtId="14" fontId="4" fillId="0" borderId="64" xfId="0" applyNumberFormat="1" applyFont="1" applyFill="1" applyBorder="1" applyAlignment="1" applyProtection="1">
      <alignment horizontal="center" vertical="center"/>
    </xf>
    <xf numFmtId="164" fontId="6" fillId="5" borderId="7" xfId="0" applyNumberFormat="1" applyFont="1" applyFill="1" applyBorder="1" applyAlignment="1" applyProtection="1">
      <alignment horizontal="center" vertical="center"/>
    </xf>
    <xf numFmtId="0" fontId="8" fillId="5" borderId="13" xfId="0" applyFont="1" applyFill="1" applyBorder="1" applyAlignment="1" applyProtection="1">
      <alignment horizontal="center"/>
    </xf>
    <xf numFmtId="0" fontId="8" fillId="5" borderId="11" xfId="0" applyFont="1" applyFill="1" applyBorder="1" applyAlignment="1" applyProtection="1">
      <alignment horizontal="center"/>
    </xf>
    <xf numFmtId="0" fontId="8" fillId="5" borderId="8" xfId="0" applyFont="1" applyFill="1" applyBorder="1" applyAlignment="1" applyProtection="1">
      <alignment horizontal="center"/>
    </xf>
    <xf numFmtId="0" fontId="8" fillId="5" borderId="10" xfId="0" applyFont="1" applyFill="1" applyBorder="1" applyAlignment="1" applyProtection="1">
      <alignment horizontal="center"/>
    </xf>
    <xf numFmtId="0" fontId="8" fillId="5" borderId="9" xfId="0" applyFont="1" applyFill="1" applyBorder="1" applyAlignment="1" applyProtection="1">
      <alignment horizontal="center"/>
    </xf>
    <xf numFmtId="0" fontId="10" fillId="9" borderId="8" xfId="0" applyFont="1" applyFill="1" applyBorder="1" applyAlignment="1" applyProtection="1">
      <alignment horizontal="center" vertical="center"/>
    </xf>
    <xf numFmtId="0" fontId="10" fillId="4" borderId="8" xfId="0" applyFont="1" applyFill="1" applyBorder="1" applyAlignment="1" applyProtection="1">
      <alignment horizontal="center" vertical="center" wrapText="1"/>
    </xf>
    <xf numFmtId="0" fontId="4" fillId="8" borderId="8" xfId="0" applyFont="1" applyFill="1" applyBorder="1" applyAlignment="1" applyProtection="1">
      <alignment horizontal="center" vertical="center"/>
    </xf>
    <xf numFmtId="0" fontId="2" fillId="0" borderId="13" xfId="0" applyFont="1" applyFill="1" applyBorder="1" applyAlignment="1" applyProtection="1">
      <alignment horizontal="center"/>
    </xf>
    <xf numFmtId="0" fontId="2" fillId="5" borderId="11" xfId="0" applyFont="1" applyFill="1" applyBorder="1" applyAlignment="1" applyProtection="1">
      <alignment horizontal="center"/>
    </xf>
    <xf numFmtId="164" fontId="2" fillId="0" borderId="8" xfId="0" applyNumberFormat="1" applyFont="1" applyFill="1" applyBorder="1" applyAlignment="1" applyProtection="1">
      <alignment horizontal="center"/>
    </xf>
    <xf numFmtId="164" fontId="2" fillId="0" borderId="10" xfId="0" applyNumberFormat="1" applyFont="1" applyFill="1" applyBorder="1" applyAlignment="1" applyProtection="1">
      <alignment horizontal="center"/>
    </xf>
    <xf numFmtId="164" fontId="2" fillId="5" borderId="10" xfId="0" applyNumberFormat="1" applyFont="1" applyFill="1" applyBorder="1" applyAlignment="1" applyProtection="1">
      <alignment horizontal="center"/>
    </xf>
    <xf numFmtId="164" fontId="2" fillId="0" borderId="9" xfId="0" applyNumberFormat="1" applyFont="1" applyFill="1" applyBorder="1" applyAlignment="1" applyProtection="1">
      <alignment horizontal="center"/>
    </xf>
    <xf numFmtId="49" fontId="2" fillId="0" borderId="13" xfId="0" applyNumberFormat="1" applyFont="1" applyFill="1" applyBorder="1" applyAlignment="1" applyProtection="1">
      <alignment horizontal="center"/>
    </xf>
    <xf numFmtId="49" fontId="2" fillId="5" borderId="11" xfId="0" applyNumberFormat="1" applyFont="1" applyFill="1" applyBorder="1" applyAlignment="1" applyProtection="1">
      <alignment horizontal="center"/>
    </xf>
    <xf numFmtId="165" fontId="4" fillId="14" borderId="13" xfId="0" applyNumberFormat="1" applyFont="1" applyFill="1" applyBorder="1" applyAlignment="1" applyProtection="1">
      <alignment horizontal="center" vertical="center"/>
    </xf>
    <xf numFmtId="14" fontId="4" fillId="14" borderId="9" xfId="0" applyNumberFormat="1" applyFont="1" applyFill="1" applyBorder="1" applyAlignment="1" applyProtection="1">
      <alignment horizontal="center" vertical="center"/>
    </xf>
    <xf numFmtId="14" fontId="4" fillId="14" borderId="64" xfId="0" applyNumberFormat="1" applyFont="1" applyFill="1" applyBorder="1" applyAlignment="1" applyProtection="1">
      <alignment horizontal="center" vertical="center"/>
    </xf>
    <xf numFmtId="164" fontId="6" fillId="14" borderId="7" xfId="0" applyNumberFormat="1" applyFont="1" applyFill="1" applyBorder="1" applyAlignment="1" applyProtection="1">
      <alignment horizontal="center" vertical="center"/>
    </xf>
    <xf numFmtId="0" fontId="2" fillId="5" borderId="10" xfId="0" applyFont="1" applyFill="1" applyBorder="1" applyAlignment="1" applyProtection="1">
      <alignment horizontal="center"/>
    </xf>
    <xf numFmtId="0" fontId="2" fillId="0" borderId="9" xfId="0" applyFont="1" applyFill="1" applyBorder="1" applyAlignment="1" applyProtection="1">
      <alignment horizontal="center"/>
    </xf>
    <xf numFmtId="165" fontId="4" fillId="2" borderId="13" xfId="0" applyNumberFormat="1" applyFont="1" applyFill="1" applyBorder="1" applyAlignment="1" applyProtection="1">
      <alignment horizontal="center" vertical="center"/>
    </xf>
    <xf numFmtId="14" fontId="4" fillId="2" borderId="9" xfId="0" applyNumberFormat="1" applyFont="1" applyFill="1" applyBorder="1" applyAlignment="1" applyProtection="1">
      <alignment horizontal="center" vertical="center"/>
    </xf>
    <xf numFmtId="14" fontId="4" fillId="2" borderId="64" xfId="0" applyNumberFormat="1" applyFont="1" applyFill="1" applyBorder="1" applyAlignment="1" applyProtection="1">
      <alignment horizontal="center" vertical="center"/>
    </xf>
    <xf numFmtId="164" fontId="24" fillId="2" borderId="7" xfId="0" applyNumberFormat="1" applyFont="1" applyFill="1" applyBorder="1" applyAlignment="1" applyProtection="1">
      <alignment horizontal="center" vertical="center"/>
    </xf>
    <xf numFmtId="164" fontId="4" fillId="2" borderId="13" xfId="0" applyNumberFormat="1" applyFont="1" applyFill="1" applyBorder="1" applyAlignment="1" applyProtection="1">
      <alignment horizontal="center" vertical="center"/>
    </xf>
    <xf numFmtId="164" fontId="4" fillId="2" borderId="8" xfId="0" applyNumberFormat="1" applyFont="1" applyFill="1" applyBorder="1" applyAlignment="1" applyProtection="1">
      <alignment horizontal="center" vertical="center"/>
    </xf>
    <xf numFmtId="164" fontId="4" fillId="2" borderId="10" xfId="0" applyNumberFormat="1" applyFont="1" applyFill="1" applyBorder="1" applyAlignment="1" applyProtection="1">
      <alignment horizontal="center" vertical="center"/>
    </xf>
    <xf numFmtId="164" fontId="4" fillId="2" borderId="9" xfId="0" applyNumberFormat="1" applyFont="1" applyFill="1" applyBorder="1" applyAlignment="1" applyProtection="1">
      <alignment horizontal="center" vertical="center"/>
    </xf>
    <xf numFmtId="165" fontId="4" fillId="0" borderId="4" xfId="0" applyNumberFormat="1" applyFont="1" applyFill="1" applyBorder="1" applyAlignment="1" applyProtection="1">
      <alignment horizontal="center" vertical="center"/>
    </xf>
    <xf numFmtId="14" fontId="4" fillId="7" borderId="1" xfId="0" applyNumberFormat="1" applyFont="1" applyFill="1" applyBorder="1" applyAlignment="1" applyProtection="1">
      <alignment horizontal="center" vertical="center"/>
    </xf>
    <xf numFmtId="164" fontId="6" fillId="5" borderId="5" xfId="0" applyNumberFormat="1" applyFont="1" applyFill="1" applyBorder="1" applyAlignment="1" applyProtection="1">
      <alignment horizontal="center" vertical="center"/>
    </xf>
    <xf numFmtId="165" fontId="4" fillId="2" borderId="4" xfId="0" applyNumberFormat="1" applyFont="1" applyFill="1" applyBorder="1" applyAlignment="1" applyProtection="1">
      <alignment horizontal="center" vertical="center"/>
    </xf>
    <xf numFmtId="14" fontId="4" fillId="2" borderId="1" xfId="0" applyNumberFormat="1" applyFont="1" applyFill="1" applyBorder="1" applyAlignment="1" applyProtection="1">
      <alignment horizontal="center" vertical="center"/>
    </xf>
    <xf numFmtId="14" fontId="4" fillId="2" borderId="69" xfId="0" applyNumberFormat="1" applyFont="1" applyFill="1" applyBorder="1" applyAlignment="1" applyProtection="1">
      <alignment horizontal="center" vertical="center"/>
    </xf>
    <xf numFmtId="164" fontId="24" fillId="2" borderId="5" xfId="0" applyNumberFormat="1" applyFont="1" applyFill="1" applyBorder="1" applyAlignment="1" applyProtection="1">
      <alignment horizontal="center" vertical="center"/>
    </xf>
    <xf numFmtId="164" fontId="4" fillId="2" borderId="4" xfId="0" applyNumberFormat="1" applyFont="1" applyFill="1" applyBorder="1" applyAlignment="1" applyProtection="1">
      <alignment horizontal="center" vertical="center"/>
    </xf>
    <xf numFmtId="164" fontId="4" fillId="2" borderId="3" xfId="0" applyNumberFormat="1" applyFont="1" applyFill="1" applyBorder="1" applyAlignment="1" applyProtection="1">
      <alignment horizontal="center" vertical="center"/>
    </xf>
    <xf numFmtId="164" fontId="4" fillId="2" borderId="2" xfId="0" applyNumberFormat="1" applyFont="1" applyFill="1" applyBorder="1" applyAlignment="1" applyProtection="1">
      <alignment horizontal="center" vertical="center"/>
    </xf>
    <xf numFmtId="164" fontId="4" fillId="2" borderId="1" xfId="0" applyNumberFormat="1" applyFont="1" applyFill="1" applyBorder="1" applyAlignment="1" applyProtection="1">
      <alignment horizontal="center" vertical="center"/>
    </xf>
    <xf numFmtId="0" fontId="2" fillId="0" borderId="0" xfId="0" applyFont="1" applyFill="1" applyProtection="1"/>
    <xf numFmtId="0" fontId="4" fillId="0" borderId="0" xfId="0" applyFont="1" applyProtection="1"/>
    <xf numFmtId="0" fontId="3" fillId="0" borderId="0" xfId="0" applyFont="1" applyProtection="1"/>
    <xf numFmtId="0" fontId="2" fillId="0" borderId="0" xfId="0" applyFont="1" applyProtection="1"/>
    <xf numFmtId="14" fontId="4" fillId="0" borderId="10" xfId="0" applyNumberFormat="1" applyFont="1" applyFill="1" applyBorder="1" applyAlignment="1" applyProtection="1">
      <alignment horizontal="center" vertical="center"/>
    </xf>
    <xf numFmtId="14" fontId="4" fillId="0" borderId="0" xfId="0" applyNumberFormat="1" applyFont="1" applyFill="1" applyBorder="1" applyAlignment="1" applyProtection="1">
      <alignment horizontal="center" vertical="center"/>
    </xf>
    <xf numFmtId="164" fontId="6" fillId="5" borderId="39" xfId="0" applyNumberFormat="1" applyFont="1" applyFill="1" applyBorder="1" applyAlignment="1" applyProtection="1">
      <alignment horizontal="center" vertical="center"/>
    </xf>
    <xf numFmtId="14" fontId="4" fillId="0" borderId="12" xfId="0" applyNumberFormat="1" applyFont="1" applyFill="1" applyBorder="1" applyAlignment="1" applyProtection="1">
      <alignment horizontal="center" vertical="center"/>
    </xf>
    <xf numFmtId="14" fontId="4" fillId="14" borderId="10" xfId="0" applyNumberFormat="1" applyFont="1" applyFill="1" applyBorder="1" applyAlignment="1" applyProtection="1">
      <alignment horizontal="center" vertical="center"/>
    </xf>
    <xf numFmtId="14" fontId="4" fillId="14" borderId="12" xfId="0" applyNumberFormat="1" applyFont="1" applyFill="1" applyBorder="1" applyAlignment="1" applyProtection="1">
      <alignment horizontal="center" vertical="center"/>
    </xf>
    <xf numFmtId="165" fontId="4" fillId="4" borderId="13" xfId="0" applyNumberFormat="1" applyFont="1" applyFill="1" applyBorder="1" applyAlignment="1" applyProtection="1">
      <alignment horizontal="center" vertical="center"/>
    </xf>
    <xf numFmtId="14" fontId="4" fillId="4" borderId="10" xfId="0" applyNumberFormat="1" applyFont="1" applyFill="1" applyBorder="1" applyAlignment="1" applyProtection="1">
      <alignment horizontal="center" vertical="center"/>
    </xf>
    <xf numFmtId="14" fontId="4" fillId="4" borderId="12" xfId="0" applyNumberFormat="1" applyFont="1" applyFill="1" applyBorder="1" applyAlignment="1" applyProtection="1">
      <alignment horizontal="center" vertical="center"/>
    </xf>
    <xf numFmtId="164" fontId="6" fillId="4" borderId="7" xfId="0" applyNumberFormat="1" applyFont="1" applyFill="1" applyBorder="1" applyAlignment="1" applyProtection="1">
      <alignment horizontal="center" vertical="center"/>
    </xf>
    <xf numFmtId="14" fontId="4" fillId="0" borderId="19" xfId="0" applyNumberFormat="1" applyFont="1" applyFill="1" applyBorder="1" applyAlignment="1" applyProtection="1">
      <alignment horizontal="center" vertical="center"/>
    </xf>
    <xf numFmtId="14" fontId="4" fillId="0" borderId="17" xfId="0" applyNumberFormat="1" applyFont="1" applyFill="1" applyBorder="1" applyAlignment="1" applyProtection="1">
      <alignment horizontal="center" vertical="center"/>
    </xf>
    <xf numFmtId="14" fontId="4" fillId="7" borderId="69" xfId="0" applyNumberFormat="1" applyFont="1" applyFill="1" applyBorder="1" applyAlignment="1" applyProtection="1">
      <alignment horizontal="center" vertical="center"/>
    </xf>
    <xf numFmtId="164" fontId="6" fillId="3" borderId="23" xfId="0" applyNumberFormat="1" applyFont="1" applyFill="1" applyBorder="1" applyAlignment="1" applyProtection="1">
      <alignment horizontal="center" vertical="center"/>
    </xf>
    <xf numFmtId="164" fontId="6" fillId="5" borderId="64" xfId="0" applyNumberFormat="1" applyFont="1" applyFill="1" applyBorder="1" applyAlignment="1" applyProtection="1">
      <alignment horizontal="center" vertical="center"/>
    </xf>
    <xf numFmtId="164" fontId="6" fillId="14" borderId="64" xfId="0" applyNumberFormat="1" applyFont="1" applyFill="1" applyBorder="1" applyAlignment="1" applyProtection="1">
      <alignment horizontal="center" vertical="center"/>
    </xf>
    <xf numFmtId="0" fontId="5" fillId="7" borderId="0" xfId="0" applyFont="1" applyFill="1" applyProtection="1"/>
    <xf numFmtId="165" fontId="4" fillId="0" borderId="8" xfId="0" applyNumberFormat="1" applyFont="1" applyFill="1" applyBorder="1" applyAlignment="1" applyProtection="1">
      <alignment horizontal="center" vertical="center"/>
    </xf>
    <xf numFmtId="165" fontId="4" fillId="14" borderId="8" xfId="0" applyNumberFormat="1" applyFont="1" applyFill="1" applyBorder="1" applyAlignment="1" applyProtection="1">
      <alignment horizontal="center" vertical="center"/>
    </xf>
    <xf numFmtId="164" fontId="6" fillId="3" borderId="64" xfId="0" applyNumberFormat="1" applyFont="1" applyFill="1" applyBorder="1" applyAlignment="1" applyProtection="1">
      <alignment horizontal="center" vertical="center"/>
    </xf>
    <xf numFmtId="165" fontId="4" fillId="0" borderId="3" xfId="0" applyNumberFormat="1" applyFont="1" applyFill="1" applyBorder="1" applyAlignment="1" applyProtection="1">
      <alignment horizontal="center" vertical="center"/>
    </xf>
    <xf numFmtId="14" fontId="4" fillId="0" borderId="2" xfId="0" applyNumberFormat="1" applyFont="1" applyFill="1" applyBorder="1" applyAlignment="1" applyProtection="1">
      <alignment horizontal="center" vertical="center"/>
    </xf>
    <xf numFmtId="14" fontId="4" fillId="0" borderId="70" xfId="0" applyNumberFormat="1" applyFont="1" applyFill="1" applyBorder="1" applyAlignment="1" applyProtection="1">
      <alignment horizontal="center" vertical="center"/>
    </xf>
    <xf numFmtId="164" fontId="13" fillId="5" borderId="5" xfId="0" applyNumberFormat="1" applyFont="1" applyFill="1" applyBorder="1" applyAlignment="1" applyProtection="1">
      <alignment horizontal="center" vertical="center"/>
    </xf>
    <xf numFmtId="165" fontId="25" fillId="2" borderId="45" xfId="0" applyNumberFormat="1" applyFont="1" applyFill="1" applyBorder="1" applyAlignment="1" applyProtection="1">
      <alignment horizontal="center" vertical="center"/>
    </xf>
    <xf numFmtId="14" fontId="25" fillId="2" borderId="43" xfId="0" applyNumberFormat="1" applyFont="1" applyFill="1" applyBorder="1" applyAlignment="1" applyProtection="1">
      <alignment horizontal="center" vertical="center"/>
    </xf>
    <xf numFmtId="14" fontId="25" fillId="2" borderId="32" xfId="0" applyNumberFormat="1" applyFont="1" applyFill="1" applyBorder="1" applyAlignment="1" applyProtection="1">
      <alignment horizontal="center" vertical="center"/>
    </xf>
    <xf numFmtId="164" fontId="26" fillId="2" borderId="5" xfId="0" applyNumberFormat="1" applyFont="1" applyFill="1" applyBorder="1" applyAlignment="1" applyProtection="1">
      <alignment horizontal="center" vertical="center"/>
    </xf>
    <xf numFmtId="164" fontId="25" fillId="2" borderId="45" xfId="0" applyNumberFormat="1" applyFont="1" applyFill="1" applyBorder="1" applyAlignment="1" applyProtection="1">
      <alignment horizontal="center" vertical="center"/>
    </xf>
    <xf numFmtId="164" fontId="25" fillId="2" borderId="46" xfId="0" applyNumberFormat="1" applyFont="1" applyFill="1" applyBorder="1" applyAlignment="1" applyProtection="1">
      <alignment horizontal="center" vertical="center"/>
    </xf>
    <xf numFmtId="164" fontId="25" fillId="2" borderId="47" xfId="0" applyNumberFormat="1" applyFont="1" applyFill="1" applyBorder="1" applyAlignment="1" applyProtection="1">
      <alignment horizontal="center" vertical="center"/>
    </xf>
    <xf numFmtId="164" fontId="25" fillId="2" borderId="43" xfId="0" applyNumberFormat="1" applyFont="1" applyFill="1" applyBorder="1" applyAlignment="1" applyProtection="1">
      <alignment horizontal="center" vertical="center"/>
    </xf>
    <xf numFmtId="164" fontId="25" fillId="2" borderId="1" xfId="0" applyNumberFormat="1" applyFont="1" applyFill="1" applyBorder="1" applyAlignment="1" applyProtection="1">
      <alignment horizontal="center" vertical="center"/>
    </xf>
    <xf numFmtId="14" fontId="4" fillId="4" borderId="9" xfId="0" applyNumberFormat="1" applyFont="1" applyFill="1" applyBorder="1" applyAlignment="1" applyProtection="1">
      <alignment horizontal="center" vertical="center"/>
    </xf>
    <xf numFmtId="14" fontId="4" fillId="4" borderId="64" xfId="0" applyNumberFormat="1" applyFont="1" applyFill="1" applyBorder="1" applyAlignment="1" applyProtection="1">
      <alignment horizontal="center" vertical="center"/>
    </xf>
    <xf numFmtId="14" fontId="4" fillId="0" borderId="1" xfId="0" applyNumberFormat="1" applyFont="1" applyFill="1" applyBorder="1" applyAlignment="1" applyProtection="1">
      <alignment horizontal="center" vertical="center"/>
    </xf>
    <xf numFmtId="14" fontId="4" fillId="0" borderId="69" xfId="0" applyNumberFormat="1" applyFont="1" applyFill="1" applyBorder="1" applyAlignment="1" applyProtection="1">
      <alignment horizontal="center" vertical="center"/>
    </xf>
    <xf numFmtId="164" fontId="6" fillId="3" borderId="5" xfId="0" applyNumberFormat="1" applyFont="1" applyFill="1" applyBorder="1" applyAlignment="1" applyProtection="1">
      <alignment horizontal="center" vertical="center"/>
    </xf>
    <xf numFmtId="164" fontId="6" fillId="3" borderId="39" xfId="0" applyNumberFormat="1" applyFont="1" applyFill="1" applyBorder="1" applyAlignment="1" applyProtection="1">
      <alignment horizontal="center" vertical="center"/>
    </xf>
    <xf numFmtId="165" fontId="4" fillId="14" borderId="22" xfId="0" applyNumberFormat="1" applyFont="1" applyFill="1" applyBorder="1" applyAlignment="1" applyProtection="1">
      <alignment horizontal="center" vertical="center"/>
    </xf>
    <xf numFmtId="14" fontId="4" fillId="14" borderId="0" xfId="0" applyNumberFormat="1" applyFont="1" applyFill="1" applyBorder="1" applyAlignment="1" applyProtection="1">
      <alignment horizontal="center" vertical="center"/>
    </xf>
    <xf numFmtId="164" fontId="6" fillId="14" borderId="39" xfId="0" applyNumberFormat="1" applyFont="1" applyFill="1" applyBorder="1" applyAlignment="1" applyProtection="1">
      <alignment horizontal="center" vertical="center"/>
    </xf>
    <xf numFmtId="14" fontId="4" fillId="2" borderId="2" xfId="0" applyNumberFormat="1" applyFont="1" applyFill="1" applyBorder="1" applyAlignment="1" applyProtection="1">
      <alignment horizontal="center" vertical="center"/>
    </xf>
    <xf numFmtId="14" fontId="4" fillId="2" borderId="70" xfId="0" applyNumberFormat="1" applyFont="1" applyFill="1" applyBorder="1" applyAlignment="1" applyProtection="1">
      <alignment horizontal="center" vertical="center"/>
    </xf>
    <xf numFmtId="164" fontId="6" fillId="2" borderId="5" xfId="0" applyNumberFormat="1" applyFont="1" applyFill="1" applyBorder="1" applyAlignment="1" applyProtection="1">
      <alignment horizontal="center" vertical="center"/>
    </xf>
    <xf numFmtId="164" fontId="4" fillId="2" borderId="59" xfId="0" applyNumberFormat="1" applyFont="1" applyFill="1" applyBorder="1" applyAlignment="1" applyProtection="1">
      <alignment horizontal="center" vertical="center"/>
    </xf>
    <xf numFmtId="164" fontId="4" fillId="2" borderId="60" xfId="0" applyNumberFormat="1" applyFont="1" applyFill="1" applyBorder="1" applyAlignment="1" applyProtection="1">
      <alignment horizontal="center" vertical="center"/>
    </xf>
    <xf numFmtId="164" fontId="4" fillId="2" borderId="61" xfId="0" applyNumberFormat="1" applyFont="1" applyFill="1" applyBorder="1" applyAlignment="1" applyProtection="1">
      <alignment horizontal="center" vertical="center"/>
    </xf>
    <xf numFmtId="164" fontId="4" fillId="2" borderId="62" xfId="0" applyNumberFormat="1" applyFont="1" applyFill="1" applyBorder="1" applyAlignment="1" applyProtection="1">
      <alignment horizontal="center" vertical="center"/>
    </xf>
    <xf numFmtId="164" fontId="4" fillId="2" borderId="63" xfId="0" applyNumberFormat="1" applyFont="1" applyFill="1" applyBorder="1" applyAlignment="1" applyProtection="1">
      <alignment horizontal="center" vertical="center"/>
    </xf>
    <xf numFmtId="164" fontId="6" fillId="4" borderId="64" xfId="0" applyNumberFormat="1" applyFont="1" applyFill="1" applyBorder="1" applyAlignment="1" applyProtection="1">
      <alignment horizontal="center" vertical="center"/>
    </xf>
    <xf numFmtId="165" fontId="4" fillId="2" borderId="3" xfId="0" applyNumberFormat="1" applyFont="1" applyFill="1" applyBorder="1" applyAlignment="1" applyProtection="1">
      <alignment horizontal="center" vertical="center"/>
    </xf>
    <xf numFmtId="164" fontId="4" fillId="2" borderId="44" xfId="0" applyNumberFormat="1" applyFont="1" applyFill="1" applyBorder="1" applyAlignment="1" applyProtection="1">
      <alignment horizontal="center" vertical="center"/>
    </xf>
    <xf numFmtId="165" fontId="4" fillId="14" borderId="45" xfId="0" applyNumberFormat="1" applyFont="1" applyFill="1" applyBorder="1" applyAlignment="1" applyProtection="1">
      <alignment horizontal="center" vertical="center"/>
    </xf>
    <xf numFmtId="14" fontId="4" fillId="14" borderId="43" xfId="0" applyNumberFormat="1" applyFont="1" applyFill="1" applyBorder="1" applyAlignment="1" applyProtection="1">
      <alignment horizontal="center" vertical="center"/>
    </xf>
    <xf numFmtId="14" fontId="4" fillId="14" borderId="32" xfId="0" applyNumberFormat="1" applyFont="1" applyFill="1" applyBorder="1" applyAlignment="1" applyProtection="1">
      <alignment horizontal="center" vertical="center"/>
    </xf>
    <xf numFmtId="164" fontId="6" fillId="14" borderId="5" xfId="0" applyNumberFormat="1" applyFont="1" applyFill="1" applyBorder="1" applyAlignment="1" applyProtection="1">
      <alignment horizontal="center" vertical="center"/>
    </xf>
    <xf numFmtId="164" fontId="4" fillId="4" borderId="16" xfId="0" applyNumberFormat="1" applyFont="1" applyFill="1" applyBorder="1" applyAlignment="1" applyProtection="1">
      <alignment horizontal="center" vertical="center"/>
      <protection locked="0"/>
    </xf>
    <xf numFmtId="164" fontId="4" fillId="4" borderId="20" xfId="0" applyNumberFormat="1" applyFont="1" applyFill="1" applyBorder="1" applyAlignment="1" applyProtection="1">
      <alignment horizontal="center" vertical="center"/>
      <protection locked="0"/>
    </xf>
    <xf numFmtId="164" fontId="4" fillId="4" borderId="19" xfId="0" applyNumberFormat="1" applyFont="1" applyFill="1" applyBorder="1" applyAlignment="1" applyProtection="1">
      <alignment horizontal="center" vertical="center"/>
      <protection locked="0"/>
    </xf>
    <xf numFmtId="164" fontId="4" fillId="4" borderId="15" xfId="0" applyNumberFormat="1" applyFont="1" applyFill="1" applyBorder="1" applyAlignment="1" applyProtection="1">
      <alignment horizontal="center" vertical="center"/>
      <protection locked="0"/>
    </xf>
    <xf numFmtId="164" fontId="4" fillId="4" borderId="21" xfId="0" applyNumberFormat="1" applyFont="1" applyFill="1" applyBorder="1" applyAlignment="1" applyProtection="1">
      <alignment horizontal="center" vertical="center"/>
      <protection locked="0"/>
    </xf>
    <xf numFmtId="164" fontId="4" fillId="0" borderId="13" xfId="3" applyNumberFormat="1" applyFont="1" applyFill="1" applyBorder="1" applyAlignment="1" applyProtection="1">
      <alignment horizontal="center" vertical="center"/>
      <protection locked="0"/>
    </xf>
    <xf numFmtId="164" fontId="4" fillId="0" borderId="8" xfId="3" applyNumberFormat="1" applyFont="1" applyFill="1" applyBorder="1" applyAlignment="1" applyProtection="1">
      <alignment horizontal="center" vertical="center"/>
      <protection locked="0"/>
    </xf>
    <xf numFmtId="164" fontId="4" fillId="0" borderId="10" xfId="3" applyNumberFormat="1" applyFont="1" applyFill="1" applyBorder="1" applyAlignment="1" applyProtection="1">
      <alignment horizontal="center" vertical="center"/>
      <protection locked="0"/>
    </xf>
    <xf numFmtId="164" fontId="4" fillId="0" borderId="9" xfId="3" applyNumberFormat="1" applyFont="1" applyFill="1" applyBorder="1" applyAlignment="1" applyProtection="1">
      <alignment horizontal="center" vertical="center"/>
      <protection locked="0"/>
    </xf>
    <xf numFmtId="164" fontId="4" fillId="14" borderId="13" xfId="3" applyNumberFormat="1" applyFont="1" applyFill="1" applyBorder="1" applyAlignment="1" applyProtection="1">
      <alignment horizontal="center" vertical="center"/>
      <protection locked="0"/>
    </xf>
    <xf numFmtId="164" fontId="4" fillId="14" borderId="8" xfId="3" applyNumberFormat="1" applyFont="1" applyFill="1" applyBorder="1" applyAlignment="1" applyProtection="1">
      <alignment horizontal="center" vertical="center"/>
      <protection locked="0"/>
    </xf>
    <xf numFmtId="164" fontId="4" fillId="14" borderId="10" xfId="3" applyNumberFormat="1" applyFont="1" applyFill="1" applyBorder="1" applyAlignment="1" applyProtection="1">
      <alignment horizontal="center" vertical="center"/>
      <protection locked="0"/>
    </xf>
    <xf numFmtId="164" fontId="4" fillId="14" borderId="9" xfId="3" applyNumberFormat="1" applyFont="1" applyFill="1" applyBorder="1" applyAlignment="1" applyProtection="1">
      <alignment horizontal="center" vertical="center"/>
      <protection locked="0"/>
    </xf>
    <xf numFmtId="164" fontId="4" fillId="0" borderId="4" xfId="3" applyNumberFormat="1" applyFont="1" applyFill="1" applyBorder="1" applyAlignment="1" applyProtection="1">
      <alignment horizontal="center" vertical="center"/>
      <protection locked="0"/>
    </xf>
    <xf numFmtId="164" fontId="4" fillId="0" borderId="3" xfId="3" applyNumberFormat="1" applyFont="1" applyFill="1" applyBorder="1" applyAlignment="1" applyProtection="1">
      <alignment horizontal="center" vertical="center"/>
      <protection locked="0"/>
    </xf>
    <xf numFmtId="164" fontId="4" fillId="0" borderId="2" xfId="3" applyNumberFormat="1" applyFont="1" applyFill="1" applyBorder="1" applyAlignment="1" applyProtection="1">
      <alignment horizontal="center" vertical="center"/>
      <protection locked="0"/>
    </xf>
    <xf numFmtId="164" fontId="4" fillId="0" borderId="1" xfId="3" applyNumberFormat="1" applyFont="1" applyFill="1" applyBorder="1" applyAlignment="1" applyProtection="1">
      <alignment horizontal="center" vertical="center"/>
      <protection locked="0"/>
    </xf>
    <xf numFmtId="164" fontId="4" fillId="0" borderId="21" xfId="3" applyNumberFormat="1" applyFont="1" applyFill="1" applyBorder="1" applyAlignment="1" applyProtection="1">
      <alignment horizontal="center" vertical="center"/>
      <protection locked="0"/>
    </xf>
    <xf numFmtId="164" fontId="4" fillId="0" borderId="20" xfId="3" applyNumberFormat="1" applyFont="1" applyFill="1" applyBorder="1" applyAlignment="1" applyProtection="1">
      <alignment horizontal="center" vertical="center"/>
      <protection locked="0"/>
    </xf>
    <xf numFmtId="164" fontId="4" fillId="0" borderId="19" xfId="3" applyNumberFormat="1" applyFont="1" applyFill="1" applyBorder="1" applyAlignment="1" applyProtection="1">
      <alignment horizontal="center" vertical="center"/>
      <protection locked="0"/>
    </xf>
    <xf numFmtId="164" fontId="4" fillId="0" borderId="15" xfId="3" applyNumberFormat="1" applyFont="1" applyFill="1" applyBorder="1" applyAlignment="1" applyProtection="1">
      <alignment horizontal="center" vertical="center"/>
      <protection locked="0"/>
    </xf>
    <xf numFmtId="164" fontId="4" fillId="0" borderId="48" xfId="0" applyNumberFormat="1" applyFont="1" applyFill="1" applyBorder="1" applyAlignment="1" applyProtection="1">
      <alignment horizontal="center" vertical="center"/>
      <protection locked="0"/>
    </xf>
    <xf numFmtId="164" fontId="4" fillId="0" borderId="49" xfId="0" applyNumberFormat="1" applyFont="1" applyFill="1" applyBorder="1" applyAlignment="1" applyProtection="1">
      <alignment horizontal="center" vertical="center"/>
      <protection locked="0"/>
    </xf>
    <xf numFmtId="164" fontId="4" fillId="0" borderId="50" xfId="0" applyNumberFormat="1" applyFont="1" applyFill="1" applyBorder="1" applyAlignment="1" applyProtection="1">
      <alignment horizontal="center" vertical="center"/>
      <protection locked="0"/>
    </xf>
    <xf numFmtId="164" fontId="4" fillId="0" borderId="51" xfId="0" applyNumberFormat="1" applyFont="1" applyFill="1" applyBorder="1" applyAlignment="1" applyProtection="1">
      <alignment horizontal="center" vertical="center"/>
      <protection locked="0"/>
    </xf>
    <xf numFmtId="164" fontId="4" fillId="0" borderId="52" xfId="0" applyNumberFormat="1" applyFont="1" applyFill="1" applyBorder="1" applyAlignment="1" applyProtection="1">
      <alignment horizontal="center" vertical="center"/>
      <protection locked="0"/>
    </xf>
    <xf numFmtId="164" fontId="4" fillId="0" borderId="52" xfId="5" applyNumberFormat="1" applyFont="1" applyFill="1" applyBorder="1" applyAlignment="1" applyProtection="1">
      <alignment horizontal="center" vertical="center"/>
      <protection locked="0"/>
    </xf>
    <xf numFmtId="164" fontId="4" fillId="0" borderId="49" xfId="5" applyNumberFormat="1" applyFont="1" applyFill="1" applyBorder="1" applyAlignment="1" applyProtection="1">
      <alignment horizontal="center" vertical="center"/>
      <protection locked="0"/>
    </xf>
    <xf numFmtId="164" fontId="4" fillId="0" borderId="54" xfId="0" applyNumberFormat="1" applyFont="1" applyFill="1" applyBorder="1" applyAlignment="1" applyProtection="1">
      <alignment horizontal="center" vertical="center"/>
      <protection locked="0"/>
    </xf>
    <xf numFmtId="164" fontId="4" fillId="0" borderId="55" xfId="0" applyNumberFormat="1" applyFont="1" applyFill="1" applyBorder="1" applyAlignment="1" applyProtection="1">
      <alignment horizontal="center" vertical="center"/>
      <protection locked="0"/>
    </xf>
    <xf numFmtId="164" fontId="4" fillId="0" borderId="56" xfId="0" applyNumberFormat="1" applyFont="1" applyFill="1" applyBorder="1" applyAlignment="1" applyProtection="1">
      <alignment horizontal="center" vertical="center"/>
      <protection locked="0"/>
    </xf>
    <xf numFmtId="164" fontId="4" fillId="0" borderId="57" xfId="0" applyNumberFormat="1" applyFont="1" applyFill="1" applyBorder="1" applyAlignment="1" applyProtection="1">
      <alignment horizontal="center" vertical="center"/>
      <protection locked="0"/>
    </xf>
    <xf numFmtId="164" fontId="4" fillId="0" borderId="58" xfId="0" applyNumberFormat="1" applyFont="1" applyFill="1" applyBorder="1" applyAlignment="1" applyProtection="1">
      <alignment horizontal="center" vertical="center"/>
      <protection locked="0"/>
    </xf>
    <xf numFmtId="164" fontId="4" fillId="0" borderId="58" xfId="5" applyNumberFormat="1" applyFont="1" applyFill="1" applyBorder="1" applyAlignment="1" applyProtection="1">
      <alignment horizontal="center" vertical="center"/>
      <protection locked="0"/>
    </xf>
    <xf numFmtId="164" fontId="4" fillId="0" borderId="55" xfId="5" applyNumberFormat="1" applyFont="1" applyFill="1" applyBorder="1" applyAlignment="1" applyProtection="1">
      <alignment horizontal="center" vertical="center"/>
      <protection locked="0"/>
    </xf>
    <xf numFmtId="164" fontId="4" fillId="14" borderId="54" xfId="0" applyNumberFormat="1" applyFont="1" applyFill="1" applyBorder="1" applyAlignment="1" applyProtection="1">
      <alignment horizontal="center" vertical="center"/>
      <protection locked="0"/>
    </xf>
    <xf numFmtId="164" fontId="4" fillId="14" borderId="55" xfId="0" applyNumberFormat="1" applyFont="1" applyFill="1" applyBorder="1" applyAlignment="1" applyProtection="1">
      <alignment horizontal="center" vertical="center"/>
      <protection locked="0"/>
    </xf>
    <xf numFmtId="164" fontId="4" fillId="14" borderId="56" xfId="0" applyNumberFormat="1" applyFont="1" applyFill="1" applyBorder="1" applyAlignment="1" applyProtection="1">
      <alignment horizontal="center" vertical="center"/>
      <protection locked="0"/>
    </xf>
    <xf numFmtId="164" fontId="4" fillId="14" borderId="57" xfId="0" applyNumberFormat="1" applyFont="1" applyFill="1" applyBorder="1" applyAlignment="1" applyProtection="1">
      <alignment horizontal="center" vertical="center"/>
      <protection locked="0"/>
    </xf>
    <xf numFmtId="164" fontId="4" fillId="14" borderId="58" xfId="0" applyNumberFormat="1" applyFont="1" applyFill="1" applyBorder="1" applyAlignment="1" applyProtection="1">
      <alignment horizontal="center" vertical="center"/>
      <protection locked="0"/>
    </xf>
    <xf numFmtId="164" fontId="4" fillId="14" borderId="58" xfId="5" applyNumberFormat="1" applyFont="1" applyFill="1" applyBorder="1" applyAlignment="1" applyProtection="1">
      <alignment horizontal="center" vertical="center"/>
      <protection locked="0"/>
    </xf>
    <xf numFmtId="164" fontId="4" fillId="14" borderId="55" xfId="5" applyNumberFormat="1" applyFont="1" applyFill="1" applyBorder="1" applyAlignment="1" applyProtection="1">
      <alignment horizontal="center" vertical="center"/>
      <protection locked="0"/>
    </xf>
    <xf numFmtId="164" fontId="4" fillId="4" borderId="54" xfId="0" applyNumberFormat="1" applyFont="1" applyFill="1" applyBorder="1" applyAlignment="1" applyProtection="1">
      <alignment horizontal="center" vertical="center"/>
      <protection locked="0"/>
    </xf>
    <xf numFmtId="164" fontId="4" fillId="4" borderId="55" xfId="0" applyNumberFormat="1" applyFont="1" applyFill="1" applyBorder="1" applyAlignment="1" applyProtection="1">
      <alignment horizontal="center" vertical="center"/>
      <protection locked="0"/>
    </xf>
    <xf numFmtId="164" fontId="4" fillId="4" borderId="56" xfId="0" applyNumberFormat="1" applyFont="1" applyFill="1" applyBorder="1" applyAlignment="1" applyProtection="1">
      <alignment horizontal="center" vertical="center"/>
      <protection locked="0"/>
    </xf>
    <xf numFmtId="164" fontId="4" fillId="4" borderId="57" xfId="0" applyNumberFormat="1" applyFont="1" applyFill="1" applyBorder="1" applyAlignment="1" applyProtection="1">
      <alignment horizontal="center" vertical="center"/>
      <protection locked="0"/>
    </xf>
    <xf numFmtId="164" fontId="4" fillId="4" borderId="58" xfId="0" applyNumberFormat="1" applyFont="1" applyFill="1" applyBorder="1" applyAlignment="1" applyProtection="1">
      <alignment horizontal="center" vertical="center"/>
      <protection locked="0"/>
    </xf>
    <xf numFmtId="164" fontId="4" fillId="0" borderId="53" xfId="0" applyNumberFormat="1" applyFont="1" applyFill="1" applyBorder="1" applyAlignment="1" applyProtection="1">
      <alignment horizontal="center" vertical="center"/>
      <protection locked="0"/>
    </xf>
    <xf numFmtId="164" fontId="4" fillId="0" borderId="50" xfId="5" applyNumberFormat="1" applyFont="1" applyFill="1" applyBorder="1" applyAlignment="1" applyProtection="1">
      <alignment horizontal="center" vertical="center"/>
      <protection locked="0"/>
    </xf>
    <xf numFmtId="164" fontId="4" fillId="14" borderId="56" xfId="5" applyNumberFormat="1" applyFont="1" applyFill="1" applyBorder="1" applyAlignment="1" applyProtection="1">
      <alignment horizontal="center" vertical="center"/>
      <protection locked="0"/>
    </xf>
    <xf numFmtId="164" fontId="4" fillId="0" borderId="56" xfId="5" applyNumberFormat="1" applyFont="1" applyFill="1" applyBorder="1" applyAlignment="1" applyProtection="1">
      <alignment horizontal="center" vertical="center"/>
      <protection locked="0"/>
    </xf>
    <xf numFmtId="164" fontId="4" fillId="0" borderId="11"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locked="0"/>
    </xf>
    <xf numFmtId="164" fontId="4" fillId="0" borderId="9" xfId="0" applyNumberFormat="1" applyFont="1" applyFill="1" applyBorder="1" applyAlignment="1" applyProtection="1">
      <alignment horizontal="center" vertical="center"/>
      <protection locked="0"/>
    </xf>
    <xf numFmtId="164" fontId="4" fillId="0" borderId="13" xfId="0" applyNumberFormat="1" applyFont="1" applyFill="1" applyBorder="1" applyAlignment="1" applyProtection="1">
      <alignment horizontal="center" vertical="center"/>
      <protection locked="0"/>
    </xf>
    <xf numFmtId="164" fontId="4" fillId="14" borderId="11" xfId="0" applyNumberFormat="1" applyFont="1" applyFill="1" applyBorder="1" applyAlignment="1" applyProtection="1">
      <alignment horizontal="center" vertical="center"/>
      <protection locked="0"/>
    </xf>
    <xf numFmtId="164" fontId="4" fillId="14" borderId="8" xfId="0" applyNumberFormat="1" applyFont="1" applyFill="1" applyBorder="1" applyAlignment="1" applyProtection="1">
      <alignment horizontal="center" vertical="center"/>
      <protection locked="0"/>
    </xf>
    <xf numFmtId="164" fontId="4" fillId="14" borderId="10" xfId="0" applyNumberFormat="1" applyFont="1" applyFill="1" applyBorder="1" applyAlignment="1" applyProtection="1">
      <alignment horizontal="center" vertical="center"/>
      <protection locked="0"/>
    </xf>
    <xf numFmtId="164" fontId="4" fillId="14" borderId="9" xfId="0" applyNumberFormat="1" applyFont="1" applyFill="1" applyBorder="1" applyAlignment="1" applyProtection="1">
      <alignment horizontal="center" vertical="center"/>
      <protection locked="0"/>
    </xf>
    <xf numFmtId="164" fontId="4" fillId="14" borderId="13" xfId="0" applyNumberFormat="1" applyFont="1" applyFill="1" applyBorder="1" applyAlignment="1" applyProtection="1">
      <alignment horizontal="center" vertical="center"/>
      <protection locked="0"/>
    </xf>
    <xf numFmtId="164" fontId="4" fillId="0" borderId="44" xfId="0" applyNumberFormat="1" applyFont="1" applyFill="1" applyBorder="1" applyAlignment="1" applyProtection="1">
      <alignment horizontal="center" vertical="center"/>
      <protection locked="0"/>
    </xf>
    <xf numFmtId="164" fontId="4" fillId="0" borderId="3" xfId="0" applyNumberFormat="1" applyFont="1" applyFill="1" applyBorder="1" applyAlignment="1" applyProtection="1">
      <alignment horizontal="center" vertical="center"/>
      <protection locked="0"/>
    </xf>
    <xf numFmtId="164" fontId="4" fillId="0" borderId="2" xfId="0" applyNumberFormat="1" applyFont="1" applyFill="1" applyBorder="1" applyAlignment="1" applyProtection="1">
      <alignment horizontal="center" vertical="center"/>
      <protection locked="0"/>
    </xf>
    <xf numFmtId="164" fontId="4" fillId="0" borderId="1" xfId="0" applyNumberFormat="1" applyFont="1" applyFill="1" applyBorder="1" applyAlignment="1" applyProtection="1">
      <alignment horizontal="center" vertical="center"/>
      <protection locked="0"/>
    </xf>
    <xf numFmtId="164" fontId="4" fillId="0" borderId="4" xfId="0" applyNumberFormat="1" applyFont="1" applyFill="1" applyBorder="1" applyAlignment="1" applyProtection="1">
      <alignment horizontal="center" vertical="center"/>
      <protection locked="0"/>
    </xf>
    <xf numFmtId="164" fontId="4" fillId="0" borderId="16" xfId="0" applyNumberFormat="1" applyFont="1" applyFill="1" applyBorder="1" applyAlignment="1" applyProtection="1">
      <alignment horizontal="center" vertical="center"/>
      <protection locked="0"/>
    </xf>
    <xf numFmtId="164" fontId="4" fillId="0" borderId="20" xfId="0" applyNumberFormat="1" applyFont="1" applyFill="1" applyBorder="1" applyAlignment="1" applyProtection="1">
      <alignment horizontal="center" vertical="center"/>
      <protection locked="0"/>
    </xf>
    <xf numFmtId="164" fontId="4" fillId="0" borderId="19" xfId="0" applyNumberFormat="1" applyFont="1" applyFill="1" applyBorder="1" applyAlignment="1" applyProtection="1">
      <alignment horizontal="center" vertical="center"/>
      <protection locked="0"/>
    </xf>
    <xf numFmtId="164" fontId="4" fillId="0" borderId="15" xfId="0" applyNumberFormat="1" applyFont="1" applyFill="1" applyBorder="1" applyAlignment="1" applyProtection="1">
      <alignment horizontal="center" vertical="center"/>
      <protection locked="0"/>
    </xf>
    <xf numFmtId="164" fontId="4" fillId="0" borderId="21" xfId="0" applyNumberFormat="1" applyFont="1" applyFill="1" applyBorder="1" applyAlignment="1" applyProtection="1">
      <alignment horizontal="center" vertical="center"/>
      <protection locked="0"/>
    </xf>
    <xf numFmtId="164" fontId="4" fillId="4" borderId="11" xfId="0" applyNumberFormat="1" applyFont="1" applyFill="1" applyBorder="1" applyAlignment="1" applyProtection="1">
      <alignment horizontal="center" vertical="center"/>
      <protection locked="0"/>
    </xf>
    <xf numFmtId="164" fontId="4" fillId="4" borderId="8" xfId="0" applyNumberFormat="1" applyFont="1" applyFill="1" applyBorder="1" applyAlignment="1" applyProtection="1">
      <alignment horizontal="center" vertical="center"/>
      <protection locked="0"/>
    </xf>
    <xf numFmtId="164" fontId="4" fillId="4" borderId="10" xfId="0" applyNumberFormat="1" applyFont="1" applyFill="1" applyBorder="1" applyAlignment="1" applyProtection="1">
      <alignment horizontal="center" vertical="center"/>
      <protection locked="0"/>
    </xf>
    <xf numFmtId="164" fontId="4" fillId="4" borderId="9" xfId="0" applyNumberFormat="1" applyFont="1" applyFill="1" applyBorder="1" applyAlignment="1" applyProtection="1">
      <alignment horizontal="center" vertical="center"/>
      <protection locked="0"/>
    </xf>
    <xf numFmtId="164" fontId="4" fillId="4" borderId="13" xfId="0" applyNumberFormat="1" applyFont="1" applyFill="1" applyBorder="1" applyAlignment="1" applyProtection="1">
      <alignment horizontal="center" vertical="center"/>
      <protection locked="0"/>
    </xf>
    <xf numFmtId="164" fontId="4" fillId="4" borderId="13" xfId="3" applyNumberFormat="1" applyFont="1" applyFill="1" applyBorder="1" applyAlignment="1" applyProtection="1">
      <alignment horizontal="center" vertical="center"/>
      <protection locked="0"/>
    </xf>
    <xf numFmtId="164" fontId="4" fillId="4" borderId="8" xfId="3" applyNumberFormat="1" applyFont="1" applyFill="1" applyBorder="1" applyAlignment="1" applyProtection="1">
      <alignment horizontal="center" vertical="center"/>
      <protection locked="0"/>
    </xf>
    <xf numFmtId="164" fontId="4" fillId="4" borderId="10" xfId="3" applyNumberFormat="1" applyFont="1" applyFill="1" applyBorder="1" applyAlignment="1" applyProtection="1">
      <alignment horizontal="center" vertical="center"/>
      <protection locked="0"/>
    </xf>
    <xf numFmtId="164" fontId="4" fillId="4" borderId="9" xfId="3" applyNumberFormat="1" applyFont="1" applyFill="1" applyBorder="1" applyAlignment="1" applyProtection="1">
      <alignment horizontal="center" vertical="center"/>
      <protection locked="0"/>
    </xf>
    <xf numFmtId="164" fontId="4" fillId="14" borderId="53" xfId="0" applyNumberFormat="1" applyFont="1" applyFill="1" applyBorder="1" applyAlignment="1" applyProtection="1">
      <alignment horizontal="center" vertical="center"/>
      <protection locked="0"/>
    </xf>
    <xf numFmtId="164" fontId="4" fillId="14" borderId="49" xfId="0" applyNumberFormat="1" applyFont="1" applyFill="1" applyBorder="1" applyAlignment="1" applyProtection="1">
      <alignment horizontal="center" vertical="center"/>
      <protection locked="0"/>
    </xf>
    <xf numFmtId="164" fontId="4" fillId="14" borderId="50" xfId="0" applyNumberFormat="1" applyFont="1" applyFill="1" applyBorder="1" applyAlignment="1" applyProtection="1">
      <alignment horizontal="center" vertical="center"/>
      <protection locked="0"/>
    </xf>
    <xf numFmtId="164" fontId="4" fillId="14" borderId="51" xfId="0" applyNumberFormat="1" applyFont="1" applyFill="1" applyBorder="1" applyAlignment="1" applyProtection="1">
      <alignment horizontal="center" vertical="center"/>
      <protection locked="0"/>
    </xf>
    <xf numFmtId="164" fontId="4" fillId="14" borderId="52" xfId="0" applyNumberFormat="1" applyFont="1" applyFill="1" applyBorder="1" applyAlignment="1" applyProtection="1">
      <alignment horizontal="center" vertical="center"/>
      <protection locked="0"/>
    </xf>
    <xf numFmtId="164" fontId="4" fillId="14" borderId="50" xfId="5" applyNumberFormat="1" applyFont="1" applyFill="1" applyBorder="1" applyAlignment="1" applyProtection="1">
      <alignment horizontal="center" vertical="center"/>
      <protection locked="0"/>
    </xf>
    <xf numFmtId="164" fontId="4" fillId="14" borderId="45" xfId="0" applyNumberFormat="1" applyFont="1" applyFill="1" applyBorder="1" applyAlignment="1" applyProtection="1">
      <alignment horizontal="center" vertical="center"/>
      <protection locked="0"/>
    </xf>
    <xf numFmtId="164" fontId="4" fillId="14" borderId="46" xfId="0" applyNumberFormat="1" applyFont="1" applyFill="1" applyBorder="1" applyAlignment="1" applyProtection="1">
      <alignment horizontal="center" vertical="center"/>
      <protection locked="0"/>
    </xf>
    <xf numFmtId="164" fontId="4" fillId="14" borderId="47" xfId="0" applyNumberFormat="1" applyFont="1" applyFill="1" applyBorder="1" applyAlignment="1" applyProtection="1">
      <alignment horizontal="center" vertical="center"/>
      <protection locked="0"/>
    </xf>
    <xf numFmtId="164" fontId="4" fillId="14" borderId="43" xfId="0" applyNumberFormat="1" applyFont="1" applyFill="1" applyBorder="1" applyAlignment="1" applyProtection="1">
      <alignment horizontal="center" vertical="center"/>
      <protection locked="0"/>
    </xf>
    <xf numFmtId="164" fontId="4" fillId="14" borderId="1" xfId="0" applyNumberFormat="1" applyFont="1" applyFill="1" applyBorder="1" applyAlignment="1" applyProtection="1">
      <alignment horizontal="center" vertical="center"/>
      <protection locked="0"/>
    </xf>
    <xf numFmtId="0" fontId="19" fillId="11" borderId="65" xfId="0" applyFont="1" applyFill="1" applyBorder="1" applyAlignment="1" applyProtection="1">
      <alignment horizontal="center" vertical="center"/>
      <protection locked="0"/>
    </xf>
    <xf numFmtId="0" fontId="19" fillId="11" borderId="66" xfId="0" applyFont="1" applyFill="1" applyBorder="1" applyAlignment="1" applyProtection="1">
      <alignment horizontal="center" vertical="center"/>
      <protection locked="0"/>
    </xf>
    <xf numFmtId="0" fontId="19" fillId="11" borderId="67" xfId="0" applyFont="1" applyFill="1" applyBorder="1" applyAlignment="1" applyProtection="1">
      <alignment horizontal="center" vertical="center"/>
      <protection locked="0"/>
    </xf>
    <xf numFmtId="0" fontId="19" fillId="11" borderId="68" xfId="0" applyFont="1" applyFill="1" applyBorder="1" applyAlignment="1" applyProtection="1">
      <alignment horizontal="center" vertical="center"/>
      <protection locked="0"/>
    </xf>
    <xf numFmtId="0" fontId="19" fillId="11" borderId="0" xfId="0" applyFont="1" applyFill="1" applyBorder="1" applyAlignment="1" applyProtection="1">
      <alignment horizontal="center" vertical="center"/>
      <protection locked="0"/>
    </xf>
    <xf numFmtId="0" fontId="19" fillId="11" borderId="14" xfId="0" applyFont="1" applyFill="1" applyBorder="1" applyAlignment="1" applyProtection="1">
      <alignment horizontal="center" vertical="center"/>
      <protection locked="0"/>
    </xf>
    <xf numFmtId="0" fontId="19" fillId="11" borderId="19" xfId="0" applyFont="1" applyFill="1" applyBorder="1" applyAlignment="1" applyProtection="1">
      <alignment horizontal="center" vertical="center"/>
      <protection locked="0"/>
    </xf>
    <xf numFmtId="0" fontId="19" fillId="11" borderId="17" xfId="0" applyFont="1" applyFill="1" applyBorder="1" applyAlignment="1" applyProtection="1">
      <alignment horizontal="center" vertical="center"/>
      <protection locked="0"/>
    </xf>
    <xf numFmtId="0" fontId="19" fillId="11" borderId="16" xfId="0" applyFont="1" applyFill="1" applyBorder="1" applyAlignment="1" applyProtection="1">
      <alignment horizontal="center" vertical="center"/>
      <protection locked="0"/>
    </xf>
    <xf numFmtId="0" fontId="19" fillId="11" borderId="65" xfId="0" applyFont="1" applyFill="1" applyBorder="1" applyAlignment="1" applyProtection="1">
      <alignment horizontal="center" vertical="center"/>
    </xf>
    <xf numFmtId="0" fontId="19" fillId="11" borderId="66" xfId="0" applyFont="1" applyFill="1" applyBorder="1" applyAlignment="1" applyProtection="1">
      <alignment horizontal="center" vertical="center"/>
    </xf>
    <xf numFmtId="0" fontId="19" fillId="11" borderId="67" xfId="0" applyFont="1" applyFill="1" applyBorder="1" applyAlignment="1" applyProtection="1">
      <alignment horizontal="center" vertical="center"/>
    </xf>
    <xf numFmtId="0" fontId="19" fillId="11" borderId="68" xfId="0" applyFont="1" applyFill="1" applyBorder="1" applyAlignment="1" applyProtection="1">
      <alignment horizontal="center" vertical="center"/>
    </xf>
    <xf numFmtId="0" fontId="19" fillId="11" borderId="0" xfId="0" applyFont="1" applyFill="1" applyBorder="1" applyAlignment="1" applyProtection="1">
      <alignment horizontal="center" vertical="center"/>
    </xf>
    <xf numFmtId="0" fontId="19" fillId="11" borderId="14" xfId="0" applyFont="1" applyFill="1" applyBorder="1" applyAlignment="1" applyProtection="1">
      <alignment horizontal="center" vertical="center"/>
    </xf>
    <xf numFmtId="0" fontId="19" fillId="11" borderId="19" xfId="0" applyFont="1" applyFill="1" applyBorder="1" applyAlignment="1" applyProtection="1">
      <alignment horizontal="center" vertical="center"/>
    </xf>
    <xf numFmtId="0" fontId="19" fillId="11" borderId="17" xfId="0" applyFont="1" applyFill="1" applyBorder="1" applyAlignment="1" applyProtection="1">
      <alignment horizontal="center" vertical="center"/>
    </xf>
    <xf numFmtId="0" fontId="19" fillId="11" borderId="16" xfId="0" applyFont="1" applyFill="1" applyBorder="1" applyAlignment="1" applyProtection="1">
      <alignment horizontal="center" vertical="center"/>
    </xf>
    <xf numFmtId="0" fontId="12" fillId="2" borderId="18" xfId="0" applyFont="1" applyFill="1" applyBorder="1" applyAlignment="1" applyProtection="1">
      <alignment horizontal="center"/>
      <protection locked="0"/>
    </xf>
    <xf numFmtId="0" fontId="12" fillId="2" borderId="17" xfId="0" applyFont="1" applyFill="1" applyBorder="1" applyAlignment="1" applyProtection="1">
      <alignment horizontal="center"/>
      <protection locked="0"/>
    </xf>
    <xf numFmtId="0" fontId="12" fillId="2" borderId="16" xfId="0" applyFont="1" applyFill="1" applyBorder="1" applyAlignment="1" applyProtection="1">
      <alignment horizontal="center"/>
      <protection locked="0"/>
    </xf>
    <xf numFmtId="0" fontId="8" fillId="2" borderId="8" xfId="0" applyFont="1" applyFill="1" applyBorder="1" applyAlignment="1" applyProtection="1">
      <alignment horizontal="center" vertical="center"/>
    </xf>
    <xf numFmtId="0" fontId="7" fillId="0" borderId="8" xfId="0" applyFont="1" applyFill="1" applyBorder="1" applyAlignment="1" applyProtection="1">
      <alignment horizontal="center" vertical="center"/>
    </xf>
    <xf numFmtId="164" fontId="7" fillId="0" borderId="8" xfId="0" applyNumberFormat="1"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164" fontId="9" fillId="5" borderId="10" xfId="0" applyNumberFormat="1" applyFont="1" applyFill="1" applyBorder="1" applyAlignment="1" applyProtection="1">
      <alignment horizontal="center"/>
    </xf>
    <xf numFmtId="164" fontId="9" fillId="5" borderId="11" xfId="0" applyNumberFormat="1" applyFont="1" applyFill="1" applyBorder="1" applyAlignment="1" applyProtection="1">
      <alignment horizontal="center"/>
    </xf>
    <xf numFmtId="164" fontId="2" fillId="5" borderId="10" xfId="0" applyNumberFormat="1" applyFont="1" applyFill="1" applyBorder="1" applyAlignment="1" applyProtection="1">
      <alignment horizontal="center"/>
    </xf>
    <xf numFmtId="164" fontId="2" fillId="5" borderId="11" xfId="0" applyNumberFormat="1" applyFont="1" applyFill="1" applyBorder="1" applyAlignment="1" applyProtection="1">
      <alignment horizontal="center"/>
    </xf>
    <xf numFmtId="164" fontId="7" fillId="4" borderId="8" xfId="0" applyNumberFormat="1" applyFont="1" applyFill="1" applyBorder="1" applyAlignment="1" applyProtection="1">
      <alignment horizontal="center" vertical="center"/>
    </xf>
    <xf numFmtId="0" fontId="2" fillId="6" borderId="10" xfId="0" applyFont="1" applyFill="1" applyBorder="1" applyAlignment="1" applyProtection="1">
      <alignment horizontal="center"/>
    </xf>
    <xf numFmtId="0" fontId="2" fillId="6" borderId="12" xfId="0" applyFont="1" applyFill="1" applyBorder="1" applyAlignment="1" applyProtection="1">
      <alignment horizontal="center"/>
    </xf>
    <xf numFmtId="0" fontId="2" fillId="6" borderId="11"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2" xfId="0" applyFont="1" applyFill="1" applyBorder="1" applyAlignment="1" applyProtection="1">
      <alignment horizontal="center"/>
    </xf>
    <xf numFmtId="0" fontId="2" fillId="0" borderId="11" xfId="0" applyFont="1" applyFill="1" applyBorder="1" applyAlignment="1" applyProtection="1">
      <alignment horizontal="center"/>
    </xf>
    <xf numFmtId="164" fontId="18" fillId="11" borderId="26" xfId="0" applyNumberFormat="1" applyFont="1" applyFill="1" applyBorder="1" applyAlignment="1" applyProtection="1">
      <alignment horizontal="center" vertical="center"/>
    </xf>
    <xf numFmtId="0" fontId="18" fillId="11" borderId="25" xfId="0" applyFont="1" applyFill="1" applyBorder="1" applyAlignment="1" applyProtection="1">
      <alignment horizontal="center" vertical="center"/>
    </xf>
    <xf numFmtId="0" fontId="18" fillId="11" borderId="24" xfId="0" applyFont="1" applyFill="1" applyBorder="1" applyAlignment="1" applyProtection="1">
      <alignment horizontal="center" vertical="center"/>
    </xf>
    <xf numFmtId="0" fontId="14" fillId="4" borderId="26" xfId="0" applyFont="1" applyFill="1" applyBorder="1" applyAlignment="1" applyProtection="1">
      <alignment horizontal="center" vertical="center"/>
    </xf>
    <xf numFmtId="0" fontId="14" fillId="4" borderId="25" xfId="0" applyFont="1" applyFill="1" applyBorder="1" applyAlignment="1" applyProtection="1">
      <alignment horizontal="center" vertical="center"/>
    </xf>
    <xf numFmtId="0" fontId="14" fillId="4" borderId="24" xfId="0" applyFont="1" applyFill="1" applyBorder="1" applyAlignment="1" applyProtection="1">
      <alignment horizontal="center" vertical="center"/>
    </xf>
    <xf numFmtId="0" fontId="4" fillId="11" borderId="8" xfId="0" applyFont="1" applyFill="1" applyBorder="1" applyAlignment="1" applyProtection="1">
      <alignment horizontal="center" vertical="center"/>
    </xf>
    <xf numFmtId="0" fontId="20" fillId="13" borderId="36" xfId="0" applyFont="1" applyFill="1" applyBorder="1" applyAlignment="1" applyProtection="1">
      <alignment horizontal="center" vertical="center" wrapText="1"/>
    </xf>
    <xf numFmtId="0" fontId="20" fillId="13" borderId="41" xfId="0" applyFont="1" applyFill="1" applyBorder="1" applyAlignment="1" applyProtection="1">
      <alignment horizontal="center" vertical="center" wrapText="1"/>
    </xf>
    <xf numFmtId="0" fontId="20" fillId="13" borderId="35" xfId="0" applyFont="1" applyFill="1" applyBorder="1" applyAlignment="1" applyProtection="1">
      <alignment horizontal="center" vertical="center" wrapText="1"/>
    </xf>
    <xf numFmtId="0" fontId="20" fillId="13" borderId="33" xfId="0" applyFont="1" applyFill="1" applyBorder="1" applyAlignment="1" applyProtection="1">
      <alignment horizontal="center" vertical="center" wrapText="1"/>
    </xf>
    <xf numFmtId="0" fontId="20" fillId="13" borderId="34" xfId="0" applyFont="1" applyFill="1" applyBorder="1" applyAlignment="1" applyProtection="1">
      <alignment horizontal="center" vertical="center" wrapText="1"/>
    </xf>
    <xf numFmtId="0" fontId="20" fillId="13" borderId="32" xfId="0" applyFont="1" applyFill="1" applyBorder="1" applyAlignment="1" applyProtection="1">
      <alignment horizontal="center" vertical="center" wrapText="1"/>
    </xf>
    <xf numFmtId="0" fontId="16" fillId="12" borderId="30" xfId="0" applyFont="1" applyFill="1" applyBorder="1" applyAlignment="1" applyProtection="1">
      <alignment horizontal="center" vertical="center"/>
    </xf>
    <xf numFmtId="0" fontId="16" fillId="12" borderId="27" xfId="0" applyFont="1" applyFill="1" applyBorder="1" applyAlignment="1" applyProtection="1">
      <alignment horizontal="center" vertical="center"/>
    </xf>
    <xf numFmtId="0" fontId="6" fillId="3" borderId="39" xfId="0" applyFont="1" applyFill="1" applyBorder="1" applyAlignment="1" applyProtection="1">
      <alignment horizontal="center" vertical="center"/>
    </xf>
    <xf numFmtId="0" fontId="6" fillId="3" borderId="31" xfId="0" applyFont="1" applyFill="1" applyBorder="1" applyAlignment="1" applyProtection="1">
      <alignment horizontal="center" vertical="center"/>
    </xf>
    <xf numFmtId="0" fontId="16" fillId="5" borderId="30" xfId="0" applyFont="1" applyFill="1" applyBorder="1" applyAlignment="1" applyProtection="1">
      <alignment horizontal="center" vertical="center"/>
    </xf>
    <xf numFmtId="0" fontId="16" fillId="5" borderId="29" xfId="0" applyFont="1" applyFill="1" applyBorder="1" applyAlignment="1" applyProtection="1">
      <alignment horizontal="center" vertical="center"/>
    </xf>
    <xf numFmtId="0" fontId="16" fillId="5" borderId="28" xfId="0" applyFont="1" applyFill="1" applyBorder="1" applyAlignment="1" applyProtection="1">
      <alignment horizontal="center" vertical="center"/>
    </xf>
    <xf numFmtId="0" fontId="16" fillId="5" borderId="27"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0" fontId="5" fillId="2" borderId="14"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6" xfId="0" applyFont="1" applyFill="1" applyBorder="1" applyAlignment="1" applyProtection="1">
      <alignment horizontal="center" vertical="center"/>
    </xf>
    <xf numFmtId="0" fontId="17" fillId="0" borderId="38" xfId="0" applyFont="1" applyBorder="1" applyAlignment="1" applyProtection="1">
      <alignment horizontal="center" vertical="center"/>
    </xf>
    <xf numFmtId="0" fontId="17" fillId="0" borderId="0" xfId="0" applyFont="1" applyBorder="1" applyAlignment="1" applyProtection="1">
      <alignment horizontal="center" vertical="center"/>
    </xf>
    <xf numFmtId="0" fontId="17" fillId="0" borderId="37" xfId="0" applyFont="1" applyBorder="1" applyAlignment="1" applyProtection="1">
      <alignment horizontal="center" vertical="center"/>
    </xf>
    <xf numFmtId="0" fontId="17" fillId="0" borderId="33" xfId="0" applyFont="1" applyBorder="1" applyAlignment="1" applyProtection="1">
      <alignment horizontal="center" vertical="center"/>
    </xf>
    <xf numFmtId="0" fontId="17" fillId="0" borderId="34" xfId="0" applyFont="1" applyBorder="1" applyAlignment="1" applyProtection="1">
      <alignment horizontal="center" vertical="center"/>
    </xf>
    <xf numFmtId="0" fontId="17" fillId="0" borderId="32" xfId="0" applyFont="1" applyBorder="1" applyAlignment="1" applyProtection="1">
      <alignment horizontal="center" vertical="center"/>
    </xf>
    <xf numFmtId="0" fontId="16" fillId="12" borderId="36" xfId="0" applyFont="1" applyFill="1" applyBorder="1" applyAlignment="1" applyProtection="1">
      <alignment horizontal="center" vertical="center"/>
    </xf>
    <xf numFmtId="0" fontId="16" fillId="12" borderId="35" xfId="0" applyFont="1" applyFill="1" applyBorder="1" applyAlignment="1" applyProtection="1">
      <alignment horizontal="center" vertical="center"/>
    </xf>
    <xf numFmtId="0" fontId="16" fillId="12" borderId="33" xfId="0" applyFont="1" applyFill="1" applyBorder="1" applyAlignment="1" applyProtection="1">
      <alignment horizontal="center" vertical="center"/>
    </xf>
    <xf numFmtId="0" fontId="16" fillId="12" borderId="32" xfId="0" applyFont="1" applyFill="1" applyBorder="1" applyAlignment="1" applyProtection="1">
      <alignment horizontal="center" vertical="center"/>
    </xf>
  </cellXfs>
  <cellStyles count="6">
    <cellStyle name="Excel Built-in Normal 2" xfId="5"/>
    <cellStyle name="Normál" xfId="0" builtinId="0"/>
    <cellStyle name="Normál 2" xfId="1"/>
    <cellStyle name="Normál 2 2" xfId="2"/>
    <cellStyle name="Normál 2 2 2" xfId="3"/>
    <cellStyle name="Normál 2 2 4" xfId="4"/>
  </cellStyles>
  <dxfs count="30">
    <dxf>
      <font>
        <color rgb="FFFFFF00"/>
      </font>
      <fill>
        <patternFill>
          <bgColor rgb="FFFFFF00"/>
        </patternFill>
      </fill>
    </dxf>
    <dxf>
      <font>
        <color rgb="FFFF0066"/>
      </font>
      <fill>
        <patternFill>
          <bgColor rgb="FFFF0066"/>
        </patternFill>
      </fill>
    </dxf>
    <dxf>
      <font>
        <color rgb="FF0070C0"/>
      </font>
      <fill>
        <patternFill>
          <bgColor rgb="FF0070C0"/>
        </patternFill>
      </fill>
    </dxf>
    <dxf>
      <font>
        <color rgb="FF00FF00"/>
      </font>
      <fill>
        <patternFill>
          <bgColor rgb="FF00FF00"/>
        </patternFill>
      </fill>
    </dxf>
    <dxf>
      <fill>
        <patternFill>
          <bgColor theme="1"/>
        </patternFill>
      </fill>
    </dxf>
    <dxf>
      <font>
        <color rgb="FFFFFF00"/>
      </font>
      <fill>
        <patternFill>
          <bgColor rgb="FFFFFF00"/>
        </patternFill>
      </fill>
    </dxf>
    <dxf>
      <font>
        <color rgb="FFFF0066"/>
      </font>
      <fill>
        <patternFill>
          <bgColor rgb="FFFF0066"/>
        </patternFill>
      </fill>
    </dxf>
    <dxf>
      <font>
        <color rgb="FF0070C0"/>
      </font>
      <fill>
        <patternFill>
          <bgColor rgb="FF0070C0"/>
        </patternFill>
      </fill>
    </dxf>
    <dxf>
      <font>
        <color rgb="FF00FF00"/>
      </font>
      <fill>
        <patternFill>
          <bgColor rgb="FF00FF00"/>
        </patternFill>
      </fill>
    </dxf>
    <dxf>
      <fill>
        <patternFill>
          <bgColor theme="1"/>
        </patternFill>
      </fill>
    </dxf>
    <dxf>
      <font>
        <b/>
        <i val="0"/>
        <color auto="1"/>
      </font>
      <fill>
        <patternFill>
          <bgColor rgb="FFFF0000"/>
        </patternFill>
      </fill>
    </dxf>
    <dxf>
      <font>
        <color rgb="FFFFFF00"/>
      </font>
      <fill>
        <patternFill>
          <bgColor rgb="FFFFFF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00FF00"/>
      </font>
      <fill>
        <patternFill>
          <bgColor rgb="FF00FF00"/>
        </patternFill>
      </fill>
    </dxf>
    <dxf>
      <font>
        <color rgb="FF0070C0"/>
      </font>
      <fill>
        <patternFill>
          <bgColor rgb="FF0070C0"/>
        </patternFill>
      </fill>
    </dxf>
    <dxf>
      <font>
        <color rgb="FFFF0066"/>
      </font>
      <fill>
        <patternFill>
          <bgColor rgb="FFFF0066"/>
        </patternFill>
      </fill>
    </dxf>
    <dxf>
      <fill>
        <patternFill>
          <bgColor theme="1"/>
        </patternFill>
      </fill>
    </dxf>
  </dxfs>
  <tableStyles count="0" defaultTableStyle="TableStyleMedium2" defaultPivotStyle="PivotStyleLight16"/>
  <colors>
    <mruColors>
      <color rgb="FF00FF00"/>
      <color rgb="FF0000FF"/>
      <color rgb="FFFF0066"/>
      <color rgb="FFCC0099"/>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N221"/>
  <sheetViews>
    <sheetView tabSelected="1" zoomScaleNormal="100" zoomScaleSheetLayoutView="100" workbookViewId="0">
      <selection activeCell="AO29" sqref="AO29"/>
    </sheetView>
  </sheetViews>
  <sheetFormatPr defaultColWidth="9.140625" defaultRowHeight="15" x14ac:dyDescent="0.25"/>
  <cols>
    <col min="1" max="1" width="2.42578125" style="69" customWidth="1"/>
    <col min="2" max="2" width="2.5703125" style="69" bestFit="1" customWidth="1"/>
    <col min="3" max="3" width="7.5703125" style="69" hidden="1" customWidth="1"/>
    <col min="4" max="4" width="4.140625" style="70" customWidth="1"/>
    <col min="5" max="7" width="2.140625" style="2" customWidth="1"/>
    <col min="8" max="8" width="3.28515625" style="2" customWidth="1"/>
    <col min="9" max="11" width="2.140625" style="2" customWidth="1"/>
    <col min="12" max="12" width="3.28515625" style="2" customWidth="1"/>
    <col min="13" max="15" width="2.140625" style="2" customWidth="1"/>
    <col min="16" max="16" width="3.28515625" style="2" customWidth="1"/>
    <col min="17" max="19" width="2.140625" style="2" customWidth="1"/>
    <col min="20" max="20" width="3.28515625" style="2" customWidth="1"/>
    <col min="21" max="23" width="2.140625" style="2" customWidth="1"/>
    <col min="24" max="24" width="3.28515625" style="2" customWidth="1"/>
    <col min="25" max="25" width="1.5703125" style="2" customWidth="1"/>
    <col min="26" max="27" width="2.42578125" style="69" customWidth="1"/>
    <col min="28" max="28" width="7.5703125" style="69" hidden="1" customWidth="1"/>
    <col min="29" max="29" width="4.140625" style="70" customWidth="1"/>
    <col min="30" max="32" width="2.140625" style="2" customWidth="1"/>
    <col min="33" max="33" width="3.28515625" style="2" customWidth="1"/>
    <col min="34" max="36" width="2.140625" style="2" customWidth="1"/>
    <col min="37" max="37" width="3.28515625" style="2" customWidth="1"/>
    <col min="38" max="40" width="2.140625" style="2" customWidth="1"/>
    <col min="41" max="41" width="3.28515625" style="2" customWidth="1"/>
    <col min="42" max="44" width="2.140625" style="2" customWidth="1"/>
    <col min="45" max="45" width="3.28515625" style="2" customWidth="1"/>
    <col min="46" max="48" width="2.140625" style="2" customWidth="1"/>
    <col min="49" max="49" width="3.28515625" style="2" customWidth="1"/>
    <col min="50" max="50" width="0.85546875" style="2" customWidth="1"/>
    <col min="51" max="51" width="5.85546875" style="71" customWidth="1"/>
    <col min="52" max="52" width="0.85546875" style="71" customWidth="1"/>
    <col min="53" max="55" width="3.7109375" style="71" customWidth="1"/>
    <col min="56" max="56" width="0.85546875" style="71" customWidth="1"/>
    <col min="57" max="58" width="3.7109375" style="71" customWidth="1"/>
    <col min="59" max="59" width="4.5703125" style="71" bestFit="1" customWidth="1"/>
    <col min="60" max="60" width="0.85546875" style="71" customWidth="1"/>
    <col min="61" max="61" width="4.140625" style="71" customWidth="1"/>
    <col min="62" max="62" width="0.85546875" style="1" customWidth="1"/>
    <col min="63" max="16384" width="9.140625" style="2"/>
  </cols>
  <sheetData>
    <row r="1" spans="1:66" ht="11.45" customHeight="1" x14ac:dyDescent="0.25">
      <c r="A1" s="263" t="s">
        <v>92</v>
      </c>
      <c r="B1" s="264"/>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H1" s="264"/>
      <c r="AI1" s="264"/>
      <c r="AJ1" s="264"/>
      <c r="AK1" s="264"/>
      <c r="AL1" s="264"/>
      <c r="AM1" s="264"/>
      <c r="AN1" s="264"/>
      <c r="AO1" s="264"/>
      <c r="AP1" s="264"/>
      <c r="AQ1" s="264"/>
      <c r="AR1" s="264"/>
      <c r="AS1" s="264"/>
      <c r="AT1" s="264"/>
      <c r="AU1" s="264"/>
      <c r="AV1" s="264"/>
      <c r="AW1" s="264"/>
      <c r="AX1" s="264"/>
      <c r="AY1" s="264"/>
      <c r="AZ1" s="264"/>
      <c r="BA1" s="264"/>
      <c r="BB1" s="264"/>
      <c r="BC1" s="264"/>
      <c r="BD1" s="264"/>
      <c r="BE1" s="264"/>
      <c r="BF1" s="264"/>
      <c r="BG1" s="264"/>
      <c r="BH1" s="264"/>
      <c r="BI1" s="265"/>
      <c r="BK1" s="220" t="s">
        <v>71</v>
      </c>
      <c r="BL1" s="221"/>
      <c r="BM1" s="221"/>
      <c r="BN1" s="222"/>
    </row>
    <row r="2" spans="1:66" ht="11.45" customHeight="1" thickBot="1" x14ac:dyDescent="0.3">
      <c r="A2" s="266"/>
      <c r="B2" s="267"/>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7"/>
      <c r="BC2" s="267"/>
      <c r="BD2" s="267"/>
      <c r="BE2" s="267"/>
      <c r="BF2" s="267"/>
      <c r="BG2" s="267"/>
      <c r="BH2" s="267"/>
      <c r="BI2" s="268"/>
      <c r="BK2" s="223"/>
      <c r="BL2" s="224"/>
      <c r="BM2" s="224"/>
      <c r="BN2" s="225"/>
    </row>
    <row r="3" spans="1:66" ht="11.45" customHeight="1" thickBot="1" x14ac:dyDescent="0.3">
      <c r="A3" s="269" t="s">
        <v>25</v>
      </c>
      <c r="B3" s="270"/>
      <c r="C3" s="3"/>
      <c r="D3" s="271" t="s">
        <v>13</v>
      </c>
      <c r="E3" s="273" t="str">
        <f>LEFT(AY6,3)</f>
        <v>Sze</v>
      </c>
      <c r="F3" s="274"/>
      <c r="G3" s="275"/>
      <c r="H3" s="276"/>
      <c r="I3" s="273" t="str">
        <f>LEFT(AY12,3)</f>
        <v>Laj</v>
      </c>
      <c r="J3" s="274"/>
      <c r="K3" s="275"/>
      <c r="L3" s="276"/>
      <c r="M3" s="273" t="str">
        <f>LEFT(AY18,3)</f>
        <v>Pén</v>
      </c>
      <c r="N3" s="274"/>
      <c r="O3" s="275"/>
      <c r="P3" s="276"/>
      <c r="Q3" s="273" t="str">
        <f>LEFT(AY24,3)</f>
        <v>Réd</v>
      </c>
      <c r="R3" s="274"/>
      <c r="S3" s="275"/>
      <c r="T3" s="276"/>
      <c r="U3" s="273" t="str">
        <f>LEFT(AY30,3)</f>
        <v/>
      </c>
      <c r="V3" s="274"/>
      <c r="W3" s="275"/>
      <c r="X3" s="276"/>
      <c r="Y3" s="277"/>
      <c r="Z3" s="269" t="s">
        <v>22</v>
      </c>
      <c r="AA3" s="270"/>
      <c r="AB3" s="3"/>
      <c r="AC3" s="271" t="s">
        <v>13</v>
      </c>
      <c r="AD3" s="273" t="str">
        <f>LEFT(AY6,3)</f>
        <v>Sze</v>
      </c>
      <c r="AE3" s="274"/>
      <c r="AF3" s="275"/>
      <c r="AG3" s="276"/>
      <c r="AH3" s="273" t="str">
        <f>LEFT(AY12,3)</f>
        <v>Laj</v>
      </c>
      <c r="AI3" s="274"/>
      <c r="AJ3" s="275"/>
      <c r="AK3" s="276"/>
      <c r="AL3" s="273" t="str">
        <f>LEFT(AY18,3)</f>
        <v>Pén</v>
      </c>
      <c r="AM3" s="274"/>
      <c r="AN3" s="275"/>
      <c r="AO3" s="276"/>
      <c r="AP3" s="273" t="str">
        <f>LEFT(AY24,3)</f>
        <v>Réd</v>
      </c>
      <c r="AQ3" s="274"/>
      <c r="AR3" s="275"/>
      <c r="AS3" s="276"/>
      <c r="AT3" s="273" t="str">
        <f>LEFT(AY30,3)</f>
        <v/>
      </c>
      <c r="AU3" s="274"/>
      <c r="AV3" s="275"/>
      <c r="AW3" s="276"/>
      <c r="AX3" s="4"/>
      <c r="AY3" s="281"/>
      <c r="AZ3" s="282"/>
      <c r="BA3" s="282"/>
      <c r="BB3" s="282"/>
      <c r="BC3" s="282"/>
      <c r="BD3" s="282"/>
      <c r="BE3" s="282"/>
      <c r="BF3" s="282"/>
      <c r="BG3" s="282"/>
      <c r="BH3" s="282"/>
      <c r="BI3" s="283"/>
      <c r="BK3" s="226"/>
      <c r="BL3" s="227"/>
      <c r="BM3" s="227"/>
      <c r="BN3" s="228"/>
    </row>
    <row r="4" spans="1:66" ht="5.0999999999999996" customHeight="1" thickBot="1" x14ac:dyDescent="0.3">
      <c r="A4" s="287">
        <v>30</v>
      </c>
      <c r="B4" s="288"/>
      <c r="C4" s="5"/>
      <c r="D4" s="272"/>
      <c r="E4" s="256">
        <f>COUNTIF(E6:F36,1)+COUNTIF(E6:F36,2)+COUNTIF(E6:F36,3)</f>
        <v>30</v>
      </c>
      <c r="F4" s="257"/>
      <c r="G4" s="257"/>
      <c r="H4" s="258"/>
      <c r="I4" s="256">
        <f>COUNTIF(I6:J36,1)+COUNTIF(I6:J36,2)+COUNTIF(I6:J36,3)</f>
        <v>30</v>
      </c>
      <c r="J4" s="257"/>
      <c r="K4" s="257"/>
      <c r="L4" s="258"/>
      <c r="M4" s="256">
        <f>COUNTIF(M6:N36,1)+COUNTIF(M6:N36,2)+COUNTIF(M6:N36,3)</f>
        <v>30</v>
      </c>
      <c r="N4" s="257"/>
      <c r="O4" s="257"/>
      <c r="P4" s="258"/>
      <c r="Q4" s="256">
        <f t="shared" ref="Q4" si="0">COUNTIF(Q6:R36,1)+COUNTIF(Q6:R36,2)+COUNTIF(Q6:R36,3)</f>
        <v>30</v>
      </c>
      <c r="R4" s="257"/>
      <c r="S4" s="257"/>
      <c r="T4" s="258"/>
      <c r="U4" s="256">
        <f t="shared" ref="U4" si="1">COUNTIF(U6:V36,1)+COUNTIF(U6:V36,2)+COUNTIF(U6:V36,3)</f>
        <v>0</v>
      </c>
      <c r="V4" s="257"/>
      <c r="W4" s="257"/>
      <c r="X4" s="258"/>
      <c r="Y4" s="278"/>
      <c r="Z4" s="287">
        <v>28</v>
      </c>
      <c r="AA4" s="288"/>
      <c r="AB4" s="5"/>
      <c r="AC4" s="272"/>
      <c r="AD4" s="256">
        <f t="shared" ref="AD4" si="2">COUNTIF(AD6:AE36,1)+COUNTIF(AD6:AE36,2)+COUNTIF(AD6:AE36,3)</f>
        <v>28</v>
      </c>
      <c r="AE4" s="257"/>
      <c r="AF4" s="257"/>
      <c r="AG4" s="258"/>
      <c r="AH4" s="256">
        <f t="shared" ref="AH4" si="3">COUNTIF(AH6:AI36,1)+COUNTIF(AH6:AI36,2)+COUNTIF(AH6:AI36,3)</f>
        <v>28</v>
      </c>
      <c r="AI4" s="257"/>
      <c r="AJ4" s="257"/>
      <c r="AK4" s="258"/>
      <c r="AL4" s="256">
        <f t="shared" ref="AL4" si="4">COUNTIF(AL6:AM36,1)+COUNTIF(AL6:AM36,2)+COUNTIF(AL6:AM36,3)</f>
        <v>28</v>
      </c>
      <c r="AM4" s="257"/>
      <c r="AN4" s="257"/>
      <c r="AO4" s="258"/>
      <c r="AP4" s="256">
        <f t="shared" ref="AP4" si="5">COUNTIF(AP6:AQ36,1)+COUNTIF(AP6:AQ36,2)+COUNTIF(AP6:AQ36,3)</f>
        <v>28</v>
      </c>
      <c r="AQ4" s="257"/>
      <c r="AR4" s="257"/>
      <c r="AS4" s="258"/>
      <c r="AT4" s="256">
        <f t="shared" ref="AT4" si="6">COUNTIF(AT6:AU36,1)+COUNTIF(AT6:AU36,2)+COUNTIF(AT6:AU36,3)</f>
        <v>0</v>
      </c>
      <c r="AU4" s="257"/>
      <c r="AV4" s="257"/>
      <c r="AW4" s="258"/>
      <c r="AX4" s="4"/>
      <c r="AY4" s="284"/>
      <c r="AZ4" s="285"/>
      <c r="BA4" s="285"/>
      <c r="BB4" s="285"/>
      <c r="BC4" s="285"/>
      <c r="BD4" s="285"/>
      <c r="BE4" s="285"/>
      <c r="BF4" s="285"/>
      <c r="BG4" s="285"/>
      <c r="BH4" s="285"/>
      <c r="BI4" s="286"/>
    </row>
    <row r="5" spans="1:66" ht="11.45" customHeight="1" thickBot="1" x14ac:dyDescent="0.3">
      <c r="A5" s="289"/>
      <c r="B5" s="290"/>
      <c r="C5" s="6"/>
      <c r="D5" s="7" t="s">
        <v>59</v>
      </c>
      <c r="E5" s="8" t="s">
        <v>58</v>
      </c>
      <c r="F5" s="9" t="s">
        <v>57</v>
      </c>
      <c r="G5" s="10" t="s">
        <v>56</v>
      </c>
      <c r="H5" s="11" t="s">
        <v>55</v>
      </c>
      <c r="I5" s="8" t="s">
        <v>58</v>
      </c>
      <c r="J5" s="9" t="s">
        <v>57</v>
      </c>
      <c r="K5" s="10" t="s">
        <v>56</v>
      </c>
      <c r="L5" s="11" t="s">
        <v>55</v>
      </c>
      <c r="M5" s="8" t="s">
        <v>58</v>
      </c>
      <c r="N5" s="9" t="s">
        <v>57</v>
      </c>
      <c r="O5" s="10" t="s">
        <v>56</v>
      </c>
      <c r="P5" s="11" t="s">
        <v>55</v>
      </c>
      <c r="Q5" s="8" t="s">
        <v>58</v>
      </c>
      <c r="R5" s="9" t="s">
        <v>57</v>
      </c>
      <c r="S5" s="10" t="s">
        <v>56</v>
      </c>
      <c r="T5" s="11" t="s">
        <v>55</v>
      </c>
      <c r="U5" s="8" t="s">
        <v>58</v>
      </c>
      <c r="V5" s="9" t="s">
        <v>57</v>
      </c>
      <c r="W5" s="10" t="s">
        <v>56</v>
      </c>
      <c r="X5" s="11" t="s">
        <v>55</v>
      </c>
      <c r="Y5" s="278"/>
      <c r="Z5" s="289"/>
      <c r="AA5" s="290"/>
      <c r="AB5" s="6"/>
      <c r="AC5" s="7" t="s">
        <v>59</v>
      </c>
      <c r="AD5" s="8" t="s">
        <v>58</v>
      </c>
      <c r="AE5" s="9" t="s">
        <v>57</v>
      </c>
      <c r="AF5" s="10" t="s">
        <v>56</v>
      </c>
      <c r="AG5" s="11" t="s">
        <v>55</v>
      </c>
      <c r="AH5" s="8" t="s">
        <v>58</v>
      </c>
      <c r="AI5" s="9" t="s">
        <v>57</v>
      </c>
      <c r="AJ5" s="10" t="s">
        <v>56</v>
      </c>
      <c r="AK5" s="11" t="s">
        <v>55</v>
      </c>
      <c r="AL5" s="8" t="s">
        <v>58</v>
      </c>
      <c r="AM5" s="9" t="s">
        <v>57</v>
      </c>
      <c r="AN5" s="10" t="s">
        <v>56</v>
      </c>
      <c r="AO5" s="11" t="s">
        <v>55</v>
      </c>
      <c r="AP5" s="8" t="s">
        <v>58</v>
      </c>
      <c r="AQ5" s="9" t="s">
        <v>57</v>
      </c>
      <c r="AR5" s="10" t="s">
        <v>56</v>
      </c>
      <c r="AS5" s="11" t="s">
        <v>55</v>
      </c>
      <c r="AT5" s="8" t="s">
        <v>58</v>
      </c>
      <c r="AU5" s="9" t="s">
        <v>57</v>
      </c>
      <c r="AV5" s="10" t="s">
        <v>56</v>
      </c>
      <c r="AW5" s="11" t="s">
        <v>55</v>
      </c>
      <c r="AX5" s="4"/>
      <c r="AY5" s="259" t="s">
        <v>54</v>
      </c>
      <c r="AZ5" s="260"/>
      <c r="BA5" s="260"/>
      <c r="BB5" s="260"/>
      <c r="BC5" s="260"/>
      <c r="BD5" s="260"/>
      <c r="BE5" s="260"/>
      <c r="BF5" s="260"/>
      <c r="BG5" s="260"/>
      <c r="BH5" s="260"/>
      <c r="BI5" s="261"/>
      <c r="BK5" s="262" t="s">
        <v>53</v>
      </c>
      <c r="BL5" s="262"/>
      <c r="BM5" s="262"/>
      <c r="BN5" s="12">
        <f>VLOOKUP($BK$1,dummy!$A$3:$H$24,8,FALSE)</f>
        <v>8</v>
      </c>
    </row>
    <row r="6" spans="1:66" ht="11.45" customHeight="1" x14ac:dyDescent="0.25">
      <c r="A6" s="13" t="s">
        <v>52</v>
      </c>
      <c r="B6" s="14" t="s">
        <v>2</v>
      </c>
      <c r="C6" s="15" t="s">
        <v>18</v>
      </c>
      <c r="D6" s="16">
        <v>0</v>
      </c>
      <c r="E6" s="129"/>
      <c r="F6" s="130"/>
      <c r="G6" s="131"/>
      <c r="H6" s="132"/>
      <c r="I6" s="133"/>
      <c r="J6" s="130"/>
      <c r="K6" s="131"/>
      <c r="L6" s="132"/>
      <c r="M6" s="133"/>
      <c r="N6" s="130"/>
      <c r="O6" s="131"/>
      <c r="P6" s="132"/>
      <c r="Q6" s="133"/>
      <c r="R6" s="130"/>
      <c r="S6" s="131"/>
      <c r="T6" s="132"/>
      <c r="U6" s="133"/>
      <c r="V6" s="130"/>
      <c r="W6" s="131"/>
      <c r="X6" s="132"/>
      <c r="Y6" s="278"/>
      <c r="Z6" s="17" t="s">
        <v>52</v>
      </c>
      <c r="AA6" s="18" t="s">
        <v>0</v>
      </c>
      <c r="AB6" s="19" t="s">
        <v>100</v>
      </c>
      <c r="AC6" s="20">
        <f>VLOOKUP($BK$1,dummy!$A$3:$H$24,HLOOKUP(AB6,dummy!$B$1:$H$2,2,FALSE),FALSE)</f>
        <v>11</v>
      </c>
      <c r="AD6" s="146"/>
      <c r="AE6" s="147">
        <v>3</v>
      </c>
      <c r="AF6" s="148"/>
      <c r="AG6" s="149"/>
      <c r="AH6" s="146"/>
      <c r="AI6" s="147">
        <v>3</v>
      </c>
      <c r="AJ6" s="148"/>
      <c r="AK6" s="149"/>
      <c r="AL6" s="146">
        <v>1</v>
      </c>
      <c r="AM6" s="147"/>
      <c r="AN6" s="148"/>
      <c r="AO6" s="149"/>
      <c r="AP6" s="146">
        <v>1</v>
      </c>
      <c r="AQ6" s="147"/>
      <c r="AR6" s="148"/>
      <c r="AS6" s="149"/>
      <c r="AT6" s="146"/>
      <c r="AU6" s="147"/>
      <c r="AV6" s="148"/>
      <c r="AW6" s="149"/>
      <c r="AX6" s="21"/>
      <c r="AY6" s="238" t="s">
        <v>105</v>
      </c>
      <c r="AZ6" s="239"/>
      <c r="BA6" s="239"/>
      <c r="BB6" s="239"/>
      <c r="BC6" s="239"/>
      <c r="BD6" s="239"/>
      <c r="BE6" s="239"/>
      <c r="BF6" s="239"/>
      <c r="BG6" s="239"/>
      <c r="BH6" s="240"/>
      <c r="BI6" s="22">
        <v>336</v>
      </c>
      <c r="BK6" s="241" t="str">
        <f>AY6</f>
        <v>Szentesi Norbert</v>
      </c>
      <c r="BL6" s="241"/>
      <c r="BM6" s="241"/>
      <c r="BN6" s="241"/>
    </row>
    <row r="7" spans="1:66" ht="11.45" customHeight="1" x14ac:dyDescent="0.25">
      <c r="A7" s="23" t="s">
        <v>51</v>
      </c>
      <c r="B7" s="18" t="s">
        <v>7</v>
      </c>
      <c r="C7" s="18" t="s">
        <v>98</v>
      </c>
      <c r="D7" s="24">
        <f>VLOOKUP($BK$1,dummy!$A$3:$H$24,HLOOKUP(C7,dummy!$B$1:$H$2,2,FALSE),FALSE)</f>
        <v>11</v>
      </c>
      <c r="E7" s="134">
        <v>1</v>
      </c>
      <c r="F7" s="135"/>
      <c r="G7" s="136"/>
      <c r="H7" s="137"/>
      <c r="I7" s="134"/>
      <c r="J7" s="135">
        <v>3</v>
      </c>
      <c r="K7" s="136"/>
      <c r="L7" s="137"/>
      <c r="M7" s="134"/>
      <c r="N7" s="135">
        <v>3</v>
      </c>
      <c r="O7" s="136"/>
      <c r="P7" s="137"/>
      <c r="Q7" s="134">
        <v>1</v>
      </c>
      <c r="R7" s="135"/>
      <c r="S7" s="136"/>
      <c r="T7" s="137"/>
      <c r="U7" s="134"/>
      <c r="V7" s="135"/>
      <c r="W7" s="136"/>
      <c r="X7" s="137"/>
      <c r="Y7" s="278"/>
      <c r="Z7" s="23" t="s">
        <v>51</v>
      </c>
      <c r="AA7" s="18" t="s">
        <v>12</v>
      </c>
      <c r="AB7" s="25" t="s">
        <v>101</v>
      </c>
      <c r="AC7" s="26">
        <f>VLOOKUP($BK$1,dummy!$A$3:$H$24,HLOOKUP(AB7,dummy!$B$1:$H$2,2,FALSE),FALSE)</f>
        <v>11</v>
      </c>
      <c r="AD7" s="134"/>
      <c r="AE7" s="135">
        <v>3</v>
      </c>
      <c r="AF7" s="136"/>
      <c r="AG7" s="137"/>
      <c r="AH7" s="134"/>
      <c r="AI7" s="135">
        <v>3</v>
      </c>
      <c r="AJ7" s="136"/>
      <c r="AK7" s="137"/>
      <c r="AL7" s="134">
        <v>1</v>
      </c>
      <c r="AM7" s="135"/>
      <c r="AN7" s="136"/>
      <c r="AO7" s="137"/>
      <c r="AP7" s="134">
        <v>1</v>
      </c>
      <c r="AQ7" s="135"/>
      <c r="AR7" s="136"/>
      <c r="AS7" s="137"/>
      <c r="AT7" s="134"/>
      <c r="AU7" s="135"/>
      <c r="AV7" s="136"/>
      <c r="AW7" s="137"/>
      <c r="AX7" s="21"/>
      <c r="AY7" s="27" t="s">
        <v>26</v>
      </c>
      <c r="AZ7" s="28"/>
      <c r="BA7" s="29" t="s">
        <v>25</v>
      </c>
      <c r="BB7" s="29" t="s">
        <v>24</v>
      </c>
      <c r="BC7" s="29" t="s">
        <v>23</v>
      </c>
      <c r="BD7" s="29"/>
      <c r="BE7" s="29" t="s">
        <v>22</v>
      </c>
      <c r="BF7" s="30" t="s">
        <v>21</v>
      </c>
      <c r="BG7" s="30" t="s">
        <v>20</v>
      </c>
      <c r="BH7" s="30"/>
      <c r="BI7" s="31" t="s">
        <v>19</v>
      </c>
      <c r="BK7" s="32" t="s">
        <v>18</v>
      </c>
      <c r="BL7" s="32" t="s">
        <v>17</v>
      </c>
      <c r="BM7" s="33" t="s">
        <v>16</v>
      </c>
      <c r="BN7" s="34" t="s">
        <v>15</v>
      </c>
    </row>
    <row r="8" spans="1:66" ht="11.45" customHeight="1" x14ac:dyDescent="0.25">
      <c r="A8" s="23" t="s">
        <v>50</v>
      </c>
      <c r="B8" s="18" t="s">
        <v>4</v>
      </c>
      <c r="C8" s="18" t="s">
        <v>99</v>
      </c>
      <c r="D8" s="24">
        <f>VLOOKUP($BK$1,dummy!$A$3:$H$24,HLOOKUP(C8,dummy!$B$1:$H$2,2,FALSE),FALSE)</f>
        <v>11</v>
      </c>
      <c r="E8" s="134">
        <v>1</v>
      </c>
      <c r="F8" s="135"/>
      <c r="G8" s="136"/>
      <c r="H8" s="137"/>
      <c r="I8" s="134">
        <v>1</v>
      </c>
      <c r="J8" s="135"/>
      <c r="K8" s="136"/>
      <c r="L8" s="137"/>
      <c r="M8" s="134"/>
      <c r="N8" s="135">
        <v>3</v>
      </c>
      <c r="O8" s="136"/>
      <c r="P8" s="137"/>
      <c r="Q8" s="134"/>
      <c r="R8" s="135">
        <v>2</v>
      </c>
      <c r="S8" s="136"/>
      <c r="T8" s="137"/>
      <c r="U8" s="134"/>
      <c r="V8" s="135"/>
      <c r="W8" s="136"/>
      <c r="X8" s="137"/>
      <c r="Y8" s="278"/>
      <c r="Z8" s="23" t="s">
        <v>50</v>
      </c>
      <c r="AA8" s="18" t="s">
        <v>9</v>
      </c>
      <c r="AB8" s="25" t="s">
        <v>102</v>
      </c>
      <c r="AC8" s="26">
        <f>VLOOKUP($BK$1,dummy!$A$3:$H$24,HLOOKUP(AB8,dummy!$B$1:$H$2,2,FALSE),FALSE)</f>
        <v>11</v>
      </c>
      <c r="AD8" s="134">
        <v>1</v>
      </c>
      <c r="AE8" s="135"/>
      <c r="AF8" s="136"/>
      <c r="AG8" s="137"/>
      <c r="AH8" s="134"/>
      <c r="AI8" s="135">
        <v>2</v>
      </c>
      <c r="AJ8" s="136"/>
      <c r="AK8" s="137"/>
      <c r="AL8" s="134">
        <v>1</v>
      </c>
      <c r="AM8" s="135"/>
      <c r="AN8" s="136"/>
      <c r="AO8" s="137"/>
      <c r="AP8" s="134"/>
      <c r="AQ8" s="135">
        <v>2</v>
      </c>
      <c r="AR8" s="136"/>
      <c r="AS8" s="137"/>
      <c r="AT8" s="134"/>
      <c r="AU8" s="135"/>
      <c r="AV8" s="136"/>
      <c r="AW8" s="137"/>
      <c r="AX8" s="21"/>
      <c r="AY8" s="35" t="s">
        <v>13</v>
      </c>
      <c r="AZ8" s="36"/>
      <c r="BA8" s="37">
        <f>(SUMPRODUCT(D6:D36,E6:E36))</f>
        <v>195</v>
      </c>
      <c r="BB8" s="37">
        <f>SUM(H6:H36)</f>
        <v>-6</v>
      </c>
      <c r="BC8" s="37">
        <f>(SUMPRODUCT(D6:D36,E6:E36,G6:G36))*(-1)</f>
        <v>0</v>
      </c>
      <c r="BD8" s="29"/>
      <c r="BE8" s="37">
        <f>(SUMPRODUCT(AC6:AC36,AD6:AD36))</f>
        <v>115</v>
      </c>
      <c r="BF8" s="38">
        <f>SUM(AG6:AG36)</f>
        <v>0</v>
      </c>
      <c r="BG8" s="38">
        <f>(SUMPRODUCT(AC6:AC36,AD6:AD36,AF6:AF36))*(-1)</f>
        <v>0</v>
      </c>
      <c r="BH8" s="39"/>
      <c r="BI8" s="40">
        <f>SUM(BA8:BG8)</f>
        <v>304</v>
      </c>
      <c r="BK8" s="242">
        <f>(BA9*BN5)+H6+H13+H20+H27+H34</f>
        <v>8</v>
      </c>
      <c r="BL8" s="243">
        <f>BA10*8</f>
        <v>16</v>
      </c>
      <c r="BM8" s="244"/>
      <c r="BN8" s="243">
        <f>SUM(G6:G36)</f>
        <v>0</v>
      </c>
    </row>
    <row r="9" spans="1:66" ht="11.45" customHeight="1" x14ac:dyDescent="0.25">
      <c r="A9" s="23" t="s">
        <v>49</v>
      </c>
      <c r="B9" s="18" t="s">
        <v>0</v>
      </c>
      <c r="C9" s="18" t="s">
        <v>100</v>
      </c>
      <c r="D9" s="24">
        <f>VLOOKUP($BK$1,dummy!$A$3:$H$24,HLOOKUP(C9,dummy!$B$1:$H$2,2,FALSE),FALSE)</f>
        <v>11</v>
      </c>
      <c r="E9" s="134"/>
      <c r="F9" s="135">
        <v>3</v>
      </c>
      <c r="G9" s="136"/>
      <c r="H9" s="137"/>
      <c r="I9" s="134">
        <v>1</v>
      </c>
      <c r="J9" s="135"/>
      <c r="K9" s="136"/>
      <c r="L9" s="137"/>
      <c r="M9" s="134">
        <v>1</v>
      </c>
      <c r="N9" s="135"/>
      <c r="O9" s="136"/>
      <c r="P9" s="137"/>
      <c r="Q9" s="134"/>
      <c r="R9" s="135">
        <v>2</v>
      </c>
      <c r="S9" s="136"/>
      <c r="T9" s="137"/>
      <c r="U9" s="134"/>
      <c r="V9" s="135"/>
      <c r="W9" s="136"/>
      <c r="X9" s="137"/>
      <c r="Y9" s="278"/>
      <c r="Z9" s="23" t="s">
        <v>49</v>
      </c>
      <c r="AA9" s="18" t="s">
        <v>0</v>
      </c>
      <c r="AB9" s="25" t="s">
        <v>103</v>
      </c>
      <c r="AC9" s="26">
        <f>VLOOKUP($BK$1,dummy!$A$3:$H$24,HLOOKUP(AB9,dummy!$B$1:$H$2,2,FALSE),FALSE)</f>
        <v>11</v>
      </c>
      <c r="AD9" s="134">
        <v>1</v>
      </c>
      <c r="AE9" s="135"/>
      <c r="AF9" s="136"/>
      <c r="AG9" s="137"/>
      <c r="AH9" s="134">
        <v>1</v>
      </c>
      <c r="AI9" s="135"/>
      <c r="AJ9" s="136"/>
      <c r="AK9" s="137"/>
      <c r="AL9" s="134"/>
      <c r="AM9" s="135">
        <v>2</v>
      </c>
      <c r="AN9" s="136"/>
      <c r="AO9" s="137"/>
      <c r="AP9" s="134"/>
      <c r="AQ9" s="135">
        <v>2</v>
      </c>
      <c r="AR9" s="136"/>
      <c r="AS9" s="137"/>
      <c r="AT9" s="134"/>
      <c r="AU9" s="135"/>
      <c r="AV9" s="136"/>
      <c r="AW9" s="137"/>
      <c r="AX9" s="21"/>
      <c r="AY9" s="41" t="s">
        <v>10</v>
      </c>
      <c r="AZ9" s="42"/>
      <c r="BA9" s="37">
        <f>SUMIF(F6:F36,1)</f>
        <v>1</v>
      </c>
      <c r="BB9" s="245">
        <f>E6+E13+E20+E27+E34</f>
        <v>1</v>
      </c>
      <c r="BC9" s="246"/>
      <c r="BD9" s="29"/>
      <c r="BE9" s="37">
        <f>SUMIF(AE6:AE36,1)</f>
        <v>2</v>
      </c>
      <c r="BF9" s="245">
        <f>AD10+AD17+AD24+AD31</f>
        <v>2</v>
      </c>
      <c r="BG9" s="246"/>
      <c r="BH9" s="39"/>
      <c r="BI9" s="40">
        <f>(BA9+BE9)-(BB9+BF9)</f>
        <v>0</v>
      </c>
      <c r="BK9" s="242"/>
      <c r="BL9" s="242"/>
      <c r="BM9" s="244"/>
      <c r="BN9" s="242"/>
    </row>
    <row r="10" spans="1:66" ht="11.45" customHeight="1" x14ac:dyDescent="0.25">
      <c r="A10" s="23" t="s">
        <v>48</v>
      </c>
      <c r="B10" s="18" t="s">
        <v>12</v>
      </c>
      <c r="C10" s="18" t="s">
        <v>101</v>
      </c>
      <c r="D10" s="24">
        <f>VLOOKUP($BK$1,dummy!$A$3:$H$24,HLOOKUP(C10,dummy!$B$1:$H$2,2,FALSE),FALSE)</f>
        <v>11</v>
      </c>
      <c r="E10" s="134"/>
      <c r="F10" s="135">
        <v>3</v>
      </c>
      <c r="G10" s="136"/>
      <c r="H10" s="137"/>
      <c r="I10" s="134"/>
      <c r="J10" s="135">
        <v>3</v>
      </c>
      <c r="K10" s="136"/>
      <c r="L10" s="137"/>
      <c r="M10" s="134">
        <v>1</v>
      </c>
      <c r="N10" s="135"/>
      <c r="O10" s="136"/>
      <c r="P10" s="137"/>
      <c r="Q10" s="134">
        <v>1</v>
      </c>
      <c r="R10" s="135"/>
      <c r="S10" s="136"/>
      <c r="T10" s="137"/>
      <c r="U10" s="134"/>
      <c r="V10" s="135"/>
      <c r="W10" s="136"/>
      <c r="X10" s="137"/>
      <c r="Y10" s="278"/>
      <c r="Z10" s="43" t="s">
        <v>48</v>
      </c>
      <c r="AA10" s="44" t="s">
        <v>2</v>
      </c>
      <c r="AB10" s="45" t="s">
        <v>18</v>
      </c>
      <c r="AC10" s="46">
        <f>VLOOKUP($BK$1,dummy!$A$3:$H$24,HLOOKUP(AB10,dummy!$B$1:$H$2,2,FALSE),FALSE)</f>
        <v>8</v>
      </c>
      <c r="AD10" s="138"/>
      <c r="AE10" s="139">
        <v>2</v>
      </c>
      <c r="AF10" s="140"/>
      <c r="AG10" s="141"/>
      <c r="AH10" s="138">
        <v>1</v>
      </c>
      <c r="AI10" s="139"/>
      <c r="AJ10" s="140"/>
      <c r="AK10" s="141"/>
      <c r="AL10" s="138"/>
      <c r="AM10" s="139">
        <v>2</v>
      </c>
      <c r="AN10" s="140"/>
      <c r="AO10" s="141"/>
      <c r="AP10" s="138">
        <v>1</v>
      </c>
      <c r="AQ10" s="139"/>
      <c r="AR10" s="140"/>
      <c r="AS10" s="141"/>
      <c r="AT10" s="138"/>
      <c r="AU10" s="139"/>
      <c r="AV10" s="140"/>
      <c r="AW10" s="141"/>
      <c r="AX10" s="21"/>
      <c r="AY10" s="35" t="s">
        <v>6</v>
      </c>
      <c r="AZ10" s="36"/>
      <c r="BA10" s="37">
        <f>(SUMIF(F6:F36,3)/3)</f>
        <v>2</v>
      </c>
      <c r="BB10" s="247"/>
      <c r="BC10" s="248"/>
      <c r="BD10" s="29"/>
      <c r="BE10" s="37">
        <f>(SUMIF(AE6:AE36,3)/3)</f>
        <v>2</v>
      </c>
      <c r="BF10" s="247"/>
      <c r="BG10" s="248"/>
      <c r="BH10" s="39"/>
      <c r="BI10" s="40">
        <f>SUM(BA10:BE10)</f>
        <v>4</v>
      </c>
      <c r="BK10" s="242">
        <f>(BE9*BN5)+AG10+AG17+AG24+AG31</f>
        <v>16</v>
      </c>
      <c r="BL10" s="243">
        <f>BE10*8</f>
        <v>16</v>
      </c>
      <c r="BM10" s="249">
        <f>BI11</f>
        <v>0</v>
      </c>
      <c r="BN10" s="243">
        <f>SUM(AF6:AF36)</f>
        <v>0</v>
      </c>
    </row>
    <row r="11" spans="1:66" ht="11.45" customHeight="1" x14ac:dyDescent="0.25">
      <c r="A11" s="23" t="s">
        <v>47</v>
      </c>
      <c r="B11" s="18" t="s">
        <v>9</v>
      </c>
      <c r="C11" s="18" t="s">
        <v>102</v>
      </c>
      <c r="D11" s="24">
        <f>VLOOKUP($BK$1,dummy!$A$3:$H$24,HLOOKUP(C11,dummy!$B$1:$H$2,2,FALSE),FALSE)</f>
        <v>11</v>
      </c>
      <c r="E11" s="134">
        <v>1</v>
      </c>
      <c r="F11" s="135"/>
      <c r="G11" s="136"/>
      <c r="H11" s="137"/>
      <c r="I11" s="134"/>
      <c r="J11" s="135">
        <v>2</v>
      </c>
      <c r="K11" s="136"/>
      <c r="L11" s="137"/>
      <c r="M11" s="134"/>
      <c r="N11" s="135">
        <v>2</v>
      </c>
      <c r="O11" s="136"/>
      <c r="P11" s="137"/>
      <c r="Q11" s="134">
        <v>1</v>
      </c>
      <c r="R11" s="135"/>
      <c r="S11" s="136"/>
      <c r="T11" s="137"/>
      <c r="U11" s="134"/>
      <c r="V11" s="135"/>
      <c r="W11" s="136"/>
      <c r="X11" s="137"/>
      <c r="Y11" s="278"/>
      <c r="Z11" s="23" t="s">
        <v>47</v>
      </c>
      <c r="AA11" s="18" t="s">
        <v>7</v>
      </c>
      <c r="AB11" s="25" t="s">
        <v>98</v>
      </c>
      <c r="AC11" s="26">
        <f>VLOOKUP($BK$1,dummy!$A$3:$H$24,HLOOKUP(AB11,dummy!$B$1:$H$2,2,FALSE),FALSE)</f>
        <v>11</v>
      </c>
      <c r="AD11" s="134"/>
      <c r="AE11" s="135">
        <v>2</v>
      </c>
      <c r="AF11" s="136"/>
      <c r="AG11" s="137"/>
      <c r="AH11" s="134"/>
      <c r="AI11" s="135">
        <v>1</v>
      </c>
      <c r="AJ11" s="136"/>
      <c r="AK11" s="137"/>
      <c r="AL11" s="134">
        <v>1</v>
      </c>
      <c r="AM11" s="135"/>
      <c r="AN11" s="136"/>
      <c r="AO11" s="137"/>
      <c r="AP11" s="134">
        <v>1</v>
      </c>
      <c r="AQ11" s="135"/>
      <c r="AR11" s="136"/>
      <c r="AS11" s="137">
        <v>-2</v>
      </c>
      <c r="AT11" s="134"/>
      <c r="AU11" s="135"/>
      <c r="AV11" s="136"/>
      <c r="AW11" s="137"/>
      <c r="AX11" s="21"/>
      <c r="AY11" s="35" t="s">
        <v>3</v>
      </c>
      <c r="AZ11" s="36"/>
      <c r="BA11" s="250">
        <v>8</v>
      </c>
      <c r="BB11" s="251"/>
      <c r="BC11" s="252"/>
      <c r="BD11" s="29"/>
      <c r="BE11" s="253">
        <f>BI6-(BI10*BA11)</f>
        <v>304</v>
      </c>
      <c r="BF11" s="254"/>
      <c r="BG11" s="255"/>
      <c r="BH11" s="47"/>
      <c r="BI11" s="48">
        <f>BI8-BE11</f>
        <v>0</v>
      </c>
      <c r="BK11" s="242"/>
      <c r="BL11" s="242"/>
      <c r="BM11" s="249"/>
      <c r="BN11" s="242"/>
    </row>
    <row r="12" spans="1:66" ht="11.45" customHeight="1" x14ac:dyDescent="0.25">
      <c r="A12" s="23" t="s">
        <v>46</v>
      </c>
      <c r="B12" s="18" t="s">
        <v>0</v>
      </c>
      <c r="C12" s="18" t="s">
        <v>103</v>
      </c>
      <c r="D12" s="24">
        <f>VLOOKUP($BK$1,dummy!$A$3:$H$24,HLOOKUP(C12,dummy!$B$1:$H$2,2,FALSE),FALSE)</f>
        <v>11</v>
      </c>
      <c r="E12" s="134">
        <v>1</v>
      </c>
      <c r="F12" s="135"/>
      <c r="G12" s="136"/>
      <c r="H12" s="137"/>
      <c r="I12" s="134"/>
      <c r="J12" s="135">
        <v>2</v>
      </c>
      <c r="K12" s="136"/>
      <c r="L12" s="137"/>
      <c r="M12" s="134"/>
      <c r="N12" s="135">
        <v>2</v>
      </c>
      <c r="O12" s="136"/>
      <c r="P12" s="137"/>
      <c r="Q12" s="134">
        <v>1</v>
      </c>
      <c r="R12" s="135"/>
      <c r="S12" s="136"/>
      <c r="T12" s="137"/>
      <c r="U12" s="134"/>
      <c r="V12" s="135"/>
      <c r="W12" s="136"/>
      <c r="X12" s="137"/>
      <c r="Y12" s="278"/>
      <c r="Z12" s="23" t="s">
        <v>46</v>
      </c>
      <c r="AA12" s="18" t="s">
        <v>4</v>
      </c>
      <c r="AB12" s="25" t="s">
        <v>99</v>
      </c>
      <c r="AC12" s="26">
        <f>VLOOKUP($BK$1,dummy!$A$3:$H$24,HLOOKUP(AB12,dummy!$B$1:$H$2,2,FALSE),FALSE)</f>
        <v>11</v>
      </c>
      <c r="AD12" s="134">
        <v>1</v>
      </c>
      <c r="AE12" s="135"/>
      <c r="AF12" s="136"/>
      <c r="AG12" s="137"/>
      <c r="AH12" s="134"/>
      <c r="AI12" s="135">
        <v>2</v>
      </c>
      <c r="AJ12" s="136"/>
      <c r="AK12" s="137"/>
      <c r="AL12" s="134">
        <v>1</v>
      </c>
      <c r="AM12" s="135"/>
      <c r="AN12" s="136"/>
      <c r="AO12" s="137"/>
      <c r="AP12" s="134"/>
      <c r="AQ12" s="135">
        <v>1</v>
      </c>
      <c r="AR12" s="136"/>
      <c r="AS12" s="137"/>
      <c r="AT12" s="134"/>
      <c r="AU12" s="135"/>
      <c r="AV12" s="136"/>
      <c r="AW12" s="137"/>
      <c r="AX12" s="21"/>
      <c r="AY12" s="238" t="s">
        <v>106</v>
      </c>
      <c r="AZ12" s="239"/>
      <c r="BA12" s="239"/>
      <c r="BB12" s="239"/>
      <c r="BC12" s="239"/>
      <c r="BD12" s="239"/>
      <c r="BE12" s="239"/>
      <c r="BF12" s="239"/>
      <c r="BG12" s="239"/>
      <c r="BH12" s="240"/>
      <c r="BI12" s="22">
        <v>336</v>
      </c>
      <c r="BK12" s="241" t="str">
        <f>AY12</f>
        <v>Lajos László Viktor</v>
      </c>
      <c r="BL12" s="241"/>
      <c r="BM12" s="241"/>
      <c r="BN12" s="241"/>
    </row>
    <row r="13" spans="1:66" ht="11.45" customHeight="1" x14ac:dyDescent="0.25">
      <c r="A13" s="43" t="s">
        <v>45</v>
      </c>
      <c r="B13" s="44" t="s">
        <v>2</v>
      </c>
      <c r="C13" s="44" t="s">
        <v>18</v>
      </c>
      <c r="D13" s="46">
        <f>VLOOKUP($BK$1,dummy!$A$3:$H$24,HLOOKUP(C13,dummy!$B$1:$H$2,2,FALSE),FALSE)</f>
        <v>8</v>
      </c>
      <c r="E13" s="138">
        <v>1</v>
      </c>
      <c r="F13" s="139"/>
      <c r="G13" s="140"/>
      <c r="H13" s="141"/>
      <c r="I13" s="138"/>
      <c r="J13" s="139">
        <v>2</v>
      </c>
      <c r="K13" s="140"/>
      <c r="L13" s="141"/>
      <c r="M13" s="138"/>
      <c r="N13" s="139">
        <v>2</v>
      </c>
      <c r="O13" s="140"/>
      <c r="P13" s="141"/>
      <c r="Q13" s="138">
        <v>1</v>
      </c>
      <c r="R13" s="139"/>
      <c r="S13" s="140"/>
      <c r="T13" s="141"/>
      <c r="U13" s="138"/>
      <c r="V13" s="139"/>
      <c r="W13" s="140"/>
      <c r="X13" s="141"/>
      <c r="Y13" s="278"/>
      <c r="Z13" s="23" t="s">
        <v>45</v>
      </c>
      <c r="AA13" s="18" t="s">
        <v>0</v>
      </c>
      <c r="AB13" s="25" t="s">
        <v>100</v>
      </c>
      <c r="AC13" s="26">
        <f>VLOOKUP($BK$1,dummy!$A$3:$H$24,HLOOKUP(AB13,dummy!$B$1:$H$2,2,FALSE),FALSE)</f>
        <v>11</v>
      </c>
      <c r="AD13" s="134">
        <v>1</v>
      </c>
      <c r="AE13" s="135"/>
      <c r="AF13" s="136"/>
      <c r="AG13" s="137"/>
      <c r="AH13" s="134">
        <v>1</v>
      </c>
      <c r="AI13" s="135"/>
      <c r="AJ13" s="136"/>
      <c r="AK13" s="137"/>
      <c r="AL13" s="134"/>
      <c r="AM13" s="135">
        <v>3</v>
      </c>
      <c r="AN13" s="136"/>
      <c r="AO13" s="137"/>
      <c r="AP13" s="134"/>
      <c r="AQ13" s="135">
        <v>3</v>
      </c>
      <c r="AR13" s="136"/>
      <c r="AS13" s="137"/>
      <c r="AT13" s="134"/>
      <c r="AU13" s="135"/>
      <c r="AV13" s="136"/>
      <c r="AW13" s="137"/>
      <c r="AX13" s="21"/>
      <c r="AY13" s="27" t="s">
        <v>26</v>
      </c>
      <c r="AZ13" s="28"/>
      <c r="BA13" s="29" t="s">
        <v>25</v>
      </c>
      <c r="BB13" s="29" t="s">
        <v>24</v>
      </c>
      <c r="BC13" s="29" t="s">
        <v>23</v>
      </c>
      <c r="BD13" s="29"/>
      <c r="BE13" s="29" t="s">
        <v>22</v>
      </c>
      <c r="BF13" s="30" t="s">
        <v>21</v>
      </c>
      <c r="BG13" s="30" t="s">
        <v>20</v>
      </c>
      <c r="BH13" s="30"/>
      <c r="BI13" s="31" t="s">
        <v>19</v>
      </c>
      <c r="BK13" s="32" t="s">
        <v>18</v>
      </c>
      <c r="BL13" s="32" t="s">
        <v>17</v>
      </c>
      <c r="BM13" s="33" t="s">
        <v>16</v>
      </c>
      <c r="BN13" s="34" t="s">
        <v>15</v>
      </c>
    </row>
    <row r="14" spans="1:66" ht="11.45" customHeight="1" x14ac:dyDescent="0.25">
      <c r="A14" s="23" t="s">
        <v>44</v>
      </c>
      <c r="B14" s="18" t="s">
        <v>7</v>
      </c>
      <c r="C14" s="18" t="s">
        <v>98</v>
      </c>
      <c r="D14" s="24">
        <f>VLOOKUP($BK$1,dummy!$A$3:$H$24,HLOOKUP(C14,dummy!$B$1:$H$2,2,FALSE),FALSE)</f>
        <v>11</v>
      </c>
      <c r="E14" s="134"/>
      <c r="F14" s="135">
        <v>1</v>
      </c>
      <c r="G14" s="136"/>
      <c r="H14" s="137"/>
      <c r="I14" s="134">
        <v>1</v>
      </c>
      <c r="J14" s="135"/>
      <c r="K14" s="136"/>
      <c r="L14" s="137"/>
      <c r="M14" s="134">
        <v>1</v>
      </c>
      <c r="N14" s="135"/>
      <c r="O14" s="136"/>
      <c r="P14" s="137"/>
      <c r="Q14" s="134"/>
      <c r="R14" s="135">
        <v>1</v>
      </c>
      <c r="S14" s="136"/>
      <c r="T14" s="137"/>
      <c r="U14" s="134"/>
      <c r="V14" s="135"/>
      <c r="W14" s="136"/>
      <c r="X14" s="137"/>
      <c r="Y14" s="278"/>
      <c r="Z14" s="23" t="s">
        <v>44</v>
      </c>
      <c r="AA14" s="18" t="s">
        <v>12</v>
      </c>
      <c r="AB14" s="25" t="s">
        <v>101</v>
      </c>
      <c r="AC14" s="26">
        <f>VLOOKUP($BK$1,dummy!$A$3:$H$24,HLOOKUP(AB14,dummy!$B$1:$H$2,2,FALSE),FALSE)</f>
        <v>11</v>
      </c>
      <c r="AD14" s="134">
        <v>1</v>
      </c>
      <c r="AE14" s="135"/>
      <c r="AF14" s="136"/>
      <c r="AG14" s="137"/>
      <c r="AH14" s="134">
        <v>1</v>
      </c>
      <c r="AI14" s="135"/>
      <c r="AJ14" s="136"/>
      <c r="AK14" s="137"/>
      <c r="AL14" s="134"/>
      <c r="AM14" s="135">
        <v>3</v>
      </c>
      <c r="AN14" s="136"/>
      <c r="AO14" s="137"/>
      <c r="AP14" s="134"/>
      <c r="AQ14" s="135">
        <v>3</v>
      </c>
      <c r="AR14" s="136"/>
      <c r="AS14" s="137"/>
      <c r="AT14" s="134"/>
      <c r="AU14" s="135"/>
      <c r="AV14" s="136"/>
      <c r="AW14" s="137"/>
      <c r="AX14" s="21"/>
      <c r="AY14" s="35" t="s">
        <v>13</v>
      </c>
      <c r="AZ14" s="36"/>
      <c r="BA14" s="37">
        <f>(SUMPRODUCT(D6:D36,I6:I36))</f>
        <v>145</v>
      </c>
      <c r="BB14" s="37">
        <f>SUM(L6:L36)</f>
        <v>0</v>
      </c>
      <c r="BC14" s="37">
        <f>(SUMPRODUCT(D6:D36,I6:I36,K6:K36))*(-1)</f>
        <v>0</v>
      </c>
      <c r="BD14" s="29"/>
      <c r="BE14" s="37">
        <f>(SUMPRODUCT(AC6:AC36,AH6:AH36))</f>
        <v>159</v>
      </c>
      <c r="BF14" s="38">
        <f>SUM(AK6:AK36)</f>
        <v>0</v>
      </c>
      <c r="BG14" s="38">
        <f>(SUMPRODUCT(AC6:AC36,AH6:AH36,AJ6:AJ36))*(-1)</f>
        <v>0</v>
      </c>
      <c r="BH14" s="39"/>
      <c r="BI14" s="40">
        <f>SUM(BA14:BG14)</f>
        <v>304</v>
      </c>
      <c r="BK14" s="242">
        <f>(BA15*BN5)+L6+L13+L20+L27+L34</f>
        <v>24</v>
      </c>
      <c r="BL14" s="243">
        <f>BA16*8</f>
        <v>16</v>
      </c>
      <c r="BM14" s="244"/>
      <c r="BN14" s="243">
        <f>SUM(K6:K36)</f>
        <v>0</v>
      </c>
    </row>
    <row r="15" spans="1:66" ht="11.45" customHeight="1" x14ac:dyDescent="0.25">
      <c r="A15" s="23" t="s">
        <v>43</v>
      </c>
      <c r="B15" s="18" t="s">
        <v>4</v>
      </c>
      <c r="C15" s="18" t="s">
        <v>99</v>
      </c>
      <c r="D15" s="24">
        <f>VLOOKUP($BK$1,dummy!$A$3:$H$24,HLOOKUP(C15,dummy!$B$1:$H$2,2,FALSE),FALSE)</f>
        <v>11</v>
      </c>
      <c r="E15" s="134">
        <v>1</v>
      </c>
      <c r="F15" s="135"/>
      <c r="G15" s="136"/>
      <c r="H15" s="137"/>
      <c r="I15" s="134"/>
      <c r="J15" s="135">
        <v>2</v>
      </c>
      <c r="K15" s="136"/>
      <c r="L15" s="137"/>
      <c r="M15" s="134">
        <v>1</v>
      </c>
      <c r="N15" s="135"/>
      <c r="O15" s="136"/>
      <c r="P15" s="137"/>
      <c r="Q15" s="134"/>
      <c r="R15" s="135">
        <v>2</v>
      </c>
      <c r="S15" s="136"/>
      <c r="T15" s="137"/>
      <c r="U15" s="134"/>
      <c r="V15" s="135"/>
      <c r="W15" s="136"/>
      <c r="X15" s="137"/>
      <c r="Y15" s="278"/>
      <c r="Z15" s="23" t="s">
        <v>43</v>
      </c>
      <c r="AA15" s="18" t="s">
        <v>9</v>
      </c>
      <c r="AB15" s="25" t="s">
        <v>102</v>
      </c>
      <c r="AC15" s="26">
        <f>VLOOKUP($BK$1,dummy!$A$3:$H$24,HLOOKUP(AB15,dummy!$B$1:$H$2,2,FALSE),FALSE)</f>
        <v>11</v>
      </c>
      <c r="AD15" s="134"/>
      <c r="AE15" s="135">
        <v>2</v>
      </c>
      <c r="AF15" s="136"/>
      <c r="AG15" s="137"/>
      <c r="AH15" s="134">
        <v>1</v>
      </c>
      <c r="AI15" s="135"/>
      <c r="AJ15" s="136"/>
      <c r="AK15" s="137"/>
      <c r="AL15" s="134"/>
      <c r="AM15" s="135">
        <v>2</v>
      </c>
      <c r="AN15" s="136"/>
      <c r="AO15" s="137"/>
      <c r="AP15" s="134">
        <v>1</v>
      </c>
      <c r="AQ15" s="135"/>
      <c r="AR15" s="136"/>
      <c r="AS15" s="137"/>
      <c r="AT15" s="134"/>
      <c r="AU15" s="135"/>
      <c r="AV15" s="136"/>
      <c r="AW15" s="137"/>
      <c r="AX15" s="21"/>
      <c r="AY15" s="41" t="s">
        <v>10</v>
      </c>
      <c r="AZ15" s="42"/>
      <c r="BA15" s="37">
        <f>SUMIF(J6:J36,1)</f>
        <v>3</v>
      </c>
      <c r="BB15" s="245">
        <f>I6+I13+I20+I27+I34</f>
        <v>3</v>
      </c>
      <c r="BC15" s="246"/>
      <c r="BD15" s="29"/>
      <c r="BE15" s="37">
        <f>SUMIF(AI6:AI36,1)</f>
        <v>2</v>
      </c>
      <c r="BF15" s="245">
        <f>AH10+AH17+AH24+AH31</f>
        <v>2</v>
      </c>
      <c r="BG15" s="246"/>
      <c r="BH15" s="39"/>
      <c r="BI15" s="40">
        <f>(BA15+BE15)-(BB15+BF15)</f>
        <v>0</v>
      </c>
      <c r="BK15" s="242"/>
      <c r="BL15" s="242"/>
      <c r="BM15" s="244"/>
      <c r="BN15" s="242"/>
    </row>
    <row r="16" spans="1:66" ht="11.45" customHeight="1" x14ac:dyDescent="0.25">
      <c r="A16" s="23" t="s">
        <v>42</v>
      </c>
      <c r="B16" s="18" t="s">
        <v>0</v>
      </c>
      <c r="C16" s="18" t="s">
        <v>100</v>
      </c>
      <c r="D16" s="24">
        <f>VLOOKUP($BK$1,dummy!$A$3:$H$24,HLOOKUP(C16,dummy!$B$1:$H$2,2,FALSE),FALSE)</f>
        <v>11</v>
      </c>
      <c r="E16" s="134">
        <v>1</v>
      </c>
      <c r="F16" s="135"/>
      <c r="G16" s="136"/>
      <c r="H16" s="137"/>
      <c r="I16" s="134"/>
      <c r="J16" s="135">
        <v>2</v>
      </c>
      <c r="K16" s="136"/>
      <c r="L16" s="137"/>
      <c r="M16" s="134"/>
      <c r="N16" s="135">
        <v>2</v>
      </c>
      <c r="O16" s="136"/>
      <c r="P16" s="137"/>
      <c r="Q16" s="134">
        <v>1</v>
      </c>
      <c r="R16" s="135"/>
      <c r="S16" s="136"/>
      <c r="T16" s="137"/>
      <c r="U16" s="134"/>
      <c r="V16" s="135"/>
      <c r="W16" s="136"/>
      <c r="X16" s="137"/>
      <c r="Y16" s="278"/>
      <c r="Z16" s="23" t="s">
        <v>42</v>
      </c>
      <c r="AA16" s="18" t="s">
        <v>0</v>
      </c>
      <c r="AB16" s="25" t="s">
        <v>103</v>
      </c>
      <c r="AC16" s="26">
        <f>VLOOKUP($BK$1,dummy!$A$3:$H$24,HLOOKUP(AB16,dummy!$B$1:$H$2,2,FALSE),FALSE)</f>
        <v>11</v>
      </c>
      <c r="AD16" s="134"/>
      <c r="AE16" s="135">
        <v>2</v>
      </c>
      <c r="AF16" s="136"/>
      <c r="AG16" s="137"/>
      <c r="AH16" s="134"/>
      <c r="AI16" s="135">
        <v>2</v>
      </c>
      <c r="AJ16" s="136"/>
      <c r="AK16" s="137"/>
      <c r="AL16" s="134">
        <v>1</v>
      </c>
      <c r="AM16" s="135"/>
      <c r="AN16" s="136"/>
      <c r="AO16" s="137"/>
      <c r="AP16" s="134">
        <v>1</v>
      </c>
      <c r="AQ16" s="135"/>
      <c r="AR16" s="136"/>
      <c r="AS16" s="137"/>
      <c r="AT16" s="134"/>
      <c r="AU16" s="135"/>
      <c r="AV16" s="136"/>
      <c r="AW16" s="137"/>
      <c r="AX16" s="21"/>
      <c r="AY16" s="35" t="s">
        <v>6</v>
      </c>
      <c r="AZ16" s="36"/>
      <c r="BA16" s="37">
        <f>(SUMIF(J6:J36,3)/3)</f>
        <v>2</v>
      </c>
      <c r="BB16" s="247"/>
      <c r="BC16" s="248"/>
      <c r="BD16" s="29"/>
      <c r="BE16" s="37">
        <f>(SUMIF(AI6:AI36,3)/3)</f>
        <v>2</v>
      </c>
      <c r="BF16" s="247"/>
      <c r="BG16" s="248"/>
      <c r="BH16" s="39"/>
      <c r="BI16" s="40">
        <f>SUM(BA16:BE16)</f>
        <v>4</v>
      </c>
      <c r="BK16" s="242">
        <f>(BE15*BN5)+AK10+AK17+AK24+AK31</f>
        <v>16</v>
      </c>
      <c r="BL16" s="243">
        <f>BE16*8</f>
        <v>16</v>
      </c>
      <c r="BM16" s="249">
        <f>BI17</f>
        <v>0</v>
      </c>
      <c r="BN16" s="243">
        <f>SUM(AJ6:AJ36)</f>
        <v>0</v>
      </c>
    </row>
    <row r="17" spans="1:66" ht="11.45" customHeight="1" x14ac:dyDescent="0.25">
      <c r="A17" s="23" t="s">
        <v>41</v>
      </c>
      <c r="B17" s="18" t="s">
        <v>12</v>
      </c>
      <c r="C17" s="18" t="s">
        <v>101</v>
      </c>
      <c r="D17" s="24">
        <f>VLOOKUP($BK$1,dummy!$A$3:$H$24,HLOOKUP(C17,dummy!$B$1:$H$2,2,FALSE),FALSE)</f>
        <v>11</v>
      </c>
      <c r="E17" s="134">
        <v>1</v>
      </c>
      <c r="F17" s="135"/>
      <c r="G17" s="136"/>
      <c r="H17" s="137"/>
      <c r="I17" s="134"/>
      <c r="J17" s="135">
        <v>2</v>
      </c>
      <c r="K17" s="136"/>
      <c r="L17" s="137"/>
      <c r="M17" s="134"/>
      <c r="N17" s="135">
        <v>2</v>
      </c>
      <c r="O17" s="136"/>
      <c r="P17" s="137"/>
      <c r="Q17" s="134">
        <v>1</v>
      </c>
      <c r="R17" s="135"/>
      <c r="S17" s="136"/>
      <c r="T17" s="137"/>
      <c r="U17" s="134"/>
      <c r="V17" s="135"/>
      <c r="W17" s="136"/>
      <c r="X17" s="137"/>
      <c r="Y17" s="278"/>
      <c r="Z17" s="43" t="s">
        <v>41</v>
      </c>
      <c r="AA17" s="44" t="s">
        <v>2</v>
      </c>
      <c r="AB17" s="45" t="s">
        <v>18</v>
      </c>
      <c r="AC17" s="46">
        <f>VLOOKUP($BK$1,dummy!$A$3:$H$24,HLOOKUP(AB17,dummy!$B$1:$H$2,2,FALSE),FALSE)</f>
        <v>8</v>
      </c>
      <c r="AD17" s="138">
        <v>1</v>
      </c>
      <c r="AE17" s="139"/>
      <c r="AF17" s="140"/>
      <c r="AG17" s="141"/>
      <c r="AH17" s="138"/>
      <c r="AI17" s="139">
        <v>2</v>
      </c>
      <c r="AJ17" s="140"/>
      <c r="AK17" s="141"/>
      <c r="AL17" s="138"/>
      <c r="AM17" s="139">
        <v>2</v>
      </c>
      <c r="AN17" s="140"/>
      <c r="AO17" s="141"/>
      <c r="AP17" s="138">
        <v>1</v>
      </c>
      <c r="AQ17" s="139"/>
      <c r="AR17" s="140"/>
      <c r="AS17" s="141"/>
      <c r="AT17" s="138"/>
      <c r="AU17" s="139"/>
      <c r="AV17" s="140"/>
      <c r="AW17" s="141"/>
      <c r="AX17" s="21"/>
      <c r="AY17" s="35" t="s">
        <v>3</v>
      </c>
      <c r="AZ17" s="36"/>
      <c r="BA17" s="250">
        <v>8</v>
      </c>
      <c r="BB17" s="251"/>
      <c r="BC17" s="252"/>
      <c r="BD17" s="29"/>
      <c r="BE17" s="253">
        <f>BI12-(BI16*BA17)</f>
        <v>304</v>
      </c>
      <c r="BF17" s="254"/>
      <c r="BG17" s="255"/>
      <c r="BH17" s="47"/>
      <c r="BI17" s="48">
        <f>BI14-BE17</f>
        <v>0</v>
      </c>
      <c r="BK17" s="242"/>
      <c r="BL17" s="242"/>
      <c r="BM17" s="249"/>
      <c r="BN17" s="242"/>
    </row>
    <row r="18" spans="1:66" ht="11.45" customHeight="1" x14ac:dyDescent="0.25">
      <c r="A18" s="23" t="s">
        <v>40</v>
      </c>
      <c r="B18" s="18" t="s">
        <v>9</v>
      </c>
      <c r="C18" s="18" t="s">
        <v>102</v>
      </c>
      <c r="D18" s="24">
        <f>VLOOKUP($BK$1,dummy!$A$3:$H$24,HLOOKUP(C18,dummy!$B$1:$H$2,2,FALSE),FALSE)</f>
        <v>11</v>
      </c>
      <c r="E18" s="134"/>
      <c r="F18" s="135">
        <v>2</v>
      </c>
      <c r="G18" s="136"/>
      <c r="H18" s="137"/>
      <c r="I18" s="134">
        <v>1</v>
      </c>
      <c r="J18" s="135"/>
      <c r="K18" s="136"/>
      <c r="L18" s="137"/>
      <c r="M18" s="134"/>
      <c r="N18" s="135">
        <v>2</v>
      </c>
      <c r="O18" s="136"/>
      <c r="P18" s="137"/>
      <c r="Q18" s="134">
        <v>1</v>
      </c>
      <c r="R18" s="135"/>
      <c r="S18" s="136"/>
      <c r="T18" s="137"/>
      <c r="U18" s="134"/>
      <c r="V18" s="135"/>
      <c r="W18" s="136"/>
      <c r="X18" s="137"/>
      <c r="Y18" s="278"/>
      <c r="Z18" s="23" t="s">
        <v>40</v>
      </c>
      <c r="AA18" s="18" t="s">
        <v>7</v>
      </c>
      <c r="AB18" s="25" t="s">
        <v>98</v>
      </c>
      <c r="AC18" s="26">
        <f>VLOOKUP($BK$1,dummy!$A$3:$H$24,HLOOKUP(AB18,dummy!$B$1:$H$2,2,FALSE),FALSE)</f>
        <v>11</v>
      </c>
      <c r="AD18" s="134">
        <v>1</v>
      </c>
      <c r="AE18" s="135"/>
      <c r="AF18" s="136"/>
      <c r="AG18" s="137"/>
      <c r="AH18" s="134">
        <v>1</v>
      </c>
      <c r="AI18" s="135"/>
      <c r="AJ18" s="136"/>
      <c r="AK18" s="137"/>
      <c r="AL18" s="134"/>
      <c r="AM18" s="135">
        <v>2</v>
      </c>
      <c r="AN18" s="136"/>
      <c r="AO18" s="137"/>
      <c r="AP18" s="134"/>
      <c r="AQ18" s="135">
        <v>1</v>
      </c>
      <c r="AR18" s="136"/>
      <c r="AS18" s="137"/>
      <c r="AT18" s="134"/>
      <c r="AU18" s="135"/>
      <c r="AV18" s="136"/>
      <c r="AW18" s="137"/>
      <c r="AX18" s="21"/>
      <c r="AY18" s="238" t="s">
        <v>107</v>
      </c>
      <c r="AZ18" s="239"/>
      <c r="BA18" s="239"/>
      <c r="BB18" s="239"/>
      <c r="BC18" s="239"/>
      <c r="BD18" s="239"/>
      <c r="BE18" s="239"/>
      <c r="BF18" s="239"/>
      <c r="BG18" s="239"/>
      <c r="BH18" s="240"/>
      <c r="BI18" s="22">
        <v>336</v>
      </c>
      <c r="BK18" s="241" t="str">
        <f>AY18</f>
        <v>Pénzes Zoltán</v>
      </c>
      <c r="BL18" s="241"/>
      <c r="BM18" s="241"/>
      <c r="BN18" s="241"/>
    </row>
    <row r="19" spans="1:66" ht="11.45" customHeight="1" x14ac:dyDescent="0.25">
      <c r="A19" s="23" t="s">
        <v>39</v>
      </c>
      <c r="B19" s="18" t="s">
        <v>0</v>
      </c>
      <c r="C19" s="18" t="s">
        <v>103</v>
      </c>
      <c r="D19" s="24">
        <f>VLOOKUP($BK$1,dummy!$A$3:$H$24,HLOOKUP(C19,dummy!$B$1:$H$2,2,FALSE),FALSE)</f>
        <v>11</v>
      </c>
      <c r="E19" s="134"/>
      <c r="F19" s="135">
        <v>2</v>
      </c>
      <c r="G19" s="136"/>
      <c r="H19" s="137"/>
      <c r="I19" s="134">
        <v>1</v>
      </c>
      <c r="J19" s="135"/>
      <c r="K19" s="136"/>
      <c r="L19" s="137"/>
      <c r="M19" s="134">
        <v>1</v>
      </c>
      <c r="N19" s="135"/>
      <c r="O19" s="136"/>
      <c r="P19" s="137"/>
      <c r="Q19" s="134"/>
      <c r="R19" s="135">
        <v>2</v>
      </c>
      <c r="S19" s="136"/>
      <c r="T19" s="137"/>
      <c r="U19" s="134"/>
      <c r="V19" s="135"/>
      <c r="W19" s="136"/>
      <c r="X19" s="137"/>
      <c r="Y19" s="278"/>
      <c r="Z19" s="23" t="s">
        <v>39</v>
      </c>
      <c r="AA19" s="18" t="s">
        <v>4</v>
      </c>
      <c r="AB19" s="25" t="s">
        <v>99</v>
      </c>
      <c r="AC19" s="26">
        <f>VLOOKUP($BK$1,dummy!$A$3:$H$24,HLOOKUP(AB19,dummy!$B$1:$H$2,2,FALSE),FALSE)</f>
        <v>11</v>
      </c>
      <c r="AD19" s="134"/>
      <c r="AE19" s="135">
        <v>1</v>
      </c>
      <c r="AF19" s="136"/>
      <c r="AG19" s="137"/>
      <c r="AH19" s="134">
        <v>1</v>
      </c>
      <c r="AI19" s="135"/>
      <c r="AJ19" s="136"/>
      <c r="AK19" s="137"/>
      <c r="AL19" s="134">
        <v>1</v>
      </c>
      <c r="AM19" s="135"/>
      <c r="AN19" s="136"/>
      <c r="AO19" s="137"/>
      <c r="AP19" s="134"/>
      <c r="AQ19" s="135">
        <v>2</v>
      </c>
      <c r="AR19" s="136"/>
      <c r="AS19" s="137"/>
      <c r="AT19" s="134"/>
      <c r="AU19" s="135"/>
      <c r="AV19" s="136"/>
      <c r="AW19" s="137"/>
      <c r="AX19" s="21"/>
      <c r="AY19" s="27" t="s">
        <v>26</v>
      </c>
      <c r="AZ19" s="28"/>
      <c r="BA19" s="29" t="s">
        <v>25</v>
      </c>
      <c r="BB19" s="29" t="s">
        <v>24</v>
      </c>
      <c r="BC19" s="29" t="s">
        <v>23</v>
      </c>
      <c r="BD19" s="29"/>
      <c r="BE19" s="29" t="s">
        <v>22</v>
      </c>
      <c r="BF19" s="30" t="s">
        <v>21</v>
      </c>
      <c r="BG19" s="30" t="s">
        <v>20</v>
      </c>
      <c r="BH19" s="30"/>
      <c r="BI19" s="31" t="s">
        <v>19</v>
      </c>
      <c r="BK19" s="32" t="s">
        <v>18</v>
      </c>
      <c r="BL19" s="32" t="s">
        <v>17</v>
      </c>
      <c r="BM19" s="33" t="s">
        <v>16</v>
      </c>
      <c r="BN19" s="34" t="s">
        <v>15</v>
      </c>
    </row>
    <row r="20" spans="1:66" ht="11.45" customHeight="1" x14ac:dyDescent="0.25">
      <c r="A20" s="43" t="s">
        <v>38</v>
      </c>
      <c r="B20" s="44" t="s">
        <v>2</v>
      </c>
      <c r="C20" s="44" t="s">
        <v>18</v>
      </c>
      <c r="D20" s="46">
        <f>VLOOKUP($BK$1,dummy!$A$3:$H$24,HLOOKUP(C20,dummy!$B$1:$H$2,2,FALSE),FALSE)</f>
        <v>8</v>
      </c>
      <c r="E20" s="138"/>
      <c r="F20" s="139">
        <v>2</v>
      </c>
      <c r="G20" s="140"/>
      <c r="H20" s="141"/>
      <c r="I20" s="138">
        <v>1</v>
      </c>
      <c r="J20" s="139"/>
      <c r="K20" s="140"/>
      <c r="L20" s="141"/>
      <c r="M20" s="138">
        <v>1</v>
      </c>
      <c r="N20" s="139"/>
      <c r="O20" s="140"/>
      <c r="P20" s="141"/>
      <c r="Q20" s="138"/>
      <c r="R20" s="139">
        <v>2</v>
      </c>
      <c r="S20" s="140"/>
      <c r="T20" s="141"/>
      <c r="U20" s="138"/>
      <c r="V20" s="139"/>
      <c r="W20" s="140"/>
      <c r="X20" s="141"/>
      <c r="Y20" s="278"/>
      <c r="Z20" s="23" t="s">
        <v>38</v>
      </c>
      <c r="AA20" s="18" t="s">
        <v>0</v>
      </c>
      <c r="AB20" s="25" t="s">
        <v>100</v>
      </c>
      <c r="AC20" s="26">
        <f>VLOOKUP($BK$1,dummy!$A$3:$H$24,HLOOKUP(AB20,dummy!$B$1:$H$2,2,FALSE),FALSE)</f>
        <v>11</v>
      </c>
      <c r="AD20" s="134"/>
      <c r="AE20" s="135">
        <v>2</v>
      </c>
      <c r="AF20" s="136"/>
      <c r="AG20" s="137"/>
      <c r="AH20" s="134"/>
      <c r="AI20" s="135">
        <v>2</v>
      </c>
      <c r="AJ20" s="136"/>
      <c r="AK20" s="137"/>
      <c r="AL20" s="134">
        <v>1</v>
      </c>
      <c r="AM20" s="135"/>
      <c r="AN20" s="136"/>
      <c r="AO20" s="137"/>
      <c r="AP20" s="134">
        <v>1</v>
      </c>
      <c r="AQ20" s="135"/>
      <c r="AR20" s="136"/>
      <c r="AS20" s="137"/>
      <c r="AT20" s="134"/>
      <c r="AU20" s="135"/>
      <c r="AV20" s="136"/>
      <c r="AW20" s="137"/>
      <c r="AX20" s="21"/>
      <c r="AY20" s="35" t="s">
        <v>13</v>
      </c>
      <c r="AZ20" s="36"/>
      <c r="BA20" s="37">
        <f>(SUMPRODUCT(D6:D36,M6:M36))</f>
        <v>156</v>
      </c>
      <c r="BB20" s="37">
        <f>SUM(P6:P36)</f>
        <v>0</v>
      </c>
      <c r="BC20" s="37">
        <f>(SUMPRODUCT(D6:D36,M6:M36,O6:O36))*(-1)</f>
        <v>0</v>
      </c>
      <c r="BD20" s="29"/>
      <c r="BE20" s="37">
        <f>(SUMPRODUCT(AC6:AC36,AL6:AL36))</f>
        <v>148</v>
      </c>
      <c r="BF20" s="38">
        <f>SUM(AO6:AO36)</f>
        <v>0</v>
      </c>
      <c r="BG20" s="38">
        <f>(SUMPRODUCT(AC6:AC36,AL6:AL36,AN6:AN36))*(-1)</f>
        <v>0</v>
      </c>
      <c r="BH20" s="39"/>
      <c r="BI20" s="40">
        <f>SUM(BA20:BG20)</f>
        <v>304</v>
      </c>
      <c r="BK20" s="242">
        <f>(BA21*BN5)+P6+P13+P20+P27+P34</f>
        <v>24</v>
      </c>
      <c r="BL20" s="243">
        <f>BA22*8</f>
        <v>16</v>
      </c>
      <c r="BM20" s="244"/>
      <c r="BN20" s="243">
        <f>SUM(O6:O36)</f>
        <v>0</v>
      </c>
    </row>
    <row r="21" spans="1:66" ht="11.45" customHeight="1" x14ac:dyDescent="0.25">
      <c r="A21" s="23" t="s">
        <v>37</v>
      </c>
      <c r="B21" s="18" t="s">
        <v>7</v>
      </c>
      <c r="C21" s="18" t="s">
        <v>98</v>
      </c>
      <c r="D21" s="24">
        <f>VLOOKUP($BK$1,dummy!$A$3:$H$24,HLOOKUP(C21,dummy!$B$1:$H$2,2,FALSE),FALSE)</f>
        <v>11</v>
      </c>
      <c r="E21" s="134">
        <v>1</v>
      </c>
      <c r="F21" s="135"/>
      <c r="G21" s="136"/>
      <c r="H21" s="137">
        <v>-2</v>
      </c>
      <c r="I21" s="134">
        <v>1</v>
      </c>
      <c r="J21" s="135"/>
      <c r="K21" s="136"/>
      <c r="L21" s="137"/>
      <c r="M21" s="134"/>
      <c r="N21" s="135">
        <v>1</v>
      </c>
      <c r="O21" s="136"/>
      <c r="P21" s="137"/>
      <c r="Q21" s="134"/>
      <c r="R21" s="135">
        <v>2</v>
      </c>
      <c r="S21" s="136"/>
      <c r="T21" s="137"/>
      <c r="U21" s="134"/>
      <c r="V21" s="135"/>
      <c r="W21" s="136"/>
      <c r="X21" s="137"/>
      <c r="Y21" s="278"/>
      <c r="Z21" s="23" t="s">
        <v>37</v>
      </c>
      <c r="AA21" s="18" t="s">
        <v>12</v>
      </c>
      <c r="AB21" s="25" t="s">
        <v>101</v>
      </c>
      <c r="AC21" s="26">
        <f>VLOOKUP($BK$1,dummy!$A$3:$H$24,HLOOKUP(AB21,dummy!$B$1:$H$2,2,FALSE),FALSE)</f>
        <v>11</v>
      </c>
      <c r="AD21" s="134"/>
      <c r="AE21" s="135">
        <v>2</v>
      </c>
      <c r="AF21" s="136"/>
      <c r="AG21" s="137"/>
      <c r="AH21" s="134"/>
      <c r="AI21" s="135">
        <v>2</v>
      </c>
      <c r="AJ21" s="136"/>
      <c r="AK21" s="137"/>
      <c r="AL21" s="134">
        <v>1</v>
      </c>
      <c r="AM21" s="135"/>
      <c r="AN21" s="136"/>
      <c r="AO21" s="137"/>
      <c r="AP21" s="134">
        <v>1</v>
      </c>
      <c r="AQ21" s="135"/>
      <c r="AR21" s="136"/>
      <c r="AS21" s="137"/>
      <c r="AT21" s="134"/>
      <c r="AU21" s="135"/>
      <c r="AV21" s="136"/>
      <c r="AW21" s="137"/>
      <c r="AX21" s="21"/>
      <c r="AY21" s="41" t="s">
        <v>10</v>
      </c>
      <c r="AZ21" s="42"/>
      <c r="BA21" s="37">
        <f>SUMIF(N6:N36,1)</f>
        <v>3</v>
      </c>
      <c r="BB21" s="245">
        <f>M6+M13+M20+M27+M34</f>
        <v>3</v>
      </c>
      <c r="BC21" s="246"/>
      <c r="BD21" s="29"/>
      <c r="BE21" s="37">
        <f>SUMIF(AM6:AM36,1)</f>
        <v>2</v>
      </c>
      <c r="BF21" s="245">
        <f>AL10+AL17+AL24+AL31</f>
        <v>2</v>
      </c>
      <c r="BG21" s="246"/>
      <c r="BH21" s="39"/>
      <c r="BI21" s="40">
        <f>(BA21+BE21)-(BB21+BF21)</f>
        <v>0</v>
      </c>
      <c r="BK21" s="242"/>
      <c r="BL21" s="242"/>
      <c r="BM21" s="244"/>
      <c r="BN21" s="242"/>
    </row>
    <row r="22" spans="1:66" ht="11.45" customHeight="1" x14ac:dyDescent="0.25">
      <c r="A22" s="23" t="s">
        <v>36</v>
      </c>
      <c r="B22" s="18" t="s">
        <v>4</v>
      </c>
      <c r="C22" s="18" t="s">
        <v>99</v>
      </c>
      <c r="D22" s="24">
        <f>VLOOKUP($BK$1,dummy!$A$3:$H$24,HLOOKUP(C22,dummy!$B$1:$H$2,2,FALSE),FALSE)</f>
        <v>11</v>
      </c>
      <c r="E22" s="134">
        <v>1</v>
      </c>
      <c r="F22" s="135"/>
      <c r="G22" s="136"/>
      <c r="H22" s="137">
        <v>-2</v>
      </c>
      <c r="I22" s="134"/>
      <c r="J22" s="135">
        <v>1</v>
      </c>
      <c r="K22" s="136"/>
      <c r="L22" s="137"/>
      <c r="M22" s="134"/>
      <c r="N22" s="135">
        <v>2</v>
      </c>
      <c r="O22" s="136"/>
      <c r="P22" s="137"/>
      <c r="Q22" s="134">
        <v>1</v>
      </c>
      <c r="R22" s="135"/>
      <c r="S22" s="136"/>
      <c r="T22" s="137"/>
      <c r="U22" s="134"/>
      <c r="V22" s="135"/>
      <c r="W22" s="136"/>
      <c r="X22" s="137"/>
      <c r="Y22" s="278"/>
      <c r="Z22" s="23" t="s">
        <v>36</v>
      </c>
      <c r="AA22" s="18" t="s">
        <v>9</v>
      </c>
      <c r="AB22" s="25" t="s">
        <v>102</v>
      </c>
      <c r="AC22" s="26">
        <f>VLOOKUP($BK$1,dummy!$A$3:$H$24,HLOOKUP(AB22,dummy!$B$1:$H$2,2,FALSE),FALSE)</f>
        <v>11</v>
      </c>
      <c r="AD22" s="134"/>
      <c r="AE22" s="135">
        <v>2</v>
      </c>
      <c r="AF22" s="136"/>
      <c r="AG22" s="137"/>
      <c r="AH22" s="134">
        <v>1</v>
      </c>
      <c r="AI22" s="135"/>
      <c r="AJ22" s="136"/>
      <c r="AK22" s="137"/>
      <c r="AL22" s="134"/>
      <c r="AM22" s="135">
        <v>2</v>
      </c>
      <c r="AN22" s="136"/>
      <c r="AO22" s="137"/>
      <c r="AP22" s="134">
        <v>1</v>
      </c>
      <c r="AQ22" s="135"/>
      <c r="AR22" s="136"/>
      <c r="AS22" s="137"/>
      <c r="AT22" s="134"/>
      <c r="AU22" s="135"/>
      <c r="AV22" s="136"/>
      <c r="AW22" s="137"/>
      <c r="AX22" s="21"/>
      <c r="AY22" s="35" t="s">
        <v>6</v>
      </c>
      <c r="AZ22" s="36"/>
      <c r="BA22" s="37">
        <f>(SUMIF(N6:N36,3)/3)</f>
        <v>2</v>
      </c>
      <c r="BB22" s="247"/>
      <c r="BC22" s="248"/>
      <c r="BD22" s="29"/>
      <c r="BE22" s="37">
        <f>(SUMIF(AM6:AM36,3)/3)</f>
        <v>2</v>
      </c>
      <c r="BF22" s="247"/>
      <c r="BG22" s="248"/>
      <c r="BH22" s="39"/>
      <c r="BI22" s="40">
        <f>SUM(BA22:BE22)</f>
        <v>4</v>
      </c>
      <c r="BK22" s="242">
        <f>(BE21*BN5)+AO10+AO17+AO24+AO31</f>
        <v>16</v>
      </c>
      <c r="BL22" s="243">
        <f>BE22*8</f>
        <v>16</v>
      </c>
      <c r="BM22" s="249">
        <f>BI23</f>
        <v>0</v>
      </c>
      <c r="BN22" s="243">
        <f>SUM(AN6:AN36)</f>
        <v>0</v>
      </c>
    </row>
    <row r="23" spans="1:66" ht="11.45" customHeight="1" x14ac:dyDescent="0.25">
      <c r="A23" s="23" t="s">
        <v>35</v>
      </c>
      <c r="B23" s="18" t="s">
        <v>0</v>
      </c>
      <c r="C23" s="18" t="s">
        <v>100</v>
      </c>
      <c r="D23" s="24">
        <f>VLOOKUP($BK$1,dummy!$A$3:$H$24,HLOOKUP(C23,dummy!$B$1:$H$2,2,FALSE),FALSE)</f>
        <v>11</v>
      </c>
      <c r="E23" s="134"/>
      <c r="F23" s="135">
        <v>2</v>
      </c>
      <c r="G23" s="136"/>
      <c r="H23" s="137"/>
      <c r="I23" s="134"/>
      <c r="J23" s="135">
        <v>2</v>
      </c>
      <c r="K23" s="136"/>
      <c r="L23" s="137"/>
      <c r="M23" s="134">
        <v>1</v>
      </c>
      <c r="N23" s="135"/>
      <c r="O23" s="136"/>
      <c r="P23" s="137"/>
      <c r="Q23" s="134">
        <v>1</v>
      </c>
      <c r="R23" s="135"/>
      <c r="S23" s="136"/>
      <c r="T23" s="137"/>
      <c r="U23" s="134"/>
      <c r="V23" s="135"/>
      <c r="W23" s="136"/>
      <c r="X23" s="137"/>
      <c r="Y23" s="278"/>
      <c r="Z23" s="23" t="s">
        <v>35</v>
      </c>
      <c r="AA23" s="18" t="s">
        <v>0</v>
      </c>
      <c r="AB23" s="25" t="s">
        <v>103</v>
      </c>
      <c r="AC23" s="26">
        <f>VLOOKUP($BK$1,dummy!$A$3:$H$24,HLOOKUP(AB23,dummy!$B$1:$H$2,2,FALSE),FALSE)</f>
        <v>11</v>
      </c>
      <c r="AD23" s="134">
        <v>1</v>
      </c>
      <c r="AE23" s="135"/>
      <c r="AF23" s="136"/>
      <c r="AG23" s="137"/>
      <c r="AH23" s="134">
        <v>1</v>
      </c>
      <c r="AI23" s="135"/>
      <c r="AJ23" s="136"/>
      <c r="AK23" s="137"/>
      <c r="AL23" s="134"/>
      <c r="AM23" s="135">
        <v>2</v>
      </c>
      <c r="AN23" s="136"/>
      <c r="AO23" s="137"/>
      <c r="AP23" s="134"/>
      <c r="AQ23" s="135">
        <v>2</v>
      </c>
      <c r="AR23" s="136"/>
      <c r="AS23" s="137"/>
      <c r="AT23" s="134"/>
      <c r="AU23" s="135"/>
      <c r="AV23" s="136"/>
      <c r="AW23" s="137"/>
      <c r="AX23" s="21"/>
      <c r="AY23" s="35" t="s">
        <v>3</v>
      </c>
      <c r="AZ23" s="36"/>
      <c r="BA23" s="250">
        <v>8</v>
      </c>
      <c r="BB23" s="251"/>
      <c r="BC23" s="252"/>
      <c r="BD23" s="29"/>
      <c r="BE23" s="253">
        <f>BI18-(BI22*BA23)</f>
        <v>304</v>
      </c>
      <c r="BF23" s="254"/>
      <c r="BG23" s="255"/>
      <c r="BH23" s="47"/>
      <c r="BI23" s="48">
        <f>BI20-BE23</f>
        <v>0</v>
      </c>
      <c r="BK23" s="242"/>
      <c r="BL23" s="242"/>
      <c r="BM23" s="249"/>
      <c r="BN23" s="242"/>
    </row>
    <row r="24" spans="1:66" ht="11.45" customHeight="1" x14ac:dyDescent="0.25">
      <c r="A24" s="23" t="s">
        <v>34</v>
      </c>
      <c r="B24" s="18" t="s">
        <v>12</v>
      </c>
      <c r="C24" s="18" t="s">
        <v>101</v>
      </c>
      <c r="D24" s="24">
        <f>VLOOKUP($BK$1,dummy!$A$3:$H$24,HLOOKUP(C24,dummy!$B$1:$H$2,2,FALSE),FALSE)</f>
        <v>11</v>
      </c>
      <c r="E24" s="134"/>
      <c r="F24" s="135">
        <v>2</v>
      </c>
      <c r="G24" s="136"/>
      <c r="H24" s="137"/>
      <c r="I24" s="134"/>
      <c r="J24" s="135">
        <v>2</v>
      </c>
      <c r="K24" s="136"/>
      <c r="L24" s="137"/>
      <c r="M24" s="134">
        <v>1</v>
      </c>
      <c r="N24" s="135"/>
      <c r="O24" s="136"/>
      <c r="P24" s="137"/>
      <c r="Q24" s="134">
        <v>1</v>
      </c>
      <c r="R24" s="135"/>
      <c r="S24" s="136"/>
      <c r="T24" s="137">
        <v>-2</v>
      </c>
      <c r="U24" s="134"/>
      <c r="V24" s="135"/>
      <c r="W24" s="136"/>
      <c r="X24" s="137"/>
      <c r="Y24" s="278"/>
      <c r="Z24" s="43" t="s">
        <v>34</v>
      </c>
      <c r="AA24" s="44" t="s">
        <v>2</v>
      </c>
      <c r="AB24" s="45" t="s">
        <v>18</v>
      </c>
      <c r="AC24" s="46">
        <f>VLOOKUP($BK$1,dummy!$A$3:$H$24,HLOOKUP(AB24,dummy!$B$1:$H$2,2,FALSE),FALSE)</f>
        <v>8</v>
      </c>
      <c r="AD24" s="138"/>
      <c r="AE24" s="139">
        <v>2</v>
      </c>
      <c r="AF24" s="140"/>
      <c r="AG24" s="141"/>
      <c r="AH24" s="138">
        <v>1</v>
      </c>
      <c r="AI24" s="139"/>
      <c r="AJ24" s="140"/>
      <c r="AK24" s="141"/>
      <c r="AL24" s="138">
        <v>1</v>
      </c>
      <c r="AM24" s="139"/>
      <c r="AN24" s="140"/>
      <c r="AO24" s="141"/>
      <c r="AP24" s="138"/>
      <c r="AQ24" s="139">
        <v>2</v>
      </c>
      <c r="AR24" s="140"/>
      <c r="AS24" s="141"/>
      <c r="AT24" s="138"/>
      <c r="AU24" s="139"/>
      <c r="AV24" s="140"/>
      <c r="AW24" s="141"/>
      <c r="AX24" s="21"/>
      <c r="AY24" s="238" t="s">
        <v>108</v>
      </c>
      <c r="AZ24" s="239"/>
      <c r="BA24" s="239"/>
      <c r="BB24" s="239"/>
      <c r="BC24" s="239"/>
      <c r="BD24" s="239"/>
      <c r="BE24" s="239"/>
      <c r="BF24" s="239"/>
      <c r="BG24" s="239"/>
      <c r="BH24" s="240"/>
      <c r="BI24" s="22">
        <v>336</v>
      </c>
      <c r="BK24" s="241" t="str">
        <f>AY24</f>
        <v>Rédli Máté</v>
      </c>
      <c r="BL24" s="241"/>
      <c r="BM24" s="241"/>
      <c r="BN24" s="241"/>
    </row>
    <row r="25" spans="1:66" ht="11.45" customHeight="1" x14ac:dyDescent="0.25">
      <c r="A25" s="23" t="s">
        <v>33</v>
      </c>
      <c r="B25" s="18" t="s">
        <v>9</v>
      </c>
      <c r="C25" s="18" t="s">
        <v>102</v>
      </c>
      <c r="D25" s="24">
        <f>VLOOKUP($BK$1,dummy!$A$3:$H$24,HLOOKUP(C25,dummy!$B$1:$H$2,2,FALSE),FALSE)</f>
        <v>11</v>
      </c>
      <c r="E25" s="134">
        <v>1</v>
      </c>
      <c r="F25" s="135"/>
      <c r="G25" s="136"/>
      <c r="H25" s="137"/>
      <c r="I25" s="134"/>
      <c r="J25" s="135">
        <v>2</v>
      </c>
      <c r="K25" s="136"/>
      <c r="L25" s="137"/>
      <c r="M25" s="134">
        <v>1</v>
      </c>
      <c r="N25" s="135"/>
      <c r="O25" s="136"/>
      <c r="P25" s="137"/>
      <c r="Q25" s="134"/>
      <c r="R25" s="135">
        <v>2</v>
      </c>
      <c r="S25" s="136"/>
      <c r="T25" s="137"/>
      <c r="U25" s="134"/>
      <c r="V25" s="135"/>
      <c r="W25" s="136"/>
      <c r="X25" s="137"/>
      <c r="Y25" s="278"/>
      <c r="Z25" s="23" t="s">
        <v>33</v>
      </c>
      <c r="AA25" s="18" t="s">
        <v>7</v>
      </c>
      <c r="AB25" s="25" t="s">
        <v>98</v>
      </c>
      <c r="AC25" s="26">
        <f>VLOOKUP($BK$1,dummy!$A$3:$H$24,HLOOKUP(AB25,dummy!$B$1:$H$2,2,FALSE),FALSE)</f>
        <v>11</v>
      </c>
      <c r="AD25" s="134"/>
      <c r="AE25" s="135">
        <v>2</v>
      </c>
      <c r="AF25" s="136"/>
      <c r="AG25" s="137"/>
      <c r="AH25" s="134"/>
      <c r="AI25" s="135">
        <v>1</v>
      </c>
      <c r="AJ25" s="136"/>
      <c r="AK25" s="137"/>
      <c r="AL25" s="134">
        <v>1</v>
      </c>
      <c r="AM25" s="135"/>
      <c r="AN25" s="136"/>
      <c r="AO25" s="137"/>
      <c r="AP25" s="134">
        <v>1</v>
      </c>
      <c r="AQ25" s="135"/>
      <c r="AR25" s="136"/>
      <c r="AS25" s="137"/>
      <c r="AT25" s="134"/>
      <c r="AU25" s="135"/>
      <c r="AV25" s="136"/>
      <c r="AW25" s="137"/>
      <c r="AX25" s="21"/>
      <c r="AY25" s="27" t="s">
        <v>26</v>
      </c>
      <c r="AZ25" s="28"/>
      <c r="BA25" s="29" t="s">
        <v>25</v>
      </c>
      <c r="BB25" s="29" t="s">
        <v>24</v>
      </c>
      <c r="BC25" s="29" t="s">
        <v>23</v>
      </c>
      <c r="BD25" s="29"/>
      <c r="BE25" s="29" t="s">
        <v>22</v>
      </c>
      <c r="BF25" s="30" t="s">
        <v>21</v>
      </c>
      <c r="BG25" s="30" t="s">
        <v>20</v>
      </c>
      <c r="BH25" s="30"/>
      <c r="BI25" s="31" t="s">
        <v>19</v>
      </c>
      <c r="BK25" s="32" t="s">
        <v>18</v>
      </c>
      <c r="BL25" s="32" t="s">
        <v>17</v>
      </c>
      <c r="BM25" s="33" t="s">
        <v>16</v>
      </c>
      <c r="BN25" s="34" t="s">
        <v>15</v>
      </c>
    </row>
    <row r="26" spans="1:66" ht="11.45" customHeight="1" x14ac:dyDescent="0.25">
      <c r="A26" s="23" t="s">
        <v>32</v>
      </c>
      <c r="B26" s="18" t="s">
        <v>0</v>
      </c>
      <c r="C26" s="18" t="s">
        <v>103</v>
      </c>
      <c r="D26" s="24">
        <f>VLOOKUP($BK$1,dummy!$A$3:$H$24,HLOOKUP(C26,dummy!$B$1:$H$2,2,FALSE),FALSE)</f>
        <v>11</v>
      </c>
      <c r="E26" s="134">
        <v>1</v>
      </c>
      <c r="F26" s="135"/>
      <c r="G26" s="136"/>
      <c r="H26" s="137"/>
      <c r="I26" s="134">
        <v>1</v>
      </c>
      <c r="J26" s="135" t="s">
        <v>104</v>
      </c>
      <c r="K26" s="136"/>
      <c r="L26" s="137"/>
      <c r="M26" s="134"/>
      <c r="N26" s="135">
        <v>2</v>
      </c>
      <c r="O26" s="136"/>
      <c r="P26" s="137"/>
      <c r="Q26" s="134"/>
      <c r="R26" s="135">
        <v>2</v>
      </c>
      <c r="S26" s="136"/>
      <c r="T26" s="137"/>
      <c r="U26" s="134"/>
      <c r="V26" s="135"/>
      <c r="W26" s="136"/>
      <c r="X26" s="137"/>
      <c r="Y26" s="278"/>
      <c r="Z26" s="23" t="s">
        <v>32</v>
      </c>
      <c r="AA26" s="18" t="s">
        <v>4</v>
      </c>
      <c r="AB26" s="25" t="s">
        <v>99</v>
      </c>
      <c r="AC26" s="26">
        <f>VLOOKUP($BK$1,dummy!$A$3:$H$24,HLOOKUP(AB26,dummy!$B$1:$H$2,2,FALSE),FALSE)</f>
        <v>11</v>
      </c>
      <c r="AD26" s="134">
        <v>1</v>
      </c>
      <c r="AE26" s="135"/>
      <c r="AF26" s="136"/>
      <c r="AG26" s="137"/>
      <c r="AH26" s="134"/>
      <c r="AI26" s="135">
        <v>2</v>
      </c>
      <c r="AJ26" s="136"/>
      <c r="AK26" s="137"/>
      <c r="AL26" s="134"/>
      <c r="AM26" s="135">
        <v>1</v>
      </c>
      <c r="AN26" s="136"/>
      <c r="AO26" s="137"/>
      <c r="AP26" s="134">
        <v>1</v>
      </c>
      <c r="AQ26" s="135"/>
      <c r="AR26" s="136"/>
      <c r="AS26" s="137"/>
      <c r="AT26" s="134"/>
      <c r="AU26" s="135"/>
      <c r="AV26" s="136"/>
      <c r="AW26" s="137"/>
      <c r="AX26" s="21"/>
      <c r="AY26" s="35" t="s">
        <v>13</v>
      </c>
      <c r="AZ26" s="36"/>
      <c r="BA26" s="37">
        <f>(SUMPRODUCT(D6:D36,Q6:Q36))</f>
        <v>140</v>
      </c>
      <c r="BB26" s="37">
        <f>SUM(T6:T36)</f>
        <v>-2</v>
      </c>
      <c r="BC26" s="37">
        <f>(SUMPRODUCT(D6:D36,Q6:Q36,S6:S36))*(-1)</f>
        <v>0</v>
      </c>
      <c r="BD26" s="29"/>
      <c r="BE26" s="37">
        <f>(SUMPRODUCT(AC6:AC36,AP6:AP36))</f>
        <v>170</v>
      </c>
      <c r="BF26" s="38">
        <f>SUM(AS6:AS36)</f>
        <v>-4</v>
      </c>
      <c r="BG26" s="38">
        <f>(SUMPRODUCT(AC6:AC36,AP6:AP36,AR6:AR36))*(-1)</f>
        <v>0</v>
      </c>
      <c r="BH26" s="39"/>
      <c r="BI26" s="40">
        <f>SUM(BA26:BG26)</f>
        <v>304</v>
      </c>
      <c r="BK26" s="242">
        <f>(BA27*BN5)+T6+T13+T20+T27+T34</f>
        <v>8</v>
      </c>
      <c r="BL26" s="243">
        <f>BA28*8</f>
        <v>16</v>
      </c>
      <c r="BM26" s="244"/>
      <c r="BN26" s="243">
        <f>SUM(S6:S36)</f>
        <v>0</v>
      </c>
    </row>
    <row r="27" spans="1:66" ht="11.45" customHeight="1" x14ac:dyDescent="0.25">
      <c r="A27" s="43" t="s">
        <v>31</v>
      </c>
      <c r="B27" s="44" t="s">
        <v>2</v>
      </c>
      <c r="C27" s="44" t="s">
        <v>18</v>
      </c>
      <c r="D27" s="46">
        <f>VLOOKUP($BK$1,dummy!$A$3:$H$24,HLOOKUP(C27,dummy!$B$1:$H$2,2,FALSE),FALSE)</f>
        <v>8</v>
      </c>
      <c r="E27" s="138"/>
      <c r="F27" s="139">
        <v>2</v>
      </c>
      <c r="G27" s="140"/>
      <c r="H27" s="141"/>
      <c r="I27" s="138">
        <v>1</v>
      </c>
      <c r="J27" s="139"/>
      <c r="K27" s="140"/>
      <c r="L27" s="141"/>
      <c r="M27" s="138">
        <v>1</v>
      </c>
      <c r="N27" s="139"/>
      <c r="O27" s="140"/>
      <c r="P27" s="141"/>
      <c r="Q27" s="138"/>
      <c r="R27" s="139">
        <v>2</v>
      </c>
      <c r="S27" s="140"/>
      <c r="T27" s="141"/>
      <c r="U27" s="138"/>
      <c r="V27" s="139"/>
      <c r="W27" s="140"/>
      <c r="X27" s="141"/>
      <c r="Y27" s="278"/>
      <c r="Z27" s="23" t="s">
        <v>31</v>
      </c>
      <c r="AA27" s="18" t="s">
        <v>0</v>
      </c>
      <c r="AB27" s="25" t="s">
        <v>100</v>
      </c>
      <c r="AC27" s="26">
        <f>VLOOKUP($BK$1,dummy!$A$3:$H$24,HLOOKUP(AB27,dummy!$B$1:$H$2,2,FALSE),FALSE)</f>
        <v>11</v>
      </c>
      <c r="AD27" s="134"/>
      <c r="AE27" s="135">
        <v>2</v>
      </c>
      <c r="AF27" s="136"/>
      <c r="AG27" s="137"/>
      <c r="AH27" s="134">
        <v>1</v>
      </c>
      <c r="AI27" s="135"/>
      <c r="AJ27" s="136"/>
      <c r="AK27" s="137"/>
      <c r="AL27" s="134"/>
      <c r="AM27" s="135">
        <v>2</v>
      </c>
      <c r="AN27" s="136"/>
      <c r="AO27" s="137"/>
      <c r="AP27" s="134">
        <v>1</v>
      </c>
      <c r="AQ27" s="135"/>
      <c r="AR27" s="136"/>
      <c r="AS27" s="137"/>
      <c r="AT27" s="134"/>
      <c r="AU27" s="135"/>
      <c r="AV27" s="136"/>
      <c r="AW27" s="137"/>
      <c r="AX27" s="21"/>
      <c r="AY27" s="41" t="s">
        <v>10</v>
      </c>
      <c r="AZ27" s="42"/>
      <c r="BA27" s="37">
        <f>SUMIF(R6:R36,1)</f>
        <v>1</v>
      </c>
      <c r="BB27" s="245">
        <f>Q6+Q13+Q20+Q27+Q34</f>
        <v>1</v>
      </c>
      <c r="BC27" s="246"/>
      <c r="BD27" s="29"/>
      <c r="BE27" s="37">
        <f>SUMIF(AQ6:AQ36,1)</f>
        <v>2</v>
      </c>
      <c r="BF27" s="245">
        <f>AP10+AP17+AP24+AP31</f>
        <v>2</v>
      </c>
      <c r="BG27" s="246"/>
      <c r="BH27" s="39"/>
      <c r="BI27" s="40">
        <f>(BA27+BE27)-(BB27+BF27)</f>
        <v>0</v>
      </c>
      <c r="BK27" s="242"/>
      <c r="BL27" s="242"/>
      <c r="BM27" s="244"/>
      <c r="BN27" s="242"/>
    </row>
    <row r="28" spans="1:66" ht="11.45" customHeight="1" x14ac:dyDescent="0.25">
      <c r="A28" s="23" t="s">
        <v>30</v>
      </c>
      <c r="B28" s="18" t="s">
        <v>7</v>
      </c>
      <c r="C28" s="18" t="s">
        <v>98</v>
      </c>
      <c r="D28" s="24">
        <f>VLOOKUP($BK$1,dummy!$A$3:$H$24,HLOOKUP(C28,dummy!$B$1:$H$2,2,FALSE),FALSE)</f>
        <v>11</v>
      </c>
      <c r="E28" s="134"/>
      <c r="F28" s="135">
        <v>2</v>
      </c>
      <c r="G28" s="136"/>
      <c r="H28" s="137"/>
      <c r="I28" s="134">
        <v>1</v>
      </c>
      <c r="J28" s="135"/>
      <c r="K28" s="136"/>
      <c r="L28" s="137"/>
      <c r="M28" s="134">
        <v>1</v>
      </c>
      <c r="N28" s="135"/>
      <c r="O28" s="136"/>
      <c r="P28" s="137"/>
      <c r="Q28" s="134"/>
      <c r="R28" s="135">
        <v>3</v>
      </c>
      <c r="S28" s="136"/>
      <c r="T28" s="137"/>
      <c r="U28" s="134"/>
      <c r="V28" s="135"/>
      <c r="W28" s="136"/>
      <c r="X28" s="137"/>
      <c r="Y28" s="278"/>
      <c r="Z28" s="23" t="s">
        <v>30</v>
      </c>
      <c r="AA28" s="18" t="s">
        <v>12</v>
      </c>
      <c r="AB28" s="25" t="s">
        <v>101</v>
      </c>
      <c r="AC28" s="26">
        <f>VLOOKUP($BK$1,dummy!$A$3:$H$24,HLOOKUP(AB28,dummy!$B$1:$H$2,2,FALSE),FALSE)</f>
        <v>11</v>
      </c>
      <c r="AD28" s="134"/>
      <c r="AE28" s="135">
        <v>2</v>
      </c>
      <c r="AF28" s="136"/>
      <c r="AG28" s="137"/>
      <c r="AH28" s="134">
        <v>1</v>
      </c>
      <c r="AI28" s="135"/>
      <c r="AJ28" s="136"/>
      <c r="AK28" s="137"/>
      <c r="AL28" s="134"/>
      <c r="AM28" s="135">
        <v>2</v>
      </c>
      <c r="AN28" s="136"/>
      <c r="AO28" s="137"/>
      <c r="AP28" s="134">
        <v>1</v>
      </c>
      <c r="AQ28" s="135"/>
      <c r="AR28" s="136"/>
      <c r="AS28" s="137">
        <v>-2</v>
      </c>
      <c r="AT28" s="134"/>
      <c r="AU28" s="135"/>
      <c r="AV28" s="136"/>
      <c r="AW28" s="137"/>
      <c r="AX28" s="21"/>
      <c r="AY28" s="35" t="s">
        <v>6</v>
      </c>
      <c r="AZ28" s="36"/>
      <c r="BA28" s="37">
        <f>(SUMIF(R6:R36,3)/3)</f>
        <v>2</v>
      </c>
      <c r="BB28" s="247"/>
      <c r="BC28" s="248"/>
      <c r="BD28" s="29"/>
      <c r="BE28" s="37">
        <f>(SUMIF(AQ6:AQ36,3)/3)</f>
        <v>2</v>
      </c>
      <c r="BF28" s="247"/>
      <c r="BG28" s="248"/>
      <c r="BH28" s="39"/>
      <c r="BI28" s="40">
        <f>SUM(BA28:BE28)</f>
        <v>4</v>
      </c>
      <c r="BK28" s="242">
        <f>(BE27*BN5)+AS10+AS17+AS24+AS31</f>
        <v>16</v>
      </c>
      <c r="BL28" s="243">
        <f>BE28*8</f>
        <v>16</v>
      </c>
      <c r="BM28" s="249">
        <f>BI29</f>
        <v>0</v>
      </c>
      <c r="BN28" s="243">
        <f>SUM(AR6:AR36)</f>
        <v>0</v>
      </c>
    </row>
    <row r="29" spans="1:66" ht="11.45" customHeight="1" x14ac:dyDescent="0.25">
      <c r="A29" s="23" t="s">
        <v>29</v>
      </c>
      <c r="B29" s="18" t="s">
        <v>4</v>
      </c>
      <c r="C29" s="18" t="s">
        <v>99</v>
      </c>
      <c r="D29" s="24">
        <f>VLOOKUP($BK$1,dummy!$A$3:$H$24,HLOOKUP(C29,dummy!$B$1:$H$2,2,FALSE),FALSE)</f>
        <v>11</v>
      </c>
      <c r="E29" s="134">
        <v>1</v>
      </c>
      <c r="F29" s="135"/>
      <c r="G29" s="136"/>
      <c r="H29" s="137">
        <v>-2</v>
      </c>
      <c r="I29" s="134"/>
      <c r="J29" s="135">
        <v>1</v>
      </c>
      <c r="K29" s="136"/>
      <c r="L29" s="137"/>
      <c r="M29" s="134">
        <v>1</v>
      </c>
      <c r="N29" s="135"/>
      <c r="O29" s="136"/>
      <c r="P29" s="137"/>
      <c r="Q29" s="134"/>
      <c r="R29" s="135">
        <v>3</v>
      </c>
      <c r="S29" s="136"/>
      <c r="T29" s="137"/>
      <c r="U29" s="134"/>
      <c r="V29" s="135"/>
      <c r="W29" s="136"/>
      <c r="X29" s="137"/>
      <c r="Y29" s="278"/>
      <c r="Z29" s="23" t="s">
        <v>29</v>
      </c>
      <c r="AA29" s="18" t="s">
        <v>9</v>
      </c>
      <c r="AB29" s="25" t="s">
        <v>102</v>
      </c>
      <c r="AC29" s="26">
        <f>VLOOKUP($BK$1,dummy!$A$3:$H$24,HLOOKUP(AB29,dummy!$B$1:$H$2,2,FALSE),FALSE)</f>
        <v>11</v>
      </c>
      <c r="AD29" s="134"/>
      <c r="AE29" s="135">
        <v>2</v>
      </c>
      <c r="AF29" s="136"/>
      <c r="AG29" s="137"/>
      <c r="AH29" s="134">
        <v>1</v>
      </c>
      <c r="AI29" s="135"/>
      <c r="AJ29" s="136"/>
      <c r="AK29" s="137"/>
      <c r="AL29" s="134">
        <v>1</v>
      </c>
      <c r="AM29" s="135"/>
      <c r="AN29" s="136"/>
      <c r="AO29" s="137"/>
      <c r="AP29" s="134"/>
      <c r="AQ29" s="135">
        <v>2</v>
      </c>
      <c r="AR29" s="136"/>
      <c r="AS29" s="137"/>
      <c r="AT29" s="134"/>
      <c r="AU29" s="135"/>
      <c r="AV29" s="136"/>
      <c r="AW29" s="137"/>
      <c r="AX29" s="21"/>
      <c r="AY29" s="35" t="s">
        <v>3</v>
      </c>
      <c r="AZ29" s="36"/>
      <c r="BA29" s="250">
        <v>8</v>
      </c>
      <c r="BB29" s="251"/>
      <c r="BC29" s="252"/>
      <c r="BD29" s="29"/>
      <c r="BE29" s="253">
        <f>BI24-(BI28*BA29)</f>
        <v>304</v>
      </c>
      <c r="BF29" s="254"/>
      <c r="BG29" s="255"/>
      <c r="BH29" s="47"/>
      <c r="BI29" s="48">
        <f>BI26-BE29</f>
        <v>0</v>
      </c>
      <c r="BK29" s="242"/>
      <c r="BL29" s="242"/>
      <c r="BM29" s="249"/>
      <c r="BN29" s="242"/>
    </row>
    <row r="30" spans="1:66" ht="11.45" customHeight="1" x14ac:dyDescent="0.25">
      <c r="A30" s="23" t="s">
        <v>28</v>
      </c>
      <c r="B30" s="18" t="s">
        <v>0</v>
      </c>
      <c r="C30" s="18" t="s">
        <v>100</v>
      </c>
      <c r="D30" s="24">
        <f>VLOOKUP($BK$1,dummy!$A$3:$H$24,HLOOKUP(C30,dummy!$B$1:$H$2,2,FALSE),FALSE)</f>
        <v>11</v>
      </c>
      <c r="E30" s="134">
        <v>1</v>
      </c>
      <c r="F30" s="135"/>
      <c r="G30" s="136"/>
      <c r="H30" s="137"/>
      <c r="I30" s="134">
        <v>1</v>
      </c>
      <c r="J30" s="135"/>
      <c r="K30" s="136"/>
      <c r="L30" s="137"/>
      <c r="M30" s="134"/>
      <c r="N30" s="135">
        <v>1</v>
      </c>
      <c r="O30" s="136"/>
      <c r="P30" s="137"/>
      <c r="Q30" s="134"/>
      <c r="R30" s="135">
        <v>2</v>
      </c>
      <c r="S30" s="136"/>
      <c r="T30" s="137"/>
      <c r="U30" s="134"/>
      <c r="V30" s="135"/>
      <c r="W30" s="136"/>
      <c r="X30" s="137"/>
      <c r="Y30" s="278"/>
      <c r="Z30" s="23" t="s">
        <v>28</v>
      </c>
      <c r="AA30" s="18" t="s">
        <v>0</v>
      </c>
      <c r="AB30" s="25" t="s">
        <v>103</v>
      </c>
      <c r="AC30" s="26">
        <f>VLOOKUP($BK$1,dummy!$A$3:$H$24,HLOOKUP(AB30,dummy!$B$1:$H$2,2,FALSE),FALSE)</f>
        <v>11</v>
      </c>
      <c r="AD30" s="134">
        <v>1</v>
      </c>
      <c r="AE30" s="135"/>
      <c r="AF30" s="136"/>
      <c r="AG30" s="137"/>
      <c r="AH30" s="134"/>
      <c r="AI30" s="135">
        <v>2</v>
      </c>
      <c r="AJ30" s="136"/>
      <c r="AK30" s="137"/>
      <c r="AL30" s="134">
        <v>1</v>
      </c>
      <c r="AM30" s="135"/>
      <c r="AN30" s="136"/>
      <c r="AO30" s="137"/>
      <c r="AP30" s="134"/>
      <c r="AQ30" s="135">
        <v>2</v>
      </c>
      <c r="AR30" s="136"/>
      <c r="AS30" s="137"/>
      <c r="AT30" s="134"/>
      <c r="AU30" s="135"/>
      <c r="AV30" s="136"/>
      <c r="AW30" s="137"/>
      <c r="AX30" s="21"/>
      <c r="AY30" s="238"/>
      <c r="AZ30" s="239"/>
      <c r="BA30" s="239"/>
      <c r="BB30" s="239"/>
      <c r="BC30" s="239"/>
      <c r="BD30" s="239"/>
      <c r="BE30" s="239"/>
      <c r="BF30" s="239"/>
      <c r="BG30" s="239"/>
      <c r="BH30" s="240"/>
      <c r="BI30" s="22">
        <v>336</v>
      </c>
      <c r="BK30" s="241">
        <f>AY30</f>
        <v>0</v>
      </c>
      <c r="BL30" s="241"/>
      <c r="BM30" s="241"/>
      <c r="BN30" s="241"/>
    </row>
    <row r="31" spans="1:66" ht="11.45" customHeight="1" x14ac:dyDescent="0.25">
      <c r="A31" s="23" t="s">
        <v>27</v>
      </c>
      <c r="B31" s="18" t="s">
        <v>12</v>
      </c>
      <c r="C31" s="18" t="s">
        <v>101</v>
      </c>
      <c r="D31" s="24">
        <f>VLOOKUP($BK$1,dummy!$A$3:$H$24,HLOOKUP(C31,dummy!$B$1:$H$2,2,FALSE),FALSE)</f>
        <v>11</v>
      </c>
      <c r="E31" s="134"/>
      <c r="F31" s="135">
        <v>2</v>
      </c>
      <c r="G31" s="136"/>
      <c r="H31" s="137"/>
      <c r="I31" s="134">
        <v>1</v>
      </c>
      <c r="J31" s="135"/>
      <c r="K31" s="136"/>
      <c r="L31" s="137"/>
      <c r="M31" s="134">
        <v>1</v>
      </c>
      <c r="N31" s="135"/>
      <c r="O31" s="136"/>
      <c r="P31" s="137"/>
      <c r="Q31" s="134"/>
      <c r="R31" s="135">
        <v>2</v>
      </c>
      <c r="S31" s="136"/>
      <c r="T31" s="137"/>
      <c r="U31" s="134"/>
      <c r="V31" s="135"/>
      <c r="W31" s="136"/>
      <c r="X31" s="137"/>
      <c r="Y31" s="278"/>
      <c r="Z31" s="43" t="s">
        <v>27</v>
      </c>
      <c r="AA31" s="44" t="s">
        <v>2</v>
      </c>
      <c r="AB31" s="45" t="s">
        <v>18</v>
      </c>
      <c r="AC31" s="46">
        <f>VLOOKUP($BK$1,dummy!$A$3:$H$24,HLOOKUP(AB31,dummy!$B$1:$H$2,2,FALSE),FALSE)</f>
        <v>8</v>
      </c>
      <c r="AD31" s="138">
        <v>1</v>
      </c>
      <c r="AE31" s="139"/>
      <c r="AF31" s="140"/>
      <c r="AG31" s="141"/>
      <c r="AH31" s="138"/>
      <c r="AI31" s="139">
        <v>2</v>
      </c>
      <c r="AJ31" s="140"/>
      <c r="AK31" s="141"/>
      <c r="AL31" s="138">
        <v>1</v>
      </c>
      <c r="AM31" s="139"/>
      <c r="AN31" s="140"/>
      <c r="AO31" s="141"/>
      <c r="AP31" s="138"/>
      <c r="AQ31" s="139">
        <v>2</v>
      </c>
      <c r="AR31" s="140"/>
      <c r="AS31" s="141"/>
      <c r="AT31" s="138"/>
      <c r="AU31" s="139"/>
      <c r="AV31" s="140"/>
      <c r="AW31" s="141"/>
      <c r="AX31" s="21"/>
      <c r="AY31" s="27" t="s">
        <v>26</v>
      </c>
      <c r="AZ31" s="28"/>
      <c r="BA31" s="29" t="s">
        <v>25</v>
      </c>
      <c r="BB31" s="29" t="s">
        <v>24</v>
      </c>
      <c r="BC31" s="29" t="s">
        <v>23</v>
      </c>
      <c r="BD31" s="29"/>
      <c r="BE31" s="29" t="s">
        <v>22</v>
      </c>
      <c r="BF31" s="30" t="s">
        <v>21</v>
      </c>
      <c r="BG31" s="30" t="s">
        <v>20</v>
      </c>
      <c r="BH31" s="30"/>
      <c r="BI31" s="31" t="s">
        <v>19</v>
      </c>
      <c r="BK31" s="32" t="s">
        <v>18</v>
      </c>
      <c r="BL31" s="32" t="s">
        <v>17</v>
      </c>
      <c r="BM31" s="33" t="s">
        <v>16</v>
      </c>
      <c r="BN31" s="34" t="s">
        <v>15</v>
      </c>
    </row>
    <row r="32" spans="1:66" ht="11.45" customHeight="1" x14ac:dyDescent="0.25">
      <c r="A32" s="23" t="s">
        <v>14</v>
      </c>
      <c r="B32" s="18" t="s">
        <v>9</v>
      </c>
      <c r="C32" s="18" t="s">
        <v>102</v>
      </c>
      <c r="D32" s="24">
        <f>VLOOKUP($BK$1,dummy!$A$3:$H$24,HLOOKUP(C32,dummy!$B$1:$H$2,2,FALSE),FALSE)</f>
        <v>11</v>
      </c>
      <c r="E32" s="134">
        <v>1</v>
      </c>
      <c r="F32" s="135"/>
      <c r="G32" s="136"/>
      <c r="H32" s="137"/>
      <c r="I32" s="134"/>
      <c r="J32" s="135">
        <v>2</v>
      </c>
      <c r="K32" s="136"/>
      <c r="L32" s="137"/>
      <c r="M32" s="134">
        <v>1</v>
      </c>
      <c r="N32" s="135"/>
      <c r="O32" s="136"/>
      <c r="P32" s="137"/>
      <c r="Q32" s="134"/>
      <c r="R32" s="135">
        <v>2</v>
      </c>
      <c r="S32" s="136"/>
      <c r="T32" s="137"/>
      <c r="U32" s="134"/>
      <c r="V32" s="135"/>
      <c r="W32" s="136"/>
      <c r="X32" s="137"/>
      <c r="Y32" s="278"/>
      <c r="Z32" s="23" t="s">
        <v>14</v>
      </c>
      <c r="AA32" s="18" t="s">
        <v>7</v>
      </c>
      <c r="AB32" s="25" t="s">
        <v>98</v>
      </c>
      <c r="AC32" s="26">
        <f>VLOOKUP($BK$1,dummy!$A$3:$H$24,HLOOKUP(AB32,dummy!$B$1:$H$2,2,FALSE),FALSE)</f>
        <v>11</v>
      </c>
      <c r="AD32" s="134"/>
      <c r="AE32" s="135">
        <v>1</v>
      </c>
      <c r="AF32" s="136"/>
      <c r="AG32" s="137"/>
      <c r="AH32" s="134">
        <v>1</v>
      </c>
      <c r="AI32" s="135"/>
      <c r="AJ32" s="136"/>
      <c r="AK32" s="137"/>
      <c r="AL32" s="134"/>
      <c r="AM32" s="135">
        <v>1</v>
      </c>
      <c r="AN32" s="136"/>
      <c r="AO32" s="137"/>
      <c r="AP32" s="134">
        <v>1</v>
      </c>
      <c r="AQ32" s="135"/>
      <c r="AR32" s="136"/>
      <c r="AS32" s="137"/>
      <c r="AT32" s="134"/>
      <c r="AU32" s="135"/>
      <c r="AV32" s="136"/>
      <c r="AW32" s="137"/>
      <c r="AX32" s="21"/>
      <c r="AY32" s="35" t="s">
        <v>13</v>
      </c>
      <c r="AZ32" s="36"/>
      <c r="BA32" s="37">
        <f>(SUMPRODUCT(D6:D36,U6:U36))</f>
        <v>0</v>
      </c>
      <c r="BB32" s="37">
        <f>SUM(X6:X36)</f>
        <v>0</v>
      </c>
      <c r="BC32" s="37">
        <f>(SUMPRODUCT(D6:D36,U6:U36,W6:W36))*(-1)</f>
        <v>0</v>
      </c>
      <c r="BD32" s="29"/>
      <c r="BE32" s="37">
        <f>(SUMPRODUCT(AC6:AC36,AT6:AT36))</f>
        <v>0</v>
      </c>
      <c r="BF32" s="38">
        <f>SUM(AW6:AW36)</f>
        <v>0</v>
      </c>
      <c r="BG32" s="38">
        <f>(SUMPRODUCT(AC6:AC36,AT6:AT36,AV6:AV36))*(-1)</f>
        <v>0</v>
      </c>
      <c r="BH32" s="39"/>
      <c r="BI32" s="40">
        <f>SUM(BA32:BG32)</f>
        <v>0</v>
      </c>
      <c r="BK32" s="242">
        <f>(BA33*BN5)+X6+X13+X20+X27+X34</f>
        <v>0</v>
      </c>
      <c r="BL32" s="243">
        <f>BA34*8</f>
        <v>0</v>
      </c>
      <c r="BM32" s="244"/>
      <c r="BN32" s="243">
        <f>SUM(W6:W36)</f>
        <v>0</v>
      </c>
    </row>
    <row r="33" spans="1:66" ht="11.45" customHeight="1" x14ac:dyDescent="0.25">
      <c r="A33" s="23" t="s">
        <v>11</v>
      </c>
      <c r="B33" s="18" t="s">
        <v>0</v>
      </c>
      <c r="C33" s="18" t="s">
        <v>103</v>
      </c>
      <c r="D33" s="24">
        <f>VLOOKUP($BK$1,dummy!$A$3:$H$24,HLOOKUP(C33,dummy!$B$1:$H$2,2,FALSE),FALSE)</f>
        <v>11</v>
      </c>
      <c r="E33" s="134">
        <v>1</v>
      </c>
      <c r="F33" s="135"/>
      <c r="G33" s="136"/>
      <c r="H33" s="137"/>
      <c r="I33" s="134">
        <v>1</v>
      </c>
      <c r="J33" s="135"/>
      <c r="K33" s="136"/>
      <c r="L33" s="137"/>
      <c r="M33" s="134"/>
      <c r="N33" s="135">
        <v>2</v>
      </c>
      <c r="O33" s="136"/>
      <c r="P33" s="137"/>
      <c r="Q33" s="134"/>
      <c r="R33" s="135">
        <v>2</v>
      </c>
      <c r="S33" s="136"/>
      <c r="T33" s="137"/>
      <c r="U33" s="134"/>
      <c r="V33" s="135"/>
      <c r="W33" s="136"/>
      <c r="X33" s="137"/>
      <c r="Y33" s="278"/>
      <c r="Z33" s="23" t="s">
        <v>11</v>
      </c>
      <c r="AA33" s="18" t="s">
        <v>4</v>
      </c>
      <c r="AB33" s="25" t="s">
        <v>99</v>
      </c>
      <c r="AC33" s="26">
        <f>VLOOKUP($BK$1,dummy!$A$3:$H$24,HLOOKUP(AB33,dummy!$B$1:$H$2,2,FALSE),FALSE)</f>
        <v>11</v>
      </c>
      <c r="AD33" s="134"/>
      <c r="AE33" s="135">
        <v>2</v>
      </c>
      <c r="AF33" s="136"/>
      <c r="AG33" s="137"/>
      <c r="AH33" s="134">
        <v>1</v>
      </c>
      <c r="AI33" s="135"/>
      <c r="AJ33" s="136"/>
      <c r="AK33" s="137"/>
      <c r="AL33" s="134"/>
      <c r="AM33" s="135">
        <v>2</v>
      </c>
      <c r="AN33" s="136"/>
      <c r="AO33" s="137"/>
      <c r="AP33" s="134">
        <v>1</v>
      </c>
      <c r="AQ33" s="135"/>
      <c r="AR33" s="136"/>
      <c r="AS33" s="137"/>
      <c r="AT33" s="134"/>
      <c r="AU33" s="135"/>
      <c r="AV33" s="136"/>
      <c r="AW33" s="137"/>
      <c r="AX33" s="21"/>
      <c r="AY33" s="41" t="s">
        <v>10</v>
      </c>
      <c r="AZ33" s="42"/>
      <c r="BA33" s="37">
        <f>SUMIF(V6:V36,1)</f>
        <v>0</v>
      </c>
      <c r="BB33" s="245">
        <f>U6+U13+U20+U27+U34</f>
        <v>0</v>
      </c>
      <c r="BC33" s="246"/>
      <c r="BD33" s="29"/>
      <c r="BE33" s="37">
        <f>SUMIF(AU6:AU36,1)</f>
        <v>0</v>
      </c>
      <c r="BF33" s="245">
        <f>AT10+AT17+AT24+AT31</f>
        <v>0</v>
      </c>
      <c r="BG33" s="246"/>
      <c r="BH33" s="39"/>
      <c r="BI33" s="40">
        <f>(BA33+BE33)-(BB33+BF33)</f>
        <v>0</v>
      </c>
      <c r="BK33" s="242"/>
      <c r="BL33" s="242"/>
      <c r="BM33" s="244"/>
      <c r="BN33" s="242"/>
    </row>
    <row r="34" spans="1:66" ht="11.45" customHeight="1" x14ac:dyDescent="0.25">
      <c r="A34" s="43" t="s">
        <v>8</v>
      </c>
      <c r="B34" s="44" t="s">
        <v>2</v>
      </c>
      <c r="C34" s="44" t="s">
        <v>18</v>
      </c>
      <c r="D34" s="46">
        <f>VLOOKUP($BK$1,dummy!$A$3:$H$24,HLOOKUP(C34,dummy!$B$1:$H$2,2,FALSE),FALSE)</f>
        <v>8</v>
      </c>
      <c r="E34" s="138"/>
      <c r="F34" s="139">
        <v>2</v>
      </c>
      <c r="G34" s="140"/>
      <c r="H34" s="141"/>
      <c r="I34" s="138">
        <v>1</v>
      </c>
      <c r="J34" s="139"/>
      <c r="K34" s="140"/>
      <c r="L34" s="141"/>
      <c r="M34" s="138">
        <v>1</v>
      </c>
      <c r="N34" s="139"/>
      <c r="O34" s="140"/>
      <c r="P34" s="141"/>
      <c r="Q34" s="138"/>
      <c r="R34" s="139">
        <v>2</v>
      </c>
      <c r="S34" s="140"/>
      <c r="T34" s="141"/>
      <c r="U34" s="138"/>
      <c r="V34" s="139"/>
      <c r="W34" s="140"/>
      <c r="X34" s="141"/>
      <c r="Y34" s="278"/>
      <c r="Z34" s="49"/>
      <c r="AA34" s="50"/>
      <c r="AB34" s="51"/>
      <c r="AC34" s="52"/>
      <c r="AD34" s="53"/>
      <c r="AE34" s="54"/>
      <c r="AF34" s="55"/>
      <c r="AG34" s="56"/>
      <c r="AH34" s="53"/>
      <c r="AI34" s="54"/>
      <c r="AJ34" s="55"/>
      <c r="AK34" s="56"/>
      <c r="AL34" s="53"/>
      <c r="AM34" s="54"/>
      <c r="AN34" s="55"/>
      <c r="AO34" s="56"/>
      <c r="AP34" s="53"/>
      <c r="AQ34" s="54"/>
      <c r="AR34" s="55"/>
      <c r="AS34" s="56"/>
      <c r="AT34" s="53"/>
      <c r="AU34" s="54"/>
      <c r="AV34" s="55"/>
      <c r="AW34" s="56"/>
      <c r="AX34" s="21"/>
      <c r="AY34" s="35" t="s">
        <v>6</v>
      </c>
      <c r="AZ34" s="36"/>
      <c r="BA34" s="37">
        <f>(SUMIF(V6:V36,3)/3)</f>
        <v>0</v>
      </c>
      <c r="BB34" s="247"/>
      <c r="BC34" s="248"/>
      <c r="BD34" s="29"/>
      <c r="BE34" s="37">
        <f>(SUMIF(AU6:AU36,3)/3)</f>
        <v>0</v>
      </c>
      <c r="BF34" s="247"/>
      <c r="BG34" s="248"/>
      <c r="BH34" s="39"/>
      <c r="BI34" s="40">
        <f>SUM(BA34:BE34)</f>
        <v>0</v>
      </c>
      <c r="BK34" s="242">
        <f>(BE33*BN5)+AW10+AW17+AW24+AW31</f>
        <v>0</v>
      </c>
      <c r="BL34" s="243">
        <f>BE34*8</f>
        <v>0</v>
      </c>
      <c r="BM34" s="249">
        <f>BI35</f>
        <v>-336</v>
      </c>
      <c r="BN34" s="243">
        <f>SUM(AV6:AV36)</f>
        <v>0</v>
      </c>
    </row>
    <row r="35" spans="1:66" ht="11.45" customHeight="1" x14ac:dyDescent="0.25">
      <c r="A35" s="23" t="s">
        <v>5</v>
      </c>
      <c r="B35" s="18" t="s">
        <v>7</v>
      </c>
      <c r="C35" s="18" t="s">
        <v>98</v>
      </c>
      <c r="D35" s="26">
        <f>VLOOKUP($BK$1,dummy!$A$3:$H$24,HLOOKUP(C35,dummy!$B$1:$H$2,2,FALSE),FALSE)</f>
        <v>11</v>
      </c>
      <c r="E35" s="134">
        <v>1</v>
      </c>
      <c r="F35" s="135"/>
      <c r="G35" s="136"/>
      <c r="H35" s="137"/>
      <c r="I35" s="134"/>
      <c r="J35" s="135">
        <v>1</v>
      </c>
      <c r="K35" s="136"/>
      <c r="L35" s="137"/>
      <c r="M35" s="134"/>
      <c r="N35" s="135">
        <v>1</v>
      </c>
      <c r="O35" s="136"/>
      <c r="P35" s="137"/>
      <c r="Q35" s="134">
        <v>1</v>
      </c>
      <c r="R35" s="135"/>
      <c r="S35" s="136"/>
      <c r="T35" s="137"/>
      <c r="U35" s="134"/>
      <c r="V35" s="135"/>
      <c r="W35" s="136"/>
      <c r="X35" s="137"/>
      <c r="Y35" s="278"/>
      <c r="Z35" s="49"/>
      <c r="AA35" s="50"/>
      <c r="AB35" s="51"/>
      <c r="AC35" s="52"/>
      <c r="AD35" s="53"/>
      <c r="AE35" s="54"/>
      <c r="AF35" s="55"/>
      <c r="AG35" s="56"/>
      <c r="AH35" s="53"/>
      <c r="AI35" s="54"/>
      <c r="AJ35" s="55"/>
      <c r="AK35" s="56"/>
      <c r="AL35" s="53"/>
      <c r="AM35" s="54"/>
      <c r="AN35" s="55"/>
      <c r="AO35" s="56"/>
      <c r="AP35" s="53"/>
      <c r="AQ35" s="54"/>
      <c r="AR35" s="55"/>
      <c r="AS35" s="56"/>
      <c r="AT35" s="53"/>
      <c r="AU35" s="54"/>
      <c r="AV35" s="55"/>
      <c r="AW35" s="56"/>
      <c r="AX35" s="21"/>
      <c r="AY35" s="35" t="s">
        <v>3</v>
      </c>
      <c r="AZ35" s="36"/>
      <c r="BA35" s="250">
        <v>8</v>
      </c>
      <c r="BB35" s="251"/>
      <c r="BC35" s="252"/>
      <c r="BD35" s="29"/>
      <c r="BE35" s="253">
        <f>BI30-(BI34*BA35)</f>
        <v>336</v>
      </c>
      <c r="BF35" s="254"/>
      <c r="BG35" s="255"/>
      <c r="BH35" s="47"/>
      <c r="BI35" s="48">
        <f>BI32-BE35</f>
        <v>-336</v>
      </c>
      <c r="BK35" s="242"/>
      <c r="BL35" s="242"/>
      <c r="BM35" s="249"/>
      <c r="BN35" s="242"/>
    </row>
    <row r="36" spans="1:66" ht="11.45" customHeight="1" thickBot="1" x14ac:dyDescent="0.3">
      <c r="A36" s="57" t="s">
        <v>1</v>
      </c>
      <c r="B36" s="58" t="s">
        <v>4</v>
      </c>
      <c r="C36" s="58" t="s">
        <v>99</v>
      </c>
      <c r="D36" s="59">
        <f>VLOOKUP($BK$1,dummy!$A$3:$H$24,HLOOKUP(C36,dummy!$B$1:$H$2,2,FALSE),FALSE)</f>
        <v>11</v>
      </c>
      <c r="E36" s="142">
        <v>1</v>
      </c>
      <c r="F36" s="143"/>
      <c r="G36" s="144"/>
      <c r="H36" s="145"/>
      <c r="I36" s="142"/>
      <c r="J36" s="143">
        <v>2</v>
      </c>
      <c r="K36" s="144"/>
      <c r="L36" s="145"/>
      <c r="M36" s="142"/>
      <c r="N36" s="143">
        <v>2</v>
      </c>
      <c r="O36" s="144"/>
      <c r="P36" s="145"/>
      <c r="Q36" s="142">
        <v>1</v>
      </c>
      <c r="R36" s="143"/>
      <c r="S36" s="144"/>
      <c r="T36" s="145"/>
      <c r="U36" s="142"/>
      <c r="V36" s="143"/>
      <c r="W36" s="144"/>
      <c r="X36" s="145"/>
      <c r="Y36" s="280"/>
      <c r="Z36" s="60"/>
      <c r="AA36" s="61"/>
      <c r="AB36" s="62"/>
      <c r="AC36" s="63"/>
      <c r="AD36" s="64"/>
      <c r="AE36" s="65"/>
      <c r="AF36" s="66"/>
      <c r="AG36" s="67"/>
      <c r="AH36" s="64"/>
      <c r="AI36" s="65"/>
      <c r="AJ36" s="66"/>
      <c r="AK36" s="67"/>
      <c r="AL36" s="64"/>
      <c r="AM36" s="65"/>
      <c r="AN36" s="66"/>
      <c r="AO36" s="67"/>
      <c r="AP36" s="64"/>
      <c r="AQ36" s="65"/>
      <c r="AR36" s="66"/>
      <c r="AS36" s="67"/>
      <c r="AT36" s="64"/>
      <c r="AU36" s="65"/>
      <c r="AV36" s="66"/>
      <c r="AW36" s="67"/>
      <c r="AX36" s="21"/>
      <c r="AY36" s="68"/>
      <c r="AZ36" s="68"/>
      <c r="BA36" s="68"/>
      <c r="BB36" s="68"/>
      <c r="BC36" s="68"/>
      <c r="BD36" s="68"/>
      <c r="BE36" s="68"/>
      <c r="BF36" s="68"/>
      <c r="BG36" s="68"/>
      <c r="BH36" s="68"/>
      <c r="BI36" s="68"/>
      <c r="BK36" s="1"/>
    </row>
    <row r="37" spans="1:66" ht="15.75" thickBot="1" x14ac:dyDescent="0.3"/>
    <row r="38" spans="1:66" ht="11.45" customHeight="1" x14ac:dyDescent="0.25">
      <c r="A38" s="263" t="s">
        <v>93</v>
      </c>
      <c r="B38" s="264"/>
      <c r="C38" s="264"/>
      <c r="D38" s="264"/>
      <c r="E38" s="264"/>
      <c r="F38" s="264"/>
      <c r="G38" s="264"/>
      <c r="H38" s="264"/>
      <c r="I38" s="264"/>
      <c r="J38" s="264"/>
      <c r="K38" s="264"/>
      <c r="L38" s="264"/>
      <c r="M38" s="264"/>
      <c r="N38" s="264"/>
      <c r="O38" s="264"/>
      <c r="P38" s="264"/>
      <c r="Q38" s="264"/>
      <c r="R38" s="264"/>
      <c r="S38" s="264"/>
      <c r="T38" s="264"/>
      <c r="U38" s="264"/>
      <c r="V38" s="264"/>
      <c r="W38" s="264"/>
      <c r="X38" s="264"/>
      <c r="Y38" s="264"/>
      <c r="Z38" s="264"/>
      <c r="AA38" s="264"/>
      <c r="AB38" s="264"/>
      <c r="AC38" s="264"/>
      <c r="AD38" s="264"/>
      <c r="AE38" s="264"/>
      <c r="AF38" s="264"/>
      <c r="AG38" s="264"/>
      <c r="AH38" s="264"/>
      <c r="AI38" s="264"/>
      <c r="AJ38" s="264"/>
      <c r="AK38" s="264"/>
      <c r="AL38" s="264"/>
      <c r="AM38" s="264"/>
      <c r="AN38" s="264"/>
      <c r="AO38" s="264"/>
      <c r="AP38" s="264"/>
      <c r="AQ38" s="264"/>
      <c r="AR38" s="264"/>
      <c r="AS38" s="264"/>
      <c r="AT38" s="264"/>
      <c r="AU38" s="264"/>
      <c r="AV38" s="264"/>
      <c r="AW38" s="264"/>
      <c r="AX38" s="264"/>
      <c r="AY38" s="264"/>
      <c r="AZ38" s="264"/>
      <c r="BA38" s="264"/>
      <c r="BB38" s="264"/>
      <c r="BC38" s="264"/>
      <c r="BD38" s="264"/>
      <c r="BE38" s="264"/>
      <c r="BF38" s="264"/>
      <c r="BG38" s="264"/>
      <c r="BH38" s="264"/>
      <c r="BI38" s="265"/>
      <c r="BK38" s="229" t="str">
        <f>BK1</f>
        <v>Szeged</v>
      </c>
      <c r="BL38" s="230"/>
      <c r="BM38" s="230"/>
      <c r="BN38" s="231"/>
    </row>
    <row r="39" spans="1:66" ht="11.45" customHeight="1" thickBot="1" x14ac:dyDescent="0.3">
      <c r="A39" s="266"/>
      <c r="B39" s="267"/>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7"/>
      <c r="AA39" s="267"/>
      <c r="AB39" s="267"/>
      <c r="AC39" s="267"/>
      <c r="AD39" s="267"/>
      <c r="AE39" s="267"/>
      <c r="AF39" s="267"/>
      <c r="AG39" s="267"/>
      <c r="AH39" s="267"/>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67"/>
      <c r="BF39" s="267"/>
      <c r="BG39" s="267"/>
      <c r="BH39" s="267"/>
      <c r="BI39" s="268"/>
      <c r="BK39" s="232"/>
      <c r="BL39" s="233"/>
      <c r="BM39" s="233"/>
      <c r="BN39" s="234"/>
    </row>
    <row r="40" spans="1:66" ht="11.45" customHeight="1" thickBot="1" x14ac:dyDescent="0.3">
      <c r="A40" s="269" t="s">
        <v>88</v>
      </c>
      <c r="B40" s="270"/>
      <c r="C40" s="3"/>
      <c r="D40" s="271" t="s">
        <v>13</v>
      </c>
      <c r="E40" s="273" t="str">
        <f>LEFT(AY43,3)</f>
        <v/>
      </c>
      <c r="F40" s="274"/>
      <c r="G40" s="275"/>
      <c r="H40" s="276"/>
      <c r="I40" s="273" t="str">
        <f>LEFT(AY49,3)</f>
        <v/>
      </c>
      <c r="J40" s="274"/>
      <c r="K40" s="275"/>
      <c r="L40" s="276"/>
      <c r="M40" s="273" t="str">
        <f>LEFT(AY55,3)</f>
        <v/>
      </c>
      <c r="N40" s="274"/>
      <c r="O40" s="275"/>
      <c r="P40" s="276"/>
      <c r="Q40" s="273" t="str">
        <f>LEFT(AY61,3)</f>
        <v/>
      </c>
      <c r="R40" s="274"/>
      <c r="S40" s="275"/>
      <c r="T40" s="276"/>
      <c r="U40" s="273" t="str">
        <f>LEFT(AY67,3)</f>
        <v/>
      </c>
      <c r="V40" s="274"/>
      <c r="W40" s="275"/>
      <c r="X40" s="276"/>
      <c r="Y40" s="277"/>
      <c r="Z40" s="269" t="s">
        <v>87</v>
      </c>
      <c r="AA40" s="270"/>
      <c r="AB40" s="3"/>
      <c r="AC40" s="271" t="s">
        <v>13</v>
      </c>
      <c r="AD40" s="273" t="str">
        <f>LEFT(AY43,3)</f>
        <v/>
      </c>
      <c r="AE40" s="274"/>
      <c r="AF40" s="275"/>
      <c r="AG40" s="276"/>
      <c r="AH40" s="273" t="str">
        <f>LEFT(AY49,3)</f>
        <v/>
      </c>
      <c r="AI40" s="274"/>
      <c r="AJ40" s="275"/>
      <c r="AK40" s="276"/>
      <c r="AL40" s="273" t="str">
        <f>LEFT(AY55,3)</f>
        <v/>
      </c>
      <c r="AM40" s="274"/>
      <c r="AN40" s="275"/>
      <c r="AO40" s="276"/>
      <c r="AP40" s="273" t="str">
        <f>LEFT(AY61,3)</f>
        <v/>
      </c>
      <c r="AQ40" s="274"/>
      <c r="AR40" s="275"/>
      <c r="AS40" s="276"/>
      <c r="AT40" s="273" t="str">
        <f>LEFT(AY67,3)</f>
        <v/>
      </c>
      <c r="AU40" s="274"/>
      <c r="AV40" s="275"/>
      <c r="AW40" s="276"/>
      <c r="AX40" s="4"/>
      <c r="AY40" s="281"/>
      <c r="AZ40" s="282"/>
      <c r="BA40" s="282"/>
      <c r="BB40" s="282"/>
      <c r="BC40" s="282"/>
      <c r="BD40" s="282"/>
      <c r="BE40" s="282"/>
      <c r="BF40" s="282"/>
      <c r="BG40" s="282"/>
      <c r="BH40" s="282"/>
      <c r="BI40" s="283"/>
      <c r="BK40" s="235"/>
      <c r="BL40" s="236"/>
      <c r="BM40" s="236"/>
      <c r="BN40" s="237"/>
    </row>
    <row r="41" spans="1:66" ht="5.0999999999999996" customHeight="1" thickBot="1" x14ac:dyDescent="0.3">
      <c r="A41" s="287">
        <v>30</v>
      </c>
      <c r="B41" s="288"/>
      <c r="C41" s="5"/>
      <c r="D41" s="272"/>
      <c r="E41" s="256">
        <f t="shared" ref="E41" si="7">COUNTIF(E43:F73,1)+COUNTIF(E43:F73,2)+COUNTIF(E43:F73,3)</f>
        <v>0</v>
      </c>
      <c r="F41" s="257"/>
      <c r="G41" s="257"/>
      <c r="H41" s="258"/>
      <c r="I41" s="256">
        <f t="shared" ref="I41" si="8">COUNTIF(I43:J73,1)+COUNTIF(I43:J73,2)+COUNTIF(I43:J73,3)</f>
        <v>0</v>
      </c>
      <c r="J41" s="257"/>
      <c r="K41" s="257"/>
      <c r="L41" s="258"/>
      <c r="M41" s="256">
        <f t="shared" ref="M41" si="9">COUNTIF(M43:N73,1)+COUNTIF(M43:N73,2)+COUNTIF(M43:N73,3)</f>
        <v>0</v>
      </c>
      <c r="N41" s="257"/>
      <c r="O41" s="257"/>
      <c r="P41" s="258"/>
      <c r="Q41" s="256">
        <f t="shared" ref="Q41" si="10">COUNTIF(Q43:R73,1)+COUNTIF(Q43:R73,2)+COUNTIF(Q43:R73,3)</f>
        <v>0</v>
      </c>
      <c r="R41" s="257"/>
      <c r="S41" s="257"/>
      <c r="T41" s="258"/>
      <c r="U41" s="256">
        <f t="shared" ref="U41" si="11">COUNTIF(U43:V73,1)+COUNTIF(U43:V73,2)+COUNTIF(U43:V73,3)</f>
        <v>0</v>
      </c>
      <c r="V41" s="257"/>
      <c r="W41" s="257"/>
      <c r="X41" s="258"/>
      <c r="Y41" s="278"/>
      <c r="Z41" s="287">
        <v>27</v>
      </c>
      <c r="AA41" s="288"/>
      <c r="AB41" s="5"/>
      <c r="AC41" s="272"/>
      <c r="AD41" s="256">
        <f t="shared" ref="AD41" si="12">COUNTIF(AD43:AE73,1)+COUNTIF(AD43:AE73,2)+COUNTIF(AD43:AE73,3)</f>
        <v>0</v>
      </c>
      <c r="AE41" s="257"/>
      <c r="AF41" s="257"/>
      <c r="AG41" s="258"/>
      <c r="AH41" s="256">
        <f t="shared" ref="AH41" si="13">COUNTIF(AH43:AI73,1)+COUNTIF(AH43:AI73,2)+COUNTIF(AH43:AI73,3)</f>
        <v>0</v>
      </c>
      <c r="AI41" s="257"/>
      <c r="AJ41" s="257"/>
      <c r="AK41" s="258"/>
      <c r="AL41" s="256">
        <f t="shared" ref="AL41" si="14">COUNTIF(AL43:AM73,1)+COUNTIF(AL43:AM73,2)+COUNTIF(AL43:AM73,3)</f>
        <v>0</v>
      </c>
      <c r="AM41" s="257"/>
      <c r="AN41" s="257"/>
      <c r="AO41" s="258"/>
      <c r="AP41" s="256">
        <f t="shared" ref="AP41" si="15">COUNTIF(AP43:AQ73,1)+COUNTIF(AP43:AQ73,2)+COUNTIF(AP43:AQ73,3)</f>
        <v>0</v>
      </c>
      <c r="AQ41" s="257"/>
      <c r="AR41" s="257"/>
      <c r="AS41" s="258"/>
      <c r="AT41" s="256">
        <f t="shared" ref="AT41" si="16">COUNTIF(AT43:AU73,1)+COUNTIF(AT43:AU73,2)+COUNTIF(AT43:AU73,3)</f>
        <v>0</v>
      </c>
      <c r="AU41" s="257"/>
      <c r="AV41" s="257"/>
      <c r="AW41" s="258"/>
      <c r="AX41" s="4"/>
      <c r="AY41" s="284"/>
      <c r="AZ41" s="285"/>
      <c r="BA41" s="285"/>
      <c r="BB41" s="285"/>
      <c r="BC41" s="285"/>
      <c r="BD41" s="285"/>
      <c r="BE41" s="285"/>
      <c r="BF41" s="285"/>
      <c r="BG41" s="285"/>
      <c r="BH41" s="285"/>
      <c r="BI41" s="286"/>
    </row>
    <row r="42" spans="1:66" ht="11.45" customHeight="1" thickBot="1" x14ac:dyDescent="0.3">
      <c r="A42" s="289"/>
      <c r="B42" s="290"/>
      <c r="C42" s="6"/>
      <c r="D42" s="7" t="s">
        <v>59</v>
      </c>
      <c r="E42" s="8" t="s">
        <v>58</v>
      </c>
      <c r="F42" s="9" t="s">
        <v>57</v>
      </c>
      <c r="G42" s="10" t="s">
        <v>56</v>
      </c>
      <c r="H42" s="11" t="s">
        <v>55</v>
      </c>
      <c r="I42" s="8" t="s">
        <v>58</v>
      </c>
      <c r="J42" s="9" t="s">
        <v>57</v>
      </c>
      <c r="K42" s="10" t="s">
        <v>56</v>
      </c>
      <c r="L42" s="11" t="s">
        <v>55</v>
      </c>
      <c r="M42" s="8" t="s">
        <v>58</v>
      </c>
      <c r="N42" s="9" t="s">
        <v>57</v>
      </c>
      <c r="O42" s="10" t="s">
        <v>56</v>
      </c>
      <c r="P42" s="11" t="s">
        <v>55</v>
      </c>
      <c r="Q42" s="8" t="s">
        <v>58</v>
      </c>
      <c r="R42" s="9" t="s">
        <v>57</v>
      </c>
      <c r="S42" s="10" t="s">
        <v>56</v>
      </c>
      <c r="T42" s="11" t="s">
        <v>55</v>
      </c>
      <c r="U42" s="8" t="s">
        <v>58</v>
      </c>
      <c r="V42" s="9" t="s">
        <v>57</v>
      </c>
      <c r="W42" s="10" t="s">
        <v>56</v>
      </c>
      <c r="X42" s="11" t="s">
        <v>55</v>
      </c>
      <c r="Y42" s="278"/>
      <c r="Z42" s="289"/>
      <c r="AA42" s="290"/>
      <c r="AB42" s="6"/>
      <c r="AC42" s="7" t="s">
        <v>59</v>
      </c>
      <c r="AD42" s="8" t="s">
        <v>58</v>
      </c>
      <c r="AE42" s="9" t="s">
        <v>57</v>
      </c>
      <c r="AF42" s="10" t="s">
        <v>56</v>
      </c>
      <c r="AG42" s="11" t="s">
        <v>55</v>
      </c>
      <c r="AH42" s="8" t="s">
        <v>58</v>
      </c>
      <c r="AI42" s="9" t="s">
        <v>57</v>
      </c>
      <c r="AJ42" s="10" t="s">
        <v>56</v>
      </c>
      <c r="AK42" s="11" t="s">
        <v>55</v>
      </c>
      <c r="AL42" s="8" t="s">
        <v>58</v>
      </c>
      <c r="AM42" s="9" t="s">
        <v>57</v>
      </c>
      <c r="AN42" s="10" t="s">
        <v>56</v>
      </c>
      <c r="AO42" s="11" t="s">
        <v>55</v>
      </c>
      <c r="AP42" s="8" t="s">
        <v>58</v>
      </c>
      <c r="AQ42" s="9" t="s">
        <v>57</v>
      </c>
      <c r="AR42" s="10" t="s">
        <v>56</v>
      </c>
      <c r="AS42" s="11" t="s">
        <v>55</v>
      </c>
      <c r="AT42" s="8" t="s">
        <v>58</v>
      </c>
      <c r="AU42" s="9" t="s">
        <v>57</v>
      </c>
      <c r="AV42" s="10" t="s">
        <v>56</v>
      </c>
      <c r="AW42" s="11" t="s">
        <v>55</v>
      </c>
      <c r="AX42" s="4"/>
      <c r="AY42" s="259" t="s">
        <v>54</v>
      </c>
      <c r="AZ42" s="260"/>
      <c r="BA42" s="260"/>
      <c r="BB42" s="260"/>
      <c r="BC42" s="260"/>
      <c r="BD42" s="260"/>
      <c r="BE42" s="260"/>
      <c r="BF42" s="260"/>
      <c r="BG42" s="260"/>
      <c r="BH42" s="260"/>
      <c r="BI42" s="261"/>
      <c r="BK42" s="262" t="s">
        <v>53</v>
      </c>
      <c r="BL42" s="262"/>
      <c r="BM42" s="262"/>
      <c r="BN42" s="12">
        <f>VLOOKUP($BK$1,dummy!$A$3:$H$24,8,FALSE)</f>
        <v>8</v>
      </c>
    </row>
    <row r="43" spans="1:66" ht="11.45" customHeight="1" x14ac:dyDescent="0.25">
      <c r="A43" s="17" t="s">
        <v>52</v>
      </c>
      <c r="B43" s="72" t="s">
        <v>0</v>
      </c>
      <c r="C43" s="73" t="s">
        <v>100</v>
      </c>
      <c r="D43" s="74">
        <f>VLOOKUP($BK$1,dummy!$A$3:$H$24,HLOOKUP(C43,dummy!$B$1:$H$2,2,FALSE),FALSE)</f>
        <v>11</v>
      </c>
      <c r="E43" s="150"/>
      <c r="F43" s="151"/>
      <c r="G43" s="152"/>
      <c r="H43" s="153"/>
      <c r="I43" s="154"/>
      <c r="J43" s="151"/>
      <c r="K43" s="152"/>
      <c r="L43" s="153"/>
      <c r="M43" s="154"/>
      <c r="N43" s="151"/>
      <c r="O43" s="152"/>
      <c r="P43" s="153"/>
      <c r="Q43" s="154"/>
      <c r="R43" s="151"/>
      <c r="S43" s="152"/>
      <c r="T43" s="153"/>
      <c r="U43" s="155"/>
      <c r="V43" s="156"/>
      <c r="W43" s="152"/>
      <c r="X43" s="153"/>
      <c r="Y43" s="278"/>
      <c r="Z43" s="17" t="s">
        <v>52</v>
      </c>
      <c r="AA43" s="72" t="s">
        <v>0</v>
      </c>
      <c r="AB43" s="73" t="s">
        <v>103</v>
      </c>
      <c r="AC43" s="74">
        <f>VLOOKUP($BK$1,dummy!$A$3:$H$24,HLOOKUP(AB43,dummy!$B$1:$H$2,2,FALSE),FALSE)</f>
        <v>11</v>
      </c>
      <c r="AD43" s="176"/>
      <c r="AE43" s="151"/>
      <c r="AF43" s="152"/>
      <c r="AG43" s="153"/>
      <c r="AH43" s="154"/>
      <c r="AI43" s="151"/>
      <c r="AJ43" s="152"/>
      <c r="AK43" s="153"/>
      <c r="AL43" s="154"/>
      <c r="AM43" s="151"/>
      <c r="AN43" s="152"/>
      <c r="AO43" s="153"/>
      <c r="AP43" s="154"/>
      <c r="AQ43" s="151"/>
      <c r="AR43" s="152"/>
      <c r="AS43" s="153"/>
      <c r="AT43" s="154"/>
      <c r="AU43" s="151"/>
      <c r="AV43" s="177"/>
      <c r="AW43" s="153"/>
      <c r="AX43" s="21"/>
      <c r="AY43" s="238"/>
      <c r="AZ43" s="239"/>
      <c r="BA43" s="239"/>
      <c r="BB43" s="239"/>
      <c r="BC43" s="239"/>
      <c r="BD43" s="239"/>
      <c r="BE43" s="239"/>
      <c r="BF43" s="239"/>
      <c r="BG43" s="239"/>
      <c r="BH43" s="240"/>
      <c r="BI43" s="22">
        <v>320</v>
      </c>
      <c r="BK43" s="241">
        <f>AY43</f>
        <v>0</v>
      </c>
      <c r="BL43" s="241"/>
      <c r="BM43" s="241"/>
      <c r="BN43" s="241"/>
    </row>
    <row r="44" spans="1:66" ht="11.45" customHeight="1" x14ac:dyDescent="0.25">
      <c r="A44" s="23" t="s">
        <v>51</v>
      </c>
      <c r="B44" s="72" t="s">
        <v>12</v>
      </c>
      <c r="C44" s="75" t="s">
        <v>101</v>
      </c>
      <c r="D44" s="26">
        <f>VLOOKUP($BK$1,dummy!$A$3:$H$24,HLOOKUP(C44,dummy!$B$1:$H$2,2,FALSE),FALSE)</f>
        <v>11</v>
      </c>
      <c r="E44" s="157"/>
      <c r="F44" s="158"/>
      <c r="G44" s="159"/>
      <c r="H44" s="160"/>
      <c r="I44" s="161"/>
      <c r="J44" s="158"/>
      <c r="K44" s="159"/>
      <c r="L44" s="160"/>
      <c r="M44" s="161"/>
      <c r="N44" s="158"/>
      <c r="O44" s="159"/>
      <c r="P44" s="160"/>
      <c r="Q44" s="161"/>
      <c r="R44" s="158"/>
      <c r="S44" s="159"/>
      <c r="T44" s="160"/>
      <c r="U44" s="162"/>
      <c r="V44" s="163"/>
      <c r="W44" s="159"/>
      <c r="X44" s="160"/>
      <c r="Y44" s="278"/>
      <c r="Z44" s="43" t="s">
        <v>51</v>
      </c>
      <c r="AA44" s="76" t="s">
        <v>2</v>
      </c>
      <c r="AB44" s="77" t="s">
        <v>18</v>
      </c>
      <c r="AC44" s="46">
        <f>VLOOKUP($BK$1,dummy!$A$3:$H$24,HLOOKUP(AB44,dummy!$B$1:$H$2,2,FALSE),FALSE)</f>
        <v>8</v>
      </c>
      <c r="AD44" s="164"/>
      <c r="AE44" s="165"/>
      <c r="AF44" s="166"/>
      <c r="AG44" s="167"/>
      <c r="AH44" s="168"/>
      <c r="AI44" s="165"/>
      <c r="AJ44" s="166"/>
      <c r="AK44" s="167"/>
      <c r="AL44" s="168"/>
      <c r="AM44" s="165"/>
      <c r="AN44" s="166"/>
      <c r="AO44" s="167"/>
      <c r="AP44" s="168"/>
      <c r="AQ44" s="165"/>
      <c r="AR44" s="166"/>
      <c r="AS44" s="167"/>
      <c r="AT44" s="168"/>
      <c r="AU44" s="165"/>
      <c r="AV44" s="178"/>
      <c r="AW44" s="167"/>
      <c r="AX44" s="21"/>
      <c r="AY44" s="27" t="s">
        <v>26</v>
      </c>
      <c r="AZ44" s="28"/>
      <c r="BA44" s="29" t="s">
        <v>25</v>
      </c>
      <c r="BB44" s="29" t="s">
        <v>24</v>
      </c>
      <c r="BC44" s="29" t="s">
        <v>23</v>
      </c>
      <c r="BD44" s="29"/>
      <c r="BE44" s="29" t="s">
        <v>22</v>
      </c>
      <c r="BF44" s="30" t="s">
        <v>21</v>
      </c>
      <c r="BG44" s="30" t="s">
        <v>20</v>
      </c>
      <c r="BH44" s="30"/>
      <c r="BI44" s="31" t="s">
        <v>19</v>
      </c>
      <c r="BK44" s="32" t="s">
        <v>18</v>
      </c>
      <c r="BL44" s="32" t="s">
        <v>17</v>
      </c>
      <c r="BM44" s="33" t="s">
        <v>16</v>
      </c>
      <c r="BN44" s="34" t="s">
        <v>15</v>
      </c>
    </row>
    <row r="45" spans="1:66" ht="11.45" customHeight="1" x14ac:dyDescent="0.25">
      <c r="A45" s="23" t="s">
        <v>50</v>
      </c>
      <c r="B45" s="72" t="s">
        <v>9</v>
      </c>
      <c r="C45" s="75" t="s">
        <v>102</v>
      </c>
      <c r="D45" s="26">
        <f>VLOOKUP($BK$1,dummy!$A$3:$H$24,HLOOKUP(C45,dummy!$B$1:$H$2,2,FALSE),FALSE)</f>
        <v>11</v>
      </c>
      <c r="E45" s="157"/>
      <c r="F45" s="158"/>
      <c r="G45" s="159"/>
      <c r="H45" s="160"/>
      <c r="I45" s="161"/>
      <c r="J45" s="158"/>
      <c r="K45" s="159"/>
      <c r="L45" s="160"/>
      <c r="M45" s="161"/>
      <c r="N45" s="158"/>
      <c r="O45" s="159"/>
      <c r="P45" s="160"/>
      <c r="Q45" s="161"/>
      <c r="R45" s="158"/>
      <c r="S45" s="159"/>
      <c r="T45" s="160"/>
      <c r="U45" s="162"/>
      <c r="V45" s="163"/>
      <c r="W45" s="159"/>
      <c r="X45" s="160"/>
      <c r="Y45" s="278"/>
      <c r="Z45" s="23" t="s">
        <v>50</v>
      </c>
      <c r="AA45" s="72" t="s">
        <v>7</v>
      </c>
      <c r="AB45" s="75" t="s">
        <v>98</v>
      </c>
      <c r="AC45" s="26">
        <f>VLOOKUP($BK$1,dummy!$A$3:$H$24,HLOOKUP(AB45,dummy!$B$1:$H$2,2,FALSE),FALSE)</f>
        <v>11</v>
      </c>
      <c r="AD45" s="157"/>
      <c r="AE45" s="158"/>
      <c r="AF45" s="159"/>
      <c r="AG45" s="160"/>
      <c r="AH45" s="161"/>
      <c r="AI45" s="158"/>
      <c r="AJ45" s="159"/>
      <c r="AK45" s="160"/>
      <c r="AL45" s="161"/>
      <c r="AM45" s="158"/>
      <c r="AN45" s="159"/>
      <c r="AO45" s="160"/>
      <c r="AP45" s="161"/>
      <c r="AQ45" s="158"/>
      <c r="AR45" s="159"/>
      <c r="AS45" s="160"/>
      <c r="AT45" s="161"/>
      <c r="AU45" s="158"/>
      <c r="AV45" s="179"/>
      <c r="AW45" s="160"/>
      <c r="AX45" s="21"/>
      <c r="AY45" s="35" t="s">
        <v>13</v>
      </c>
      <c r="AZ45" s="36"/>
      <c r="BA45" s="37">
        <f>(SUMPRODUCT(D43:D73,E43:E73))</f>
        <v>0</v>
      </c>
      <c r="BB45" s="37">
        <f>SUM(H43:H73)</f>
        <v>0</v>
      </c>
      <c r="BC45" s="37">
        <f>(SUMPRODUCT(D43:D73,E43:E73,G43:G73))*(-1)</f>
        <v>0</v>
      </c>
      <c r="BD45" s="29"/>
      <c r="BE45" s="37">
        <f>(SUMPRODUCT(AC43:AC73,AD43:AD73))</f>
        <v>0</v>
      </c>
      <c r="BF45" s="38">
        <f>SUM(AG43:AG73)</f>
        <v>0</v>
      </c>
      <c r="BG45" s="38">
        <f>(SUMPRODUCT(AC43:AC73,AD43:AD73,AF43:AF73))*(-1)</f>
        <v>0</v>
      </c>
      <c r="BH45" s="39"/>
      <c r="BI45" s="40">
        <f>SUM(BA45:BG45)</f>
        <v>0</v>
      </c>
      <c r="BK45" s="242">
        <f>(BA46*BN42)+H47+H54+H61+H68</f>
        <v>0</v>
      </c>
      <c r="BL45" s="243">
        <f>BA47*8</f>
        <v>0</v>
      </c>
      <c r="BM45" s="244"/>
      <c r="BN45" s="243">
        <f>SUM(G43:G73)</f>
        <v>0</v>
      </c>
    </row>
    <row r="46" spans="1:66" ht="11.45" customHeight="1" x14ac:dyDescent="0.25">
      <c r="A46" s="23" t="s">
        <v>49</v>
      </c>
      <c r="B46" s="72" t="s">
        <v>0</v>
      </c>
      <c r="C46" s="75" t="s">
        <v>103</v>
      </c>
      <c r="D46" s="26">
        <f>VLOOKUP($BK$1,dummy!$A$3:$H$24,HLOOKUP(C46,dummy!$B$1:$H$2,2,FALSE),FALSE)</f>
        <v>11</v>
      </c>
      <c r="E46" s="157"/>
      <c r="F46" s="158"/>
      <c r="G46" s="159"/>
      <c r="H46" s="160"/>
      <c r="I46" s="161"/>
      <c r="J46" s="158"/>
      <c r="K46" s="159"/>
      <c r="L46" s="160"/>
      <c r="M46" s="161"/>
      <c r="N46" s="158"/>
      <c r="O46" s="159"/>
      <c r="P46" s="160"/>
      <c r="Q46" s="161"/>
      <c r="R46" s="158"/>
      <c r="S46" s="159"/>
      <c r="T46" s="160"/>
      <c r="U46" s="162"/>
      <c r="V46" s="163"/>
      <c r="W46" s="159"/>
      <c r="X46" s="160"/>
      <c r="Y46" s="278"/>
      <c r="Z46" s="23" t="s">
        <v>49</v>
      </c>
      <c r="AA46" s="72" t="s">
        <v>4</v>
      </c>
      <c r="AB46" s="75" t="s">
        <v>99</v>
      </c>
      <c r="AC46" s="26">
        <f>VLOOKUP($BK$1,dummy!$A$3:$H$24,HLOOKUP(AB46,dummy!$B$1:$H$2,2,FALSE),FALSE)</f>
        <v>11</v>
      </c>
      <c r="AD46" s="157"/>
      <c r="AE46" s="158"/>
      <c r="AF46" s="159"/>
      <c r="AG46" s="160"/>
      <c r="AH46" s="161"/>
      <c r="AI46" s="158"/>
      <c r="AJ46" s="159"/>
      <c r="AK46" s="160"/>
      <c r="AL46" s="161"/>
      <c r="AM46" s="158"/>
      <c r="AN46" s="159"/>
      <c r="AO46" s="160"/>
      <c r="AP46" s="161"/>
      <c r="AQ46" s="158"/>
      <c r="AR46" s="159"/>
      <c r="AS46" s="160"/>
      <c r="AT46" s="161"/>
      <c r="AU46" s="158"/>
      <c r="AV46" s="159"/>
      <c r="AW46" s="160"/>
      <c r="AX46" s="21"/>
      <c r="AY46" s="41" t="s">
        <v>10</v>
      </c>
      <c r="AZ46" s="42"/>
      <c r="BA46" s="37">
        <f>SUMIF(F43:F73,1)</f>
        <v>0</v>
      </c>
      <c r="BB46" s="245">
        <f>E47+E54+E61+E68</f>
        <v>0</v>
      </c>
      <c r="BC46" s="246"/>
      <c r="BD46" s="29"/>
      <c r="BE46" s="37">
        <f>SUMIF(AE43:AE73,1)</f>
        <v>0</v>
      </c>
      <c r="BF46" s="245">
        <f>AD44+AD51+AD58+AD65+AD72</f>
        <v>0</v>
      </c>
      <c r="BG46" s="246"/>
      <c r="BH46" s="39"/>
      <c r="BI46" s="40">
        <f>(BA46+BE46)-(BB46+BF46)</f>
        <v>0</v>
      </c>
      <c r="BK46" s="242"/>
      <c r="BL46" s="242"/>
      <c r="BM46" s="244"/>
      <c r="BN46" s="242"/>
    </row>
    <row r="47" spans="1:66" ht="11.45" customHeight="1" x14ac:dyDescent="0.25">
      <c r="A47" s="43" t="s">
        <v>48</v>
      </c>
      <c r="B47" s="76" t="s">
        <v>2</v>
      </c>
      <c r="C47" s="77" t="s">
        <v>18</v>
      </c>
      <c r="D47" s="46">
        <f>VLOOKUP($BK$1,dummy!$A$3:$H$24,HLOOKUP(C47,dummy!$B$1:$H$2,2,FALSE),FALSE)</f>
        <v>8</v>
      </c>
      <c r="E47" s="164"/>
      <c r="F47" s="165"/>
      <c r="G47" s="166"/>
      <c r="H47" s="167"/>
      <c r="I47" s="168"/>
      <c r="J47" s="165"/>
      <c r="K47" s="166"/>
      <c r="L47" s="167"/>
      <c r="M47" s="168"/>
      <c r="N47" s="165"/>
      <c r="O47" s="166"/>
      <c r="P47" s="167"/>
      <c r="Q47" s="168"/>
      <c r="R47" s="165"/>
      <c r="S47" s="166"/>
      <c r="T47" s="167"/>
      <c r="U47" s="169"/>
      <c r="V47" s="170"/>
      <c r="W47" s="166"/>
      <c r="X47" s="167"/>
      <c r="Y47" s="278"/>
      <c r="Z47" s="23" t="s">
        <v>48</v>
      </c>
      <c r="AA47" s="72" t="s">
        <v>0</v>
      </c>
      <c r="AB47" s="75" t="s">
        <v>100</v>
      </c>
      <c r="AC47" s="26">
        <f>VLOOKUP($BK$1,dummy!$A$3:$H$24,HLOOKUP(AB47,dummy!$B$1:$H$2,2,FALSE),FALSE)</f>
        <v>11</v>
      </c>
      <c r="AD47" s="157"/>
      <c r="AE47" s="158"/>
      <c r="AF47" s="159"/>
      <c r="AG47" s="160"/>
      <c r="AH47" s="161"/>
      <c r="AI47" s="158"/>
      <c r="AJ47" s="159"/>
      <c r="AK47" s="160"/>
      <c r="AL47" s="161"/>
      <c r="AM47" s="158"/>
      <c r="AN47" s="159"/>
      <c r="AO47" s="160"/>
      <c r="AP47" s="161"/>
      <c r="AQ47" s="158"/>
      <c r="AR47" s="159"/>
      <c r="AS47" s="160"/>
      <c r="AT47" s="161"/>
      <c r="AU47" s="158"/>
      <c r="AV47" s="159"/>
      <c r="AW47" s="160"/>
      <c r="AX47" s="21"/>
      <c r="AY47" s="35" t="s">
        <v>6</v>
      </c>
      <c r="AZ47" s="36"/>
      <c r="BA47" s="37">
        <f>(SUMIF(F43:F73,3)/3)</f>
        <v>0</v>
      </c>
      <c r="BB47" s="247"/>
      <c r="BC47" s="248"/>
      <c r="BD47" s="29"/>
      <c r="BE47" s="37">
        <f>(SUMIF(AE43:AE73,3)/3)</f>
        <v>0</v>
      </c>
      <c r="BF47" s="247"/>
      <c r="BG47" s="248"/>
      <c r="BH47" s="39"/>
      <c r="BI47" s="40">
        <f>SUM(BA47:BE47)</f>
        <v>0</v>
      </c>
      <c r="BK47" s="242">
        <f>(BE46*BN42)+AG44+AG51+AG58+AG65+AG72</f>
        <v>0</v>
      </c>
      <c r="BL47" s="243">
        <f>BE47*8</f>
        <v>0</v>
      </c>
      <c r="BM47" s="249">
        <f>BI48</f>
        <v>-320</v>
      </c>
      <c r="BN47" s="243">
        <f>SUM(AF43:AF73)</f>
        <v>0</v>
      </c>
    </row>
    <row r="48" spans="1:66" ht="11.45" customHeight="1" x14ac:dyDescent="0.25">
      <c r="A48" s="23" t="s">
        <v>47</v>
      </c>
      <c r="B48" s="72" t="s">
        <v>7</v>
      </c>
      <c r="C48" s="75" t="s">
        <v>98</v>
      </c>
      <c r="D48" s="26">
        <f>VLOOKUP($BK$1,dummy!$A$3:$H$24,HLOOKUP(C48,dummy!$B$1:$H$2,2,FALSE),FALSE)</f>
        <v>11</v>
      </c>
      <c r="E48" s="157"/>
      <c r="F48" s="158"/>
      <c r="G48" s="159"/>
      <c r="H48" s="160"/>
      <c r="I48" s="161"/>
      <c r="J48" s="158"/>
      <c r="K48" s="159"/>
      <c r="L48" s="160"/>
      <c r="M48" s="161"/>
      <c r="N48" s="158"/>
      <c r="O48" s="159"/>
      <c r="P48" s="160"/>
      <c r="Q48" s="161"/>
      <c r="R48" s="158"/>
      <c r="S48" s="159"/>
      <c r="T48" s="160"/>
      <c r="U48" s="162"/>
      <c r="V48" s="163"/>
      <c r="W48" s="159"/>
      <c r="X48" s="160"/>
      <c r="Y48" s="278"/>
      <c r="Z48" s="23" t="s">
        <v>47</v>
      </c>
      <c r="AA48" s="72" t="s">
        <v>12</v>
      </c>
      <c r="AB48" s="75" t="s">
        <v>101</v>
      </c>
      <c r="AC48" s="26">
        <f>VLOOKUP($BK$1,dummy!$A$3:$H$24,HLOOKUP(AB48,dummy!$B$1:$H$2,2,FALSE),FALSE)</f>
        <v>11</v>
      </c>
      <c r="AD48" s="157"/>
      <c r="AE48" s="158"/>
      <c r="AF48" s="159"/>
      <c r="AG48" s="160"/>
      <c r="AH48" s="161"/>
      <c r="AI48" s="158"/>
      <c r="AJ48" s="159"/>
      <c r="AK48" s="160"/>
      <c r="AL48" s="161"/>
      <c r="AM48" s="158"/>
      <c r="AN48" s="159"/>
      <c r="AO48" s="160"/>
      <c r="AP48" s="161"/>
      <c r="AQ48" s="158"/>
      <c r="AR48" s="159"/>
      <c r="AS48" s="160"/>
      <c r="AT48" s="161"/>
      <c r="AU48" s="158"/>
      <c r="AV48" s="159"/>
      <c r="AW48" s="160"/>
      <c r="AX48" s="21"/>
      <c r="AY48" s="35" t="s">
        <v>3</v>
      </c>
      <c r="AZ48" s="36"/>
      <c r="BA48" s="250">
        <v>8</v>
      </c>
      <c r="BB48" s="251"/>
      <c r="BC48" s="252"/>
      <c r="BD48" s="29"/>
      <c r="BE48" s="253">
        <f>BI43-(BI47*BA48)</f>
        <v>320</v>
      </c>
      <c r="BF48" s="254"/>
      <c r="BG48" s="255"/>
      <c r="BH48" s="47"/>
      <c r="BI48" s="48">
        <f>BI45-BE48</f>
        <v>-320</v>
      </c>
      <c r="BK48" s="242"/>
      <c r="BL48" s="242"/>
      <c r="BM48" s="249"/>
      <c r="BN48" s="242"/>
    </row>
    <row r="49" spans="1:66" ht="11.45" customHeight="1" x14ac:dyDescent="0.25">
      <c r="A49" s="23" t="s">
        <v>46</v>
      </c>
      <c r="B49" s="72" t="s">
        <v>4</v>
      </c>
      <c r="C49" s="75" t="s">
        <v>99</v>
      </c>
      <c r="D49" s="26">
        <f>VLOOKUP($BK$1,dummy!$A$3:$H$24,HLOOKUP(C49,dummy!$B$1:$H$2,2,FALSE),FALSE)</f>
        <v>11</v>
      </c>
      <c r="E49" s="157"/>
      <c r="F49" s="158"/>
      <c r="G49" s="159"/>
      <c r="H49" s="160"/>
      <c r="I49" s="161"/>
      <c r="J49" s="158"/>
      <c r="K49" s="159"/>
      <c r="L49" s="160"/>
      <c r="M49" s="161"/>
      <c r="N49" s="158"/>
      <c r="O49" s="159"/>
      <c r="P49" s="160"/>
      <c r="Q49" s="161"/>
      <c r="R49" s="158"/>
      <c r="S49" s="159"/>
      <c r="T49" s="160"/>
      <c r="U49" s="161"/>
      <c r="V49" s="158"/>
      <c r="W49" s="159"/>
      <c r="X49" s="160"/>
      <c r="Y49" s="278"/>
      <c r="Z49" s="23" t="s">
        <v>46</v>
      </c>
      <c r="AA49" s="72" t="s">
        <v>9</v>
      </c>
      <c r="AB49" s="75" t="s">
        <v>102</v>
      </c>
      <c r="AC49" s="26">
        <f>VLOOKUP($BK$1,dummy!$A$3:$H$24,HLOOKUP(AB49,dummy!$B$1:$H$2,2,FALSE),FALSE)</f>
        <v>11</v>
      </c>
      <c r="AD49" s="157"/>
      <c r="AE49" s="158"/>
      <c r="AF49" s="159"/>
      <c r="AG49" s="160"/>
      <c r="AH49" s="161"/>
      <c r="AI49" s="158"/>
      <c r="AJ49" s="159"/>
      <c r="AK49" s="160"/>
      <c r="AL49" s="161"/>
      <c r="AM49" s="158"/>
      <c r="AN49" s="159"/>
      <c r="AO49" s="160"/>
      <c r="AP49" s="161"/>
      <c r="AQ49" s="158"/>
      <c r="AR49" s="159"/>
      <c r="AS49" s="160"/>
      <c r="AT49" s="161"/>
      <c r="AU49" s="158"/>
      <c r="AV49" s="159"/>
      <c r="AW49" s="160"/>
      <c r="AX49" s="21"/>
      <c r="AY49" s="238"/>
      <c r="AZ49" s="239"/>
      <c r="BA49" s="239"/>
      <c r="BB49" s="239"/>
      <c r="BC49" s="239"/>
      <c r="BD49" s="239"/>
      <c r="BE49" s="239"/>
      <c r="BF49" s="239"/>
      <c r="BG49" s="239"/>
      <c r="BH49" s="240"/>
      <c r="BI49" s="22">
        <v>320</v>
      </c>
      <c r="BK49" s="241">
        <f>AY49</f>
        <v>0</v>
      </c>
      <c r="BL49" s="241"/>
      <c r="BM49" s="241"/>
      <c r="BN49" s="241"/>
    </row>
    <row r="50" spans="1:66" ht="11.45" customHeight="1" x14ac:dyDescent="0.25">
      <c r="A50" s="23" t="s">
        <v>45</v>
      </c>
      <c r="B50" s="72" t="s">
        <v>0</v>
      </c>
      <c r="C50" s="75" t="s">
        <v>100</v>
      </c>
      <c r="D50" s="26">
        <f>VLOOKUP($BK$1,dummy!$A$3:$H$24,HLOOKUP(C50,dummy!$B$1:$H$2,2,FALSE),FALSE)</f>
        <v>11</v>
      </c>
      <c r="E50" s="157"/>
      <c r="F50" s="158"/>
      <c r="G50" s="159"/>
      <c r="H50" s="160"/>
      <c r="I50" s="161"/>
      <c r="J50" s="158"/>
      <c r="K50" s="159"/>
      <c r="L50" s="160"/>
      <c r="M50" s="161"/>
      <c r="N50" s="158"/>
      <c r="O50" s="159"/>
      <c r="P50" s="160"/>
      <c r="Q50" s="161"/>
      <c r="R50" s="158"/>
      <c r="S50" s="159"/>
      <c r="T50" s="160"/>
      <c r="U50" s="161"/>
      <c r="V50" s="158"/>
      <c r="W50" s="159"/>
      <c r="X50" s="160"/>
      <c r="Y50" s="278"/>
      <c r="Z50" s="23" t="s">
        <v>45</v>
      </c>
      <c r="AA50" s="72" t="s">
        <v>0</v>
      </c>
      <c r="AB50" s="75" t="s">
        <v>103</v>
      </c>
      <c r="AC50" s="26">
        <f>VLOOKUP($BK$1,dummy!$A$3:$H$24,HLOOKUP(AB50,dummy!$B$1:$H$2,2,FALSE),FALSE)</f>
        <v>11</v>
      </c>
      <c r="AD50" s="157"/>
      <c r="AE50" s="158"/>
      <c r="AF50" s="159"/>
      <c r="AG50" s="160"/>
      <c r="AH50" s="161"/>
      <c r="AI50" s="158"/>
      <c r="AJ50" s="159"/>
      <c r="AK50" s="160"/>
      <c r="AL50" s="161"/>
      <c r="AM50" s="158"/>
      <c r="AN50" s="159"/>
      <c r="AO50" s="160"/>
      <c r="AP50" s="161"/>
      <c r="AQ50" s="158"/>
      <c r="AR50" s="159"/>
      <c r="AS50" s="160"/>
      <c r="AT50" s="161"/>
      <c r="AU50" s="158"/>
      <c r="AV50" s="159"/>
      <c r="AW50" s="160"/>
      <c r="AX50" s="21"/>
      <c r="AY50" s="27" t="s">
        <v>26</v>
      </c>
      <c r="AZ50" s="28"/>
      <c r="BA50" s="29" t="s">
        <v>25</v>
      </c>
      <c r="BB50" s="29" t="s">
        <v>24</v>
      </c>
      <c r="BC50" s="29" t="s">
        <v>23</v>
      </c>
      <c r="BD50" s="29"/>
      <c r="BE50" s="29" t="s">
        <v>22</v>
      </c>
      <c r="BF50" s="30" t="s">
        <v>21</v>
      </c>
      <c r="BG50" s="30" t="s">
        <v>20</v>
      </c>
      <c r="BH50" s="30"/>
      <c r="BI50" s="31" t="s">
        <v>19</v>
      </c>
      <c r="BK50" s="32" t="s">
        <v>18</v>
      </c>
      <c r="BL50" s="32" t="s">
        <v>17</v>
      </c>
      <c r="BM50" s="33" t="s">
        <v>16</v>
      </c>
      <c r="BN50" s="34" t="s">
        <v>15</v>
      </c>
    </row>
    <row r="51" spans="1:66" ht="11.45" customHeight="1" x14ac:dyDescent="0.25">
      <c r="A51" s="23" t="s">
        <v>44</v>
      </c>
      <c r="B51" s="72" t="s">
        <v>12</v>
      </c>
      <c r="C51" s="75" t="s">
        <v>101</v>
      </c>
      <c r="D51" s="26">
        <f>VLOOKUP($BK$1,dummy!$A$3:$H$24,HLOOKUP(C51,dummy!$B$1:$H$2,2,FALSE),FALSE)</f>
        <v>11</v>
      </c>
      <c r="E51" s="157"/>
      <c r="F51" s="158"/>
      <c r="G51" s="159"/>
      <c r="H51" s="160"/>
      <c r="I51" s="161"/>
      <c r="J51" s="158"/>
      <c r="K51" s="159"/>
      <c r="L51" s="160"/>
      <c r="M51" s="161"/>
      <c r="N51" s="158"/>
      <c r="O51" s="159"/>
      <c r="P51" s="160"/>
      <c r="Q51" s="161"/>
      <c r="R51" s="158"/>
      <c r="S51" s="159"/>
      <c r="T51" s="160"/>
      <c r="U51" s="161"/>
      <c r="V51" s="158"/>
      <c r="W51" s="159"/>
      <c r="X51" s="160"/>
      <c r="Y51" s="278"/>
      <c r="Z51" s="43" t="s">
        <v>44</v>
      </c>
      <c r="AA51" s="76" t="s">
        <v>2</v>
      </c>
      <c r="AB51" s="77" t="s">
        <v>18</v>
      </c>
      <c r="AC51" s="46">
        <f>VLOOKUP($BK$1,dummy!$A$3:$H$24,HLOOKUP(AB51,dummy!$B$1:$H$2,2,FALSE),FALSE)</f>
        <v>8</v>
      </c>
      <c r="AD51" s="164"/>
      <c r="AE51" s="165"/>
      <c r="AF51" s="166"/>
      <c r="AG51" s="167"/>
      <c r="AH51" s="168"/>
      <c r="AI51" s="165"/>
      <c r="AJ51" s="166"/>
      <c r="AK51" s="167"/>
      <c r="AL51" s="168"/>
      <c r="AM51" s="165"/>
      <c r="AN51" s="166"/>
      <c r="AO51" s="167"/>
      <c r="AP51" s="168"/>
      <c r="AQ51" s="165"/>
      <c r="AR51" s="166"/>
      <c r="AS51" s="167"/>
      <c r="AT51" s="168"/>
      <c r="AU51" s="165"/>
      <c r="AV51" s="166"/>
      <c r="AW51" s="167"/>
      <c r="AX51" s="21"/>
      <c r="AY51" s="35" t="s">
        <v>13</v>
      </c>
      <c r="AZ51" s="36"/>
      <c r="BA51" s="37">
        <f>(SUMPRODUCT(D43:D73,I43:I73))</f>
        <v>0</v>
      </c>
      <c r="BB51" s="37">
        <f>SUM(L43:L73)</f>
        <v>0</v>
      </c>
      <c r="BC51" s="37">
        <f>(SUMPRODUCT(D43:D73,I43:I73,K43:K73))*(-1)</f>
        <v>0</v>
      </c>
      <c r="BD51" s="29"/>
      <c r="BE51" s="37">
        <f>(SUMPRODUCT(AC43:AC73,AH43:AH73))</f>
        <v>0</v>
      </c>
      <c r="BF51" s="38">
        <f>SUM(AK43:AK73)</f>
        <v>0</v>
      </c>
      <c r="BG51" s="38">
        <f>(SUMPRODUCT(AC43:AC73,AH43:AH73,AJ43:AJ73))*(-1)</f>
        <v>0</v>
      </c>
      <c r="BH51" s="39"/>
      <c r="BI51" s="40">
        <f>SUM(BA51:BG51)</f>
        <v>0</v>
      </c>
      <c r="BK51" s="242">
        <f>(BA52*BN42)+L47+L54+L61+L68</f>
        <v>0</v>
      </c>
      <c r="BL51" s="243">
        <f>BA53*8</f>
        <v>0</v>
      </c>
      <c r="BM51" s="244"/>
      <c r="BN51" s="243">
        <f>SUM(K43:K73)</f>
        <v>0</v>
      </c>
    </row>
    <row r="52" spans="1:66" ht="11.45" customHeight="1" x14ac:dyDescent="0.25">
      <c r="A52" s="23" t="s">
        <v>43</v>
      </c>
      <c r="B52" s="72" t="s">
        <v>9</v>
      </c>
      <c r="C52" s="75" t="s">
        <v>102</v>
      </c>
      <c r="D52" s="26">
        <f>VLOOKUP($BK$1,dummy!$A$3:$H$24,HLOOKUP(C52,dummy!$B$1:$H$2,2,FALSE),FALSE)</f>
        <v>11</v>
      </c>
      <c r="E52" s="157"/>
      <c r="F52" s="158"/>
      <c r="G52" s="159"/>
      <c r="H52" s="160"/>
      <c r="I52" s="161"/>
      <c r="J52" s="158"/>
      <c r="K52" s="159"/>
      <c r="L52" s="160"/>
      <c r="M52" s="161"/>
      <c r="N52" s="158"/>
      <c r="O52" s="159"/>
      <c r="P52" s="160"/>
      <c r="Q52" s="161"/>
      <c r="R52" s="158"/>
      <c r="S52" s="159"/>
      <c r="T52" s="160"/>
      <c r="U52" s="161"/>
      <c r="V52" s="158"/>
      <c r="W52" s="159"/>
      <c r="X52" s="160"/>
      <c r="Y52" s="278"/>
      <c r="Z52" s="23" t="s">
        <v>43</v>
      </c>
      <c r="AA52" s="72" t="s">
        <v>7</v>
      </c>
      <c r="AB52" s="75" t="s">
        <v>98</v>
      </c>
      <c r="AC52" s="26">
        <f>VLOOKUP($BK$1,dummy!$A$3:$H$24,HLOOKUP(AB52,dummy!$B$1:$H$2,2,FALSE),FALSE)</f>
        <v>11</v>
      </c>
      <c r="AD52" s="157"/>
      <c r="AE52" s="158"/>
      <c r="AF52" s="159"/>
      <c r="AG52" s="160"/>
      <c r="AH52" s="161"/>
      <c r="AI52" s="158"/>
      <c r="AJ52" s="159"/>
      <c r="AK52" s="160"/>
      <c r="AL52" s="161"/>
      <c r="AM52" s="158"/>
      <c r="AN52" s="159"/>
      <c r="AO52" s="160"/>
      <c r="AP52" s="161"/>
      <c r="AQ52" s="158"/>
      <c r="AR52" s="159"/>
      <c r="AS52" s="160"/>
      <c r="AT52" s="161"/>
      <c r="AU52" s="158"/>
      <c r="AV52" s="159"/>
      <c r="AW52" s="160"/>
      <c r="AX52" s="21"/>
      <c r="AY52" s="41" t="s">
        <v>10</v>
      </c>
      <c r="AZ52" s="42"/>
      <c r="BA52" s="37">
        <f>SUMIF(J43:J73,1)</f>
        <v>0</v>
      </c>
      <c r="BB52" s="245">
        <f>I47+I54+I61+I68</f>
        <v>0</v>
      </c>
      <c r="BC52" s="246"/>
      <c r="BD52" s="29"/>
      <c r="BE52" s="37">
        <f>SUMIF(AI43:AI73,1)</f>
        <v>0</v>
      </c>
      <c r="BF52" s="245">
        <f>AH44+AH51+AH58+AH65+AH72</f>
        <v>0</v>
      </c>
      <c r="BG52" s="246"/>
      <c r="BH52" s="39"/>
      <c r="BI52" s="40">
        <f>(BA52+BE52)-(BB52+BF52)</f>
        <v>0</v>
      </c>
      <c r="BK52" s="242"/>
      <c r="BL52" s="242"/>
      <c r="BM52" s="244"/>
      <c r="BN52" s="242"/>
    </row>
    <row r="53" spans="1:66" ht="11.45" customHeight="1" x14ac:dyDescent="0.25">
      <c r="A53" s="23" t="s">
        <v>42</v>
      </c>
      <c r="B53" s="72" t="s">
        <v>0</v>
      </c>
      <c r="C53" s="75" t="s">
        <v>103</v>
      </c>
      <c r="D53" s="26">
        <f>VLOOKUP($BK$1,dummy!$A$3:$H$24,HLOOKUP(C53,dummy!$B$1:$H$2,2,FALSE),FALSE)</f>
        <v>11</v>
      </c>
      <c r="E53" s="157"/>
      <c r="F53" s="158"/>
      <c r="G53" s="159"/>
      <c r="H53" s="160"/>
      <c r="I53" s="161"/>
      <c r="J53" s="158"/>
      <c r="K53" s="159"/>
      <c r="L53" s="160"/>
      <c r="M53" s="161"/>
      <c r="N53" s="158"/>
      <c r="O53" s="159"/>
      <c r="P53" s="160"/>
      <c r="Q53" s="161"/>
      <c r="R53" s="158"/>
      <c r="S53" s="159"/>
      <c r="T53" s="160"/>
      <c r="U53" s="161"/>
      <c r="V53" s="158"/>
      <c r="W53" s="159"/>
      <c r="X53" s="160"/>
      <c r="Y53" s="278"/>
      <c r="Z53" s="23" t="s">
        <v>42</v>
      </c>
      <c r="AA53" s="72" t="s">
        <v>4</v>
      </c>
      <c r="AB53" s="75" t="s">
        <v>99</v>
      </c>
      <c r="AC53" s="26">
        <f>VLOOKUP($BK$1,dummy!$A$3:$H$24,HLOOKUP(AB53,dummy!$B$1:$H$2,2,FALSE),FALSE)</f>
        <v>11</v>
      </c>
      <c r="AD53" s="157"/>
      <c r="AE53" s="158"/>
      <c r="AF53" s="159"/>
      <c r="AG53" s="160"/>
      <c r="AH53" s="161"/>
      <c r="AI53" s="158"/>
      <c r="AJ53" s="159"/>
      <c r="AK53" s="160"/>
      <c r="AL53" s="161"/>
      <c r="AM53" s="158"/>
      <c r="AN53" s="159"/>
      <c r="AO53" s="160"/>
      <c r="AP53" s="161"/>
      <c r="AQ53" s="158"/>
      <c r="AR53" s="159"/>
      <c r="AS53" s="160"/>
      <c r="AT53" s="161"/>
      <c r="AU53" s="158"/>
      <c r="AV53" s="159"/>
      <c r="AW53" s="160"/>
      <c r="AX53" s="21"/>
      <c r="AY53" s="35" t="s">
        <v>6</v>
      </c>
      <c r="AZ53" s="36"/>
      <c r="BA53" s="37">
        <f>(SUMIF(J43:J73,3)/3)</f>
        <v>0</v>
      </c>
      <c r="BB53" s="247"/>
      <c r="BC53" s="248"/>
      <c r="BD53" s="29"/>
      <c r="BE53" s="37">
        <f>(SUMIF(AI43:AI73,3)/3)</f>
        <v>0</v>
      </c>
      <c r="BF53" s="247"/>
      <c r="BG53" s="248"/>
      <c r="BH53" s="39"/>
      <c r="BI53" s="40">
        <f>SUM(BA53:BE53)</f>
        <v>0</v>
      </c>
      <c r="BK53" s="242">
        <f>(BE52*BN42)+AK44+AK51+AK58+AK65+AK72</f>
        <v>0</v>
      </c>
      <c r="BL53" s="243">
        <f>BE53*8</f>
        <v>0</v>
      </c>
      <c r="BM53" s="249">
        <f>BI54</f>
        <v>-320</v>
      </c>
      <c r="BN53" s="243">
        <f>SUM(AJ43:AJ73)</f>
        <v>0</v>
      </c>
    </row>
    <row r="54" spans="1:66" ht="11.45" customHeight="1" x14ac:dyDescent="0.25">
      <c r="A54" s="43" t="s">
        <v>41</v>
      </c>
      <c r="B54" s="76" t="s">
        <v>2</v>
      </c>
      <c r="C54" s="77" t="s">
        <v>18</v>
      </c>
      <c r="D54" s="46">
        <f>VLOOKUP($BK$1,dummy!$A$3:$H$24,HLOOKUP(C54,dummy!$B$1:$H$2,2,FALSE),FALSE)</f>
        <v>8</v>
      </c>
      <c r="E54" s="164"/>
      <c r="F54" s="165"/>
      <c r="G54" s="166"/>
      <c r="H54" s="167"/>
      <c r="I54" s="168"/>
      <c r="J54" s="165"/>
      <c r="K54" s="166"/>
      <c r="L54" s="167"/>
      <c r="M54" s="168"/>
      <c r="N54" s="165"/>
      <c r="O54" s="166"/>
      <c r="P54" s="167"/>
      <c r="Q54" s="168"/>
      <c r="R54" s="165"/>
      <c r="S54" s="166"/>
      <c r="T54" s="167"/>
      <c r="U54" s="168"/>
      <c r="V54" s="165"/>
      <c r="W54" s="166"/>
      <c r="X54" s="167"/>
      <c r="Y54" s="278"/>
      <c r="Z54" s="23" t="s">
        <v>41</v>
      </c>
      <c r="AA54" s="72" t="s">
        <v>0</v>
      </c>
      <c r="AB54" s="75" t="s">
        <v>100</v>
      </c>
      <c r="AC54" s="26">
        <f>VLOOKUP($BK$1,dummy!$A$3:$H$24,HLOOKUP(AB54,dummy!$B$1:$H$2,2,FALSE),FALSE)</f>
        <v>11</v>
      </c>
      <c r="AD54" s="157"/>
      <c r="AE54" s="158"/>
      <c r="AF54" s="159"/>
      <c r="AG54" s="160"/>
      <c r="AH54" s="161"/>
      <c r="AI54" s="158"/>
      <c r="AJ54" s="159"/>
      <c r="AK54" s="160"/>
      <c r="AL54" s="161"/>
      <c r="AM54" s="158"/>
      <c r="AN54" s="159"/>
      <c r="AO54" s="160"/>
      <c r="AP54" s="161"/>
      <c r="AQ54" s="158"/>
      <c r="AR54" s="159"/>
      <c r="AS54" s="160"/>
      <c r="AT54" s="161"/>
      <c r="AU54" s="158"/>
      <c r="AV54" s="159"/>
      <c r="AW54" s="160"/>
      <c r="AX54" s="21"/>
      <c r="AY54" s="35" t="s">
        <v>3</v>
      </c>
      <c r="AZ54" s="36"/>
      <c r="BA54" s="250">
        <v>8</v>
      </c>
      <c r="BB54" s="251"/>
      <c r="BC54" s="252"/>
      <c r="BD54" s="29"/>
      <c r="BE54" s="253">
        <f>BI49-(BI53*BA54)</f>
        <v>320</v>
      </c>
      <c r="BF54" s="254"/>
      <c r="BG54" s="255"/>
      <c r="BH54" s="47"/>
      <c r="BI54" s="48">
        <f>BI51-BE54</f>
        <v>-320</v>
      </c>
      <c r="BK54" s="242"/>
      <c r="BL54" s="242"/>
      <c r="BM54" s="249"/>
      <c r="BN54" s="242"/>
    </row>
    <row r="55" spans="1:66" ht="11.45" customHeight="1" x14ac:dyDescent="0.25">
      <c r="A55" s="23" t="s">
        <v>40</v>
      </c>
      <c r="B55" s="72" t="s">
        <v>7</v>
      </c>
      <c r="C55" s="75" t="s">
        <v>98</v>
      </c>
      <c r="D55" s="26">
        <f>VLOOKUP($BK$1,dummy!$A$3:$H$24,HLOOKUP(C55,dummy!$B$1:$H$2,2,FALSE),FALSE)</f>
        <v>11</v>
      </c>
      <c r="E55" s="157"/>
      <c r="F55" s="158"/>
      <c r="G55" s="159"/>
      <c r="H55" s="160"/>
      <c r="I55" s="161"/>
      <c r="J55" s="158"/>
      <c r="K55" s="159"/>
      <c r="L55" s="160"/>
      <c r="M55" s="161"/>
      <c r="N55" s="158"/>
      <c r="O55" s="159"/>
      <c r="P55" s="160"/>
      <c r="Q55" s="161"/>
      <c r="R55" s="158"/>
      <c r="S55" s="159"/>
      <c r="T55" s="160"/>
      <c r="U55" s="161"/>
      <c r="V55" s="158"/>
      <c r="W55" s="159"/>
      <c r="X55" s="160"/>
      <c r="Y55" s="278"/>
      <c r="Z55" s="23" t="s">
        <v>40</v>
      </c>
      <c r="AA55" s="72" t="s">
        <v>12</v>
      </c>
      <c r="AB55" s="75" t="s">
        <v>101</v>
      </c>
      <c r="AC55" s="26">
        <f>VLOOKUP($BK$1,dummy!$A$3:$H$24,HLOOKUP(AB55,dummy!$B$1:$H$2,2,FALSE),FALSE)</f>
        <v>11</v>
      </c>
      <c r="AD55" s="157"/>
      <c r="AE55" s="158"/>
      <c r="AF55" s="159"/>
      <c r="AG55" s="160"/>
      <c r="AH55" s="161"/>
      <c r="AI55" s="158"/>
      <c r="AJ55" s="159"/>
      <c r="AK55" s="160"/>
      <c r="AL55" s="161"/>
      <c r="AM55" s="158"/>
      <c r="AN55" s="159"/>
      <c r="AO55" s="160"/>
      <c r="AP55" s="161"/>
      <c r="AQ55" s="158"/>
      <c r="AR55" s="159"/>
      <c r="AS55" s="160"/>
      <c r="AT55" s="161"/>
      <c r="AU55" s="158"/>
      <c r="AV55" s="159"/>
      <c r="AW55" s="160"/>
      <c r="AX55" s="21"/>
      <c r="AY55" s="238"/>
      <c r="AZ55" s="239"/>
      <c r="BA55" s="239"/>
      <c r="BB55" s="239"/>
      <c r="BC55" s="239"/>
      <c r="BD55" s="239"/>
      <c r="BE55" s="239"/>
      <c r="BF55" s="239"/>
      <c r="BG55" s="239"/>
      <c r="BH55" s="240"/>
      <c r="BI55" s="22">
        <v>320</v>
      </c>
      <c r="BK55" s="241">
        <f>AY55</f>
        <v>0</v>
      </c>
      <c r="BL55" s="241"/>
      <c r="BM55" s="241"/>
      <c r="BN55" s="241"/>
    </row>
    <row r="56" spans="1:66" ht="11.45" customHeight="1" x14ac:dyDescent="0.25">
      <c r="A56" s="23" t="s">
        <v>39</v>
      </c>
      <c r="B56" s="72" t="s">
        <v>4</v>
      </c>
      <c r="C56" s="75" t="s">
        <v>99</v>
      </c>
      <c r="D56" s="26">
        <f>VLOOKUP($BK$1,dummy!$A$3:$H$24,HLOOKUP(C56,dummy!$B$1:$H$2,2,FALSE),FALSE)</f>
        <v>11</v>
      </c>
      <c r="E56" s="157"/>
      <c r="F56" s="158"/>
      <c r="G56" s="159"/>
      <c r="H56" s="160"/>
      <c r="I56" s="161"/>
      <c r="J56" s="158"/>
      <c r="K56" s="159"/>
      <c r="L56" s="160"/>
      <c r="M56" s="161"/>
      <c r="N56" s="158"/>
      <c r="O56" s="159"/>
      <c r="P56" s="160"/>
      <c r="Q56" s="161"/>
      <c r="R56" s="158"/>
      <c r="S56" s="159"/>
      <c r="T56" s="160"/>
      <c r="U56" s="161"/>
      <c r="V56" s="158"/>
      <c r="W56" s="159"/>
      <c r="X56" s="160"/>
      <c r="Y56" s="278"/>
      <c r="Z56" s="78" t="s">
        <v>39</v>
      </c>
      <c r="AA56" s="79" t="s">
        <v>9</v>
      </c>
      <c r="AB56" s="80" t="s">
        <v>102</v>
      </c>
      <c r="AC56" s="81">
        <v>0</v>
      </c>
      <c r="AD56" s="171"/>
      <c r="AE56" s="172"/>
      <c r="AF56" s="173"/>
      <c r="AG56" s="174"/>
      <c r="AH56" s="175"/>
      <c r="AI56" s="172"/>
      <c r="AJ56" s="173"/>
      <c r="AK56" s="174"/>
      <c r="AL56" s="175"/>
      <c r="AM56" s="172"/>
      <c r="AN56" s="173"/>
      <c r="AO56" s="174"/>
      <c r="AP56" s="175"/>
      <c r="AQ56" s="172"/>
      <c r="AR56" s="173"/>
      <c r="AS56" s="174"/>
      <c r="AT56" s="175"/>
      <c r="AU56" s="172"/>
      <c r="AV56" s="173"/>
      <c r="AW56" s="174"/>
      <c r="AX56" s="21"/>
      <c r="AY56" s="27" t="s">
        <v>26</v>
      </c>
      <c r="AZ56" s="28"/>
      <c r="BA56" s="29" t="s">
        <v>25</v>
      </c>
      <c r="BB56" s="29" t="s">
        <v>24</v>
      </c>
      <c r="BC56" s="29" t="s">
        <v>23</v>
      </c>
      <c r="BD56" s="29"/>
      <c r="BE56" s="29" t="s">
        <v>22</v>
      </c>
      <c r="BF56" s="30" t="s">
        <v>21</v>
      </c>
      <c r="BG56" s="30" t="s">
        <v>20</v>
      </c>
      <c r="BH56" s="30"/>
      <c r="BI56" s="31" t="s">
        <v>19</v>
      </c>
      <c r="BK56" s="32" t="s">
        <v>18</v>
      </c>
      <c r="BL56" s="32" t="s">
        <v>17</v>
      </c>
      <c r="BM56" s="33" t="s">
        <v>16</v>
      </c>
      <c r="BN56" s="34" t="s">
        <v>15</v>
      </c>
    </row>
    <row r="57" spans="1:66" ht="11.45" customHeight="1" x14ac:dyDescent="0.25">
      <c r="A57" s="78" t="s">
        <v>38</v>
      </c>
      <c r="B57" s="79" t="s">
        <v>0</v>
      </c>
      <c r="C57" s="80" t="s">
        <v>100</v>
      </c>
      <c r="D57" s="81">
        <v>0</v>
      </c>
      <c r="E57" s="171"/>
      <c r="F57" s="172"/>
      <c r="G57" s="173"/>
      <c r="H57" s="174"/>
      <c r="I57" s="175"/>
      <c r="J57" s="172"/>
      <c r="K57" s="173"/>
      <c r="L57" s="174"/>
      <c r="M57" s="175"/>
      <c r="N57" s="172"/>
      <c r="O57" s="173"/>
      <c r="P57" s="174"/>
      <c r="Q57" s="175"/>
      <c r="R57" s="172"/>
      <c r="S57" s="173"/>
      <c r="T57" s="174"/>
      <c r="U57" s="175"/>
      <c r="V57" s="172"/>
      <c r="W57" s="173"/>
      <c r="X57" s="174"/>
      <c r="Y57" s="278"/>
      <c r="Z57" s="23" t="s">
        <v>38</v>
      </c>
      <c r="AA57" s="72" t="s">
        <v>0</v>
      </c>
      <c r="AB57" s="75" t="s">
        <v>103</v>
      </c>
      <c r="AC57" s="26">
        <f>VLOOKUP($BK$1,dummy!$A$3:$H$24,HLOOKUP(AB57,dummy!$B$1:$H$2,2,FALSE),FALSE)</f>
        <v>11</v>
      </c>
      <c r="AD57" s="157"/>
      <c r="AE57" s="158"/>
      <c r="AF57" s="159"/>
      <c r="AG57" s="160"/>
      <c r="AH57" s="161"/>
      <c r="AI57" s="158"/>
      <c r="AJ57" s="159"/>
      <c r="AK57" s="160"/>
      <c r="AL57" s="161"/>
      <c r="AM57" s="158"/>
      <c r="AN57" s="159"/>
      <c r="AO57" s="160"/>
      <c r="AP57" s="161"/>
      <c r="AQ57" s="158"/>
      <c r="AR57" s="159"/>
      <c r="AS57" s="160"/>
      <c r="AT57" s="161"/>
      <c r="AU57" s="158"/>
      <c r="AV57" s="159"/>
      <c r="AW57" s="160"/>
      <c r="AX57" s="21"/>
      <c r="AY57" s="35" t="s">
        <v>13</v>
      </c>
      <c r="AZ57" s="36"/>
      <c r="BA57" s="37">
        <f>(SUMPRODUCT(D43:D73,M43:M73))</f>
        <v>0</v>
      </c>
      <c r="BB57" s="37">
        <f>SUM(P43:P73)</f>
        <v>0</v>
      </c>
      <c r="BC57" s="37">
        <f>(SUMPRODUCT(D43:D73,M43:M73,O43:O73))*(-1)</f>
        <v>0</v>
      </c>
      <c r="BD57" s="29"/>
      <c r="BE57" s="37">
        <f>(SUMPRODUCT(AC43:AC73,AL43:AL73))</f>
        <v>0</v>
      </c>
      <c r="BF57" s="38">
        <f>SUM(AO43:AO73)</f>
        <v>0</v>
      </c>
      <c r="BG57" s="38">
        <f>(SUMPRODUCT(AC43:AC73,AL43:AL73,AN43:AN73))*(-1)</f>
        <v>0</v>
      </c>
      <c r="BH57" s="39"/>
      <c r="BI57" s="40">
        <f>SUM(BA57:BG57)</f>
        <v>0</v>
      </c>
      <c r="BK57" s="242">
        <f>(BA58*BN42)+P47+P54+P61+P68</f>
        <v>0</v>
      </c>
      <c r="BL57" s="243">
        <f>BA59*8</f>
        <v>0</v>
      </c>
      <c r="BM57" s="244"/>
      <c r="BN57" s="243">
        <f>SUM(O43:O73)</f>
        <v>0</v>
      </c>
    </row>
    <row r="58" spans="1:66" ht="11.45" customHeight="1" x14ac:dyDescent="0.25">
      <c r="A58" s="23" t="s">
        <v>37</v>
      </c>
      <c r="B58" s="72" t="s">
        <v>12</v>
      </c>
      <c r="C58" s="75" t="s">
        <v>101</v>
      </c>
      <c r="D58" s="26">
        <f>VLOOKUP($BK$1,dummy!$A$3:$H$24,HLOOKUP(C58,dummy!$B$1:$H$2,2,FALSE),FALSE)</f>
        <v>11</v>
      </c>
      <c r="E58" s="157"/>
      <c r="F58" s="158"/>
      <c r="G58" s="159"/>
      <c r="H58" s="160"/>
      <c r="I58" s="161"/>
      <c r="J58" s="158"/>
      <c r="K58" s="159"/>
      <c r="L58" s="160"/>
      <c r="M58" s="161"/>
      <c r="N58" s="158"/>
      <c r="O58" s="159"/>
      <c r="P58" s="160"/>
      <c r="Q58" s="161"/>
      <c r="R58" s="158"/>
      <c r="S58" s="159"/>
      <c r="T58" s="160"/>
      <c r="U58" s="161"/>
      <c r="V58" s="158"/>
      <c r="W58" s="159"/>
      <c r="X58" s="160"/>
      <c r="Y58" s="278"/>
      <c r="Z58" s="78" t="s">
        <v>37</v>
      </c>
      <c r="AA58" s="79" t="s">
        <v>2</v>
      </c>
      <c r="AB58" s="80" t="s">
        <v>18</v>
      </c>
      <c r="AC58" s="81">
        <v>0</v>
      </c>
      <c r="AD58" s="171"/>
      <c r="AE58" s="172"/>
      <c r="AF58" s="173"/>
      <c r="AG58" s="174"/>
      <c r="AH58" s="175"/>
      <c r="AI58" s="172"/>
      <c r="AJ58" s="173"/>
      <c r="AK58" s="174"/>
      <c r="AL58" s="175"/>
      <c r="AM58" s="172"/>
      <c r="AN58" s="173"/>
      <c r="AO58" s="174"/>
      <c r="AP58" s="175"/>
      <c r="AQ58" s="172"/>
      <c r="AR58" s="173"/>
      <c r="AS58" s="174"/>
      <c r="AT58" s="175"/>
      <c r="AU58" s="172"/>
      <c r="AV58" s="173"/>
      <c r="AW58" s="174"/>
      <c r="AX58" s="21"/>
      <c r="AY58" s="41" t="s">
        <v>10</v>
      </c>
      <c r="AZ58" s="42"/>
      <c r="BA58" s="37">
        <f>SUMIF(N43:N73,1)</f>
        <v>0</v>
      </c>
      <c r="BB58" s="245">
        <f>M47+M54+M61+M68</f>
        <v>0</v>
      </c>
      <c r="BC58" s="246"/>
      <c r="BD58" s="29"/>
      <c r="BE58" s="37">
        <f>SUMIF(AM43:AM73,1)</f>
        <v>0</v>
      </c>
      <c r="BF58" s="245">
        <f>AL44+AL51+AL58+AL65+AL72</f>
        <v>0</v>
      </c>
      <c r="BG58" s="246"/>
      <c r="BH58" s="39"/>
      <c r="BI58" s="40">
        <f>(BA58+BE58)-(BB58+BF58)</f>
        <v>0</v>
      </c>
      <c r="BK58" s="242"/>
      <c r="BL58" s="242"/>
      <c r="BM58" s="244"/>
      <c r="BN58" s="242"/>
    </row>
    <row r="59" spans="1:66" ht="11.45" customHeight="1" x14ac:dyDescent="0.25">
      <c r="A59" s="23" t="s">
        <v>36</v>
      </c>
      <c r="B59" s="72" t="s">
        <v>9</v>
      </c>
      <c r="C59" s="75" t="s">
        <v>102</v>
      </c>
      <c r="D59" s="26">
        <f>VLOOKUP($BK$1,dummy!$A$3:$H$24,HLOOKUP(C59,dummy!$B$1:$H$2,2,FALSE),FALSE)</f>
        <v>11</v>
      </c>
      <c r="E59" s="157"/>
      <c r="F59" s="158"/>
      <c r="G59" s="159"/>
      <c r="H59" s="160"/>
      <c r="I59" s="161"/>
      <c r="J59" s="158"/>
      <c r="K59" s="159"/>
      <c r="L59" s="160"/>
      <c r="M59" s="161"/>
      <c r="N59" s="158"/>
      <c r="O59" s="159"/>
      <c r="P59" s="160"/>
      <c r="Q59" s="161"/>
      <c r="R59" s="158"/>
      <c r="S59" s="159"/>
      <c r="T59" s="160"/>
      <c r="U59" s="161"/>
      <c r="V59" s="158"/>
      <c r="W59" s="159"/>
      <c r="X59" s="160"/>
      <c r="Y59" s="278"/>
      <c r="Z59" s="78" t="s">
        <v>36</v>
      </c>
      <c r="AA59" s="79" t="s">
        <v>7</v>
      </c>
      <c r="AB59" s="80" t="s">
        <v>98</v>
      </c>
      <c r="AC59" s="81">
        <v>0</v>
      </c>
      <c r="AD59" s="171"/>
      <c r="AE59" s="172"/>
      <c r="AF59" s="173"/>
      <c r="AG59" s="174"/>
      <c r="AH59" s="175"/>
      <c r="AI59" s="172"/>
      <c r="AJ59" s="173"/>
      <c r="AK59" s="174"/>
      <c r="AL59" s="175"/>
      <c r="AM59" s="172"/>
      <c r="AN59" s="173"/>
      <c r="AO59" s="174"/>
      <c r="AP59" s="175"/>
      <c r="AQ59" s="172"/>
      <c r="AR59" s="173"/>
      <c r="AS59" s="174"/>
      <c r="AT59" s="175"/>
      <c r="AU59" s="172"/>
      <c r="AV59" s="173"/>
      <c r="AW59" s="174"/>
      <c r="AX59" s="21"/>
      <c r="AY59" s="35" t="s">
        <v>6</v>
      </c>
      <c r="AZ59" s="36"/>
      <c r="BA59" s="37">
        <f>(SUMIF(N43:N73,3)/3)</f>
        <v>0</v>
      </c>
      <c r="BB59" s="247"/>
      <c r="BC59" s="248"/>
      <c r="BD59" s="29"/>
      <c r="BE59" s="37">
        <f>(SUMIF(AM43:AM73,3)/3)</f>
        <v>0</v>
      </c>
      <c r="BF59" s="247"/>
      <c r="BG59" s="248"/>
      <c r="BH59" s="39"/>
      <c r="BI59" s="40">
        <f>SUM(BA59:BE59)</f>
        <v>0</v>
      </c>
      <c r="BK59" s="242">
        <f>(BE58*BN42)+AO44+AO51+AO58+AO65+AO72</f>
        <v>0</v>
      </c>
      <c r="BL59" s="243">
        <f>BE59*8</f>
        <v>0</v>
      </c>
      <c r="BM59" s="249">
        <f>BI60</f>
        <v>-320</v>
      </c>
      <c r="BN59" s="243">
        <f>SUM(AN43:AN73)</f>
        <v>0</v>
      </c>
    </row>
    <row r="60" spans="1:66" ht="11.45" customHeight="1" x14ac:dyDescent="0.25">
      <c r="A60" s="23" t="s">
        <v>35</v>
      </c>
      <c r="B60" s="72" t="s">
        <v>0</v>
      </c>
      <c r="C60" s="75" t="s">
        <v>103</v>
      </c>
      <c r="D60" s="26">
        <f>VLOOKUP($BK$1,dummy!$A$3:$H$24,HLOOKUP(C60,dummy!$B$1:$H$2,2,FALSE),FALSE)</f>
        <v>11</v>
      </c>
      <c r="E60" s="157"/>
      <c r="F60" s="158"/>
      <c r="G60" s="159"/>
      <c r="H60" s="160"/>
      <c r="I60" s="161"/>
      <c r="J60" s="158"/>
      <c r="K60" s="159"/>
      <c r="L60" s="160"/>
      <c r="M60" s="161"/>
      <c r="N60" s="158"/>
      <c r="O60" s="159"/>
      <c r="P60" s="160"/>
      <c r="Q60" s="161"/>
      <c r="R60" s="158"/>
      <c r="S60" s="159"/>
      <c r="T60" s="160"/>
      <c r="U60" s="161"/>
      <c r="V60" s="158"/>
      <c r="W60" s="159"/>
      <c r="X60" s="160"/>
      <c r="Y60" s="278"/>
      <c r="Z60" s="23" t="s">
        <v>35</v>
      </c>
      <c r="AA60" s="72" t="s">
        <v>4</v>
      </c>
      <c r="AB60" s="75" t="s">
        <v>99</v>
      </c>
      <c r="AC60" s="26">
        <f>VLOOKUP($BK$1,dummy!$A$3:$H$24,HLOOKUP(AB60,dummy!$B$1:$H$2,2,FALSE),FALSE)</f>
        <v>11</v>
      </c>
      <c r="AD60" s="157"/>
      <c r="AE60" s="158"/>
      <c r="AF60" s="159"/>
      <c r="AG60" s="160"/>
      <c r="AH60" s="161"/>
      <c r="AI60" s="158"/>
      <c r="AJ60" s="159"/>
      <c r="AK60" s="160"/>
      <c r="AL60" s="161"/>
      <c r="AM60" s="158"/>
      <c r="AN60" s="159"/>
      <c r="AO60" s="160"/>
      <c r="AP60" s="161"/>
      <c r="AQ60" s="158"/>
      <c r="AR60" s="159"/>
      <c r="AS60" s="160"/>
      <c r="AT60" s="161"/>
      <c r="AU60" s="158"/>
      <c r="AV60" s="159"/>
      <c r="AW60" s="160"/>
      <c r="AX60" s="21"/>
      <c r="AY60" s="35" t="s">
        <v>3</v>
      </c>
      <c r="AZ60" s="36"/>
      <c r="BA60" s="250">
        <v>8</v>
      </c>
      <c r="BB60" s="251"/>
      <c r="BC60" s="252"/>
      <c r="BD60" s="29"/>
      <c r="BE60" s="253">
        <f>BI55-(BI59*BA60)</f>
        <v>320</v>
      </c>
      <c r="BF60" s="254"/>
      <c r="BG60" s="255"/>
      <c r="BH60" s="47"/>
      <c r="BI60" s="48">
        <f>BI57-BE60</f>
        <v>-320</v>
      </c>
      <c r="BK60" s="242"/>
      <c r="BL60" s="242"/>
      <c r="BM60" s="249"/>
      <c r="BN60" s="242"/>
    </row>
    <row r="61" spans="1:66" ht="11.45" customHeight="1" x14ac:dyDescent="0.25">
      <c r="A61" s="43" t="s">
        <v>34</v>
      </c>
      <c r="B61" s="76" t="s">
        <v>2</v>
      </c>
      <c r="C61" s="77" t="s">
        <v>18</v>
      </c>
      <c r="D61" s="46">
        <f>VLOOKUP($BK$1,dummy!$A$3:$H$24,HLOOKUP(C61,dummy!$B$1:$H$2,2,FALSE),FALSE)</f>
        <v>8</v>
      </c>
      <c r="E61" s="164"/>
      <c r="F61" s="165"/>
      <c r="G61" s="166"/>
      <c r="H61" s="167"/>
      <c r="I61" s="168"/>
      <c r="J61" s="165"/>
      <c r="K61" s="166"/>
      <c r="L61" s="167"/>
      <c r="M61" s="168"/>
      <c r="N61" s="165"/>
      <c r="O61" s="166"/>
      <c r="P61" s="167"/>
      <c r="Q61" s="168"/>
      <c r="R61" s="165"/>
      <c r="S61" s="166"/>
      <c r="T61" s="167"/>
      <c r="U61" s="168"/>
      <c r="V61" s="165"/>
      <c r="W61" s="166"/>
      <c r="X61" s="167"/>
      <c r="Y61" s="278"/>
      <c r="Z61" s="23" t="s">
        <v>34</v>
      </c>
      <c r="AA61" s="72" t="s">
        <v>0</v>
      </c>
      <c r="AB61" s="75" t="s">
        <v>100</v>
      </c>
      <c r="AC61" s="26">
        <f>VLOOKUP($BK$1,dummy!$A$3:$H$24,HLOOKUP(AB61,dummy!$B$1:$H$2,2,FALSE),FALSE)</f>
        <v>11</v>
      </c>
      <c r="AD61" s="157"/>
      <c r="AE61" s="158"/>
      <c r="AF61" s="159"/>
      <c r="AG61" s="160"/>
      <c r="AH61" s="161"/>
      <c r="AI61" s="158"/>
      <c r="AJ61" s="159"/>
      <c r="AK61" s="160"/>
      <c r="AL61" s="161"/>
      <c r="AM61" s="158"/>
      <c r="AN61" s="159"/>
      <c r="AO61" s="160"/>
      <c r="AP61" s="161"/>
      <c r="AQ61" s="158"/>
      <c r="AR61" s="159"/>
      <c r="AS61" s="160"/>
      <c r="AT61" s="161"/>
      <c r="AU61" s="158"/>
      <c r="AV61" s="159"/>
      <c r="AW61" s="160"/>
      <c r="AX61" s="21"/>
      <c r="AY61" s="238"/>
      <c r="AZ61" s="239"/>
      <c r="BA61" s="239"/>
      <c r="BB61" s="239"/>
      <c r="BC61" s="239"/>
      <c r="BD61" s="239"/>
      <c r="BE61" s="239"/>
      <c r="BF61" s="239"/>
      <c r="BG61" s="239"/>
      <c r="BH61" s="240"/>
      <c r="BI61" s="22">
        <v>320</v>
      </c>
      <c r="BK61" s="241">
        <f>AY61</f>
        <v>0</v>
      </c>
      <c r="BL61" s="241"/>
      <c r="BM61" s="241"/>
      <c r="BN61" s="241"/>
    </row>
    <row r="62" spans="1:66" ht="11.45" customHeight="1" x14ac:dyDescent="0.25">
      <c r="A62" s="23" t="s">
        <v>33</v>
      </c>
      <c r="B62" s="72" t="s">
        <v>7</v>
      </c>
      <c r="C62" s="75" t="s">
        <v>98</v>
      </c>
      <c r="D62" s="26">
        <f>VLOOKUP($BK$1,dummy!$A$3:$H$24,HLOOKUP(C62,dummy!$B$1:$H$2,2,FALSE),FALSE)</f>
        <v>11</v>
      </c>
      <c r="E62" s="157"/>
      <c r="F62" s="158"/>
      <c r="G62" s="159"/>
      <c r="H62" s="160"/>
      <c r="I62" s="161"/>
      <c r="J62" s="158"/>
      <c r="K62" s="159"/>
      <c r="L62" s="160"/>
      <c r="M62" s="161"/>
      <c r="N62" s="158"/>
      <c r="O62" s="159"/>
      <c r="P62" s="160"/>
      <c r="Q62" s="161"/>
      <c r="R62" s="158"/>
      <c r="S62" s="159"/>
      <c r="T62" s="160"/>
      <c r="U62" s="161"/>
      <c r="V62" s="158"/>
      <c r="W62" s="159"/>
      <c r="X62" s="160"/>
      <c r="Y62" s="278"/>
      <c r="Z62" s="23" t="s">
        <v>33</v>
      </c>
      <c r="AA62" s="72" t="s">
        <v>12</v>
      </c>
      <c r="AB62" s="75" t="s">
        <v>101</v>
      </c>
      <c r="AC62" s="26">
        <f>VLOOKUP($BK$1,dummy!$A$3:$H$24,HLOOKUP(AB62,dummy!$B$1:$H$2,2,FALSE),FALSE)</f>
        <v>11</v>
      </c>
      <c r="AD62" s="157"/>
      <c r="AE62" s="158"/>
      <c r="AF62" s="159"/>
      <c r="AG62" s="160"/>
      <c r="AH62" s="161"/>
      <c r="AI62" s="158"/>
      <c r="AJ62" s="159"/>
      <c r="AK62" s="160"/>
      <c r="AL62" s="161"/>
      <c r="AM62" s="158"/>
      <c r="AN62" s="159"/>
      <c r="AO62" s="160"/>
      <c r="AP62" s="161"/>
      <c r="AQ62" s="158"/>
      <c r="AR62" s="159"/>
      <c r="AS62" s="160"/>
      <c r="AT62" s="161"/>
      <c r="AU62" s="158"/>
      <c r="AV62" s="159"/>
      <c r="AW62" s="160"/>
      <c r="AX62" s="21"/>
      <c r="AY62" s="27" t="s">
        <v>26</v>
      </c>
      <c r="AZ62" s="28"/>
      <c r="BA62" s="29" t="s">
        <v>25</v>
      </c>
      <c r="BB62" s="29" t="s">
        <v>24</v>
      </c>
      <c r="BC62" s="29" t="s">
        <v>23</v>
      </c>
      <c r="BD62" s="29"/>
      <c r="BE62" s="29" t="s">
        <v>22</v>
      </c>
      <c r="BF62" s="30" t="s">
        <v>21</v>
      </c>
      <c r="BG62" s="30" t="s">
        <v>20</v>
      </c>
      <c r="BH62" s="30"/>
      <c r="BI62" s="31" t="s">
        <v>19</v>
      </c>
      <c r="BK62" s="32" t="s">
        <v>18</v>
      </c>
      <c r="BL62" s="32" t="s">
        <v>17</v>
      </c>
      <c r="BM62" s="33" t="s">
        <v>16</v>
      </c>
      <c r="BN62" s="34" t="s">
        <v>15</v>
      </c>
    </row>
    <row r="63" spans="1:66" ht="11.45" customHeight="1" x14ac:dyDescent="0.25">
      <c r="A63" s="23" t="s">
        <v>32</v>
      </c>
      <c r="B63" s="72" t="s">
        <v>4</v>
      </c>
      <c r="C63" s="75" t="s">
        <v>99</v>
      </c>
      <c r="D63" s="26">
        <f>VLOOKUP($BK$1,dummy!$A$3:$H$24,HLOOKUP(C63,dummy!$B$1:$H$2,2,FALSE),FALSE)</f>
        <v>11</v>
      </c>
      <c r="E63" s="157"/>
      <c r="F63" s="158"/>
      <c r="G63" s="159"/>
      <c r="H63" s="160"/>
      <c r="I63" s="161"/>
      <c r="J63" s="158"/>
      <c r="K63" s="159"/>
      <c r="L63" s="160"/>
      <c r="M63" s="161"/>
      <c r="N63" s="158"/>
      <c r="O63" s="159"/>
      <c r="P63" s="160"/>
      <c r="Q63" s="161"/>
      <c r="R63" s="158"/>
      <c r="S63" s="159"/>
      <c r="T63" s="160"/>
      <c r="U63" s="161"/>
      <c r="V63" s="158"/>
      <c r="W63" s="159"/>
      <c r="X63" s="160"/>
      <c r="Y63" s="278"/>
      <c r="Z63" s="23" t="s">
        <v>32</v>
      </c>
      <c r="AA63" s="72" t="s">
        <v>9</v>
      </c>
      <c r="AB63" s="75" t="s">
        <v>102</v>
      </c>
      <c r="AC63" s="26">
        <f>VLOOKUP($BK$1,dummy!$A$3:$H$24,HLOOKUP(AB63,dummy!$B$1:$H$2,2,FALSE),FALSE)</f>
        <v>11</v>
      </c>
      <c r="AD63" s="157"/>
      <c r="AE63" s="158"/>
      <c r="AF63" s="159"/>
      <c r="AG63" s="160"/>
      <c r="AH63" s="161"/>
      <c r="AI63" s="158"/>
      <c r="AJ63" s="159"/>
      <c r="AK63" s="160"/>
      <c r="AL63" s="161"/>
      <c r="AM63" s="158"/>
      <c r="AN63" s="159"/>
      <c r="AO63" s="160"/>
      <c r="AP63" s="161"/>
      <c r="AQ63" s="158"/>
      <c r="AR63" s="159"/>
      <c r="AS63" s="160"/>
      <c r="AT63" s="161"/>
      <c r="AU63" s="158"/>
      <c r="AV63" s="159"/>
      <c r="AW63" s="160"/>
      <c r="AX63" s="21"/>
      <c r="AY63" s="35" t="s">
        <v>13</v>
      </c>
      <c r="AZ63" s="36"/>
      <c r="BA63" s="37">
        <f>(SUMPRODUCT(D43:D73,Q43:Q73))</f>
        <v>0</v>
      </c>
      <c r="BB63" s="37">
        <f>SUM(T43:T73)</f>
        <v>0</v>
      </c>
      <c r="BC63" s="37">
        <f>(SUMPRODUCT(D43:D73,Q43:Q73,S43:S73))*(-1)</f>
        <v>0</v>
      </c>
      <c r="BD63" s="29"/>
      <c r="BE63" s="37">
        <f>(SUMPRODUCT(AC43:AC73,AP43:AP73))</f>
        <v>0</v>
      </c>
      <c r="BF63" s="38">
        <f>SUM(AS43:AS73)</f>
        <v>0</v>
      </c>
      <c r="BG63" s="38">
        <f>(SUMPRODUCT(AC43:AC73,AP43:AP73,AR43:AR73))*(-1)</f>
        <v>0</v>
      </c>
      <c r="BH63" s="39"/>
      <c r="BI63" s="40">
        <f>SUM(BA63:BG63)</f>
        <v>0</v>
      </c>
      <c r="BK63" s="242">
        <f>(BA64*BN42)+T47+T54+T61+T68</f>
        <v>0</v>
      </c>
      <c r="BL63" s="243">
        <f>BA65*8</f>
        <v>0</v>
      </c>
      <c r="BM63" s="244"/>
      <c r="BN63" s="243">
        <f>SUM(S43:S73)</f>
        <v>0</v>
      </c>
    </row>
    <row r="64" spans="1:66" ht="11.45" customHeight="1" x14ac:dyDescent="0.25">
      <c r="A64" s="23" t="s">
        <v>31</v>
      </c>
      <c r="B64" s="72" t="s">
        <v>0</v>
      </c>
      <c r="C64" s="75" t="s">
        <v>100</v>
      </c>
      <c r="D64" s="26">
        <f>VLOOKUP($BK$1,dummy!$A$3:$H$24,HLOOKUP(C64,dummy!$B$1:$H$2,2,FALSE),FALSE)</f>
        <v>11</v>
      </c>
      <c r="E64" s="157"/>
      <c r="F64" s="158"/>
      <c r="G64" s="159"/>
      <c r="H64" s="160"/>
      <c r="I64" s="161"/>
      <c r="J64" s="158"/>
      <c r="K64" s="159"/>
      <c r="L64" s="160"/>
      <c r="M64" s="161"/>
      <c r="N64" s="158"/>
      <c r="O64" s="159"/>
      <c r="P64" s="160"/>
      <c r="Q64" s="161"/>
      <c r="R64" s="158"/>
      <c r="S64" s="159"/>
      <c r="T64" s="160"/>
      <c r="U64" s="161"/>
      <c r="V64" s="158"/>
      <c r="W64" s="159"/>
      <c r="X64" s="160"/>
      <c r="Y64" s="278"/>
      <c r="Z64" s="23" t="s">
        <v>31</v>
      </c>
      <c r="AA64" s="72" t="s">
        <v>0</v>
      </c>
      <c r="AB64" s="75" t="s">
        <v>103</v>
      </c>
      <c r="AC64" s="26">
        <f>VLOOKUP($BK$1,dummy!$A$3:$H$24,HLOOKUP(AB64,dummy!$B$1:$H$2,2,FALSE),FALSE)</f>
        <v>11</v>
      </c>
      <c r="AD64" s="157"/>
      <c r="AE64" s="158"/>
      <c r="AF64" s="159"/>
      <c r="AG64" s="160"/>
      <c r="AH64" s="161"/>
      <c r="AI64" s="158"/>
      <c r="AJ64" s="159"/>
      <c r="AK64" s="160"/>
      <c r="AL64" s="161"/>
      <c r="AM64" s="158"/>
      <c r="AN64" s="159"/>
      <c r="AO64" s="160"/>
      <c r="AP64" s="161"/>
      <c r="AQ64" s="158"/>
      <c r="AR64" s="159"/>
      <c r="AS64" s="160"/>
      <c r="AT64" s="161"/>
      <c r="AU64" s="158"/>
      <c r="AV64" s="159"/>
      <c r="AW64" s="160"/>
      <c r="AX64" s="21"/>
      <c r="AY64" s="41" t="s">
        <v>10</v>
      </c>
      <c r="AZ64" s="42"/>
      <c r="BA64" s="37">
        <f>SUMIF(R43:R73,1)</f>
        <v>0</v>
      </c>
      <c r="BB64" s="245">
        <f>Q47+Q54+Q61+Q68</f>
        <v>0</v>
      </c>
      <c r="BC64" s="246"/>
      <c r="BD64" s="29"/>
      <c r="BE64" s="37">
        <f>SUMIF(AQ43:AQ73,1)</f>
        <v>0</v>
      </c>
      <c r="BF64" s="245">
        <f>AP44+AP51+AP58+AP65+AP72</f>
        <v>0</v>
      </c>
      <c r="BG64" s="246"/>
      <c r="BH64" s="39"/>
      <c r="BI64" s="40">
        <f>(BA64+BE64)-(BB64+BF64)</f>
        <v>0</v>
      </c>
      <c r="BK64" s="242"/>
      <c r="BL64" s="242"/>
      <c r="BM64" s="244"/>
      <c r="BN64" s="242"/>
    </row>
    <row r="65" spans="1:66" ht="11.45" customHeight="1" x14ac:dyDescent="0.25">
      <c r="A65" s="23" t="s">
        <v>30</v>
      </c>
      <c r="B65" s="72" t="s">
        <v>12</v>
      </c>
      <c r="C65" s="75" t="s">
        <v>101</v>
      </c>
      <c r="D65" s="26">
        <f>VLOOKUP($BK$1,dummy!$A$3:$H$24,HLOOKUP(C65,dummy!$B$1:$H$2,2,FALSE),FALSE)</f>
        <v>11</v>
      </c>
      <c r="E65" s="157"/>
      <c r="F65" s="158"/>
      <c r="G65" s="159"/>
      <c r="H65" s="160"/>
      <c r="I65" s="161"/>
      <c r="J65" s="158"/>
      <c r="K65" s="159"/>
      <c r="L65" s="160"/>
      <c r="M65" s="161"/>
      <c r="N65" s="158"/>
      <c r="O65" s="159"/>
      <c r="P65" s="160"/>
      <c r="Q65" s="161"/>
      <c r="R65" s="158"/>
      <c r="S65" s="159"/>
      <c r="T65" s="160"/>
      <c r="U65" s="161"/>
      <c r="V65" s="158"/>
      <c r="W65" s="159"/>
      <c r="X65" s="160"/>
      <c r="Y65" s="278"/>
      <c r="Z65" s="43" t="s">
        <v>30</v>
      </c>
      <c r="AA65" s="76" t="s">
        <v>2</v>
      </c>
      <c r="AB65" s="77" t="s">
        <v>18</v>
      </c>
      <c r="AC65" s="46">
        <f>VLOOKUP($BK$1,dummy!$A$3:$H$24,HLOOKUP(AB65,dummy!$B$1:$H$2,2,FALSE),FALSE)</f>
        <v>8</v>
      </c>
      <c r="AD65" s="164"/>
      <c r="AE65" s="165"/>
      <c r="AF65" s="166"/>
      <c r="AG65" s="167"/>
      <c r="AH65" s="168"/>
      <c r="AI65" s="165"/>
      <c r="AJ65" s="166"/>
      <c r="AK65" s="167"/>
      <c r="AL65" s="168"/>
      <c r="AM65" s="165"/>
      <c r="AN65" s="166"/>
      <c r="AO65" s="167"/>
      <c r="AP65" s="168"/>
      <c r="AQ65" s="165"/>
      <c r="AR65" s="166"/>
      <c r="AS65" s="167"/>
      <c r="AT65" s="168"/>
      <c r="AU65" s="165"/>
      <c r="AV65" s="166"/>
      <c r="AW65" s="167"/>
      <c r="AX65" s="21"/>
      <c r="AY65" s="35" t="s">
        <v>6</v>
      </c>
      <c r="AZ65" s="36"/>
      <c r="BA65" s="37">
        <f>(SUMIF(R43:R73,3)/3)</f>
        <v>0</v>
      </c>
      <c r="BB65" s="247"/>
      <c r="BC65" s="248"/>
      <c r="BD65" s="29"/>
      <c r="BE65" s="37">
        <f>(SUMIF(AQ43:AQ73,3)/3)</f>
        <v>0</v>
      </c>
      <c r="BF65" s="247"/>
      <c r="BG65" s="248"/>
      <c r="BH65" s="39"/>
      <c r="BI65" s="40">
        <f>SUM(BA65:BE65)</f>
        <v>0</v>
      </c>
      <c r="BK65" s="242">
        <f>(BE64*BN42)+AS44+AS51+AS58+AS65+AS72</f>
        <v>0</v>
      </c>
      <c r="BL65" s="243">
        <f>BE65*8</f>
        <v>0</v>
      </c>
      <c r="BM65" s="249">
        <f>BI66</f>
        <v>-320</v>
      </c>
      <c r="BN65" s="243">
        <f>SUM(AR43:AR73)</f>
        <v>0</v>
      </c>
    </row>
    <row r="66" spans="1:66" ht="11.45" customHeight="1" x14ac:dyDescent="0.25">
      <c r="A66" s="23" t="s">
        <v>29</v>
      </c>
      <c r="B66" s="72" t="s">
        <v>9</v>
      </c>
      <c r="C66" s="75" t="s">
        <v>102</v>
      </c>
      <c r="D66" s="26">
        <f>VLOOKUP($BK$1,dummy!$A$3:$H$24,HLOOKUP(C66,dummy!$B$1:$H$2,2,FALSE),FALSE)</f>
        <v>11</v>
      </c>
      <c r="E66" s="157"/>
      <c r="F66" s="158"/>
      <c r="G66" s="159"/>
      <c r="H66" s="160"/>
      <c r="I66" s="161"/>
      <c r="J66" s="158"/>
      <c r="K66" s="159"/>
      <c r="L66" s="160"/>
      <c r="M66" s="161"/>
      <c r="N66" s="158"/>
      <c r="O66" s="159"/>
      <c r="P66" s="160"/>
      <c r="Q66" s="161"/>
      <c r="R66" s="158"/>
      <c r="S66" s="159"/>
      <c r="T66" s="160"/>
      <c r="U66" s="161"/>
      <c r="V66" s="158"/>
      <c r="W66" s="159"/>
      <c r="X66" s="160"/>
      <c r="Y66" s="278"/>
      <c r="Z66" s="23" t="s">
        <v>29</v>
      </c>
      <c r="AA66" s="72" t="s">
        <v>7</v>
      </c>
      <c r="AB66" s="75" t="s">
        <v>98</v>
      </c>
      <c r="AC66" s="26">
        <f>VLOOKUP($BK$1,dummy!$A$3:$H$24,HLOOKUP(AB66,dummy!$B$1:$H$2,2,FALSE),FALSE)</f>
        <v>11</v>
      </c>
      <c r="AD66" s="157"/>
      <c r="AE66" s="158"/>
      <c r="AF66" s="159"/>
      <c r="AG66" s="160"/>
      <c r="AH66" s="161"/>
      <c r="AI66" s="158"/>
      <c r="AJ66" s="159"/>
      <c r="AK66" s="160"/>
      <c r="AL66" s="161"/>
      <c r="AM66" s="158"/>
      <c r="AN66" s="159"/>
      <c r="AO66" s="160"/>
      <c r="AP66" s="161"/>
      <c r="AQ66" s="158"/>
      <c r="AR66" s="159"/>
      <c r="AS66" s="160"/>
      <c r="AT66" s="161"/>
      <c r="AU66" s="158"/>
      <c r="AV66" s="159"/>
      <c r="AW66" s="160"/>
      <c r="AX66" s="21"/>
      <c r="AY66" s="35" t="s">
        <v>3</v>
      </c>
      <c r="AZ66" s="36"/>
      <c r="BA66" s="250">
        <v>8</v>
      </c>
      <c r="BB66" s="251"/>
      <c r="BC66" s="252"/>
      <c r="BD66" s="29"/>
      <c r="BE66" s="253">
        <f>BI61-(BI65*BA66)</f>
        <v>320</v>
      </c>
      <c r="BF66" s="254"/>
      <c r="BG66" s="255"/>
      <c r="BH66" s="47"/>
      <c r="BI66" s="48">
        <f>BI63-BE66</f>
        <v>-320</v>
      </c>
      <c r="BK66" s="242"/>
      <c r="BL66" s="242"/>
      <c r="BM66" s="249"/>
      <c r="BN66" s="242"/>
    </row>
    <row r="67" spans="1:66" ht="11.45" customHeight="1" x14ac:dyDescent="0.25">
      <c r="A67" s="23" t="s">
        <v>28</v>
      </c>
      <c r="B67" s="72" t="s">
        <v>0</v>
      </c>
      <c r="C67" s="75" t="s">
        <v>103</v>
      </c>
      <c r="D67" s="26">
        <f>VLOOKUP($BK$1,dummy!$A$3:$H$24,HLOOKUP(C67,dummy!$B$1:$H$2,2,FALSE),FALSE)</f>
        <v>11</v>
      </c>
      <c r="E67" s="157"/>
      <c r="F67" s="158"/>
      <c r="G67" s="159"/>
      <c r="H67" s="160"/>
      <c r="I67" s="161"/>
      <c r="J67" s="158"/>
      <c r="K67" s="159"/>
      <c r="L67" s="160"/>
      <c r="M67" s="161"/>
      <c r="N67" s="158"/>
      <c r="O67" s="159"/>
      <c r="P67" s="160"/>
      <c r="Q67" s="161"/>
      <c r="R67" s="158"/>
      <c r="S67" s="159"/>
      <c r="T67" s="160"/>
      <c r="U67" s="161"/>
      <c r="V67" s="158"/>
      <c r="W67" s="159"/>
      <c r="X67" s="160"/>
      <c r="Y67" s="278"/>
      <c r="Z67" s="23" t="s">
        <v>28</v>
      </c>
      <c r="AA67" s="72" t="s">
        <v>4</v>
      </c>
      <c r="AB67" s="75" t="s">
        <v>99</v>
      </c>
      <c r="AC67" s="26">
        <f>VLOOKUP($BK$1,dummy!$A$3:$H$24,HLOOKUP(AB67,dummy!$B$1:$H$2,2,FALSE),FALSE)</f>
        <v>11</v>
      </c>
      <c r="AD67" s="157"/>
      <c r="AE67" s="158"/>
      <c r="AF67" s="159"/>
      <c r="AG67" s="160"/>
      <c r="AH67" s="161"/>
      <c r="AI67" s="158"/>
      <c r="AJ67" s="159"/>
      <c r="AK67" s="160"/>
      <c r="AL67" s="161"/>
      <c r="AM67" s="158"/>
      <c r="AN67" s="159"/>
      <c r="AO67" s="160"/>
      <c r="AP67" s="161"/>
      <c r="AQ67" s="158"/>
      <c r="AR67" s="159"/>
      <c r="AS67" s="160"/>
      <c r="AT67" s="161"/>
      <c r="AU67" s="158"/>
      <c r="AV67" s="159"/>
      <c r="AW67" s="160"/>
      <c r="AX67" s="21"/>
      <c r="AY67" s="238"/>
      <c r="AZ67" s="239"/>
      <c r="BA67" s="239"/>
      <c r="BB67" s="239"/>
      <c r="BC67" s="239"/>
      <c r="BD67" s="239"/>
      <c r="BE67" s="239"/>
      <c r="BF67" s="239"/>
      <c r="BG67" s="239"/>
      <c r="BH67" s="240"/>
      <c r="BI67" s="22">
        <v>320</v>
      </c>
      <c r="BK67" s="241">
        <f>AY67</f>
        <v>0</v>
      </c>
      <c r="BL67" s="241"/>
      <c r="BM67" s="241"/>
      <c r="BN67" s="241"/>
    </row>
    <row r="68" spans="1:66" ht="11.45" customHeight="1" x14ac:dyDescent="0.25">
      <c r="A68" s="43" t="s">
        <v>27</v>
      </c>
      <c r="B68" s="76" t="s">
        <v>2</v>
      </c>
      <c r="C68" s="77" t="s">
        <v>18</v>
      </c>
      <c r="D68" s="46">
        <f>VLOOKUP($BK$1,dummy!$A$3:$H$24,HLOOKUP(C68,dummy!$B$1:$H$2,2,FALSE),FALSE)</f>
        <v>8</v>
      </c>
      <c r="E68" s="164"/>
      <c r="F68" s="165"/>
      <c r="G68" s="166"/>
      <c r="H68" s="167"/>
      <c r="I68" s="168"/>
      <c r="J68" s="165"/>
      <c r="K68" s="166"/>
      <c r="L68" s="167"/>
      <c r="M68" s="168"/>
      <c r="N68" s="165"/>
      <c r="O68" s="166"/>
      <c r="P68" s="167"/>
      <c r="Q68" s="168"/>
      <c r="R68" s="165"/>
      <c r="S68" s="166"/>
      <c r="T68" s="167"/>
      <c r="U68" s="168"/>
      <c r="V68" s="165"/>
      <c r="W68" s="166"/>
      <c r="X68" s="167"/>
      <c r="Y68" s="278"/>
      <c r="Z68" s="23" t="s">
        <v>27</v>
      </c>
      <c r="AA68" s="72" t="s">
        <v>0</v>
      </c>
      <c r="AB68" s="75" t="s">
        <v>100</v>
      </c>
      <c r="AC68" s="26">
        <f>VLOOKUP($BK$1,dummy!$A$3:$H$24,HLOOKUP(AB68,dummy!$B$1:$H$2,2,FALSE),FALSE)</f>
        <v>11</v>
      </c>
      <c r="AD68" s="157"/>
      <c r="AE68" s="158"/>
      <c r="AF68" s="159"/>
      <c r="AG68" s="160"/>
      <c r="AH68" s="161"/>
      <c r="AI68" s="158"/>
      <c r="AJ68" s="159"/>
      <c r="AK68" s="160"/>
      <c r="AL68" s="161"/>
      <c r="AM68" s="158"/>
      <c r="AN68" s="159"/>
      <c r="AO68" s="160"/>
      <c r="AP68" s="161"/>
      <c r="AQ68" s="158"/>
      <c r="AR68" s="159"/>
      <c r="AS68" s="160"/>
      <c r="AT68" s="161"/>
      <c r="AU68" s="158"/>
      <c r="AV68" s="159"/>
      <c r="AW68" s="160"/>
      <c r="AX68" s="21"/>
      <c r="AY68" s="27" t="s">
        <v>26</v>
      </c>
      <c r="AZ68" s="28"/>
      <c r="BA68" s="29" t="s">
        <v>25</v>
      </c>
      <c r="BB68" s="29" t="s">
        <v>24</v>
      </c>
      <c r="BC68" s="29" t="s">
        <v>23</v>
      </c>
      <c r="BD68" s="29"/>
      <c r="BE68" s="29" t="s">
        <v>22</v>
      </c>
      <c r="BF68" s="30" t="s">
        <v>21</v>
      </c>
      <c r="BG68" s="30" t="s">
        <v>20</v>
      </c>
      <c r="BH68" s="30"/>
      <c r="BI68" s="31" t="s">
        <v>19</v>
      </c>
      <c r="BK68" s="32" t="s">
        <v>18</v>
      </c>
      <c r="BL68" s="32" t="s">
        <v>17</v>
      </c>
      <c r="BM68" s="33" t="s">
        <v>16</v>
      </c>
      <c r="BN68" s="34" t="s">
        <v>15</v>
      </c>
    </row>
    <row r="69" spans="1:66" ht="11.45" customHeight="1" x14ac:dyDescent="0.25">
      <c r="A69" s="23" t="s">
        <v>14</v>
      </c>
      <c r="B69" s="18" t="s">
        <v>7</v>
      </c>
      <c r="C69" s="25" t="s">
        <v>98</v>
      </c>
      <c r="D69" s="26">
        <f>VLOOKUP($BK$1,dummy!$A$3:$H$24,HLOOKUP(C69,dummy!$B$1:$H$2,2,FALSE),FALSE)</f>
        <v>11</v>
      </c>
      <c r="E69" s="157"/>
      <c r="F69" s="158"/>
      <c r="G69" s="159"/>
      <c r="H69" s="160"/>
      <c r="I69" s="161"/>
      <c r="J69" s="158"/>
      <c r="K69" s="159"/>
      <c r="L69" s="160"/>
      <c r="M69" s="161"/>
      <c r="N69" s="158"/>
      <c r="O69" s="159"/>
      <c r="P69" s="160"/>
      <c r="Q69" s="161"/>
      <c r="R69" s="158"/>
      <c r="S69" s="159"/>
      <c r="T69" s="160"/>
      <c r="U69" s="161"/>
      <c r="V69" s="158"/>
      <c r="W69" s="159"/>
      <c r="X69" s="160"/>
      <c r="Y69" s="278"/>
      <c r="Z69" s="23" t="s">
        <v>14</v>
      </c>
      <c r="AA69" s="72" t="s">
        <v>12</v>
      </c>
      <c r="AB69" s="75" t="s">
        <v>101</v>
      </c>
      <c r="AC69" s="26">
        <f>VLOOKUP($BK$1,dummy!$A$3:$H$24,HLOOKUP(AB69,dummy!$B$1:$H$2,2,FALSE),FALSE)</f>
        <v>11</v>
      </c>
      <c r="AD69" s="157"/>
      <c r="AE69" s="158"/>
      <c r="AF69" s="159"/>
      <c r="AG69" s="160"/>
      <c r="AH69" s="161"/>
      <c r="AI69" s="158"/>
      <c r="AJ69" s="159"/>
      <c r="AK69" s="160"/>
      <c r="AL69" s="161"/>
      <c r="AM69" s="158"/>
      <c r="AN69" s="159"/>
      <c r="AO69" s="160"/>
      <c r="AP69" s="161"/>
      <c r="AQ69" s="158"/>
      <c r="AR69" s="159"/>
      <c r="AS69" s="160"/>
      <c r="AT69" s="161"/>
      <c r="AU69" s="158"/>
      <c r="AV69" s="159"/>
      <c r="AW69" s="160"/>
      <c r="AX69" s="21"/>
      <c r="AY69" s="35" t="s">
        <v>13</v>
      </c>
      <c r="AZ69" s="36"/>
      <c r="BA69" s="37">
        <f>(SUMPRODUCT(D43:D73,U43:U73))</f>
        <v>0</v>
      </c>
      <c r="BB69" s="37">
        <f>SUM(X43:X73)</f>
        <v>0</v>
      </c>
      <c r="BC69" s="37">
        <f>(SUMPRODUCT(D43:D73,U43:U73,W43:W73))*(-1)</f>
        <v>0</v>
      </c>
      <c r="BD69" s="29"/>
      <c r="BE69" s="37">
        <f>(SUMPRODUCT(AC43:AC73,AT43:AT73))</f>
        <v>0</v>
      </c>
      <c r="BF69" s="38">
        <f>SUM(AW43:AW73)</f>
        <v>0</v>
      </c>
      <c r="BG69" s="38">
        <f>(SUMPRODUCT(AC43:AC73,AT43:AT73,AV43:AV73))*(-1)</f>
        <v>0</v>
      </c>
      <c r="BH69" s="39"/>
      <c r="BI69" s="40">
        <f>SUM(BA69:BG69)</f>
        <v>0</v>
      </c>
      <c r="BK69" s="242">
        <f>(BA70*BN42)+X47+X54+X61+X68</f>
        <v>0</v>
      </c>
      <c r="BL69" s="243">
        <f>BA71*8</f>
        <v>0</v>
      </c>
      <c r="BM69" s="244"/>
      <c r="BN69" s="243">
        <f>SUM(W43:W73)</f>
        <v>0</v>
      </c>
    </row>
    <row r="70" spans="1:66" ht="11.45" customHeight="1" x14ac:dyDescent="0.25">
      <c r="A70" s="23" t="s">
        <v>11</v>
      </c>
      <c r="B70" s="82" t="s">
        <v>4</v>
      </c>
      <c r="C70" s="83" t="s">
        <v>99</v>
      </c>
      <c r="D70" s="24">
        <f>VLOOKUP($BK$1,dummy!$A$3:$H$24,HLOOKUP(C70,dummy!$B$1:$H$2,2,FALSE),FALSE)</f>
        <v>11</v>
      </c>
      <c r="E70" s="157"/>
      <c r="F70" s="158"/>
      <c r="G70" s="159"/>
      <c r="H70" s="160"/>
      <c r="I70" s="161"/>
      <c r="J70" s="158"/>
      <c r="K70" s="159"/>
      <c r="L70" s="160"/>
      <c r="M70" s="161"/>
      <c r="N70" s="158"/>
      <c r="O70" s="159"/>
      <c r="P70" s="160"/>
      <c r="Q70" s="161"/>
      <c r="R70" s="158"/>
      <c r="S70" s="159"/>
      <c r="T70" s="160"/>
      <c r="U70" s="161"/>
      <c r="V70" s="158"/>
      <c r="W70" s="159"/>
      <c r="X70" s="160"/>
      <c r="Y70" s="278"/>
      <c r="Z70" s="23" t="s">
        <v>11</v>
      </c>
      <c r="AA70" s="72" t="s">
        <v>9</v>
      </c>
      <c r="AB70" s="75" t="s">
        <v>102</v>
      </c>
      <c r="AC70" s="26">
        <f>VLOOKUP($BK$1,dummy!$A$3:$H$24,HLOOKUP(AB70,dummy!$B$1:$H$2,2,FALSE),FALSE)</f>
        <v>11</v>
      </c>
      <c r="AD70" s="157"/>
      <c r="AE70" s="158"/>
      <c r="AF70" s="159"/>
      <c r="AG70" s="160"/>
      <c r="AH70" s="161"/>
      <c r="AI70" s="158"/>
      <c r="AJ70" s="159"/>
      <c r="AK70" s="160"/>
      <c r="AL70" s="161"/>
      <c r="AM70" s="158"/>
      <c r="AN70" s="159"/>
      <c r="AO70" s="160"/>
      <c r="AP70" s="161"/>
      <c r="AQ70" s="158"/>
      <c r="AR70" s="159"/>
      <c r="AS70" s="160"/>
      <c r="AT70" s="161"/>
      <c r="AU70" s="158"/>
      <c r="AV70" s="159"/>
      <c r="AW70" s="160"/>
      <c r="AX70" s="21"/>
      <c r="AY70" s="41" t="s">
        <v>10</v>
      </c>
      <c r="AZ70" s="42"/>
      <c r="BA70" s="37">
        <f>SUMIF(V43:V73,1)</f>
        <v>0</v>
      </c>
      <c r="BB70" s="245">
        <f>U47+U54+U61+U68</f>
        <v>0</v>
      </c>
      <c r="BC70" s="246"/>
      <c r="BD70" s="29"/>
      <c r="BE70" s="37">
        <f>SUMIF(AU43:AU73,1)</f>
        <v>0</v>
      </c>
      <c r="BF70" s="245">
        <f>AT44+AT51+AT58+AT65+AT72</f>
        <v>0</v>
      </c>
      <c r="BG70" s="246"/>
      <c r="BH70" s="39"/>
      <c r="BI70" s="40">
        <f>(BA70+BE70)-(BB70+BF70)</f>
        <v>0</v>
      </c>
      <c r="BK70" s="242"/>
      <c r="BL70" s="242"/>
      <c r="BM70" s="244"/>
      <c r="BN70" s="242"/>
    </row>
    <row r="71" spans="1:66" ht="11.45" customHeight="1" x14ac:dyDescent="0.25">
      <c r="A71" s="23" t="s">
        <v>8</v>
      </c>
      <c r="B71" s="18" t="s">
        <v>0</v>
      </c>
      <c r="C71" s="25" t="s">
        <v>100</v>
      </c>
      <c r="D71" s="24">
        <f>VLOOKUP($BK$1,dummy!$A$3:$H$24,HLOOKUP(C71,dummy!$B$1:$H$2,2,FALSE),FALSE)</f>
        <v>11</v>
      </c>
      <c r="E71" s="157"/>
      <c r="F71" s="158"/>
      <c r="G71" s="159"/>
      <c r="H71" s="160"/>
      <c r="I71" s="161"/>
      <c r="J71" s="158"/>
      <c r="K71" s="159"/>
      <c r="L71" s="160"/>
      <c r="M71" s="161"/>
      <c r="N71" s="158"/>
      <c r="O71" s="159"/>
      <c r="P71" s="160"/>
      <c r="Q71" s="161"/>
      <c r="R71" s="158"/>
      <c r="S71" s="159"/>
      <c r="T71" s="160"/>
      <c r="U71" s="161"/>
      <c r="V71" s="158"/>
      <c r="W71" s="159"/>
      <c r="X71" s="160"/>
      <c r="Y71" s="278"/>
      <c r="Z71" s="23" t="s">
        <v>8</v>
      </c>
      <c r="AA71" s="72" t="s">
        <v>0</v>
      </c>
      <c r="AB71" s="75" t="s">
        <v>103</v>
      </c>
      <c r="AC71" s="26">
        <f>VLOOKUP($BK$1,dummy!$A$3:$H$24,HLOOKUP(AB71,dummy!$B$1:$H$2,2,FALSE),FALSE)</f>
        <v>11</v>
      </c>
      <c r="AD71" s="157"/>
      <c r="AE71" s="158"/>
      <c r="AF71" s="159"/>
      <c r="AG71" s="160"/>
      <c r="AH71" s="161"/>
      <c r="AI71" s="158"/>
      <c r="AJ71" s="159"/>
      <c r="AK71" s="160"/>
      <c r="AL71" s="161"/>
      <c r="AM71" s="158"/>
      <c r="AN71" s="159"/>
      <c r="AO71" s="160"/>
      <c r="AP71" s="161"/>
      <c r="AQ71" s="158"/>
      <c r="AR71" s="159"/>
      <c r="AS71" s="160"/>
      <c r="AT71" s="161"/>
      <c r="AU71" s="158"/>
      <c r="AV71" s="159"/>
      <c r="AW71" s="160"/>
      <c r="AX71" s="21"/>
      <c r="AY71" s="35" t="s">
        <v>6</v>
      </c>
      <c r="AZ71" s="36"/>
      <c r="BA71" s="37">
        <f>(SUMIF(V43:V73,3)/3)</f>
        <v>0</v>
      </c>
      <c r="BB71" s="247"/>
      <c r="BC71" s="248"/>
      <c r="BD71" s="29"/>
      <c r="BE71" s="37">
        <f>(SUMIF(AU43:AU73,3)/3)</f>
        <v>0</v>
      </c>
      <c r="BF71" s="247"/>
      <c r="BG71" s="248"/>
      <c r="BH71" s="39"/>
      <c r="BI71" s="40">
        <f>SUM(BA71:BE71)</f>
        <v>0</v>
      </c>
      <c r="BK71" s="242">
        <f>(BE70*BN42)+AW44+AW51+AW58+AW65+AW72</f>
        <v>0</v>
      </c>
      <c r="BL71" s="243">
        <f>BE71*8</f>
        <v>0</v>
      </c>
      <c r="BM71" s="249">
        <f>BI72</f>
        <v>-320</v>
      </c>
      <c r="BN71" s="243">
        <f>SUM(AV43:AV73)</f>
        <v>0</v>
      </c>
    </row>
    <row r="72" spans="1:66" ht="11.45" customHeight="1" x14ac:dyDescent="0.25">
      <c r="A72" s="23" t="s">
        <v>5</v>
      </c>
      <c r="B72" s="82" t="s">
        <v>12</v>
      </c>
      <c r="C72" s="83" t="s">
        <v>101</v>
      </c>
      <c r="D72" s="24">
        <f>VLOOKUP($BK$1,dummy!$A$3:$H$24,HLOOKUP(C72,dummy!$B$1:$H$2,2,FALSE),FALSE)</f>
        <v>11</v>
      </c>
      <c r="E72" s="157"/>
      <c r="F72" s="158"/>
      <c r="G72" s="159"/>
      <c r="H72" s="160"/>
      <c r="I72" s="161"/>
      <c r="J72" s="158"/>
      <c r="K72" s="159"/>
      <c r="L72" s="160"/>
      <c r="M72" s="161"/>
      <c r="N72" s="158"/>
      <c r="O72" s="159"/>
      <c r="P72" s="160"/>
      <c r="Q72" s="161"/>
      <c r="R72" s="158"/>
      <c r="S72" s="159"/>
      <c r="T72" s="160"/>
      <c r="U72" s="161"/>
      <c r="V72" s="158"/>
      <c r="W72" s="159"/>
      <c r="X72" s="160"/>
      <c r="Y72" s="278"/>
      <c r="Z72" s="43" t="s">
        <v>5</v>
      </c>
      <c r="AA72" s="76" t="s">
        <v>2</v>
      </c>
      <c r="AB72" s="77" t="s">
        <v>18</v>
      </c>
      <c r="AC72" s="46">
        <f>VLOOKUP($BK$1,dummy!$A$3:$H$24,HLOOKUP(AB72,dummy!$B$1:$H$2,2,FALSE),FALSE)</f>
        <v>8</v>
      </c>
      <c r="AD72" s="164"/>
      <c r="AE72" s="165"/>
      <c r="AF72" s="166"/>
      <c r="AG72" s="167"/>
      <c r="AH72" s="168"/>
      <c r="AI72" s="165"/>
      <c r="AJ72" s="166"/>
      <c r="AK72" s="167"/>
      <c r="AL72" s="168"/>
      <c r="AM72" s="165"/>
      <c r="AN72" s="166"/>
      <c r="AO72" s="167"/>
      <c r="AP72" s="168"/>
      <c r="AQ72" s="165"/>
      <c r="AR72" s="166"/>
      <c r="AS72" s="167"/>
      <c r="AT72" s="168"/>
      <c r="AU72" s="165"/>
      <c r="AV72" s="166"/>
      <c r="AW72" s="167"/>
      <c r="AX72" s="21"/>
      <c r="AY72" s="35" t="s">
        <v>3</v>
      </c>
      <c r="AZ72" s="36"/>
      <c r="BA72" s="250">
        <v>8</v>
      </c>
      <c r="BB72" s="251"/>
      <c r="BC72" s="252"/>
      <c r="BD72" s="29"/>
      <c r="BE72" s="253">
        <f>BI67-(BI71*BA72)</f>
        <v>320</v>
      </c>
      <c r="BF72" s="254"/>
      <c r="BG72" s="255"/>
      <c r="BH72" s="47"/>
      <c r="BI72" s="48">
        <f>BI69-BE72</f>
        <v>-320</v>
      </c>
      <c r="BK72" s="242"/>
      <c r="BL72" s="242"/>
      <c r="BM72" s="249"/>
      <c r="BN72" s="242"/>
    </row>
    <row r="73" spans="1:66" ht="11.45" customHeight="1" thickBot="1" x14ac:dyDescent="0.3">
      <c r="A73" s="57" t="s">
        <v>1</v>
      </c>
      <c r="B73" s="58" t="s">
        <v>9</v>
      </c>
      <c r="C73" s="84" t="s">
        <v>102</v>
      </c>
      <c r="D73" s="59">
        <f>VLOOKUP($BK$1,dummy!$A$3:$H$24,HLOOKUP(C73,dummy!$B$1:$H$2,2,FALSE),FALSE)</f>
        <v>11</v>
      </c>
      <c r="E73" s="142"/>
      <c r="F73" s="143"/>
      <c r="G73" s="144"/>
      <c r="H73" s="145"/>
      <c r="I73" s="142"/>
      <c r="J73" s="143"/>
      <c r="K73" s="144"/>
      <c r="L73" s="145"/>
      <c r="M73" s="142"/>
      <c r="N73" s="143"/>
      <c r="O73" s="144"/>
      <c r="P73" s="145"/>
      <c r="Q73" s="142"/>
      <c r="R73" s="143"/>
      <c r="S73" s="144"/>
      <c r="T73" s="145"/>
      <c r="U73" s="142"/>
      <c r="V73" s="143"/>
      <c r="W73" s="144"/>
      <c r="X73" s="145"/>
      <c r="Y73" s="280"/>
      <c r="Z73" s="60"/>
      <c r="AA73" s="61"/>
      <c r="AB73" s="62"/>
      <c r="AC73" s="63"/>
      <c r="AD73" s="64"/>
      <c r="AE73" s="65"/>
      <c r="AF73" s="66"/>
      <c r="AG73" s="67"/>
      <c r="AH73" s="64"/>
      <c r="AI73" s="65"/>
      <c r="AJ73" s="66"/>
      <c r="AK73" s="67"/>
      <c r="AL73" s="64"/>
      <c r="AM73" s="65"/>
      <c r="AN73" s="66"/>
      <c r="AO73" s="67"/>
      <c r="AP73" s="64"/>
      <c r="AQ73" s="65"/>
      <c r="AR73" s="66"/>
      <c r="AS73" s="67"/>
      <c r="AT73" s="64"/>
      <c r="AU73" s="65"/>
      <c r="AV73" s="66"/>
      <c r="AW73" s="67"/>
      <c r="AX73" s="21"/>
      <c r="AY73" s="68"/>
      <c r="AZ73" s="68"/>
      <c r="BA73" s="68"/>
      <c r="BB73" s="68"/>
      <c r="BC73" s="68"/>
      <c r="BD73" s="68"/>
      <c r="BE73" s="68"/>
      <c r="BF73" s="68"/>
      <c r="BG73" s="68"/>
      <c r="BH73" s="68"/>
      <c r="BI73" s="68"/>
      <c r="BK73" s="1"/>
    </row>
    <row r="74" spans="1:66" ht="15.75" thickBot="1" x14ac:dyDescent="0.3"/>
    <row r="75" spans="1:66" ht="11.45" customHeight="1" x14ac:dyDescent="0.25">
      <c r="A75" s="263" t="s">
        <v>94</v>
      </c>
      <c r="B75" s="264"/>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c r="AA75" s="264"/>
      <c r="AB75" s="264"/>
      <c r="AC75" s="264"/>
      <c r="AD75" s="264"/>
      <c r="AE75" s="264"/>
      <c r="AF75" s="264"/>
      <c r="AG75" s="264"/>
      <c r="AH75" s="264"/>
      <c r="AI75" s="264"/>
      <c r="AJ75" s="264"/>
      <c r="AK75" s="264"/>
      <c r="AL75" s="264"/>
      <c r="AM75" s="264"/>
      <c r="AN75" s="264"/>
      <c r="AO75" s="264"/>
      <c r="AP75" s="264"/>
      <c r="AQ75" s="264"/>
      <c r="AR75" s="264"/>
      <c r="AS75" s="264"/>
      <c r="AT75" s="264"/>
      <c r="AU75" s="264"/>
      <c r="AV75" s="264"/>
      <c r="AW75" s="264"/>
      <c r="AX75" s="264"/>
      <c r="AY75" s="264"/>
      <c r="AZ75" s="264"/>
      <c r="BA75" s="264"/>
      <c r="BB75" s="264"/>
      <c r="BC75" s="264"/>
      <c r="BD75" s="264"/>
      <c r="BE75" s="264"/>
      <c r="BF75" s="264"/>
      <c r="BG75" s="264"/>
      <c r="BH75" s="264"/>
      <c r="BI75" s="265"/>
      <c r="BK75" s="229" t="str">
        <f>BK38</f>
        <v>Szeged</v>
      </c>
      <c r="BL75" s="230"/>
      <c r="BM75" s="230"/>
      <c r="BN75" s="231"/>
    </row>
    <row r="76" spans="1:66" ht="11.45" customHeight="1" thickBot="1" x14ac:dyDescent="0.3">
      <c r="A76" s="266"/>
      <c r="B76" s="267"/>
      <c r="C76" s="267"/>
      <c r="D76" s="267"/>
      <c r="E76" s="267"/>
      <c r="F76" s="267"/>
      <c r="G76" s="267"/>
      <c r="H76" s="267"/>
      <c r="I76" s="267"/>
      <c r="J76" s="267"/>
      <c r="K76" s="267"/>
      <c r="L76" s="267"/>
      <c r="M76" s="267"/>
      <c r="N76" s="267"/>
      <c r="O76" s="267"/>
      <c r="P76" s="267"/>
      <c r="Q76" s="267"/>
      <c r="R76" s="267"/>
      <c r="S76" s="267"/>
      <c r="T76" s="267"/>
      <c r="U76" s="267"/>
      <c r="V76" s="267"/>
      <c r="W76" s="267"/>
      <c r="X76" s="267"/>
      <c r="Y76" s="267"/>
      <c r="Z76" s="267"/>
      <c r="AA76" s="267"/>
      <c r="AB76" s="267"/>
      <c r="AC76" s="267"/>
      <c r="AD76" s="267"/>
      <c r="AE76" s="267"/>
      <c r="AF76" s="267"/>
      <c r="AG76" s="267"/>
      <c r="AH76" s="267"/>
      <c r="AI76" s="267"/>
      <c r="AJ76" s="267"/>
      <c r="AK76" s="267"/>
      <c r="AL76" s="267"/>
      <c r="AM76" s="267"/>
      <c r="AN76" s="267"/>
      <c r="AO76" s="267"/>
      <c r="AP76" s="267"/>
      <c r="AQ76" s="267"/>
      <c r="AR76" s="267"/>
      <c r="AS76" s="267"/>
      <c r="AT76" s="267"/>
      <c r="AU76" s="267"/>
      <c r="AV76" s="267"/>
      <c r="AW76" s="267"/>
      <c r="AX76" s="267"/>
      <c r="AY76" s="267"/>
      <c r="AZ76" s="267"/>
      <c r="BA76" s="267"/>
      <c r="BB76" s="267"/>
      <c r="BC76" s="267"/>
      <c r="BD76" s="267"/>
      <c r="BE76" s="267"/>
      <c r="BF76" s="267"/>
      <c r="BG76" s="267"/>
      <c r="BH76" s="267"/>
      <c r="BI76" s="268"/>
      <c r="BK76" s="232"/>
      <c r="BL76" s="233"/>
      <c r="BM76" s="233"/>
      <c r="BN76" s="234"/>
    </row>
    <row r="77" spans="1:66" ht="11.45" customHeight="1" thickBot="1" x14ac:dyDescent="0.3">
      <c r="A77" s="269" t="s">
        <v>86</v>
      </c>
      <c r="B77" s="270"/>
      <c r="C77" s="3"/>
      <c r="D77" s="271" t="s">
        <v>13</v>
      </c>
      <c r="E77" s="273" t="str">
        <f>LEFT(AY80,3)</f>
        <v/>
      </c>
      <c r="F77" s="274"/>
      <c r="G77" s="275"/>
      <c r="H77" s="276"/>
      <c r="I77" s="273" t="str">
        <f>LEFT(AY86,3)</f>
        <v/>
      </c>
      <c r="J77" s="274"/>
      <c r="K77" s="275"/>
      <c r="L77" s="276"/>
      <c r="M77" s="273" t="str">
        <f>LEFT(AY92,3)</f>
        <v/>
      </c>
      <c r="N77" s="274"/>
      <c r="O77" s="275"/>
      <c r="P77" s="276"/>
      <c r="Q77" s="273" t="str">
        <f>LEFT(AY98,3)</f>
        <v/>
      </c>
      <c r="R77" s="274"/>
      <c r="S77" s="275"/>
      <c r="T77" s="276"/>
      <c r="U77" s="273" t="str">
        <f>LEFT(AY104,3)</f>
        <v/>
      </c>
      <c r="V77" s="274"/>
      <c r="W77" s="275"/>
      <c r="X77" s="276"/>
      <c r="Y77" s="277"/>
      <c r="Z77" s="269" t="s">
        <v>85</v>
      </c>
      <c r="AA77" s="270"/>
      <c r="AB77" s="3"/>
      <c r="AC77" s="271" t="s">
        <v>13</v>
      </c>
      <c r="AD77" s="273" t="str">
        <f>LEFT(AY80,3)</f>
        <v/>
      </c>
      <c r="AE77" s="274"/>
      <c r="AF77" s="275"/>
      <c r="AG77" s="276"/>
      <c r="AH77" s="273" t="str">
        <f>LEFT(AY86,3)</f>
        <v/>
      </c>
      <c r="AI77" s="274"/>
      <c r="AJ77" s="275"/>
      <c r="AK77" s="276"/>
      <c r="AL77" s="273" t="str">
        <f>LEFT(AY92,3)</f>
        <v/>
      </c>
      <c r="AM77" s="274"/>
      <c r="AN77" s="275"/>
      <c r="AO77" s="276"/>
      <c r="AP77" s="273" t="str">
        <f>LEFT(AY98,3)</f>
        <v/>
      </c>
      <c r="AQ77" s="274"/>
      <c r="AR77" s="275"/>
      <c r="AS77" s="276"/>
      <c r="AT77" s="273" t="str">
        <f>LEFT(AY104,3)</f>
        <v/>
      </c>
      <c r="AU77" s="274"/>
      <c r="AV77" s="275"/>
      <c r="AW77" s="276"/>
      <c r="AX77" s="4"/>
      <c r="AY77" s="281"/>
      <c r="AZ77" s="282"/>
      <c r="BA77" s="282"/>
      <c r="BB77" s="282"/>
      <c r="BC77" s="282"/>
      <c r="BD77" s="282"/>
      <c r="BE77" s="282"/>
      <c r="BF77" s="282"/>
      <c r="BG77" s="282"/>
      <c r="BH77" s="282"/>
      <c r="BI77" s="283"/>
      <c r="BK77" s="235"/>
      <c r="BL77" s="236"/>
      <c r="BM77" s="236"/>
      <c r="BN77" s="237"/>
    </row>
    <row r="78" spans="1:66" ht="5.0999999999999996" customHeight="1" thickBot="1" x14ac:dyDescent="0.3">
      <c r="A78" s="287">
        <v>30</v>
      </c>
      <c r="B78" s="288"/>
      <c r="C78" s="5"/>
      <c r="D78" s="272"/>
      <c r="E78" s="256">
        <f t="shared" ref="E78" si="17">COUNTIF(E80:F110,1)+COUNTIF(E80:F110,2)+COUNTIF(E80:F110,3)</f>
        <v>0</v>
      </c>
      <c r="F78" s="257"/>
      <c r="G78" s="257"/>
      <c r="H78" s="258"/>
      <c r="I78" s="256">
        <f t="shared" ref="I78" si="18">COUNTIF(I80:J110,1)+COUNTIF(I80:J110,2)+COUNTIF(I80:J110,3)</f>
        <v>0</v>
      </c>
      <c r="J78" s="257"/>
      <c r="K78" s="257"/>
      <c r="L78" s="258"/>
      <c r="M78" s="256">
        <f t="shared" ref="M78" si="19">COUNTIF(M80:N110,1)+COUNTIF(M80:N110,2)+COUNTIF(M80:N110,3)</f>
        <v>0</v>
      </c>
      <c r="N78" s="257"/>
      <c r="O78" s="257"/>
      <c r="P78" s="258"/>
      <c r="Q78" s="256">
        <f t="shared" ref="Q78" si="20">COUNTIF(Q80:R110,1)+COUNTIF(Q80:R110,2)+COUNTIF(Q80:R110,3)</f>
        <v>0</v>
      </c>
      <c r="R78" s="257"/>
      <c r="S78" s="257"/>
      <c r="T78" s="258"/>
      <c r="U78" s="256">
        <f t="shared" ref="U78" si="21">COUNTIF(U80:V110,1)+COUNTIF(U80:V110,2)+COUNTIF(U80:V110,3)</f>
        <v>0</v>
      </c>
      <c r="V78" s="257"/>
      <c r="W78" s="257"/>
      <c r="X78" s="258"/>
      <c r="Y78" s="278"/>
      <c r="Z78" s="287">
        <v>28</v>
      </c>
      <c r="AA78" s="288"/>
      <c r="AB78" s="5"/>
      <c r="AC78" s="272"/>
      <c r="AD78" s="256">
        <f t="shared" ref="AD78" si="22">COUNTIF(AD80:AE110,1)+COUNTIF(AD80:AE110,2)+COUNTIF(AD80:AE110,3)</f>
        <v>0</v>
      </c>
      <c r="AE78" s="257"/>
      <c r="AF78" s="257"/>
      <c r="AG78" s="258"/>
      <c r="AH78" s="256">
        <f t="shared" ref="AH78" si="23">COUNTIF(AH80:AI110,1)+COUNTIF(AH80:AI110,2)+COUNTIF(AH80:AI110,3)</f>
        <v>0</v>
      </c>
      <c r="AI78" s="257"/>
      <c r="AJ78" s="257"/>
      <c r="AK78" s="258"/>
      <c r="AL78" s="256">
        <f t="shared" ref="AL78" si="24">COUNTIF(AL80:AM110,1)+COUNTIF(AL80:AM110,2)+COUNTIF(AL80:AM110,3)</f>
        <v>0</v>
      </c>
      <c r="AM78" s="257"/>
      <c r="AN78" s="257"/>
      <c r="AO78" s="258"/>
      <c r="AP78" s="256">
        <f t="shared" ref="AP78" si="25">COUNTIF(AP80:AQ110,1)+COUNTIF(AP80:AQ110,2)+COUNTIF(AP80:AQ110,3)</f>
        <v>0</v>
      </c>
      <c r="AQ78" s="257"/>
      <c r="AR78" s="257"/>
      <c r="AS78" s="258"/>
      <c r="AT78" s="256">
        <f t="shared" ref="AT78" si="26">COUNTIF(AT80:AU110,1)+COUNTIF(AT80:AU110,2)+COUNTIF(AT80:AU110,3)</f>
        <v>0</v>
      </c>
      <c r="AU78" s="257"/>
      <c r="AV78" s="257"/>
      <c r="AW78" s="258"/>
      <c r="AX78" s="4"/>
      <c r="AY78" s="284"/>
      <c r="AZ78" s="285"/>
      <c r="BA78" s="285"/>
      <c r="BB78" s="285"/>
      <c r="BC78" s="285"/>
      <c r="BD78" s="285"/>
      <c r="BE78" s="285"/>
      <c r="BF78" s="285"/>
      <c r="BG78" s="285"/>
      <c r="BH78" s="285"/>
      <c r="BI78" s="286"/>
    </row>
    <row r="79" spans="1:66" ht="11.45" customHeight="1" thickBot="1" x14ac:dyDescent="0.3">
      <c r="A79" s="289"/>
      <c r="B79" s="290"/>
      <c r="C79" s="6"/>
      <c r="D79" s="7" t="s">
        <v>59</v>
      </c>
      <c r="E79" s="8" t="s">
        <v>58</v>
      </c>
      <c r="F79" s="9" t="s">
        <v>57</v>
      </c>
      <c r="G79" s="10" t="s">
        <v>56</v>
      </c>
      <c r="H79" s="11" t="s">
        <v>55</v>
      </c>
      <c r="I79" s="8" t="s">
        <v>58</v>
      </c>
      <c r="J79" s="9" t="s">
        <v>57</v>
      </c>
      <c r="K79" s="10" t="s">
        <v>56</v>
      </c>
      <c r="L79" s="11" t="s">
        <v>55</v>
      </c>
      <c r="M79" s="8" t="s">
        <v>58</v>
      </c>
      <c r="N79" s="9" t="s">
        <v>57</v>
      </c>
      <c r="O79" s="10" t="s">
        <v>56</v>
      </c>
      <c r="P79" s="11" t="s">
        <v>55</v>
      </c>
      <c r="Q79" s="8" t="s">
        <v>58</v>
      </c>
      <c r="R79" s="9" t="s">
        <v>57</v>
      </c>
      <c r="S79" s="10" t="s">
        <v>56</v>
      </c>
      <c r="T79" s="11" t="s">
        <v>55</v>
      </c>
      <c r="U79" s="8" t="s">
        <v>58</v>
      </c>
      <c r="V79" s="9" t="s">
        <v>57</v>
      </c>
      <c r="W79" s="10" t="s">
        <v>56</v>
      </c>
      <c r="X79" s="11" t="s">
        <v>55</v>
      </c>
      <c r="Y79" s="278"/>
      <c r="Z79" s="289"/>
      <c r="AA79" s="290"/>
      <c r="AB79" s="6"/>
      <c r="AC79" s="7" t="s">
        <v>59</v>
      </c>
      <c r="AD79" s="8" t="s">
        <v>58</v>
      </c>
      <c r="AE79" s="9" t="s">
        <v>57</v>
      </c>
      <c r="AF79" s="10" t="s">
        <v>56</v>
      </c>
      <c r="AG79" s="11" t="s">
        <v>55</v>
      </c>
      <c r="AH79" s="8" t="s">
        <v>58</v>
      </c>
      <c r="AI79" s="9" t="s">
        <v>57</v>
      </c>
      <c r="AJ79" s="10" t="s">
        <v>56</v>
      </c>
      <c r="AK79" s="11" t="s">
        <v>55</v>
      </c>
      <c r="AL79" s="8" t="s">
        <v>58</v>
      </c>
      <c r="AM79" s="9" t="s">
        <v>57</v>
      </c>
      <c r="AN79" s="10" t="s">
        <v>56</v>
      </c>
      <c r="AO79" s="11" t="s">
        <v>55</v>
      </c>
      <c r="AP79" s="8" t="s">
        <v>58</v>
      </c>
      <c r="AQ79" s="9" t="s">
        <v>57</v>
      </c>
      <c r="AR79" s="10" t="s">
        <v>56</v>
      </c>
      <c r="AS79" s="11" t="s">
        <v>55</v>
      </c>
      <c r="AT79" s="8" t="s">
        <v>58</v>
      </c>
      <c r="AU79" s="9" t="s">
        <v>57</v>
      </c>
      <c r="AV79" s="10" t="s">
        <v>56</v>
      </c>
      <c r="AW79" s="11" t="s">
        <v>55</v>
      </c>
      <c r="AX79" s="4"/>
      <c r="AY79" s="259" t="s">
        <v>54</v>
      </c>
      <c r="AZ79" s="260"/>
      <c r="BA79" s="260"/>
      <c r="BB79" s="260"/>
      <c r="BC79" s="260"/>
      <c r="BD79" s="260"/>
      <c r="BE79" s="260"/>
      <c r="BF79" s="260"/>
      <c r="BG79" s="260"/>
      <c r="BH79" s="260"/>
      <c r="BI79" s="261"/>
      <c r="BK79" s="262" t="s">
        <v>53</v>
      </c>
      <c r="BL79" s="262"/>
      <c r="BM79" s="262"/>
      <c r="BN79" s="12">
        <f>VLOOKUP($BK$1,dummy!$A$3:$H$24,8,FALSE)</f>
        <v>8</v>
      </c>
    </row>
    <row r="80" spans="1:66" ht="11.45" customHeight="1" x14ac:dyDescent="0.25">
      <c r="A80" s="13" t="s">
        <v>52</v>
      </c>
      <c r="B80" s="79" t="s">
        <v>7</v>
      </c>
      <c r="C80" s="15" t="s">
        <v>98</v>
      </c>
      <c r="D80" s="16">
        <v>0</v>
      </c>
      <c r="E80" s="129"/>
      <c r="F80" s="130"/>
      <c r="G80" s="131"/>
      <c r="H80" s="132"/>
      <c r="I80" s="133"/>
      <c r="J80" s="130"/>
      <c r="K80" s="131"/>
      <c r="L80" s="132"/>
      <c r="M80" s="133"/>
      <c r="N80" s="130"/>
      <c r="O80" s="131"/>
      <c r="P80" s="132"/>
      <c r="Q80" s="133"/>
      <c r="R80" s="130"/>
      <c r="S80" s="131"/>
      <c r="T80" s="132"/>
      <c r="U80" s="133"/>
      <c r="V80" s="130"/>
      <c r="W80" s="131"/>
      <c r="X80" s="132"/>
      <c r="Y80" s="278"/>
      <c r="Z80" s="17" t="s">
        <v>52</v>
      </c>
      <c r="AA80" s="72" t="s">
        <v>12</v>
      </c>
      <c r="AB80" s="83" t="s">
        <v>101</v>
      </c>
      <c r="AC80" s="85">
        <f>VLOOKUP($BK$1,dummy!$A$3:$H$24,HLOOKUP(AB80,dummy!$B$1:$H$2,2,FALSE),FALSE)</f>
        <v>11</v>
      </c>
      <c r="AD80" s="195"/>
      <c r="AE80" s="196"/>
      <c r="AF80" s="197"/>
      <c r="AG80" s="198"/>
      <c r="AH80" s="184"/>
      <c r="AI80" s="196"/>
      <c r="AJ80" s="197"/>
      <c r="AK80" s="198"/>
      <c r="AL80" s="199"/>
      <c r="AM80" s="196"/>
      <c r="AN80" s="197"/>
      <c r="AO80" s="198"/>
      <c r="AP80" s="199"/>
      <c r="AQ80" s="196"/>
      <c r="AR80" s="197"/>
      <c r="AS80" s="198"/>
      <c r="AT80" s="199"/>
      <c r="AU80" s="196"/>
      <c r="AV80" s="197"/>
      <c r="AW80" s="198"/>
      <c r="AX80" s="21"/>
      <c r="AY80" s="238"/>
      <c r="AZ80" s="239"/>
      <c r="BA80" s="239"/>
      <c r="BB80" s="239"/>
      <c r="BC80" s="239"/>
      <c r="BD80" s="239"/>
      <c r="BE80" s="239"/>
      <c r="BF80" s="239"/>
      <c r="BG80" s="239"/>
      <c r="BH80" s="240"/>
      <c r="BI80" s="22">
        <v>344</v>
      </c>
      <c r="BK80" s="241">
        <f>AY80</f>
        <v>0</v>
      </c>
      <c r="BL80" s="241"/>
      <c r="BM80" s="241"/>
      <c r="BN80" s="241"/>
    </row>
    <row r="81" spans="1:66" ht="11.45" customHeight="1" x14ac:dyDescent="0.25">
      <c r="A81" s="23" t="s">
        <v>51</v>
      </c>
      <c r="B81" s="72" t="s">
        <v>4</v>
      </c>
      <c r="C81" s="75" t="s">
        <v>99</v>
      </c>
      <c r="D81" s="26">
        <f>VLOOKUP($BK$1,dummy!$A$3:$H$24,HLOOKUP(C81,dummy!$B$1:$H$2,2,FALSE),FALSE)</f>
        <v>11</v>
      </c>
      <c r="E81" s="180"/>
      <c r="F81" s="181"/>
      <c r="G81" s="182"/>
      <c r="H81" s="183"/>
      <c r="I81" s="184"/>
      <c r="J81" s="181"/>
      <c r="K81" s="182"/>
      <c r="L81" s="183"/>
      <c r="M81" s="184"/>
      <c r="N81" s="181"/>
      <c r="O81" s="182"/>
      <c r="P81" s="183"/>
      <c r="Q81" s="184"/>
      <c r="R81" s="181"/>
      <c r="S81" s="182"/>
      <c r="T81" s="183"/>
      <c r="U81" s="184"/>
      <c r="V81" s="181"/>
      <c r="W81" s="182"/>
      <c r="X81" s="183"/>
      <c r="Y81" s="278"/>
      <c r="Z81" s="23" t="s">
        <v>51</v>
      </c>
      <c r="AA81" s="72" t="s">
        <v>9</v>
      </c>
      <c r="AB81" s="75" t="s">
        <v>102</v>
      </c>
      <c r="AC81" s="24">
        <f>VLOOKUP($BK$1,dummy!$A$3:$H$24,HLOOKUP(AB81,dummy!$B$1:$H$2,2,FALSE),FALSE)</f>
        <v>11</v>
      </c>
      <c r="AD81" s="180"/>
      <c r="AE81" s="181"/>
      <c r="AF81" s="182"/>
      <c r="AG81" s="183"/>
      <c r="AH81" s="184"/>
      <c r="AI81" s="181"/>
      <c r="AJ81" s="182"/>
      <c r="AK81" s="183"/>
      <c r="AL81" s="184"/>
      <c r="AM81" s="181"/>
      <c r="AN81" s="182"/>
      <c r="AO81" s="183"/>
      <c r="AP81" s="184"/>
      <c r="AQ81" s="181"/>
      <c r="AR81" s="182"/>
      <c r="AS81" s="183"/>
      <c r="AT81" s="184"/>
      <c r="AU81" s="181"/>
      <c r="AV81" s="182"/>
      <c r="AW81" s="183"/>
      <c r="AX81" s="21"/>
      <c r="AY81" s="27" t="s">
        <v>26</v>
      </c>
      <c r="AZ81" s="28"/>
      <c r="BA81" s="29" t="s">
        <v>25</v>
      </c>
      <c r="BB81" s="29" t="s">
        <v>24</v>
      </c>
      <c r="BC81" s="29" t="s">
        <v>23</v>
      </c>
      <c r="BD81" s="29"/>
      <c r="BE81" s="29" t="s">
        <v>22</v>
      </c>
      <c r="BF81" s="30" t="s">
        <v>21</v>
      </c>
      <c r="BG81" s="30" t="s">
        <v>20</v>
      </c>
      <c r="BH81" s="30"/>
      <c r="BI81" s="31" t="s">
        <v>19</v>
      </c>
      <c r="BK81" s="32" t="s">
        <v>18</v>
      </c>
      <c r="BL81" s="32" t="s">
        <v>17</v>
      </c>
      <c r="BM81" s="33" t="s">
        <v>16</v>
      </c>
      <c r="BN81" s="34" t="s">
        <v>15</v>
      </c>
    </row>
    <row r="82" spans="1:66" ht="11.45" customHeight="1" x14ac:dyDescent="0.25">
      <c r="A82" s="23" t="s">
        <v>50</v>
      </c>
      <c r="B82" s="72" t="s">
        <v>0</v>
      </c>
      <c r="C82" s="75" t="s">
        <v>100</v>
      </c>
      <c r="D82" s="26">
        <f>VLOOKUP($BK$1,dummy!$A$3:$H$24,HLOOKUP(C82,dummy!$B$1:$H$2,2,FALSE),FALSE)</f>
        <v>11</v>
      </c>
      <c r="E82" s="180"/>
      <c r="F82" s="181"/>
      <c r="G82" s="182"/>
      <c r="H82" s="183"/>
      <c r="I82" s="184"/>
      <c r="J82" s="181"/>
      <c r="K82" s="182"/>
      <c r="L82" s="183"/>
      <c r="M82" s="184"/>
      <c r="N82" s="181"/>
      <c r="O82" s="182"/>
      <c r="P82" s="183"/>
      <c r="Q82" s="184"/>
      <c r="R82" s="181"/>
      <c r="S82" s="182"/>
      <c r="T82" s="183"/>
      <c r="U82" s="184"/>
      <c r="V82" s="181"/>
      <c r="W82" s="182"/>
      <c r="X82" s="183"/>
      <c r="Y82" s="278"/>
      <c r="Z82" s="23" t="s">
        <v>50</v>
      </c>
      <c r="AA82" s="72" t="s">
        <v>0</v>
      </c>
      <c r="AB82" s="75" t="s">
        <v>103</v>
      </c>
      <c r="AC82" s="24">
        <f>VLOOKUP($BK$1,dummy!$A$3:$H$24,HLOOKUP(AB82,dummy!$B$1:$H$2,2,FALSE),FALSE)</f>
        <v>11</v>
      </c>
      <c r="AD82" s="180"/>
      <c r="AE82" s="181"/>
      <c r="AF82" s="182"/>
      <c r="AG82" s="183"/>
      <c r="AH82" s="184"/>
      <c r="AI82" s="181"/>
      <c r="AJ82" s="182"/>
      <c r="AK82" s="183"/>
      <c r="AL82" s="184"/>
      <c r="AM82" s="181"/>
      <c r="AN82" s="182"/>
      <c r="AO82" s="183"/>
      <c r="AP82" s="184"/>
      <c r="AQ82" s="181"/>
      <c r="AR82" s="182"/>
      <c r="AS82" s="183"/>
      <c r="AT82" s="184"/>
      <c r="AU82" s="181"/>
      <c r="AV82" s="182"/>
      <c r="AW82" s="183"/>
      <c r="AX82" s="21"/>
      <c r="AY82" s="35" t="s">
        <v>13</v>
      </c>
      <c r="AZ82" s="36"/>
      <c r="BA82" s="37">
        <f>(SUMPRODUCT(D80:D110,E80:E110))</f>
        <v>0</v>
      </c>
      <c r="BB82" s="37">
        <f>SUM(H80:H110)</f>
        <v>0</v>
      </c>
      <c r="BC82" s="37">
        <f>(SUMPRODUCT(D80:D110,E80:E110,G80:G110))*(-1)</f>
        <v>0</v>
      </c>
      <c r="BD82" s="29"/>
      <c r="BE82" s="37">
        <f>(SUMPRODUCT(AC80:AC110,AD80:AD110))</f>
        <v>0</v>
      </c>
      <c r="BF82" s="38">
        <f>SUM(AG80:AG110)</f>
        <v>0</v>
      </c>
      <c r="BG82" s="38">
        <f>(SUMPRODUCT(AC80:AC110,AD80:AD110,AF80:AF110))*(-1)</f>
        <v>0</v>
      </c>
      <c r="BH82" s="39"/>
      <c r="BI82" s="40">
        <f>SUM(BA82:BG82)</f>
        <v>0</v>
      </c>
      <c r="BK82" s="242">
        <f>(BA83*BN79)+H86+H93+H100+H107</f>
        <v>0</v>
      </c>
      <c r="BL82" s="243">
        <f>BA84*8</f>
        <v>0</v>
      </c>
      <c r="BM82" s="244"/>
      <c r="BN82" s="243">
        <f>SUM(G80:G110)</f>
        <v>0</v>
      </c>
    </row>
    <row r="83" spans="1:66" ht="11.45" customHeight="1" x14ac:dyDescent="0.25">
      <c r="A83" s="23" t="s">
        <v>49</v>
      </c>
      <c r="B83" s="72" t="s">
        <v>12</v>
      </c>
      <c r="C83" s="75" t="s">
        <v>101</v>
      </c>
      <c r="D83" s="26">
        <f>VLOOKUP($BK$1,dummy!$A$3:$H$24,HLOOKUP(C83,dummy!$B$1:$H$2,2,FALSE),FALSE)</f>
        <v>11</v>
      </c>
      <c r="E83" s="180"/>
      <c r="F83" s="181"/>
      <c r="G83" s="182"/>
      <c r="H83" s="183"/>
      <c r="I83" s="184"/>
      <c r="J83" s="181"/>
      <c r="K83" s="182"/>
      <c r="L83" s="183"/>
      <c r="M83" s="184"/>
      <c r="N83" s="181"/>
      <c r="O83" s="182"/>
      <c r="P83" s="183"/>
      <c r="Q83" s="184"/>
      <c r="R83" s="181"/>
      <c r="S83" s="182"/>
      <c r="T83" s="183"/>
      <c r="U83" s="184"/>
      <c r="V83" s="181"/>
      <c r="W83" s="182"/>
      <c r="X83" s="183"/>
      <c r="Y83" s="278"/>
      <c r="Z83" s="78" t="s">
        <v>49</v>
      </c>
      <c r="AA83" s="79" t="s">
        <v>2</v>
      </c>
      <c r="AB83" s="80" t="s">
        <v>18</v>
      </c>
      <c r="AC83" s="81">
        <v>0</v>
      </c>
      <c r="AD83" s="200"/>
      <c r="AE83" s="201"/>
      <c r="AF83" s="202"/>
      <c r="AG83" s="203"/>
      <c r="AH83" s="204"/>
      <c r="AI83" s="201"/>
      <c r="AJ83" s="202"/>
      <c r="AK83" s="203"/>
      <c r="AL83" s="204"/>
      <c r="AM83" s="201"/>
      <c r="AN83" s="202"/>
      <c r="AO83" s="203"/>
      <c r="AP83" s="204"/>
      <c r="AQ83" s="201"/>
      <c r="AR83" s="202"/>
      <c r="AS83" s="203"/>
      <c r="AT83" s="204"/>
      <c r="AU83" s="201"/>
      <c r="AV83" s="202"/>
      <c r="AW83" s="203"/>
      <c r="AX83" s="21"/>
      <c r="AY83" s="41" t="s">
        <v>10</v>
      </c>
      <c r="AZ83" s="42"/>
      <c r="BA83" s="37">
        <f>SUMIF(F80:F110,1)</f>
        <v>0</v>
      </c>
      <c r="BB83" s="245">
        <f>E86+E93+E100+E107</f>
        <v>0</v>
      </c>
      <c r="BC83" s="246"/>
      <c r="BD83" s="29"/>
      <c r="BE83" s="37">
        <f>SUMIF(AE80:AE110,1)</f>
        <v>0</v>
      </c>
      <c r="BF83" s="245">
        <f>AD83+AD90+AD97+AD104</f>
        <v>0</v>
      </c>
      <c r="BG83" s="246"/>
      <c r="BH83" s="39"/>
      <c r="BI83" s="40">
        <f>(BA83+BE83)-(BB83+BF83)</f>
        <v>0</v>
      </c>
      <c r="BK83" s="242"/>
      <c r="BL83" s="242"/>
      <c r="BM83" s="244"/>
      <c r="BN83" s="242"/>
    </row>
    <row r="84" spans="1:66" ht="11.45" customHeight="1" x14ac:dyDescent="0.25">
      <c r="A84" s="23" t="s">
        <v>48</v>
      </c>
      <c r="B84" s="72" t="s">
        <v>9</v>
      </c>
      <c r="C84" s="75" t="s">
        <v>102</v>
      </c>
      <c r="D84" s="26">
        <f>VLOOKUP($BK$1,dummy!$A$3:$H$24,HLOOKUP(C84,dummy!$B$1:$H$2,2,FALSE),FALSE)</f>
        <v>11</v>
      </c>
      <c r="E84" s="180"/>
      <c r="F84" s="181"/>
      <c r="G84" s="182"/>
      <c r="H84" s="183"/>
      <c r="I84" s="184"/>
      <c r="J84" s="181"/>
      <c r="K84" s="182"/>
      <c r="L84" s="183"/>
      <c r="M84" s="184"/>
      <c r="N84" s="181"/>
      <c r="O84" s="182"/>
      <c r="P84" s="183"/>
      <c r="Q84" s="184"/>
      <c r="R84" s="181"/>
      <c r="S84" s="182"/>
      <c r="T84" s="183"/>
      <c r="U84" s="184"/>
      <c r="V84" s="181"/>
      <c r="W84" s="182"/>
      <c r="X84" s="183"/>
      <c r="Y84" s="278"/>
      <c r="Z84" s="78" t="s">
        <v>48</v>
      </c>
      <c r="AA84" s="79" t="s">
        <v>7</v>
      </c>
      <c r="AB84" s="80" t="s">
        <v>98</v>
      </c>
      <c r="AC84" s="81">
        <v>0</v>
      </c>
      <c r="AD84" s="200"/>
      <c r="AE84" s="201"/>
      <c r="AF84" s="202"/>
      <c r="AG84" s="203"/>
      <c r="AH84" s="204"/>
      <c r="AI84" s="201"/>
      <c r="AJ84" s="202"/>
      <c r="AK84" s="203"/>
      <c r="AL84" s="204"/>
      <c r="AM84" s="201"/>
      <c r="AN84" s="202"/>
      <c r="AO84" s="203"/>
      <c r="AP84" s="204"/>
      <c r="AQ84" s="201"/>
      <c r="AR84" s="202"/>
      <c r="AS84" s="203"/>
      <c r="AT84" s="204"/>
      <c r="AU84" s="201"/>
      <c r="AV84" s="202"/>
      <c r="AW84" s="203"/>
      <c r="AX84" s="21"/>
      <c r="AY84" s="35" t="s">
        <v>6</v>
      </c>
      <c r="AZ84" s="36"/>
      <c r="BA84" s="37">
        <f>(SUMIF(F80:F110,3)/3)</f>
        <v>0</v>
      </c>
      <c r="BB84" s="247"/>
      <c r="BC84" s="248"/>
      <c r="BD84" s="29"/>
      <c r="BE84" s="37">
        <f>(SUMIF(AE80:AE110,3)/3)</f>
        <v>0</v>
      </c>
      <c r="BF84" s="247"/>
      <c r="BG84" s="248"/>
      <c r="BH84" s="39"/>
      <c r="BI84" s="40">
        <f>SUM(BA84:BE84)</f>
        <v>0</v>
      </c>
      <c r="BK84" s="242">
        <f>(BE83*BN79)+AG83+AG90+AG97+AG104</f>
        <v>0</v>
      </c>
      <c r="BL84" s="243">
        <f>BE84*8</f>
        <v>0</v>
      </c>
      <c r="BM84" s="249">
        <f>BI85</f>
        <v>-344</v>
      </c>
      <c r="BN84" s="243">
        <f>SUM(AF80:AF110)</f>
        <v>0</v>
      </c>
    </row>
    <row r="85" spans="1:66" ht="11.45" customHeight="1" x14ac:dyDescent="0.25">
      <c r="A85" s="23" t="s">
        <v>47</v>
      </c>
      <c r="B85" s="72" t="s">
        <v>0</v>
      </c>
      <c r="C85" s="75" t="s">
        <v>103</v>
      </c>
      <c r="D85" s="26">
        <f>VLOOKUP($BK$1,dummy!$A$3:$H$24,HLOOKUP(C85,dummy!$B$1:$H$2,2,FALSE),FALSE)</f>
        <v>11</v>
      </c>
      <c r="E85" s="180"/>
      <c r="F85" s="181"/>
      <c r="G85" s="182"/>
      <c r="H85" s="183"/>
      <c r="I85" s="184"/>
      <c r="J85" s="181"/>
      <c r="K85" s="182"/>
      <c r="L85" s="183"/>
      <c r="M85" s="184"/>
      <c r="N85" s="181"/>
      <c r="O85" s="182"/>
      <c r="P85" s="183"/>
      <c r="Q85" s="184"/>
      <c r="R85" s="181"/>
      <c r="S85" s="182"/>
      <c r="T85" s="183"/>
      <c r="U85" s="184"/>
      <c r="V85" s="181"/>
      <c r="W85" s="182"/>
      <c r="X85" s="183"/>
      <c r="Y85" s="278"/>
      <c r="Z85" s="23" t="s">
        <v>47</v>
      </c>
      <c r="AA85" s="72" t="s">
        <v>4</v>
      </c>
      <c r="AB85" s="75" t="s">
        <v>99</v>
      </c>
      <c r="AC85" s="26">
        <f>VLOOKUP($BK$1,dummy!$A$3:$H$24,HLOOKUP(AB85,dummy!$B$1:$H$2,2,FALSE),FALSE)</f>
        <v>11</v>
      </c>
      <c r="AD85" s="180"/>
      <c r="AE85" s="181"/>
      <c r="AF85" s="182"/>
      <c r="AG85" s="183"/>
      <c r="AH85" s="184"/>
      <c r="AI85" s="181"/>
      <c r="AJ85" s="182"/>
      <c r="AK85" s="183"/>
      <c r="AL85" s="184"/>
      <c r="AM85" s="181"/>
      <c r="AN85" s="182"/>
      <c r="AO85" s="183"/>
      <c r="AP85" s="184"/>
      <c r="AQ85" s="181"/>
      <c r="AR85" s="182"/>
      <c r="AS85" s="183"/>
      <c r="AT85" s="184"/>
      <c r="AU85" s="181"/>
      <c r="AV85" s="182"/>
      <c r="AW85" s="183"/>
      <c r="AX85" s="21"/>
      <c r="AY85" s="35" t="s">
        <v>3</v>
      </c>
      <c r="AZ85" s="36"/>
      <c r="BA85" s="250">
        <v>8</v>
      </c>
      <c r="BB85" s="251"/>
      <c r="BC85" s="252"/>
      <c r="BD85" s="29"/>
      <c r="BE85" s="253">
        <f>BI80-(BI84*BA85)</f>
        <v>344</v>
      </c>
      <c r="BF85" s="254"/>
      <c r="BG85" s="255"/>
      <c r="BH85" s="47"/>
      <c r="BI85" s="48">
        <f>BI82-BE85</f>
        <v>-344</v>
      </c>
      <c r="BK85" s="242"/>
      <c r="BL85" s="242"/>
      <c r="BM85" s="249"/>
      <c r="BN85" s="242"/>
    </row>
    <row r="86" spans="1:66" ht="11.45" customHeight="1" x14ac:dyDescent="0.25">
      <c r="A86" s="43" t="s">
        <v>46</v>
      </c>
      <c r="B86" s="76" t="s">
        <v>2</v>
      </c>
      <c r="C86" s="77" t="s">
        <v>18</v>
      </c>
      <c r="D86" s="46">
        <f>VLOOKUP($BK$1,dummy!$A$3:$H$24,HLOOKUP(C86,dummy!$B$1:$H$2,2,FALSE),FALSE)</f>
        <v>8</v>
      </c>
      <c r="E86" s="185"/>
      <c r="F86" s="186"/>
      <c r="G86" s="187"/>
      <c r="H86" s="188"/>
      <c r="I86" s="189"/>
      <c r="J86" s="186"/>
      <c r="K86" s="187"/>
      <c r="L86" s="188"/>
      <c r="M86" s="189"/>
      <c r="N86" s="186"/>
      <c r="O86" s="187"/>
      <c r="P86" s="188"/>
      <c r="Q86" s="189"/>
      <c r="R86" s="186"/>
      <c r="S86" s="187"/>
      <c r="T86" s="188"/>
      <c r="U86" s="189"/>
      <c r="V86" s="186"/>
      <c r="W86" s="187"/>
      <c r="X86" s="188"/>
      <c r="Y86" s="278"/>
      <c r="Z86" s="23" t="s">
        <v>46</v>
      </c>
      <c r="AA86" s="72" t="s">
        <v>0</v>
      </c>
      <c r="AB86" s="75" t="s">
        <v>100</v>
      </c>
      <c r="AC86" s="26">
        <f>VLOOKUP($BK$1,dummy!$A$3:$H$24,HLOOKUP(AB86,dummy!$B$1:$H$2,2,FALSE),FALSE)</f>
        <v>11</v>
      </c>
      <c r="AD86" s="180"/>
      <c r="AE86" s="181"/>
      <c r="AF86" s="182"/>
      <c r="AG86" s="183"/>
      <c r="AH86" s="184"/>
      <c r="AI86" s="181"/>
      <c r="AJ86" s="182"/>
      <c r="AK86" s="183"/>
      <c r="AL86" s="184"/>
      <c r="AM86" s="181"/>
      <c r="AN86" s="182"/>
      <c r="AO86" s="183"/>
      <c r="AP86" s="184"/>
      <c r="AQ86" s="181"/>
      <c r="AR86" s="182"/>
      <c r="AS86" s="183"/>
      <c r="AT86" s="184"/>
      <c r="AU86" s="181"/>
      <c r="AV86" s="182"/>
      <c r="AW86" s="183"/>
      <c r="AX86" s="21"/>
      <c r="AY86" s="238"/>
      <c r="AZ86" s="239"/>
      <c r="BA86" s="239"/>
      <c r="BB86" s="239"/>
      <c r="BC86" s="239"/>
      <c r="BD86" s="239"/>
      <c r="BE86" s="239"/>
      <c r="BF86" s="239"/>
      <c r="BG86" s="239"/>
      <c r="BH86" s="240"/>
      <c r="BI86" s="22">
        <v>344</v>
      </c>
      <c r="BK86" s="241">
        <f>AY86</f>
        <v>0</v>
      </c>
      <c r="BL86" s="241"/>
      <c r="BM86" s="241"/>
      <c r="BN86" s="241"/>
    </row>
    <row r="87" spans="1:66" ht="11.45" customHeight="1" x14ac:dyDescent="0.25">
      <c r="A87" s="23" t="s">
        <v>45</v>
      </c>
      <c r="B87" s="72" t="s">
        <v>7</v>
      </c>
      <c r="C87" s="75" t="s">
        <v>98</v>
      </c>
      <c r="D87" s="26">
        <f>VLOOKUP($BK$1,dummy!$A$3:$H$24,HLOOKUP(C87,dummy!$B$1:$H$2,2,FALSE),FALSE)</f>
        <v>11</v>
      </c>
      <c r="E87" s="180"/>
      <c r="F87" s="181"/>
      <c r="G87" s="182"/>
      <c r="H87" s="183"/>
      <c r="I87" s="184"/>
      <c r="J87" s="181"/>
      <c r="K87" s="182"/>
      <c r="L87" s="183"/>
      <c r="M87" s="184"/>
      <c r="N87" s="181"/>
      <c r="O87" s="182"/>
      <c r="P87" s="183"/>
      <c r="Q87" s="184"/>
      <c r="R87" s="181"/>
      <c r="S87" s="182"/>
      <c r="T87" s="183"/>
      <c r="U87" s="184"/>
      <c r="V87" s="181"/>
      <c r="W87" s="182"/>
      <c r="X87" s="183"/>
      <c r="Y87" s="278"/>
      <c r="Z87" s="23" t="s">
        <v>45</v>
      </c>
      <c r="AA87" s="72" t="s">
        <v>12</v>
      </c>
      <c r="AB87" s="75" t="s">
        <v>101</v>
      </c>
      <c r="AC87" s="26">
        <f>VLOOKUP($BK$1,dummy!$A$3:$H$24,HLOOKUP(AB87,dummy!$B$1:$H$2,2,FALSE),FALSE)</f>
        <v>11</v>
      </c>
      <c r="AD87" s="180"/>
      <c r="AE87" s="181"/>
      <c r="AF87" s="182"/>
      <c r="AG87" s="183"/>
      <c r="AH87" s="184"/>
      <c r="AI87" s="181"/>
      <c r="AJ87" s="182"/>
      <c r="AK87" s="183"/>
      <c r="AL87" s="184"/>
      <c r="AM87" s="181"/>
      <c r="AN87" s="182"/>
      <c r="AO87" s="183"/>
      <c r="AP87" s="184"/>
      <c r="AQ87" s="181"/>
      <c r="AR87" s="182"/>
      <c r="AS87" s="183"/>
      <c r="AT87" s="184"/>
      <c r="AU87" s="181"/>
      <c r="AV87" s="182"/>
      <c r="AW87" s="183"/>
      <c r="AX87" s="21"/>
      <c r="AY87" s="27" t="s">
        <v>26</v>
      </c>
      <c r="AZ87" s="28"/>
      <c r="BA87" s="29" t="s">
        <v>25</v>
      </c>
      <c r="BB87" s="29" t="s">
        <v>24</v>
      </c>
      <c r="BC87" s="29" t="s">
        <v>23</v>
      </c>
      <c r="BD87" s="29"/>
      <c r="BE87" s="29" t="s">
        <v>22</v>
      </c>
      <c r="BF87" s="30" t="s">
        <v>21</v>
      </c>
      <c r="BG87" s="30" t="s">
        <v>20</v>
      </c>
      <c r="BH87" s="30"/>
      <c r="BI87" s="31" t="s">
        <v>19</v>
      </c>
      <c r="BK87" s="32" t="s">
        <v>18</v>
      </c>
      <c r="BL87" s="32" t="s">
        <v>17</v>
      </c>
      <c r="BM87" s="33" t="s">
        <v>16</v>
      </c>
      <c r="BN87" s="34" t="s">
        <v>15</v>
      </c>
    </row>
    <row r="88" spans="1:66" ht="11.45" customHeight="1" x14ac:dyDescent="0.25">
      <c r="A88" s="23" t="s">
        <v>44</v>
      </c>
      <c r="B88" s="72" t="s">
        <v>4</v>
      </c>
      <c r="C88" s="75" t="s">
        <v>99</v>
      </c>
      <c r="D88" s="26">
        <f>VLOOKUP($BK$1,dummy!$A$3:$H$24,HLOOKUP(C88,dummy!$B$1:$H$2,2,FALSE),FALSE)</f>
        <v>11</v>
      </c>
      <c r="E88" s="180"/>
      <c r="F88" s="181"/>
      <c r="G88" s="182"/>
      <c r="H88" s="183"/>
      <c r="I88" s="184"/>
      <c r="J88" s="181"/>
      <c r="K88" s="182"/>
      <c r="L88" s="183"/>
      <c r="M88" s="184"/>
      <c r="N88" s="181"/>
      <c r="O88" s="182"/>
      <c r="P88" s="183"/>
      <c r="Q88" s="184"/>
      <c r="R88" s="181"/>
      <c r="S88" s="182"/>
      <c r="T88" s="183"/>
      <c r="U88" s="184"/>
      <c r="V88" s="181"/>
      <c r="W88" s="182"/>
      <c r="X88" s="183"/>
      <c r="Y88" s="278"/>
      <c r="Z88" s="23" t="s">
        <v>44</v>
      </c>
      <c r="AA88" s="72" t="s">
        <v>9</v>
      </c>
      <c r="AB88" s="75" t="s">
        <v>102</v>
      </c>
      <c r="AC88" s="26">
        <f>VLOOKUP($BK$1,dummy!$A$3:$H$24,HLOOKUP(AB88,dummy!$B$1:$H$2,2,FALSE),FALSE)</f>
        <v>11</v>
      </c>
      <c r="AD88" s="180"/>
      <c r="AE88" s="181"/>
      <c r="AF88" s="182"/>
      <c r="AG88" s="183"/>
      <c r="AH88" s="184"/>
      <c r="AI88" s="181"/>
      <c r="AJ88" s="182"/>
      <c r="AK88" s="183"/>
      <c r="AL88" s="184"/>
      <c r="AM88" s="181"/>
      <c r="AN88" s="182"/>
      <c r="AO88" s="183"/>
      <c r="AP88" s="184"/>
      <c r="AQ88" s="181"/>
      <c r="AR88" s="182"/>
      <c r="AS88" s="183"/>
      <c r="AT88" s="184"/>
      <c r="AU88" s="181"/>
      <c r="AV88" s="182"/>
      <c r="AW88" s="183"/>
      <c r="AX88" s="21"/>
      <c r="AY88" s="35" t="s">
        <v>13</v>
      </c>
      <c r="AZ88" s="36"/>
      <c r="BA88" s="37">
        <f>(SUMPRODUCT(D80:D110,I80:I110))</f>
        <v>0</v>
      </c>
      <c r="BB88" s="37">
        <f>SUM(L80:L110)</f>
        <v>0</v>
      </c>
      <c r="BC88" s="37">
        <f>(SUMPRODUCT(D80:D110,I80:I110,K80:K110))*(-1)</f>
        <v>0</v>
      </c>
      <c r="BD88" s="29"/>
      <c r="BE88" s="37">
        <f>(SUMPRODUCT(AC80:AC110,AH80:AH110))</f>
        <v>0</v>
      </c>
      <c r="BF88" s="38">
        <f>SUM(AK80:AK110)</f>
        <v>0</v>
      </c>
      <c r="BG88" s="38">
        <f>(SUMPRODUCT(AC80:AC110,AH80:AH110,AJ80:AJ110))*(-1)</f>
        <v>0</v>
      </c>
      <c r="BH88" s="39"/>
      <c r="BI88" s="40">
        <f>SUM(BA88:BG88)</f>
        <v>0</v>
      </c>
      <c r="BK88" s="242">
        <f>(BA89*BN79)+L86+L93+L100+L107</f>
        <v>0</v>
      </c>
      <c r="BL88" s="243">
        <f>BA90*8</f>
        <v>0</v>
      </c>
      <c r="BM88" s="244"/>
      <c r="BN88" s="243">
        <f>SUM(K80:K110)</f>
        <v>0</v>
      </c>
    </row>
    <row r="89" spans="1:66" ht="11.45" customHeight="1" x14ac:dyDescent="0.25">
      <c r="A89" s="23" t="s">
        <v>43</v>
      </c>
      <c r="B89" s="72" t="s">
        <v>0</v>
      </c>
      <c r="C89" s="75" t="s">
        <v>100</v>
      </c>
      <c r="D89" s="26">
        <f>VLOOKUP($BK$1,dummy!$A$3:$H$24,HLOOKUP(C89,dummy!$B$1:$H$2,2,FALSE),FALSE)</f>
        <v>11</v>
      </c>
      <c r="E89" s="180"/>
      <c r="F89" s="181"/>
      <c r="G89" s="182"/>
      <c r="H89" s="183"/>
      <c r="I89" s="184"/>
      <c r="J89" s="181"/>
      <c r="K89" s="182"/>
      <c r="L89" s="183"/>
      <c r="M89" s="184"/>
      <c r="N89" s="181"/>
      <c r="O89" s="182"/>
      <c r="P89" s="183"/>
      <c r="Q89" s="184"/>
      <c r="R89" s="181"/>
      <c r="S89" s="182"/>
      <c r="T89" s="183"/>
      <c r="U89" s="184"/>
      <c r="V89" s="181"/>
      <c r="W89" s="182"/>
      <c r="X89" s="183"/>
      <c r="Y89" s="278"/>
      <c r="Z89" s="23" t="s">
        <v>43</v>
      </c>
      <c r="AA89" s="72" t="s">
        <v>0</v>
      </c>
      <c r="AB89" s="75" t="s">
        <v>103</v>
      </c>
      <c r="AC89" s="26">
        <f>VLOOKUP($BK$1,dummy!$A$3:$H$24,HLOOKUP(AB89,dummy!$B$1:$H$2,2,FALSE),FALSE)</f>
        <v>11</v>
      </c>
      <c r="AD89" s="180"/>
      <c r="AE89" s="181"/>
      <c r="AF89" s="182"/>
      <c r="AG89" s="183"/>
      <c r="AH89" s="184"/>
      <c r="AI89" s="181"/>
      <c r="AJ89" s="182"/>
      <c r="AK89" s="183"/>
      <c r="AL89" s="184"/>
      <c r="AM89" s="181"/>
      <c r="AN89" s="182"/>
      <c r="AO89" s="183"/>
      <c r="AP89" s="184"/>
      <c r="AQ89" s="181"/>
      <c r="AR89" s="182"/>
      <c r="AS89" s="183"/>
      <c r="AT89" s="184"/>
      <c r="AU89" s="181"/>
      <c r="AV89" s="182"/>
      <c r="AW89" s="183"/>
      <c r="AX89" s="21"/>
      <c r="AY89" s="41" t="s">
        <v>10</v>
      </c>
      <c r="AZ89" s="42"/>
      <c r="BA89" s="37">
        <f>SUMIF(J80:J110,1)</f>
        <v>0</v>
      </c>
      <c r="BB89" s="245">
        <f>I86+I93+I100+I107</f>
        <v>0</v>
      </c>
      <c r="BC89" s="246"/>
      <c r="BD89" s="29"/>
      <c r="BE89" s="37">
        <f>SUMIF(AI80:AI110,1)</f>
        <v>0</v>
      </c>
      <c r="BF89" s="245">
        <f>AH83+AH90+AH97+AH104</f>
        <v>0</v>
      </c>
      <c r="BG89" s="246"/>
      <c r="BH89" s="39"/>
      <c r="BI89" s="40">
        <f>(BA89+BE89)-(BB89+BF89)</f>
        <v>0</v>
      </c>
      <c r="BK89" s="242"/>
      <c r="BL89" s="242"/>
      <c r="BM89" s="244"/>
      <c r="BN89" s="242"/>
    </row>
    <row r="90" spans="1:66" ht="11.45" customHeight="1" x14ac:dyDescent="0.25">
      <c r="A90" s="23" t="s">
        <v>42</v>
      </c>
      <c r="B90" s="72" t="s">
        <v>12</v>
      </c>
      <c r="C90" s="75" t="s">
        <v>101</v>
      </c>
      <c r="D90" s="26">
        <f>VLOOKUP($BK$1,dummy!$A$3:$H$24,HLOOKUP(C90,dummy!$B$1:$H$2,2,FALSE),FALSE)</f>
        <v>11</v>
      </c>
      <c r="E90" s="180"/>
      <c r="F90" s="181"/>
      <c r="G90" s="182"/>
      <c r="H90" s="183"/>
      <c r="I90" s="184"/>
      <c r="J90" s="181"/>
      <c r="K90" s="182"/>
      <c r="L90" s="183"/>
      <c r="M90" s="184"/>
      <c r="N90" s="181"/>
      <c r="O90" s="182"/>
      <c r="P90" s="183"/>
      <c r="Q90" s="184"/>
      <c r="R90" s="181"/>
      <c r="S90" s="182"/>
      <c r="T90" s="183"/>
      <c r="U90" s="184"/>
      <c r="V90" s="181"/>
      <c r="W90" s="182"/>
      <c r="X90" s="183"/>
      <c r="Y90" s="278"/>
      <c r="Z90" s="43" t="s">
        <v>42</v>
      </c>
      <c r="AA90" s="76" t="s">
        <v>2</v>
      </c>
      <c r="AB90" s="77" t="s">
        <v>18</v>
      </c>
      <c r="AC90" s="46">
        <f>VLOOKUP($BK$1,dummy!$A$3:$H$24,HLOOKUP(AB90,dummy!$B$1:$H$2,2,FALSE),FALSE)</f>
        <v>8</v>
      </c>
      <c r="AD90" s="185"/>
      <c r="AE90" s="186"/>
      <c r="AF90" s="187"/>
      <c r="AG90" s="188"/>
      <c r="AH90" s="189"/>
      <c r="AI90" s="186"/>
      <c r="AJ90" s="187"/>
      <c r="AK90" s="188"/>
      <c r="AL90" s="189"/>
      <c r="AM90" s="186"/>
      <c r="AN90" s="187"/>
      <c r="AO90" s="188"/>
      <c r="AP90" s="189"/>
      <c r="AQ90" s="186"/>
      <c r="AR90" s="187"/>
      <c r="AS90" s="188"/>
      <c r="AT90" s="189"/>
      <c r="AU90" s="186"/>
      <c r="AV90" s="187"/>
      <c r="AW90" s="188"/>
      <c r="AX90" s="21"/>
      <c r="AY90" s="35" t="s">
        <v>6</v>
      </c>
      <c r="AZ90" s="36"/>
      <c r="BA90" s="37">
        <f>(SUMIF(J80:J110,3)/3)</f>
        <v>0</v>
      </c>
      <c r="BB90" s="247"/>
      <c r="BC90" s="248"/>
      <c r="BD90" s="29"/>
      <c r="BE90" s="37">
        <f>(SUMIF(AI80:AI110,3)/3)</f>
        <v>0</v>
      </c>
      <c r="BF90" s="247"/>
      <c r="BG90" s="248"/>
      <c r="BH90" s="39"/>
      <c r="BI90" s="40">
        <f>SUM(BA90:BE90)</f>
        <v>0</v>
      </c>
      <c r="BK90" s="242">
        <f>(BE89*BN79)+AK83+AK90+AK97+AK104</f>
        <v>0</v>
      </c>
      <c r="BL90" s="243">
        <f>BE90*8</f>
        <v>0</v>
      </c>
      <c r="BM90" s="249">
        <f>BI91</f>
        <v>-344</v>
      </c>
      <c r="BN90" s="243">
        <f>SUM(AJ80:AJ110)</f>
        <v>0</v>
      </c>
    </row>
    <row r="91" spans="1:66" ht="11.45" customHeight="1" x14ac:dyDescent="0.25">
      <c r="A91" s="23" t="s">
        <v>41</v>
      </c>
      <c r="B91" s="72" t="s">
        <v>9</v>
      </c>
      <c r="C91" s="75" t="s">
        <v>102</v>
      </c>
      <c r="D91" s="26">
        <f>VLOOKUP($BK$1,dummy!$A$3:$H$24,HLOOKUP(C91,dummy!$B$1:$H$2,2,FALSE),FALSE)</f>
        <v>11</v>
      </c>
      <c r="E91" s="180"/>
      <c r="F91" s="181"/>
      <c r="G91" s="182"/>
      <c r="H91" s="183"/>
      <c r="I91" s="184"/>
      <c r="J91" s="181"/>
      <c r="K91" s="182"/>
      <c r="L91" s="183"/>
      <c r="M91" s="184"/>
      <c r="N91" s="181"/>
      <c r="O91" s="182"/>
      <c r="P91" s="183"/>
      <c r="Q91" s="184"/>
      <c r="R91" s="181"/>
      <c r="S91" s="182"/>
      <c r="T91" s="183"/>
      <c r="U91" s="184"/>
      <c r="V91" s="181"/>
      <c r="W91" s="182"/>
      <c r="X91" s="183"/>
      <c r="Y91" s="278"/>
      <c r="Z91" s="23" t="s">
        <v>41</v>
      </c>
      <c r="AA91" s="72" t="s">
        <v>7</v>
      </c>
      <c r="AB91" s="75" t="s">
        <v>98</v>
      </c>
      <c r="AC91" s="26">
        <f>VLOOKUP($BK$1,dummy!$A$3:$H$24,HLOOKUP(AB91,dummy!$B$1:$H$2,2,FALSE),FALSE)</f>
        <v>11</v>
      </c>
      <c r="AD91" s="180"/>
      <c r="AE91" s="181"/>
      <c r="AF91" s="182"/>
      <c r="AG91" s="183"/>
      <c r="AH91" s="184"/>
      <c r="AI91" s="181"/>
      <c r="AJ91" s="182"/>
      <c r="AK91" s="183"/>
      <c r="AL91" s="184"/>
      <c r="AM91" s="181"/>
      <c r="AN91" s="182"/>
      <c r="AO91" s="183"/>
      <c r="AP91" s="184"/>
      <c r="AQ91" s="181"/>
      <c r="AR91" s="182"/>
      <c r="AS91" s="183"/>
      <c r="AT91" s="184"/>
      <c r="AU91" s="181"/>
      <c r="AV91" s="182"/>
      <c r="AW91" s="183"/>
      <c r="AX91" s="21"/>
      <c r="AY91" s="35" t="s">
        <v>3</v>
      </c>
      <c r="AZ91" s="36"/>
      <c r="BA91" s="250">
        <v>8</v>
      </c>
      <c r="BB91" s="251"/>
      <c r="BC91" s="252"/>
      <c r="BD91" s="29"/>
      <c r="BE91" s="253">
        <f>BI86-(BI90*BA91)</f>
        <v>344</v>
      </c>
      <c r="BF91" s="254"/>
      <c r="BG91" s="255"/>
      <c r="BH91" s="47"/>
      <c r="BI91" s="48">
        <f>BI88-BE91</f>
        <v>-344</v>
      </c>
      <c r="BK91" s="242"/>
      <c r="BL91" s="242"/>
      <c r="BM91" s="249"/>
      <c r="BN91" s="242"/>
    </row>
    <row r="92" spans="1:66" ht="11.45" customHeight="1" x14ac:dyDescent="0.25">
      <c r="A92" s="23" t="s">
        <v>40</v>
      </c>
      <c r="B92" s="72" t="s">
        <v>0</v>
      </c>
      <c r="C92" s="75" t="s">
        <v>103</v>
      </c>
      <c r="D92" s="26">
        <f>VLOOKUP($BK$1,dummy!$A$3:$H$24,HLOOKUP(C92,dummy!$B$1:$H$2,2,FALSE),FALSE)</f>
        <v>11</v>
      </c>
      <c r="E92" s="180"/>
      <c r="F92" s="181"/>
      <c r="G92" s="182"/>
      <c r="H92" s="183"/>
      <c r="I92" s="184"/>
      <c r="J92" s="181"/>
      <c r="K92" s="182"/>
      <c r="L92" s="183"/>
      <c r="M92" s="184"/>
      <c r="N92" s="181"/>
      <c r="O92" s="182"/>
      <c r="P92" s="183"/>
      <c r="Q92" s="184"/>
      <c r="R92" s="181"/>
      <c r="S92" s="182"/>
      <c r="T92" s="183"/>
      <c r="U92" s="184"/>
      <c r="V92" s="181"/>
      <c r="W92" s="182"/>
      <c r="X92" s="183"/>
      <c r="Y92" s="278"/>
      <c r="Z92" s="23" t="s">
        <v>40</v>
      </c>
      <c r="AA92" s="72" t="s">
        <v>4</v>
      </c>
      <c r="AB92" s="75" t="s">
        <v>99</v>
      </c>
      <c r="AC92" s="26">
        <f>VLOOKUP($BK$1,dummy!$A$3:$H$24,HLOOKUP(AB92,dummy!$B$1:$H$2,2,FALSE),FALSE)</f>
        <v>11</v>
      </c>
      <c r="AD92" s="180"/>
      <c r="AE92" s="181"/>
      <c r="AF92" s="182"/>
      <c r="AG92" s="183"/>
      <c r="AH92" s="184"/>
      <c r="AI92" s="181"/>
      <c r="AJ92" s="182"/>
      <c r="AK92" s="183"/>
      <c r="AL92" s="184"/>
      <c r="AM92" s="181"/>
      <c r="AN92" s="182"/>
      <c r="AO92" s="183"/>
      <c r="AP92" s="184"/>
      <c r="AQ92" s="181"/>
      <c r="AR92" s="182"/>
      <c r="AS92" s="183"/>
      <c r="AT92" s="184"/>
      <c r="AU92" s="181"/>
      <c r="AV92" s="182"/>
      <c r="AW92" s="183"/>
      <c r="AX92" s="21"/>
      <c r="AY92" s="238"/>
      <c r="AZ92" s="239"/>
      <c r="BA92" s="239"/>
      <c r="BB92" s="239"/>
      <c r="BC92" s="239"/>
      <c r="BD92" s="239"/>
      <c r="BE92" s="239"/>
      <c r="BF92" s="239"/>
      <c r="BG92" s="239"/>
      <c r="BH92" s="240"/>
      <c r="BI92" s="22">
        <v>344</v>
      </c>
      <c r="BK92" s="241">
        <f>AY92</f>
        <v>0</v>
      </c>
      <c r="BL92" s="241"/>
      <c r="BM92" s="241"/>
      <c r="BN92" s="241"/>
    </row>
    <row r="93" spans="1:66" ht="11.45" customHeight="1" x14ac:dyDescent="0.25">
      <c r="A93" s="43" t="s">
        <v>39</v>
      </c>
      <c r="B93" s="76" t="s">
        <v>2</v>
      </c>
      <c r="C93" s="77" t="s">
        <v>18</v>
      </c>
      <c r="D93" s="46">
        <f>VLOOKUP($BK$1,dummy!$A$3:$H$24,HLOOKUP(C93,dummy!$B$1:$H$2,2,FALSE),FALSE)</f>
        <v>8</v>
      </c>
      <c r="E93" s="185"/>
      <c r="F93" s="186"/>
      <c r="G93" s="187"/>
      <c r="H93" s="188"/>
      <c r="I93" s="189"/>
      <c r="J93" s="186"/>
      <c r="K93" s="187"/>
      <c r="L93" s="188"/>
      <c r="M93" s="189"/>
      <c r="N93" s="186"/>
      <c r="O93" s="187"/>
      <c r="P93" s="188"/>
      <c r="Q93" s="189"/>
      <c r="R93" s="186"/>
      <c r="S93" s="187"/>
      <c r="T93" s="188"/>
      <c r="U93" s="189"/>
      <c r="V93" s="186"/>
      <c r="W93" s="187"/>
      <c r="X93" s="188"/>
      <c r="Y93" s="278"/>
      <c r="Z93" s="23" t="s">
        <v>39</v>
      </c>
      <c r="AA93" s="72" t="s">
        <v>0</v>
      </c>
      <c r="AB93" s="75" t="s">
        <v>100</v>
      </c>
      <c r="AC93" s="26">
        <f>VLOOKUP($BK$1,dummy!$A$3:$H$24,HLOOKUP(AB93,dummy!$B$1:$H$2,2,FALSE),FALSE)</f>
        <v>11</v>
      </c>
      <c r="AD93" s="180"/>
      <c r="AE93" s="181"/>
      <c r="AF93" s="182"/>
      <c r="AG93" s="183"/>
      <c r="AH93" s="184"/>
      <c r="AI93" s="181"/>
      <c r="AJ93" s="182"/>
      <c r="AK93" s="183"/>
      <c r="AL93" s="184"/>
      <c r="AM93" s="181"/>
      <c r="AN93" s="182"/>
      <c r="AO93" s="183"/>
      <c r="AP93" s="184"/>
      <c r="AQ93" s="181"/>
      <c r="AR93" s="182"/>
      <c r="AS93" s="183"/>
      <c r="AT93" s="184"/>
      <c r="AU93" s="181"/>
      <c r="AV93" s="182"/>
      <c r="AW93" s="183"/>
      <c r="AX93" s="21"/>
      <c r="AY93" s="27" t="s">
        <v>26</v>
      </c>
      <c r="AZ93" s="28"/>
      <c r="BA93" s="29" t="s">
        <v>25</v>
      </c>
      <c r="BB93" s="29" t="s">
        <v>24</v>
      </c>
      <c r="BC93" s="29" t="s">
        <v>23</v>
      </c>
      <c r="BD93" s="29"/>
      <c r="BE93" s="29" t="s">
        <v>22</v>
      </c>
      <c r="BF93" s="30" t="s">
        <v>21</v>
      </c>
      <c r="BG93" s="30" t="s">
        <v>20</v>
      </c>
      <c r="BH93" s="30"/>
      <c r="BI93" s="31" t="s">
        <v>19</v>
      </c>
      <c r="BK93" s="32" t="s">
        <v>18</v>
      </c>
      <c r="BL93" s="32" t="s">
        <v>17</v>
      </c>
      <c r="BM93" s="33" t="s">
        <v>16</v>
      </c>
      <c r="BN93" s="34" t="s">
        <v>15</v>
      </c>
    </row>
    <row r="94" spans="1:66" ht="11.45" customHeight="1" x14ac:dyDescent="0.25">
      <c r="A94" s="23" t="s">
        <v>38</v>
      </c>
      <c r="B94" s="72" t="s">
        <v>7</v>
      </c>
      <c r="C94" s="75" t="s">
        <v>98</v>
      </c>
      <c r="D94" s="26">
        <f>VLOOKUP($BK$1,dummy!$A$3:$H$24,HLOOKUP(C94,dummy!$B$1:$H$2,2,FALSE),FALSE)</f>
        <v>11</v>
      </c>
      <c r="E94" s="180"/>
      <c r="F94" s="181"/>
      <c r="G94" s="182"/>
      <c r="H94" s="183"/>
      <c r="I94" s="184"/>
      <c r="J94" s="181"/>
      <c r="K94" s="182"/>
      <c r="L94" s="183"/>
      <c r="M94" s="184"/>
      <c r="N94" s="181"/>
      <c r="O94" s="182"/>
      <c r="P94" s="183"/>
      <c r="Q94" s="184"/>
      <c r="R94" s="181"/>
      <c r="S94" s="182"/>
      <c r="T94" s="183"/>
      <c r="U94" s="184"/>
      <c r="V94" s="181"/>
      <c r="W94" s="182"/>
      <c r="X94" s="183"/>
      <c r="Y94" s="278"/>
      <c r="Z94" s="23" t="s">
        <v>38</v>
      </c>
      <c r="AA94" s="72" t="s">
        <v>12</v>
      </c>
      <c r="AB94" s="75" t="s">
        <v>101</v>
      </c>
      <c r="AC94" s="26">
        <f>VLOOKUP($BK$1,dummy!$A$3:$H$24,HLOOKUP(AB94,dummy!$B$1:$H$2,2,FALSE),FALSE)</f>
        <v>11</v>
      </c>
      <c r="AD94" s="180"/>
      <c r="AE94" s="181"/>
      <c r="AF94" s="182"/>
      <c r="AG94" s="183"/>
      <c r="AH94" s="184"/>
      <c r="AI94" s="181"/>
      <c r="AJ94" s="182"/>
      <c r="AK94" s="183"/>
      <c r="AL94" s="184"/>
      <c r="AM94" s="181"/>
      <c r="AN94" s="182"/>
      <c r="AO94" s="183"/>
      <c r="AP94" s="184"/>
      <c r="AQ94" s="181"/>
      <c r="AR94" s="182"/>
      <c r="AS94" s="183"/>
      <c r="AT94" s="184"/>
      <c r="AU94" s="181"/>
      <c r="AV94" s="182"/>
      <c r="AW94" s="183"/>
      <c r="AX94" s="21"/>
      <c r="AY94" s="35" t="s">
        <v>13</v>
      </c>
      <c r="AZ94" s="36"/>
      <c r="BA94" s="37">
        <f>(SUMPRODUCT(D80:D110,M80:M110))</f>
        <v>0</v>
      </c>
      <c r="BB94" s="37">
        <f>SUM(P80:P110)</f>
        <v>0</v>
      </c>
      <c r="BC94" s="37">
        <f>(SUMPRODUCT(D80:D110,M80:M110,O80:O110))*(-1)</f>
        <v>0</v>
      </c>
      <c r="BD94" s="29"/>
      <c r="BE94" s="37">
        <f>(SUMPRODUCT(AC80:AC110,AL80:AL110))</f>
        <v>0</v>
      </c>
      <c r="BF94" s="38">
        <f>SUM(AO80:AO110)</f>
        <v>0</v>
      </c>
      <c r="BG94" s="38">
        <f>(SUMPRODUCT(AC80:AC110,AL80:AL110,AN80:AN110))*(-1)</f>
        <v>0</v>
      </c>
      <c r="BH94" s="39"/>
      <c r="BI94" s="40">
        <f>SUM(BA94:BG94)</f>
        <v>0</v>
      </c>
      <c r="BK94" s="242">
        <f>(BA95*BN79)+P86+P93+P100+P107</f>
        <v>0</v>
      </c>
      <c r="BL94" s="243">
        <f>BA96*8</f>
        <v>0</v>
      </c>
      <c r="BM94" s="244"/>
      <c r="BN94" s="243">
        <f>SUM(O80:O110)</f>
        <v>0</v>
      </c>
    </row>
    <row r="95" spans="1:66" ht="11.45" customHeight="1" x14ac:dyDescent="0.25">
      <c r="A95" s="23" t="s">
        <v>37</v>
      </c>
      <c r="B95" s="72" t="s">
        <v>4</v>
      </c>
      <c r="C95" s="75" t="s">
        <v>99</v>
      </c>
      <c r="D95" s="26">
        <f>VLOOKUP($BK$1,dummy!$A$3:$H$24,HLOOKUP(C95,dummy!$B$1:$H$2,2,FALSE),FALSE)</f>
        <v>11</v>
      </c>
      <c r="E95" s="180"/>
      <c r="F95" s="181"/>
      <c r="G95" s="182"/>
      <c r="H95" s="183"/>
      <c r="I95" s="184"/>
      <c r="J95" s="181"/>
      <c r="K95" s="182"/>
      <c r="L95" s="183"/>
      <c r="M95" s="184"/>
      <c r="N95" s="181"/>
      <c r="O95" s="182"/>
      <c r="P95" s="183"/>
      <c r="Q95" s="184"/>
      <c r="R95" s="181"/>
      <c r="S95" s="182"/>
      <c r="T95" s="183"/>
      <c r="U95" s="184"/>
      <c r="V95" s="181"/>
      <c r="W95" s="182"/>
      <c r="X95" s="183"/>
      <c r="Y95" s="278"/>
      <c r="Z95" s="23" t="s">
        <v>37</v>
      </c>
      <c r="AA95" s="72" t="s">
        <v>9</v>
      </c>
      <c r="AB95" s="75" t="s">
        <v>102</v>
      </c>
      <c r="AC95" s="26">
        <f>VLOOKUP($BK$1,dummy!$A$3:$H$24,HLOOKUP(AB95,dummy!$B$1:$H$2,2,FALSE),FALSE)</f>
        <v>11</v>
      </c>
      <c r="AD95" s="180"/>
      <c r="AE95" s="181"/>
      <c r="AF95" s="182"/>
      <c r="AG95" s="183"/>
      <c r="AH95" s="184"/>
      <c r="AI95" s="181"/>
      <c r="AJ95" s="182"/>
      <c r="AK95" s="183"/>
      <c r="AL95" s="184"/>
      <c r="AM95" s="181"/>
      <c r="AN95" s="182"/>
      <c r="AO95" s="183"/>
      <c r="AP95" s="184"/>
      <c r="AQ95" s="181"/>
      <c r="AR95" s="182"/>
      <c r="AS95" s="183"/>
      <c r="AT95" s="184"/>
      <c r="AU95" s="181"/>
      <c r="AV95" s="182"/>
      <c r="AW95" s="183"/>
      <c r="AX95" s="21"/>
      <c r="AY95" s="41" t="s">
        <v>10</v>
      </c>
      <c r="AZ95" s="42"/>
      <c r="BA95" s="37">
        <f>SUMIF(N80:N110,1)</f>
        <v>0</v>
      </c>
      <c r="BB95" s="245">
        <f>M86+M93+M100+M107</f>
        <v>0</v>
      </c>
      <c r="BC95" s="246"/>
      <c r="BD95" s="29"/>
      <c r="BE95" s="37">
        <f>SUMIF(AM80:AM110,1)</f>
        <v>0</v>
      </c>
      <c r="BF95" s="245">
        <f>AL83+AL90+AL97+AL104</f>
        <v>0</v>
      </c>
      <c r="BG95" s="246"/>
      <c r="BH95" s="39"/>
      <c r="BI95" s="40">
        <f>(BA95+BE95)-(BB95+BF95)</f>
        <v>0</v>
      </c>
      <c r="BK95" s="242"/>
      <c r="BL95" s="242"/>
      <c r="BM95" s="244"/>
      <c r="BN95" s="242"/>
    </row>
    <row r="96" spans="1:66" ht="11.45" customHeight="1" x14ac:dyDescent="0.25">
      <c r="A96" s="23" t="s">
        <v>36</v>
      </c>
      <c r="B96" s="72" t="s">
        <v>0</v>
      </c>
      <c r="C96" s="75" t="s">
        <v>100</v>
      </c>
      <c r="D96" s="26">
        <f>VLOOKUP($BK$1,dummy!$A$3:$H$24,HLOOKUP(C96,dummy!$B$1:$H$2,2,FALSE),FALSE)</f>
        <v>11</v>
      </c>
      <c r="E96" s="180"/>
      <c r="F96" s="181"/>
      <c r="G96" s="182"/>
      <c r="H96" s="183"/>
      <c r="I96" s="184"/>
      <c r="J96" s="181"/>
      <c r="K96" s="182"/>
      <c r="L96" s="183"/>
      <c r="M96" s="184"/>
      <c r="N96" s="181"/>
      <c r="O96" s="182"/>
      <c r="P96" s="183"/>
      <c r="Q96" s="184"/>
      <c r="R96" s="181"/>
      <c r="S96" s="182"/>
      <c r="T96" s="183"/>
      <c r="U96" s="184"/>
      <c r="V96" s="181"/>
      <c r="W96" s="182"/>
      <c r="X96" s="183"/>
      <c r="Y96" s="278"/>
      <c r="Z96" s="23" t="s">
        <v>36</v>
      </c>
      <c r="AA96" s="72" t="s">
        <v>0</v>
      </c>
      <c r="AB96" s="75" t="s">
        <v>103</v>
      </c>
      <c r="AC96" s="26">
        <f>VLOOKUP($BK$1,dummy!$A$3:$H$24,HLOOKUP(AB96,dummy!$B$1:$H$2,2,FALSE),FALSE)</f>
        <v>11</v>
      </c>
      <c r="AD96" s="180"/>
      <c r="AE96" s="181"/>
      <c r="AF96" s="182"/>
      <c r="AG96" s="183"/>
      <c r="AH96" s="184"/>
      <c r="AI96" s="181"/>
      <c r="AJ96" s="182"/>
      <c r="AK96" s="183"/>
      <c r="AL96" s="184"/>
      <c r="AM96" s="181"/>
      <c r="AN96" s="182"/>
      <c r="AO96" s="183"/>
      <c r="AP96" s="184"/>
      <c r="AQ96" s="181"/>
      <c r="AR96" s="182"/>
      <c r="AS96" s="183"/>
      <c r="AT96" s="184"/>
      <c r="AU96" s="181"/>
      <c r="AV96" s="182"/>
      <c r="AW96" s="183"/>
      <c r="AX96" s="21"/>
      <c r="AY96" s="35" t="s">
        <v>6</v>
      </c>
      <c r="AZ96" s="36"/>
      <c r="BA96" s="37">
        <f>(SUMIF(N80:N110,3)/3)</f>
        <v>0</v>
      </c>
      <c r="BB96" s="247"/>
      <c r="BC96" s="248"/>
      <c r="BD96" s="29"/>
      <c r="BE96" s="37">
        <f>(SUMIF(AM80:AM110,3)/3)</f>
        <v>0</v>
      </c>
      <c r="BF96" s="247"/>
      <c r="BG96" s="248"/>
      <c r="BH96" s="39"/>
      <c r="BI96" s="40">
        <f>SUM(BA96:BE96)</f>
        <v>0</v>
      </c>
      <c r="BK96" s="242">
        <f>(BE95*BN79)+AO83+AO90+AO97+AO104</f>
        <v>0</v>
      </c>
      <c r="BL96" s="243">
        <f>BE96*8</f>
        <v>0</v>
      </c>
      <c r="BM96" s="249">
        <f>BI97</f>
        <v>-344</v>
      </c>
      <c r="BN96" s="243">
        <f>SUM(AN80:AN110)</f>
        <v>0</v>
      </c>
    </row>
    <row r="97" spans="1:66" ht="11.45" customHeight="1" x14ac:dyDescent="0.25">
      <c r="A97" s="23" t="s">
        <v>35</v>
      </c>
      <c r="B97" s="72" t="s">
        <v>12</v>
      </c>
      <c r="C97" s="75" t="s">
        <v>101</v>
      </c>
      <c r="D97" s="26">
        <f>VLOOKUP($BK$1,dummy!$A$3:$H$24,HLOOKUP(C97,dummy!$B$1:$H$2,2,FALSE),FALSE)</f>
        <v>11</v>
      </c>
      <c r="E97" s="180"/>
      <c r="F97" s="181"/>
      <c r="G97" s="182"/>
      <c r="H97" s="183"/>
      <c r="I97" s="184"/>
      <c r="J97" s="181"/>
      <c r="K97" s="182"/>
      <c r="L97" s="183"/>
      <c r="M97" s="184"/>
      <c r="N97" s="181"/>
      <c r="O97" s="182"/>
      <c r="P97" s="183"/>
      <c r="Q97" s="184"/>
      <c r="R97" s="181"/>
      <c r="S97" s="182"/>
      <c r="T97" s="183"/>
      <c r="U97" s="184"/>
      <c r="V97" s="181"/>
      <c r="W97" s="182"/>
      <c r="X97" s="183"/>
      <c r="Y97" s="278"/>
      <c r="Z97" s="43" t="s">
        <v>35</v>
      </c>
      <c r="AA97" s="76" t="s">
        <v>2</v>
      </c>
      <c r="AB97" s="77" t="s">
        <v>18</v>
      </c>
      <c r="AC97" s="46">
        <f>VLOOKUP($BK$1,dummy!$A$3:$H$24,HLOOKUP(AB97,dummy!$B$1:$H$2,2,FALSE),FALSE)</f>
        <v>8</v>
      </c>
      <c r="AD97" s="185"/>
      <c r="AE97" s="186"/>
      <c r="AF97" s="187"/>
      <c r="AG97" s="188"/>
      <c r="AH97" s="189"/>
      <c r="AI97" s="186"/>
      <c r="AJ97" s="187"/>
      <c r="AK97" s="188"/>
      <c r="AL97" s="189"/>
      <c r="AM97" s="186"/>
      <c r="AN97" s="187"/>
      <c r="AO97" s="188"/>
      <c r="AP97" s="189"/>
      <c r="AQ97" s="186"/>
      <c r="AR97" s="187"/>
      <c r="AS97" s="188"/>
      <c r="AT97" s="189"/>
      <c r="AU97" s="186"/>
      <c r="AV97" s="187"/>
      <c r="AW97" s="188"/>
      <c r="AX97" s="21"/>
      <c r="AY97" s="35" t="s">
        <v>3</v>
      </c>
      <c r="AZ97" s="36"/>
      <c r="BA97" s="250">
        <v>8</v>
      </c>
      <c r="BB97" s="251"/>
      <c r="BC97" s="252"/>
      <c r="BD97" s="29"/>
      <c r="BE97" s="253">
        <f>BI92-(BI96*BA97)</f>
        <v>344</v>
      </c>
      <c r="BF97" s="254"/>
      <c r="BG97" s="255"/>
      <c r="BH97" s="47"/>
      <c r="BI97" s="48">
        <f>BI94-BE97</f>
        <v>-344</v>
      </c>
      <c r="BK97" s="242"/>
      <c r="BL97" s="242"/>
      <c r="BM97" s="249"/>
      <c r="BN97" s="242"/>
    </row>
    <row r="98" spans="1:66" ht="11.45" customHeight="1" x14ac:dyDescent="0.25">
      <c r="A98" s="23" t="s">
        <v>34</v>
      </c>
      <c r="B98" s="72" t="s">
        <v>9</v>
      </c>
      <c r="C98" s="75" t="s">
        <v>102</v>
      </c>
      <c r="D98" s="26">
        <f>VLOOKUP($BK$1,dummy!$A$3:$H$24,HLOOKUP(C98,dummy!$B$1:$H$2,2,FALSE),FALSE)</f>
        <v>11</v>
      </c>
      <c r="E98" s="180"/>
      <c r="F98" s="181"/>
      <c r="G98" s="182"/>
      <c r="H98" s="183"/>
      <c r="I98" s="184"/>
      <c r="J98" s="181"/>
      <c r="K98" s="182"/>
      <c r="L98" s="183"/>
      <c r="M98" s="184"/>
      <c r="N98" s="181"/>
      <c r="O98" s="182"/>
      <c r="P98" s="183"/>
      <c r="Q98" s="184"/>
      <c r="R98" s="181"/>
      <c r="S98" s="182"/>
      <c r="T98" s="183"/>
      <c r="U98" s="184"/>
      <c r="V98" s="181"/>
      <c r="W98" s="182"/>
      <c r="X98" s="183"/>
      <c r="Y98" s="278"/>
      <c r="Z98" s="23" t="s">
        <v>34</v>
      </c>
      <c r="AA98" s="72" t="s">
        <v>7</v>
      </c>
      <c r="AB98" s="75" t="s">
        <v>98</v>
      </c>
      <c r="AC98" s="26">
        <f>VLOOKUP($BK$1,dummy!$A$3:$H$24,HLOOKUP(AB98,dummy!$B$1:$H$2,2,FALSE),FALSE)</f>
        <v>11</v>
      </c>
      <c r="AD98" s="180"/>
      <c r="AE98" s="181"/>
      <c r="AF98" s="182"/>
      <c r="AG98" s="183"/>
      <c r="AH98" s="184"/>
      <c r="AI98" s="181"/>
      <c r="AJ98" s="182"/>
      <c r="AK98" s="183"/>
      <c r="AL98" s="184"/>
      <c r="AM98" s="181"/>
      <c r="AN98" s="182"/>
      <c r="AO98" s="183"/>
      <c r="AP98" s="184"/>
      <c r="AQ98" s="181"/>
      <c r="AR98" s="182"/>
      <c r="AS98" s="183"/>
      <c r="AT98" s="184"/>
      <c r="AU98" s="181"/>
      <c r="AV98" s="182"/>
      <c r="AW98" s="183"/>
      <c r="AX98" s="21"/>
      <c r="AY98" s="238"/>
      <c r="AZ98" s="239"/>
      <c r="BA98" s="239"/>
      <c r="BB98" s="239"/>
      <c r="BC98" s="239"/>
      <c r="BD98" s="239"/>
      <c r="BE98" s="239"/>
      <c r="BF98" s="239"/>
      <c r="BG98" s="239"/>
      <c r="BH98" s="240"/>
      <c r="BI98" s="22">
        <v>344</v>
      </c>
      <c r="BK98" s="241">
        <f>AY98</f>
        <v>0</v>
      </c>
      <c r="BL98" s="241"/>
      <c r="BM98" s="241"/>
      <c r="BN98" s="241"/>
    </row>
    <row r="99" spans="1:66" ht="11.45" customHeight="1" x14ac:dyDescent="0.25">
      <c r="A99" s="23" t="s">
        <v>33</v>
      </c>
      <c r="B99" s="72" t="s">
        <v>0</v>
      </c>
      <c r="C99" s="75" t="s">
        <v>103</v>
      </c>
      <c r="D99" s="26">
        <f>VLOOKUP($BK$1,dummy!$A$3:$H$24,HLOOKUP(C99,dummy!$B$1:$H$2,2,FALSE),FALSE)</f>
        <v>11</v>
      </c>
      <c r="E99" s="180"/>
      <c r="F99" s="181"/>
      <c r="G99" s="182"/>
      <c r="H99" s="183"/>
      <c r="I99" s="184"/>
      <c r="J99" s="181"/>
      <c r="K99" s="182"/>
      <c r="L99" s="183"/>
      <c r="M99" s="184"/>
      <c r="N99" s="181"/>
      <c r="O99" s="182"/>
      <c r="P99" s="183"/>
      <c r="Q99" s="184"/>
      <c r="R99" s="181"/>
      <c r="S99" s="182"/>
      <c r="T99" s="183"/>
      <c r="U99" s="184"/>
      <c r="V99" s="181"/>
      <c r="W99" s="182"/>
      <c r="X99" s="183"/>
      <c r="Y99" s="278"/>
      <c r="Z99" s="23" t="s">
        <v>33</v>
      </c>
      <c r="AA99" s="72" t="s">
        <v>4</v>
      </c>
      <c r="AB99" s="75" t="s">
        <v>99</v>
      </c>
      <c r="AC99" s="26">
        <f>VLOOKUP($BK$1,dummy!$A$3:$H$24,HLOOKUP(AB99,dummy!$B$1:$H$2,2,FALSE),FALSE)</f>
        <v>11</v>
      </c>
      <c r="AD99" s="180"/>
      <c r="AE99" s="181"/>
      <c r="AF99" s="182"/>
      <c r="AG99" s="183"/>
      <c r="AH99" s="184"/>
      <c r="AI99" s="181"/>
      <c r="AJ99" s="182"/>
      <c r="AK99" s="183"/>
      <c r="AL99" s="184"/>
      <c r="AM99" s="181"/>
      <c r="AN99" s="182"/>
      <c r="AO99" s="183"/>
      <c r="AP99" s="184"/>
      <c r="AQ99" s="181"/>
      <c r="AR99" s="182"/>
      <c r="AS99" s="183"/>
      <c r="AT99" s="184"/>
      <c r="AU99" s="181"/>
      <c r="AV99" s="182"/>
      <c r="AW99" s="183"/>
      <c r="AX99" s="21"/>
      <c r="AY99" s="27" t="s">
        <v>26</v>
      </c>
      <c r="AZ99" s="28"/>
      <c r="BA99" s="29" t="s">
        <v>25</v>
      </c>
      <c r="BB99" s="29" t="s">
        <v>24</v>
      </c>
      <c r="BC99" s="29" t="s">
        <v>23</v>
      </c>
      <c r="BD99" s="29"/>
      <c r="BE99" s="29" t="s">
        <v>22</v>
      </c>
      <c r="BF99" s="30" t="s">
        <v>21</v>
      </c>
      <c r="BG99" s="30" t="s">
        <v>20</v>
      </c>
      <c r="BH99" s="30"/>
      <c r="BI99" s="31" t="s">
        <v>19</v>
      </c>
      <c r="BK99" s="32" t="s">
        <v>18</v>
      </c>
      <c r="BL99" s="32" t="s">
        <v>17</v>
      </c>
      <c r="BM99" s="33" t="s">
        <v>16</v>
      </c>
      <c r="BN99" s="34" t="s">
        <v>15</v>
      </c>
    </row>
    <row r="100" spans="1:66" ht="11.45" customHeight="1" x14ac:dyDescent="0.25">
      <c r="A100" s="43" t="s">
        <v>32</v>
      </c>
      <c r="B100" s="76" t="s">
        <v>2</v>
      </c>
      <c r="C100" s="77" t="s">
        <v>18</v>
      </c>
      <c r="D100" s="46">
        <f>VLOOKUP($BK$1,dummy!$A$3:$H$24,HLOOKUP(C100,dummy!$B$1:$H$2,2,FALSE),FALSE)</f>
        <v>8</v>
      </c>
      <c r="E100" s="185"/>
      <c r="F100" s="186"/>
      <c r="G100" s="187"/>
      <c r="H100" s="188"/>
      <c r="I100" s="189"/>
      <c r="J100" s="186"/>
      <c r="K100" s="187"/>
      <c r="L100" s="188"/>
      <c r="M100" s="189"/>
      <c r="N100" s="186"/>
      <c r="O100" s="187"/>
      <c r="P100" s="188"/>
      <c r="Q100" s="189"/>
      <c r="R100" s="186"/>
      <c r="S100" s="187"/>
      <c r="T100" s="188"/>
      <c r="U100" s="189"/>
      <c r="V100" s="186"/>
      <c r="W100" s="187"/>
      <c r="X100" s="188"/>
      <c r="Y100" s="278"/>
      <c r="Z100" s="23" t="s">
        <v>32</v>
      </c>
      <c r="AA100" s="18" t="s">
        <v>0</v>
      </c>
      <c r="AB100" s="25" t="s">
        <v>100</v>
      </c>
      <c r="AC100" s="86">
        <f>VLOOKUP($BK$1,dummy!$A$3:$H$24,HLOOKUP(AB100,dummy!$B$1:$H$2,2,FALSE),FALSE)</f>
        <v>11</v>
      </c>
      <c r="AD100" s="180"/>
      <c r="AE100" s="181"/>
      <c r="AF100" s="182"/>
      <c r="AG100" s="183"/>
      <c r="AH100" s="184"/>
      <c r="AI100" s="181"/>
      <c r="AJ100" s="182"/>
      <c r="AK100" s="183"/>
      <c r="AL100" s="184"/>
      <c r="AM100" s="181"/>
      <c r="AN100" s="182"/>
      <c r="AO100" s="183"/>
      <c r="AP100" s="184"/>
      <c r="AQ100" s="181"/>
      <c r="AR100" s="182"/>
      <c r="AS100" s="183"/>
      <c r="AT100" s="184"/>
      <c r="AU100" s="181"/>
      <c r="AV100" s="182"/>
      <c r="AW100" s="183"/>
      <c r="AX100" s="21"/>
      <c r="AY100" s="35" t="s">
        <v>13</v>
      </c>
      <c r="AZ100" s="36"/>
      <c r="BA100" s="37">
        <f>(SUMPRODUCT(D80:D110,Q80:Q110))</f>
        <v>0</v>
      </c>
      <c r="BB100" s="37">
        <f>SUM(T80:T110)</f>
        <v>0</v>
      </c>
      <c r="BC100" s="37">
        <f>(SUMPRODUCT(D80:D110,Q80:Q110,S80:S110))*(-1)</f>
        <v>0</v>
      </c>
      <c r="BD100" s="29"/>
      <c r="BE100" s="37">
        <f>(SUMPRODUCT(AC80:AC110,AP80:AP110))</f>
        <v>0</v>
      </c>
      <c r="BF100" s="38">
        <f>SUM(AS80:AS110)</f>
        <v>0</v>
      </c>
      <c r="BG100" s="38">
        <f>(SUMPRODUCT(AC80:AC110,AP80:AP110,AR80:AR110))*(-1)</f>
        <v>0</v>
      </c>
      <c r="BH100" s="39"/>
      <c r="BI100" s="40">
        <f>SUM(BA100:BG100)</f>
        <v>0</v>
      </c>
      <c r="BK100" s="242">
        <f>(BA101*BN79)+T86+T93+T100+T107</f>
        <v>0</v>
      </c>
      <c r="BL100" s="243">
        <f>BA102*8</f>
        <v>0</v>
      </c>
      <c r="BM100" s="244"/>
      <c r="BN100" s="243">
        <f>SUM(S80:S110)</f>
        <v>0</v>
      </c>
    </row>
    <row r="101" spans="1:66" ht="11.45" customHeight="1" x14ac:dyDescent="0.25">
      <c r="A101" s="23" t="s">
        <v>31</v>
      </c>
      <c r="B101" s="72" t="s">
        <v>7</v>
      </c>
      <c r="C101" s="75" t="s">
        <v>98</v>
      </c>
      <c r="D101" s="26">
        <f>VLOOKUP($BK$1,dummy!$A$3:$H$24,HLOOKUP(C101,dummy!$B$1:$H$2,2,FALSE),FALSE)</f>
        <v>11</v>
      </c>
      <c r="E101" s="180"/>
      <c r="F101" s="181"/>
      <c r="G101" s="182"/>
      <c r="H101" s="183"/>
      <c r="I101" s="184"/>
      <c r="J101" s="181"/>
      <c r="K101" s="182"/>
      <c r="L101" s="183"/>
      <c r="M101" s="184"/>
      <c r="N101" s="181"/>
      <c r="O101" s="182"/>
      <c r="P101" s="183"/>
      <c r="Q101" s="184"/>
      <c r="R101" s="181"/>
      <c r="S101" s="182"/>
      <c r="T101" s="183"/>
      <c r="U101" s="184"/>
      <c r="V101" s="181"/>
      <c r="W101" s="182"/>
      <c r="X101" s="183"/>
      <c r="Y101" s="278"/>
      <c r="Z101" s="23" t="s">
        <v>31</v>
      </c>
      <c r="AA101" s="18" t="s">
        <v>12</v>
      </c>
      <c r="AB101" s="25" t="s">
        <v>101</v>
      </c>
      <c r="AC101" s="86">
        <f>VLOOKUP($BK$1,dummy!$A$3:$H$24,HLOOKUP(AB101,dummy!$B$1:$H$2,2,FALSE),FALSE)</f>
        <v>11</v>
      </c>
      <c r="AD101" s="180"/>
      <c r="AE101" s="181"/>
      <c r="AF101" s="182"/>
      <c r="AG101" s="183"/>
      <c r="AH101" s="184"/>
      <c r="AI101" s="181"/>
      <c r="AJ101" s="182"/>
      <c r="AK101" s="183"/>
      <c r="AL101" s="184"/>
      <c r="AM101" s="181"/>
      <c r="AN101" s="182"/>
      <c r="AO101" s="183"/>
      <c r="AP101" s="184"/>
      <c r="AQ101" s="181"/>
      <c r="AR101" s="182"/>
      <c r="AS101" s="183"/>
      <c r="AT101" s="184"/>
      <c r="AU101" s="181"/>
      <c r="AV101" s="182"/>
      <c r="AW101" s="183"/>
      <c r="AX101" s="21"/>
      <c r="AY101" s="41" t="s">
        <v>10</v>
      </c>
      <c r="AZ101" s="42"/>
      <c r="BA101" s="37">
        <f>SUMIF(R80:R110,1)</f>
        <v>0</v>
      </c>
      <c r="BB101" s="245">
        <f>Q86+Q93+Q100+Q107</f>
        <v>0</v>
      </c>
      <c r="BC101" s="246"/>
      <c r="BD101" s="29"/>
      <c r="BE101" s="37">
        <f>SUMIF(AQ80:AQ110,1)</f>
        <v>0</v>
      </c>
      <c r="BF101" s="245">
        <f>AP83+AP90+AP97+AP104</f>
        <v>0</v>
      </c>
      <c r="BG101" s="246"/>
      <c r="BH101" s="39"/>
      <c r="BI101" s="40">
        <f>(BA101+BE101)-(BB101+BF101)</f>
        <v>0</v>
      </c>
      <c r="BK101" s="242"/>
      <c r="BL101" s="242"/>
      <c r="BM101" s="244"/>
      <c r="BN101" s="242"/>
    </row>
    <row r="102" spans="1:66" ht="11.45" customHeight="1" x14ac:dyDescent="0.25">
      <c r="A102" s="23" t="s">
        <v>30</v>
      </c>
      <c r="B102" s="72" t="s">
        <v>4</v>
      </c>
      <c r="C102" s="75" t="s">
        <v>99</v>
      </c>
      <c r="D102" s="26">
        <f>VLOOKUP($BK$1,dummy!$A$3:$H$24,HLOOKUP(C102,dummy!$B$1:$H$2,2,FALSE),FALSE)</f>
        <v>11</v>
      </c>
      <c r="E102" s="180"/>
      <c r="F102" s="181"/>
      <c r="G102" s="182"/>
      <c r="H102" s="183"/>
      <c r="I102" s="184"/>
      <c r="J102" s="181"/>
      <c r="K102" s="182"/>
      <c r="L102" s="183"/>
      <c r="M102" s="184"/>
      <c r="N102" s="181"/>
      <c r="O102" s="182"/>
      <c r="P102" s="183"/>
      <c r="Q102" s="184"/>
      <c r="R102" s="181"/>
      <c r="S102" s="182"/>
      <c r="T102" s="183"/>
      <c r="U102" s="184"/>
      <c r="V102" s="181"/>
      <c r="W102" s="182"/>
      <c r="X102" s="183"/>
      <c r="Y102" s="278"/>
      <c r="Z102" s="23" t="s">
        <v>30</v>
      </c>
      <c r="AA102" s="18" t="s">
        <v>9</v>
      </c>
      <c r="AB102" s="25" t="s">
        <v>102</v>
      </c>
      <c r="AC102" s="86">
        <f>VLOOKUP($BK$1,dummy!$A$3:$H$24,HLOOKUP(AB102,dummy!$B$1:$H$2,2,FALSE),FALSE)</f>
        <v>11</v>
      </c>
      <c r="AD102" s="180"/>
      <c r="AE102" s="181"/>
      <c r="AF102" s="182"/>
      <c r="AG102" s="183"/>
      <c r="AH102" s="184"/>
      <c r="AI102" s="181"/>
      <c r="AJ102" s="182"/>
      <c r="AK102" s="183"/>
      <c r="AL102" s="184"/>
      <c r="AM102" s="181"/>
      <c r="AN102" s="182"/>
      <c r="AO102" s="183"/>
      <c r="AP102" s="184"/>
      <c r="AQ102" s="181"/>
      <c r="AR102" s="182"/>
      <c r="AS102" s="183"/>
      <c r="AT102" s="184"/>
      <c r="AU102" s="181"/>
      <c r="AV102" s="182"/>
      <c r="AW102" s="183"/>
      <c r="AX102" s="21"/>
      <c r="AY102" s="35" t="s">
        <v>6</v>
      </c>
      <c r="AZ102" s="36"/>
      <c r="BA102" s="37">
        <f>(SUMIF(R80:R110,3)/3)</f>
        <v>0</v>
      </c>
      <c r="BB102" s="247"/>
      <c r="BC102" s="248"/>
      <c r="BD102" s="29"/>
      <c r="BE102" s="37">
        <f>(SUMIF(AQ80:AQ110,3)/3)</f>
        <v>0</v>
      </c>
      <c r="BF102" s="247"/>
      <c r="BG102" s="248"/>
      <c r="BH102" s="39"/>
      <c r="BI102" s="40">
        <f>SUM(BA102:BE102)</f>
        <v>0</v>
      </c>
      <c r="BK102" s="242">
        <f>(BE101*BN79)+AS83+AS90+AS97+AS104</f>
        <v>0</v>
      </c>
      <c r="BL102" s="243">
        <f>BE102*8</f>
        <v>0</v>
      </c>
      <c r="BM102" s="249">
        <f>BI103</f>
        <v>-344</v>
      </c>
      <c r="BN102" s="243">
        <f>SUM(AR80:AR110)</f>
        <v>0</v>
      </c>
    </row>
    <row r="103" spans="1:66" ht="11.45" customHeight="1" x14ac:dyDescent="0.25">
      <c r="A103" s="23" t="s">
        <v>29</v>
      </c>
      <c r="B103" s="72" t="s">
        <v>0</v>
      </c>
      <c r="C103" s="75" t="s">
        <v>100</v>
      </c>
      <c r="D103" s="26">
        <f>VLOOKUP($BK$1,dummy!$A$3:$H$24,HLOOKUP(C103,dummy!$B$1:$H$2,2,FALSE),FALSE)</f>
        <v>11</v>
      </c>
      <c r="E103" s="180"/>
      <c r="F103" s="181"/>
      <c r="G103" s="182"/>
      <c r="H103" s="183"/>
      <c r="I103" s="184"/>
      <c r="J103" s="181"/>
      <c r="K103" s="182"/>
      <c r="L103" s="183"/>
      <c r="M103" s="184"/>
      <c r="N103" s="181"/>
      <c r="O103" s="182"/>
      <c r="P103" s="183"/>
      <c r="Q103" s="184"/>
      <c r="R103" s="181"/>
      <c r="S103" s="182"/>
      <c r="T103" s="183"/>
      <c r="U103" s="184"/>
      <c r="V103" s="181"/>
      <c r="W103" s="182"/>
      <c r="X103" s="183"/>
      <c r="Y103" s="278"/>
      <c r="Z103" s="23" t="s">
        <v>29</v>
      </c>
      <c r="AA103" s="18" t="s">
        <v>0</v>
      </c>
      <c r="AB103" s="25" t="s">
        <v>103</v>
      </c>
      <c r="AC103" s="86">
        <f>VLOOKUP($BK$1,dummy!$A$3:$H$24,HLOOKUP(AB103,dummy!$B$1:$H$2,2,FALSE),FALSE)</f>
        <v>11</v>
      </c>
      <c r="AD103" s="180"/>
      <c r="AE103" s="181"/>
      <c r="AF103" s="182"/>
      <c r="AG103" s="183"/>
      <c r="AH103" s="184"/>
      <c r="AI103" s="181"/>
      <c r="AJ103" s="182"/>
      <c r="AK103" s="183"/>
      <c r="AL103" s="184"/>
      <c r="AM103" s="181"/>
      <c r="AN103" s="182"/>
      <c r="AO103" s="183"/>
      <c r="AP103" s="184"/>
      <c r="AQ103" s="181"/>
      <c r="AR103" s="182"/>
      <c r="AS103" s="183"/>
      <c r="AT103" s="184"/>
      <c r="AU103" s="181"/>
      <c r="AV103" s="182"/>
      <c r="AW103" s="183"/>
      <c r="AX103" s="21"/>
      <c r="AY103" s="35" t="s">
        <v>3</v>
      </c>
      <c r="AZ103" s="36"/>
      <c r="BA103" s="250">
        <v>8</v>
      </c>
      <c r="BB103" s="251"/>
      <c r="BC103" s="252"/>
      <c r="BD103" s="29"/>
      <c r="BE103" s="253">
        <f>BI98-(BI102*BA103)</f>
        <v>344</v>
      </c>
      <c r="BF103" s="254"/>
      <c r="BG103" s="255"/>
      <c r="BH103" s="47"/>
      <c r="BI103" s="48">
        <f>BI100-BE103</f>
        <v>-344</v>
      </c>
      <c r="BK103" s="242"/>
      <c r="BL103" s="242"/>
      <c r="BM103" s="249"/>
      <c r="BN103" s="242"/>
    </row>
    <row r="104" spans="1:66" ht="11.45" customHeight="1" x14ac:dyDescent="0.25">
      <c r="A104" s="23" t="s">
        <v>28</v>
      </c>
      <c r="B104" s="72" t="s">
        <v>12</v>
      </c>
      <c r="C104" s="75" t="s">
        <v>101</v>
      </c>
      <c r="D104" s="26">
        <f>VLOOKUP($BK$1,dummy!$A$3:$H$24,HLOOKUP(C104,dummy!$B$1:$H$2,2,FALSE),FALSE)</f>
        <v>11</v>
      </c>
      <c r="E104" s="180"/>
      <c r="F104" s="181"/>
      <c r="G104" s="182"/>
      <c r="H104" s="183"/>
      <c r="I104" s="184"/>
      <c r="J104" s="181"/>
      <c r="K104" s="182"/>
      <c r="L104" s="183"/>
      <c r="M104" s="184"/>
      <c r="N104" s="181"/>
      <c r="O104" s="182"/>
      <c r="P104" s="183"/>
      <c r="Q104" s="184"/>
      <c r="R104" s="181"/>
      <c r="S104" s="182"/>
      <c r="T104" s="183"/>
      <c r="U104" s="184"/>
      <c r="V104" s="181"/>
      <c r="W104" s="182"/>
      <c r="X104" s="183"/>
      <c r="Y104" s="278"/>
      <c r="Z104" s="43" t="s">
        <v>28</v>
      </c>
      <c r="AA104" s="44" t="s">
        <v>2</v>
      </c>
      <c r="AB104" s="45" t="s">
        <v>18</v>
      </c>
      <c r="AC104" s="87">
        <f>VLOOKUP($BK$1,dummy!$A$3:$H$24,HLOOKUP(AB104,dummy!$B$1:$H$2,2,FALSE),FALSE)</f>
        <v>8</v>
      </c>
      <c r="AD104" s="185"/>
      <c r="AE104" s="186"/>
      <c r="AF104" s="187"/>
      <c r="AG104" s="188"/>
      <c r="AH104" s="189"/>
      <c r="AI104" s="186"/>
      <c r="AJ104" s="187"/>
      <c r="AK104" s="188"/>
      <c r="AL104" s="189"/>
      <c r="AM104" s="186"/>
      <c r="AN104" s="187"/>
      <c r="AO104" s="188"/>
      <c r="AP104" s="189"/>
      <c r="AQ104" s="186"/>
      <c r="AR104" s="187"/>
      <c r="AS104" s="188"/>
      <c r="AT104" s="189"/>
      <c r="AU104" s="186"/>
      <c r="AV104" s="187"/>
      <c r="AW104" s="188"/>
      <c r="AX104" s="88"/>
      <c r="AY104" s="238"/>
      <c r="AZ104" s="239"/>
      <c r="BA104" s="239"/>
      <c r="BB104" s="239"/>
      <c r="BC104" s="239"/>
      <c r="BD104" s="239"/>
      <c r="BE104" s="239"/>
      <c r="BF104" s="239"/>
      <c r="BG104" s="239"/>
      <c r="BH104" s="240"/>
      <c r="BI104" s="22">
        <v>344</v>
      </c>
      <c r="BK104" s="241">
        <f>AY104</f>
        <v>0</v>
      </c>
      <c r="BL104" s="241"/>
      <c r="BM104" s="241"/>
      <c r="BN104" s="241"/>
    </row>
    <row r="105" spans="1:66" ht="11.45" customHeight="1" x14ac:dyDescent="0.25">
      <c r="A105" s="23" t="s">
        <v>27</v>
      </c>
      <c r="B105" s="72" t="s">
        <v>9</v>
      </c>
      <c r="C105" s="75" t="s">
        <v>102</v>
      </c>
      <c r="D105" s="26">
        <f>VLOOKUP($BK$1,dummy!$A$3:$H$24,HLOOKUP(C105,dummy!$B$1:$H$2,2,FALSE),FALSE)</f>
        <v>11</v>
      </c>
      <c r="E105" s="180"/>
      <c r="F105" s="181"/>
      <c r="G105" s="182"/>
      <c r="H105" s="183"/>
      <c r="I105" s="184"/>
      <c r="J105" s="181"/>
      <c r="K105" s="182"/>
      <c r="L105" s="183"/>
      <c r="M105" s="184"/>
      <c r="N105" s="181"/>
      <c r="O105" s="182"/>
      <c r="P105" s="183"/>
      <c r="Q105" s="184"/>
      <c r="R105" s="181"/>
      <c r="S105" s="182"/>
      <c r="T105" s="183"/>
      <c r="U105" s="184"/>
      <c r="V105" s="181"/>
      <c r="W105" s="182"/>
      <c r="X105" s="183"/>
      <c r="Y105" s="278"/>
      <c r="Z105" s="23" t="s">
        <v>27</v>
      </c>
      <c r="AA105" s="18" t="s">
        <v>7</v>
      </c>
      <c r="AB105" s="25" t="s">
        <v>98</v>
      </c>
      <c r="AC105" s="86">
        <f>VLOOKUP($BK$1,dummy!$A$3:$H$24,HLOOKUP(AB105,dummy!$B$1:$H$2,2,FALSE),FALSE)</f>
        <v>11</v>
      </c>
      <c r="AD105" s="180"/>
      <c r="AE105" s="181"/>
      <c r="AF105" s="182"/>
      <c r="AG105" s="183"/>
      <c r="AH105" s="184"/>
      <c r="AI105" s="181"/>
      <c r="AJ105" s="182"/>
      <c r="AK105" s="183"/>
      <c r="AL105" s="184"/>
      <c r="AM105" s="181"/>
      <c r="AN105" s="182"/>
      <c r="AO105" s="183"/>
      <c r="AP105" s="184"/>
      <c r="AQ105" s="181"/>
      <c r="AR105" s="182"/>
      <c r="AS105" s="183"/>
      <c r="AT105" s="184"/>
      <c r="AU105" s="181"/>
      <c r="AV105" s="182"/>
      <c r="AW105" s="183"/>
      <c r="AX105" s="88"/>
      <c r="AY105" s="27" t="s">
        <v>26</v>
      </c>
      <c r="AZ105" s="28"/>
      <c r="BA105" s="29" t="s">
        <v>25</v>
      </c>
      <c r="BB105" s="29" t="s">
        <v>24</v>
      </c>
      <c r="BC105" s="29" t="s">
        <v>23</v>
      </c>
      <c r="BD105" s="29"/>
      <c r="BE105" s="29" t="s">
        <v>22</v>
      </c>
      <c r="BF105" s="30" t="s">
        <v>21</v>
      </c>
      <c r="BG105" s="30" t="s">
        <v>20</v>
      </c>
      <c r="BH105" s="30"/>
      <c r="BI105" s="31" t="s">
        <v>19</v>
      </c>
      <c r="BK105" s="32" t="s">
        <v>18</v>
      </c>
      <c r="BL105" s="32" t="s">
        <v>17</v>
      </c>
      <c r="BM105" s="33" t="s">
        <v>16</v>
      </c>
      <c r="BN105" s="34" t="s">
        <v>15</v>
      </c>
    </row>
    <row r="106" spans="1:66" ht="11.45" customHeight="1" x14ac:dyDescent="0.25">
      <c r="A106" s="89" t="s">
        <v>14</v>
      </c>
      <c r="B106" s="72" t="s">
        <v>0</v>
      </c>
      <c r="C106" s="75" t="s">
        <v>103</v>
      </c>
      <c r="D106" s="26">
        <f>VLOOKUP($BK$1,dummy!$A$3:$H$24,HLOOKUP(C106,dummy!$B$1:$H$2,2,FALSE),FALSE)</f>
        <v>11</v>
      </c>
      <c r="E106" s="180"/>
      <c r="F106" s="181"/>
      <c r="G106" s="182"/>
      <c r="H106" s="183"/>
      <c r="I106" s="184"/>
      <c r="J106" s="181"/>
      <c r="K106" s="182"/>
      <c r="L106" s="183"/>
      <c r="M106" s="184"/>
      <c r="N106" s="181"/>
      <c r="O106" s="182"/>
      <c r="P106" s="183"/>
      <c r="Q106" s="184"/>
      <c r="R106" s="181"/>
      <c r="S106" s="182"/>
      <c r="T106" s="183"/>
      <c r="U106" s="184"/>
      <c r="V106" s="181"/>
      <c r="W106" s="182"/>
      <c r="X106" s="183"/>
      <c r="Y106" s="278"/>
      <c r="Z106" s="23" t="s">
        <v>14</v>
      </c>
      <c r="AA106" s="18" t="s">
        <v>4</v>
      </c>
      <c r="AB106" s="25" t="s">
        <v>99</v>
      </c>
      <c r="AC106" s="86">
        <f>VLOOKUP($BK$1,dummy!$A$3:$H$24,HLOOKUP(AB106,dummy!$B$1:$H$2,2,FALSE),FALSE)</f>
        <v>11</v>
      </c>
      <c r="AD106" s="180"/>
      <c r="AE106" s="181"/>
      <c r="AF106" s="182"/>
      <c r="AG106" s="183"/>
      <c r="AH106" s="184"/>
      <c r="AI106" s="181"/>
      <c r="AJ106" s="182"/>
      <c r="AK106" s="183"/>
      <c r="AL106" s="184"/>
      <c r="AM106" s="181"/>
      <c r="AN106" s="182"/>
      <c r="AO106" s="183"/>
      <c r="AP106" s="184"/>
      <c r="AQ106" s="181"/>
      <c r="AR106" s="182"/>
      <c r="AS106" s="183"/>
      <c r="AT106" s="184"/>
      <c r="AU106" s="181"/>
      <c r="AV106" s="182"/>
      <c r="AW106" s="183"/>
      <c r="AX106" s="21"/>
      <c r="AY106" s="35" t="s">
        <v>13</v>
      </c>
      <c r="AZ106" s="36"/>
      <c r="BA106" s="37">
        <f>(SUMPRODUCT(D80:D110,U80:U110))</f>
        <v>0</v>
      </c>
      <c r="BB106" s="37">
        <f>SUM(X80:X110)</f>
        <v>0</v>
      </c>
      <c r="BC106" s="37">
        <f>(SUMPRODUCT(D80:D110,U80:U110,W80:W110))*(-1)</f>
        <v>0</v>
      </c>
      <c r="BD106" s="29"/>
      <c r="BE106" s="37">
        <f>(SUMPRODUCT(AC80:AC110,AT80:AT110))</f>
        <v>0</v>
      </c>
      <c r="BF106" s="38">
        <f>SUM(AW80:AW110)</f>
        <v>0</v>
      </c>
      <c r="BG106" s="38">
        <f>(SUMPRODUCT(AC80:AC110,AT80:AT110,AV80:AV110))*(-1)</f>
        <v>0</v>
      </c>
      <c r="BH106" s="39"/>
      <c r="BI106" s="40">
        <f>SUM(BA106:BG106)</f>
        <v>0</v>
      </c>
      <c r="BK106" s="242">
        <f>(BA107*BN79)+X86+X93+X100+X107</f>
        <v>0</v>
      </c>
      <c r="BL106" s="243">
        <f>BA108*8</f>
        <v>0</v>
      </c>
      <c r="BM106" s="244"/>
      <c r="BN106" s="243">
        <f>SUM(W80:W110)</f>
        <v>0</v>
      </c>
    </row>
    <row r="107" spans="1:66" ht="11.45" customHeight="1" x14ac:dyDescent="0.25">
      <c r="A107" s="90" t="s">
        <v>11</v>
      </c>
      <c r="B107" s="76" t="s">
        <v>2</v>
      </c>
      <c r="C107" s="77" t="s">
        <v>18</v>
      </c>
      <c r="D107" s="46">
        <f>VLOOKUP($BK$1,dummy!$A$3:$H$24,HLOOKUP(C107,dummy!$B$1:$H$2,2,FALSE),FALSE)</f>
        <v>8</v>
      </c>
      <c r="E107" s="185"/>
      <c r="F107" s="186"/>
      <c r="G107" s="187"/>
      <c r="H107" s="188"/>
      <c r="I107" s="189"/>
      <c r="J107" s="186"/>
      <c r="K107" s="187"/>
      <c r="L107" s="188"/>
      <c r="M107" s="189"/>
      <c r="N107" s="186"/>
      <c r="O107" s="187"/>
      <c r="P107" s="188"/>
      <c r="Q107" s="189"/>
      <c r="R107" s="186"/>
      <c r="S107" s="187"/>
      <c r="T107" s="188"/>
      <c r="U107" s="189"/>
      <c r="V107" s="186"/>
      <c r="W107" s="187"/>
      <c r="X107" s="188"/>
      <c r="Y107" s="278"/>
      <c r="Z107" s="23" t="s">
        <v>11</v>
      </c>
      <c r="AA107" s="18" t="s">
        <v>0</v>
      </c>
      <c r="AB107" s="25" t="s">
        <v>100</v>
      </c>
      <c r="AC107" s="86">
        <f>VLOOKUP($BK$1,dummy!$A$3:$H$24,HLOOKUP(AB107,dummy!$B$1:$H$2,2,FALSE),FALSE)</f>
        <v>11</v>
      </c>
      <c r="AD107" s="180"/>
      <c r="AE107" s="181"/>
      <c r="AF107" s="182"/>
      <c r="AG107" s="183"/>
      <c r="AH107" s="184"/>
      <c r="AI107" s="181"/>
      <c r="AJ107" s="182"/>
      <c r="AK107" s="183"/>
      <c r="AL107" s="184"/>
      <c r="AM107" s="181"/>
      <c r="AN107" s="182"/>
      <c r="AO107" s="183"/>
      <c r="AP107" s="184"/>
      <c r="AQ107" s="181"/>
      <c r="AR107" s="182"/>
      <c r="AS107" s="183"/>
      <c r="AT107" s="184"/>
      <c r="AU107" s="181"/>
      <c r="AV107" s="182"/>
      <c r="AW107" s="183"/>
      <c r="AX107" s="21"/>
      <c r="AY107" s="41" t="s">
        <v>10</v>
      </c>
      <c r="AZ107" s="42"/>
      <c r="BA107" s="37">
        <f>SUMIF(V80:V110,1)</f>
        <v>0</v>
      </c>
      <c r="BB107" s="245">
        <f>U86+U93+U100+U107</f>
        <v>0</v>
      </c>
      <c r="BC107" s="246"/>
      <c r="BD107" s="29"/>
      <c r="BE107" s="37">
        <f>SUMIF(AU80:AU110,1)</f>
        <v>0</v>
      </c>
      <c r="BF107" s="245">
        <f>AT83+AT90+AT97+AT104</f>
        <v>0</v>
      </c>
      <c r="BG107" s="246"/>
      <c r="BH107" s="39"/>
      <c r="BI107" s="40">
        <f>(BA107+BE107)-(BB107+BF107)</f>
        <v>0</v>
      </c>
      <c r="BK107" s="242"/>
      <c r="BL107" s="242"/>
      <c r="BM107" s="244"/>
      <c r="BN107" s="242"/>
    </row>
    <row r="108" spans="1:66" ht="11.45" customHeight="1" x14ac:dyDescent="0.25">
      <c r="A108" s="89" t="s">
        <v>8</v>
      </c>
      <c r="B108" s="72" t="s">
        <v>7</v>
      </c>
      <c r="C108" s="75" t="s">
        <v>98</v>
      </c>
      <c r="D108" s="24">
        <f>VLOOKUP($BK$1,dummy!$A$3:$H$24,HLOOKUP(C108,dummy!$B$1:$H$2,2,FALSE),FALSE)</f>
        <v>11</v>
      </c>
      <c r="E108" s="180"/>
      <c r="F108" s="181"/>
      <c r="G108" s="182"/>
      <c r="H108" s="183"/>
      <c r="I108" s="184"/>
      <c r="J108" s="181"/>
      <c r="K108" s="182"/>
      <c r="L108" s="183"/>
      <c r="M108" s="184"/>
      <c r="N108" s="181"/>
      <c r="O108" s="182"/>
      <c r="P108" s="183"/>
      <c r="Q108" s="184"/>
      <c r="R108" s="181"/>
      <c r="S108" s="182"/>
      <c r="T108" s="183"/>
      <c r="U108" s="184"/>
      <c r="V108" s="181"/>
      <c r="W108" s="182"/>
      <c r="X108" s="183"/>
      <c r="Y108" s="278"/>
      <c r="Z108" s="23" t="s">
        <v>8</v>
      </c>
      <c r="AA108" s="18" t="s">
        <v>12</v>
      </c>
      <c r="AB108" s="25" t="s">
        <v>101</v>
      </c>
      <c r="AC108" s="91">
        <f>VLOOKUP($BK$1,dummy!$A$3:$H$24,HLOOKUP(AB108,dummy!$B$1:$H$2,2,FALSE),FALSE)</f>
        <v>11</v>
      </c>
      <c r="AD108" s="180"/>
      <c r="AE108" s="181"/>
      <c r="AF108" s="182"/>
      <c r="AG108" s="183"/>
      <c r="AH108" s="184"/>
      <c r="AI108" s="181"/>
      <c r="AJ108" s="182"/>
      <c r="AK108" s="183"/>
      <c r="AL108" s="184"/>
      <c r="AM108" s="181"/>
      <c r="AN108" s="182"/>
      <c r="AO108" s="183"/>
      <c r="AP108" s="184"/>
      <c r="AQ108" s="181"/>
      <c r="AR108" s="182"/>
      <c r="AS108" s="183"/>
      <c r="AT108" s="184"/>
      <c r="AU108" s="181"/>
      <c r="AV108" s="182"/>
      <c r="AW108" s="183"/>
      <c r="AX108" s="21"/>
      <c r="AY108" s="35" t="s">
        <v>6</v>
      </c>
      <c r="AZ108" s="36"/>
      <c r="BA108" s="37">
        <f>(SUMIF(V80:V110,3)/3)</f>
        <v>0</v>
      </c>
      <c r="BB108" s="247"/>
      <c r="BC108" s="248"/>
      <c r="BD108" s="29"/>
      <c r="BE108" s="37">
        <f>(SUMIF(AU80:AU110,3)/3)</f>
        <v>0</v>
      </c>
      <c r="BF108" s="247"/>
      <c r="BG108" s="248"/>
      <c r="BH108" s="39"/>
      <c r="BI108" s="40">
        <f>SUM(BA108:BE108)</f>
        <v>0</v>
      </c>
      <c r="BK108" s="242">
        <f>(BE107*BN79)+AW83+AW90+AW97+AW104</f>
        <v>0</v>
      </c>
      <c r="BL108" s="243">
        <f>BE108*8</f>
        <v>0</v>
      </c>
      <c r="BM108" s="249">
        <f>BI109</f>
        <v>-344</v>
      </c>
      <c r="BN108" s="243">
        <f>SUM(AV80:AV110)</f>
        <v>0</v>
      </c>
    </row>
    <row r="109" spans="1:66" ht="11.45" customHeight="1" x14ac:dyDescent="0.25">
      <c r="A109" s="89" t="s">
        <v>5</v>
      </c>
      <c r="B109" s="72" t="s">
        <v>4</v>
      </c>
      <c r="C109" s="75" t="s">
        <v>99</v>
      </c>
      <c r="D109" s="24">
        <f>VLOOKUP($BK$1,dummy!$A$3:$H$24,HLOOKUP(C109,dummy!$B$1:$H$2,2,FALSE),FALSE)</f>
        <v>11</v>
      </c>
      <c r="E109" s="180"/>
      <c r="F109" s="181"/>
      <c r="G109" s="182"/>
      <c r="H109" s="183"/>
      <c r="I109" s="184"/>
      <c r="J109" s="181"/>
      <c r="K109" s="182"/>
      <c r="L109" s="183"/>
      <c r="M109" s="184"/>
      <c r="N109" s="181"/>
      <c r="O109" s="182"/>
      <c r="P109" s="183"/>
      <c r="Q109" s="184"/>
      <c r="R109" s="181"/>
      <c r="S109" s="182"/>
      <c r="T109" s="183"/>
      <c r="U109" s="184"/>
      <c r="V109" s="181"/>
      <c r="W109" s="182"/>
      <c r="X109" s="183"/>
      <c r="Y109" s="279"/>
      <c r="Z109" s="89" t="s">
        <v>5</v>
      </c>
      <c r="AA109" s="18" t="s">
        <v>9</v>
      </c>
      <c r="AB109" s="25" t="s">
        <v>102</v>
      </c>
      <c r="AC109" s="24">
        <f>VLOOKUP($BK$1,dummy!$A$3:$H$24,HLOOKUP(AB109,dummy!$B$1:$H$2,2,FALSE),FALSE)</f>
        <v>11</v>
      </c>
      <c r="AD109" s="180"/>
      <c r="AE109" s="181"/>
      <c r="AF109" s="181"/>
      <c r="AG109" s="183"/>
      <c r="AH109" s="180"/>
      <c r="AI109" s="181"/>
      <c r="AJ109" s="181"/>
      <c r="AK109" s="183"/>
      <c r="AL109" s="180"/>
      <c r="AM109" s="181"/>
      <c r="AN109" s="181"/>
      <c r="AO109" s="183"/>
      <c r="AP109" s="180"/>
      <c r="AQ109" s="181"/>
      <c r="AR109" s="181"/>
      <c r="AS109" s="183"/>
      <c r="AT109" s="180"/>
      <c r="AU109" s="181"/>
      <c r="AV109" s="181"/>
      <c r="AW109" s="183"/>
      <c r="AX109" s="21"/>
      <c r="AY109" s="35" t="s">
        <v>3</v>
      </c>
      <c r="AZ109" s="36"/>
      <c r="BA109" s="250">
        <v>8</v>
      </c>
      <c r="BB109" s="251"/>
      <c r="BC109" s="252"/>
      <c r="BD109" s="29"/>
      <c r="BE109" s="253">
        <f>BI104-(BI108*BA109)</f>
        <v>344</v>
      </c>
      <c r="BF109" s="254"/>
      <c r="BG109" s="255"/>
      <c r="BH109" s="47"/>
      <c r="BI109" s="48">
        <f>BI106-BE109</f>
        <v>-344</v>
      </c>
      <c r="BK109" s="242"/>
      <c r="BL109" s="242"/>
      <c r="BM109" s="249"/>
      <c r="BN109" s="242"/>
    </row>
    <row r="110" spans="1:66" ht="11.45" customHeight="1" thickBot="1" x14ac:dyDescent="0.3">
      <c r="A110" s="92" t="s">
        <v>1</v>
      </c>
      <c r="B110" s="93" t="s">
        <v>0</v>
      </c>
      <c r="C110" s="94" t="s">
        <v>100</v>
      </c>
      <c r="D110" s="95">
        <f>VLOOKUP($BK$1,dummy!$A$3:$H$24,HLOOKUP(C110,dummy!$B$1:$H$2,2,FALSE),FALSE)</f>
        <v>11</v>
      </c>
      <c r="E110" s="190"/>
      <c r="F110" s="191"/>
      <c r="G110" s="192"/>
      <c r="H110" s="193"/>
      <c r="I110" s="194"/>
      <c r="J110" s="191"/>
      <c r="K110" s="192"/>
      <c r="L110" s="193"/>
      <c r="M110" s="194"/>
      <c r="N110" s="191"/>
      <c r="O110" s="192"/>
      <c r="P110" s="193"/>
      <c r="Q110" s="194"/>
      <c r="R110" s="191"/>
      <c r="S110" s="192"/>
      <c r="T110" s="193"/>
      <c r="U110" s="194"/>
      <c r="V110" s="191"/>
      <c r="W110" s="192"/>
      <c r="X110" s="193"/>
      <c r="Y110" s="280"/>
      <c r="Z110" s="96"/>
      <c r="AA110" s="97"/>
      <c r="AB110" s="98"/>
      <c r="AC110" s="99"/>
      <c r="AD110" s="100"/>
      <c r="AE110" s="101"/>
      <c r="AF110" s="102"/>
      <c r="AG110" s="103"/>
      <c r="AH110" s="100"/>
      <c r="AI110" s="101"/>
      <c r="AJ110" s="102"/>
      <c r="AK110" s="103"/>
      <c r="AL110" s="100"/>
      <c r="AM110" s="101"/>
      <c r="AN110" s="102"/>
      <c r="AO110" s="103"/>
      <c r="AP110" s="100"/>
      <c r="AQ110" s="101"/>
      <c r="AR110" s="102"/>
      <c r="AS110" s="103"/>
      <c r="AT110" s="100"/>
      <c r="AU110" s="101"/>
      <c r="AV110" s="102"/>
      <c r="AW110" s="104"/>
      <c r="AX110" s="21"/>
      <c r="AY110" s="68"/>
      <c r="AZ110" s="68"/>
      <c r="BA110" s="68"/>
      <c r="BB110" s="68"/>
      <c r="BC110" s="68"/>
      <c r="BD110" s="68"/>
      <c r="BE110" s="68"/>
      <c r="BF110" s="68"/>
      <c r="BG110" s="68"/>
      <c r="BH110" s="68"/>
      <c r="BI110" s="68"/>
      <c r="BK110" s="1"/>
    </row>
    <row r="111" spans="1:66" ht="11.45" customHeight="1" thickBot="1" x14ac:dyDescent="0.3"/>
    <row r="112" spans="1:66" ht="11.45" customHeight="1" x14ac:dyDescent="0.25">
      <c r="A112" s="263" t="s">
        <v>91</v>
      </c>
      <c r="B112" s="264"/>
      <c r="C112" s="264"/>
      <c r="D112" s="264"/>
      <c r="E112" s="264"/>
      <c r="F112" s="264"/>
      <c r="G112" s="264"/>
      <c r="H112" s="264"/>
      <c r="I112" s="264"/>
      <c r="J112" s="264"/>
      <c r="K112" s="264"/>
      <c r="L112" s="264"/>
      <c r="M112" s="264"/>
      <c r="N112" s="264"/>
      <c r="O112" s="264"/>
      <c r="P112" s="264"/>
      <c r="Q112" s="264"/>
      <c r="R112" s="264"/>
      <c r="S112" s="264"/>
      <c r="T112" s="264"/>
      <c r="U112" s="264"/>
      <c r="V112" s="264"/>
      <c r="W112" s="264"/>
      <c r="X112" s="264"/>
      <c r="Y112" s="264"/>
      <c r="Z112" s="264"/>
      <c r="AA112" s="264"/>
      <c r="AB112" s="264"/>
      <c r="AC112" s="264"/>
      <c r="AD112" s="264"/>
      <c r="AE112" s="264"/>
      <c r="AF112" s="264"/>
      <c r="AG112" s="264"/>
      <c r="AH112" s="264"/>
      <c r="AI112" s="264"/>
      <c r="AJ112" s="264"/>
      <c r="AK112" s="264"/>
      <c r="AL112" s="264"/>
      <c r="AM112" s="264"/>
      <c r="AN112" s="264"/>
      <c r="AO112" s="264"/>
      <c r="AP112" s="264"/>
      <c r="AQ112" s="264"/>
      <c r="AR112" s="264"/>
      <c r="AS112" s="264"/>
      <c r="AT112" s="264"/>
      <c r="AU112" s="264"/>
      <c r="AV112" s="264"/>
      <c r="AW112" s="264"/>
      <c r="AX112" s="264"/>
      <c r="AY112" s="264"/>
      <c r="AZ112" s="264"/>
      <c r="BA112" s="264"/>
      <c r="BB112" s="264"/>
      <c r="BC112" s="264"/>
      <c r="BD112" s="264"/>
      <c r="BE112" s="264"/>
      <c r="BF112" s="264"/>
      <c r="BG112" s="264"/>
      <c r="BH112" s="264"/>
      <c r="BI112" s="265"/>
      <c r="BK112" s="229" t="str">
        <f>BK75</f>
        <v>Szeged</v>
      </c>
      <c r="BL112" s="230"/>
      <c r="BM112" s="230"/>
      <c r="BN112" s="231"/>
    </row>
    <row r="113" spans="1:66" ht="11.45" customHeight="1" thickBot="1" x14ac:dyDescent="0.3">
      <c r="A113" s="266"/>
      <c r="B113" s="267"/>
      <c r="C113" s="267"/>
      <c r="D113" s="267"/>
      <c r="E113" s="267"/>
      <c r="F113" s="267"/>
      <c r="G113" s="267"/>
      <c r="H113" s="267"/>
      <c r="I113" s="267"/>
      <c r="J113" s="267"/>
      <c r="K113" s="267"/>
      <c r="L113" s="267"/>
      <c r="M113" s="267"/>
      <c r="N113" s="267"/>
      <c r="O113" s="267"/>
      <c r="P113" s="267"/>
      <c r="Q113" s="267"/>
      <c r="R113" s="267"/>
      <c r="S113" s="267"/>
      <c r="T113" s="267"/>
      <c r="U113" s="267"/>
      <c r="V113" s="267"/>
      <c r="W113" s="267"/>
      <c r="X113" s="267"/>
      <c r="Y113" s="267"/>
      <c r="Z113" s="267"/>
      <c r="AA113" s="267"/>
      <c r="AB113" s="267"/>
      <c r="AC113" s="267"/>
      <c r="AD113" s="267"/>
      <c r="AE113" s="267"/>
      <c r="AF113" s="267"/>
      <c r="AG113" s="267"/>
      <c r="AH113" s="267"/>
      <c r="AI113" s="267"/>
      <c r="AJ113" s="267"/>
      <c r="AK113" s="267"/>
      <c r="AL113" s="267"/>
      <c r="AM113" s="267"/>
      <c r="AN113" s="267"/>
      <c r="AO113" s="267"/>
      <c r="AP113" s="267"/>
      <c r="AQ113" s="267"/>
      <c r="AR113" s="267"/>
      <c r="AS113" s="267"/>
      <c r="AT113" s="267"/>
      <c r="AU113" s="267"/>
      <c r="AV113" s="267"/>
      <c r="AW113" s="267"/>
      <c r="AX113" s="267"/>
      <c r="AY113" s="267"/>
      <c r="AZ113" s="267"/>
      <c r="BA113" s="267"/>
      <c r="BB113" s="267"/>
      <c r="BC113" s="267"/>
      <c r="BD113" s="267"/>
      <c r="BE113" s="267"/>
      <c r="BF113" s="267"/>
      <c r="BG113" s="267"/>
      <c r="BH113" s="267"/>
      <c r="BI113" s="268"/>
      <c r="BK113" s="232"/>
      <c r="BL113" s="233"/>
      <c r="BM113" s="233"/>
      <c r="BN113" s="234"/>
    </row>
    <row r="114" spans="1:66" ht="11.45" customHeight="1" thickBot="1" x14ac:dyDescent="0.3">
      <c r="A114" s="269" t="s">
        <v>79</v>
      </c>
      <c r="B114" s="270"/>
      <c r="C114" s="3"/>
      <c r="D114" s="271" t="s">
        <v>13</v>
      </c>
      <c r="E114" s="273" t="str">
        <f>LEFT(AY117,3)</f>
        <v/>
      </c>
      <c r="F114" s="274"/>
      <c r="G114" s="275"/>
      <c r="H114" s="276"/>
      <c r="I114" s="273" t="str">
        <f>LEFT(AY123,3)</f>
        <v/>
      </c>
      <c r="J114" s="274"/>
      <c r="K114" s="275"/>
      <c r="L114" s="276"/>
      <c r="M114" s="273" t="str">
        <f>LEFT(AY129,3)</f>
        <v/>
      </c>
      <c r="N114" s="274"/>
      <c r="O114" s="275"/>
      <c r="P114" s="276"/>
      <c r="Q114" s="273" t="str">
        <f>LEFT(AY135,3)</f>
        <v/>
      </c>
      <c r="R114" s="274"/>
      <c r="S114" s="275"/>
      <c r="T114" s="276"/>
      <c r="U114" s="273" t="str">
        <f>LEFT(AY141,3)</f>
        <v/>
      </c>
      <c r="V114" s="274"/>
      <c r="W114" s="275"/>
      <c r="X114" s="276"/>
      <c r="Y114" s="277"/>
      <c r="Z114" s="269" t="s">
        <v>80</v>
      </c>
      <c r="AA114" s="270"/>
      <c r="AB114" s="3"/>
      <c r="AC114" s="271" t="s">
        <v>13</v>
      </c>
      <c r="AD114" s="273" t="str">
        <f>LEFT(AY117,3)</f>
        <v/>
      </c>
      <c r="AE114" s="274"/>
      <c r="AF114" s="275"/>
      <c r="AG114" s="276"/>
      <c r="AH114" s="273" t="str">
        <f>LEFT(AY123,3)</f>
        <v/>
      </c>
      <c r="AI114" s="274"/>
      <c r="AJ114" s="275"/>
      <c r="AK114" s="276"/>
      <c r="AL114" s="273" t="str">
        <f>LEFT(AY129,3)</f>
        <v/>
      </c>
      <c r="AM114" s="274"/>
      <c r="AN114" s="275"/>
      <c r="AO114" s="276"/>
      <c r="AP114" s="273" t="str">
        <f>LEFT(AY135,3)</f>
        <v/>
      </c>
      <c r="AQ114" s="274"/>
      <c r="AR114" s="275"/>
      <c r="AS114" s="276"/>
      <c r="AT114" s="273" t="str">
        <f>LEFT(AY141,3)</f>
        <v/>
      </c>
      <c r="AU114" s="274"/>
      <c r="AV114" s="275"/>
      <c r="AW114" s="276"/>
      <c r="AX114" s="4"/>
      <c r="AY114" s="281"/>
      <c r="AZ114" s="282"/>
      <c r="BA114" s="282"/>
      <c r="BB114" s="282"/>
      <c r="BC114" s="282"/>
      <c r="BD114" s="282"/>
      <c r="BE114" s="282"/>
      <c r="BF114" s="282"/>
      <c r="BG114" s="282"/>
      <c r="BH114" s="282"/>
      <c r="BI114" s="283"/>
      <c r="BK114" s="235"/>
      <c r="BL114" s="236"/>
      <c r="BM114" s="236"/>
      <c r="BN114" s="237"/>
    </row>
    <row r="115" spans="1:66" ht="5.0999999999999996" customHeight="1" thickBot="1" x14ac:dyDescent="0.3">
      <c r="A115" s="287">
        <v>31</v>
      </c>
      <c r="B115" s="288"/>
      <c r="C115" s="5"/>
      <c r="D115" s="272"/>
      <c r="E115" s="256">
        <f t="shared" ref="E115" si="27">COUNTIF(E117:F147,1)+COUNTIF(E117:F147,2)+COUNTIF(E117:F147,3)</f>
        <v>0</v>
      </c>
      <c r="F115" s="257"/>
      <c r="G115" s="257"/>
      <c r="H115" s="258"/>
      <c r="I115" s="256">
        <f t="shared" ref="I115" si="28">COUNTIF(I117:J147,1)+COUNTIF(I117:J147,2)+COUNTIF(I117:J147,3)</f>
        <v>0</v>
      </c>
      <c r="J115" s="257"/>
      <c r="K115" s="257"/>
      <c r="L115" s="258"/>
      <c r="M115" s="256">
        <f t="shared" ref="M115" si="29">COUNTIF(M117:N147,1)+COUNTIF(M117:N147,2)+COUNTIF(M117:N147,3)</f>
        <v>0</v>
      </c>
      <c r="N115" s="257"/>
      <c r="O115" s="257"/>
      <c r="P115" s="258"/>
      <c r="Q115" s="256">
        <f t="shared" ref="Q115" si="30">COUNTIF(Q117:R147,1)+COUNTIF(Q117:R147,2)+COUNTIF(Q117:R147,3)</f>
        <v>0</v>
      </c>
      <c r="R115" s="257"/>
      <c r="S115" s="257"/>
      <c r="T115" s="258"/>
      <c r="U115" s="256">
        <f t="shared" ref="U115" si="31">COUNTIF(U117:V147,1)+COUNTIF(U117:V147,2)+COUNTIF(U117:V147,3)</f>
        <v>0</v>
      </c>
      <c r="V115" s="257"/>
      <c r="W115" s="257"/>
      <c r="X115" s="258"/>
      <c r="Y115" s="278"/>
      <c r="Z115" s="287">
        <v>30</v>
      </c>
      <c r="AA115" s="288"/>
      <c r="AB115" s="5"/>
      <c r="AC115" s="272"/>
      <c r="AD115" s="256">
        <f t="shared" ref="AD115" si="32">COUNTIF(AD117:AE147,1)+COUNTIF(AD117:AE147,2)+COUNTIF(AD117:AE147,3)</f>
        <v>0</v>
      </c>
      <c r="AE115" s="257"/>
      <c r="AF115" s="257"/>
      <c r="AG115" s="258"/>
      <c r="AH115" s="256">
        <f t="shared" ref="AH115" si="33">COUNTIF(AH117:AI147,1)+COUNTIF(AH117:AI147,2)+COUNTIF(AH117:AI147,3)</f>
        <v>0</v>
      </c>
      <c r="AI115" s="257"/>
      <c r="AJ115" s="257"/>
      <c r="AK115" s="258"/>
      <c r="AL115" s="256">
        <f t="shared" ref="AL115" si="34">COUNTIF(AL117:AM147,1)+COUNTIF(AL117:AM147,2)+COUNTIF(AL117:AM147,3)</f>
        <v>0</v>
      </c>
      <c r="AM115" s="257"/>
      <c r="AN115" s="257"/>
      <c r="AO115" s="258"/>
      <c r="AP115" s="256">
        <f t="shared" ref="AP115" si="35">COUNTIF(AP117:AQ147,1)+COUNTIF(AP117:AQ147,2)+COUNTIF(AP117:AQ147,3)</f>
        <v>0</v>
      </c>
      <c r="AQ115" s="257"/>
      <c r="AR115" s="257"/>
      <c r="AS115" s="258"/>
      <c r="AT115" s="256">
        <f t="shared" ref="AT115" si="36">COUNTIF(AT117:AU147,1)+COUNTIF(AT117:AU147,2)+COUNTIF(AT117:AU147,3)</f>
        <v>0</v>
      </c>
      <c r="AU115" s="257"/>
      <c r="AV115" s="257"/>
      <c r="AW115" s="258"/>
      <c r="AX115" s="4"/>
      <c r="AY115" s="284"/>
      <c r="AZ115" s="285"/>
      <c r="BA115" s="285"/>
      <c r="BB115" s="285"/>
      <c r="BC115" s="285"/>
      <c r="BD115" s="285"/>
      <c r="BE115" s="285"/>
      <c r="BF115" s="285"/>
      <c r="BG115" s="285"/>
      <c r="BH115" s="285"/>
      <c r="BI115" s="286"/>
    </row>
    <row r="116" spans="1:66" ht="11.45" customHeight="1" thickBot="1" x14ac:dyDescent="0.3">
      <c r="A116" s="289"/>
      <c r="B116" s="290"/>
      <c r="C116" s="6"/>
      <c r="D116" s="7" t="s">
        <v>59</v>
      </c>
      <c r="E116" s="8" t="s">
        <v>58</v>
      </c>
      <c r="F116" s="9" t="s">
        <v>57</v>
      </c>
      <c r="G116" s="10" t="s">
        <v>56</v>
      </c>
      <c r="H116" s="11" t="s">
        <v>55</v>
      </c>
      <c r="I116" s="8" t="s">
        <v>58</v>
      </c>
      <c r="J116" s="9" t="s">
        <v>57</v>
      </c>
      <c r="K116" s="10" t="s">
        <v>56</v>
      </c>
      <c r="L116" s="11" t="s">
        <v>55</v>
      </c>
      <c r="M116" s="8" t="s">
        <v>58</v>
      </c>
      <c r="N116" s="9" t="s">
        <v>57</v>
      </c>
      <c r="O116" s="10" t="s">
        <v>56</v>
      </c>
      <c r="P116" s="11" t="s">
        <v>55</v>
      </c>
      <c r="Q116" s="8" t="s">
        <v>58</v>
      </c>
      <c r="R116" s="9" t="s">
        <v>57</v>
      </c>
      <c r="S116" s="10" t="s">
        <v>56</v>
      </c>
      <c r="T116" s="11" t="s">
        <v>55</v>
      </c>
      <c r="U116" s="8" t="s">
        <v>58</v>
      </c>
      <c r="V116" s="9" t="s">
        <v>57</v>
      </c>
      <c r="W116" s="10" t="s">
        <v>56</v>
      </c>
      <c r="X116" s="11" t="s">
        <v>55</v>
      </c>
      <c r="Y116" s="278"/>
      <c r="Z116" s="289"/>
      <c r="AA116" s="290"/>
      <c r="AB116" s="6"/>
      <c r="AC116" s="7" t="s">
        <v>59</v>
      </c>
      <c r="AD116" s="8" t="s">
        <v>58</v>
      </c>
      <c r="AE116" s="9" t="s">
        <v>57</v>
      </c>
      <c r="AF116" s="10" t="s">
        <v>56</v>
      </c>
      <c r="AG116" s="11" t="s">
        <v>55</v>
      </c>
      <c r="AH116" s="8" t="s">
        <v>58</v>
      </c>
      <c r="AI116" s="9" t="s">
        <v>57</v>
      </c>
      <c r="AJ116" s="10" t="s">
        <v>56</v>
      </c>
      <c r="AK116" s="11" t="s">
        <v>55</v>
      </c>
      <c r="AL116" s="8" t="s">
        <v>58</v>
      </c>
      <c r="AM116" s="9" t="s">
        <v>57</v>
      </c>
      <c r="AN116" s="10" t="s">
        <v>56</v>
      </c>
      <c r="AO116" s="11" t="s">
        <v>55</v>
      </c>
      <c r="AP116" s="8" t="s">
        <v>58</v>
      </c>
      <c r="AQ116" s="9" t="s">
        <v>57</v>
      </c>
      <c r="AR116" s="10" t="s">
        <v>56</v>
      </c>
      <c r="AS116" s="11" t="s">
        <v>55</v>
      </c>
      <c r="AT116" s="8" t="s">
        <v>58</v>
      </c>
      <c r="AU116" s="9" t="s">
        <v>57</v>
      </c>
      <c r="AV116" s="10" t="s">
        <v>56</v>
      </c>
      <c r="AW116" s="11" t="s">
        <v>55</v>
      </c>
      <c r="AX116" s="4"/>
      <c r="AY116" s="259" t="s">
        <v>54</v>
      </c>
      <c r="AZ116" s="260"/>
      <c r="BA116" s="260"/>
      <c r="BB116" s="260"/>
      <c r="BC116" s="260"/>
      <c r="BD116" s="260"/>
      <c r="BE116" s="260"/>
      <c r="BF116" s="260"/>
      <c r="BG116" s="260"/>
      <c r="BH116" s="260"/>
      <c r="BI116" s="261"/>
      <c r="BK116" s="262" t="s">
        <v>53</v>
      </c>
      <c r="BL116" s="262"/>
      <c r="BM116" s="262"/>
      <c r="BN116" s="12">
        <f>VLOOKUP($BK$1,dummy!$A$3:$H$24,8,FALSE)</f>
        <v>8</v>
      </c>
    </row>
    <row r="117" spans="1:66" ht="11.45" customHeight="1" x14ac:dyDescent="0.25">
      <c r="A117" s="17" t="s">
        <v>52</v>
      </c>
      <c r="B117" s="18" t="s">
        <v>0</v>
      </c>
      <c r="C117" s="25" t="s">
        <v>103</v>
      </c>
      <c r="D117" s="24">
        <f>VLOOKUP($BK$1,dummy!$A$3:$H$24,HLOOKUP(C117,dummy!$B$1:$H$2,2,FALSE),FALSE)</f>
        <v>11</v>
      </c>
      <c r="E117" s="146"/>
      <c r="F117" s="147"/>
      <c r="G117" s="148"/>
      <c r="H117" s="149"/>
      <c r="I117" s="146"/>
      <c r="J117" s="147"/>
      <c r="K117" s="148"/>
      <c r="L117" s="149"/>
      <c r="M117" s="146"/>
      <c r="N117" s="147"/>
      <c r="O117" s="148"/>
      <c r="P117" s="149"/>
      <c r="Q117" s="146"/>
      <c r="R117" s="147"/>
      <c r="S117" s="148"/>
      <c r="T117" s="149"/>
      <c r="U117" s="146"/>
      <c r="V117" s="147"/>
      <c r="W117" s="148"/>
      <c r="X117" s="149"/>
      <c r="Y117" s="278"/>
      <c r="Z117" s="17" t="s">
        <v>52</v>
      </c>
      <c r="AA117" s="18" t="s">
        <v>4</v>
      </c>
      <c r="AB117" s="19" t="s">
        <v>99</v>
      </c>
      <c r="AC117" s="20">
        <f>VLOOKUP($BK$1,dummy!$A$3:$H$24,HLOOKUP(AB117,dummy!$B$1:$H$2,2,FALSE),FALSE)</f>
        <v>11</v>
      </c>
      <c r="AD117" s="146"/>
      <c r="AE117" s="147"/>
      <c r="AF117" s="148"/>
      <c r="AG117" s="149"/>
      <c r="AH117" s="146"/>
      <c r="AI117" s="147"/>
      <c r="AJ117" s="148"/>
      <c r="AK117" s="149"/>
      <c r="AL117" s="146"/>
      <c r="AM117" s="147"/>
      <c r="AN117" s="148"/>
      <c r="AO117" s="149"/>
      <c r="AP117" s="146"/>
      <c r="AQ117" s="147"/>
      <c r="AR117" s="148"/>
      <c r="AS117" s="149"/>
      <c r="AT117" s="146"/>
      <c r="AU117" s="147"/>
      <c r="AV117" s="148"/>
      <c r="AW117" s="149"/>
      <c r="AX117" s="21"/>
      <c r="AY117" s="238"/>
      <c r="AZ117" s="239"/>
      <c r="BA117" s="239"/>
      <c r="BB117" s="239"/>
      <c r="BC117" s="239"/>
      <c r="BD117" s="239"/>
      <c r="BE117" s="239"/>
      <c r="BF117" s="239"/>
      <c r="BG117" s="239"/>
      <c r="BH117" s="240"/>
      <c r="BI117" s="22">
        <v>352</v>
      </c>
      <c r="BK117" s="241">
        <f>AY117</f>
        <v>0</v>
      </c>
      <c r="BL117" s="241"/>
      <c r="BM117" s="241"/>
      <c r="BN117" s="241"/>
    </row>
    <row r="118" spans="1:66" ht="11.45" customHeight="1" x14ac:dyDescent="0.25">
      <c r="A118" s="43" t="s">
        <v>51</v>
      </c>
      <c r="B118" s="44" t="s">
        <v>2</v>
      </c>
      <c r="C118" s="45" t="s">
        <v>18</v>
      </c>
      <c r="D118" s="46">
        <f>VLOOKUP($BK$1,dummy!$A$3:$H$24,HLOOKUP(C118,dummy!$B$1:$H$2,2,FALSE),FALSE)</f>
        <v>8</v>
      </c>
      <c r="E118" s="138"/>
      <c r="F118" s="139"/>
      <c r="G118" s="140"/>
      <c r="H118" s="141"/>
      <c r="I118" s="138"/>
      <c r="J118" s="139"/>
      <c r="K118" s="140"/>
      <c r="L118" s="141"/>
      <c r="M118" s="138"/>
      <c r="N118" s="139"/>
      <c r="O118" s="140"/>
      <c r="P118" s="141"/>
      <c r="Q118" s="138"/>
      <c r="R118" s="139"/>
      <c r="S118" s="140"/>
      <c r="T118" s="141"/>
      <c r="U118" s="138"/>
      <c r="V118" s="139"/>
      <c r="W118" s="140"/>
      <c r="X118" s="141"/>
      <c r="Y118" s="278"/>
      <c r="Z118" s="23" t="s">
        <v>51</v>
      </c>
      <c r="AA118" s="18" t="s">
        <v>0</v>
      </c>
      <c r="AB118" s="25" t="s">
        <v>100</v>
      </c>
      <c r="AC118" s="26">
        <f>VLOOKUP($BK$1,dummy!$A$3:$H$24,HLOOKUP(AB118,dummy!$B$1:$H$2,2,FALSE),FALSE)</f>
        <v>11</v>
      </c>
      <c r="AD118" s="134"/>
      <c r="AE118" s="135"/>
      <c r="AF118" s="136"/>
      <c r="AG118" s="137"/>
      <c r="AH118" s="134"/>
      <c r="AI118" s="135"/>
      <c r="AJ118" s="136"/>
      <c r="AK118" s="137"/>
      <c r="AL118" s="134"/>
      <c r="AM118" s="135"/>
      <c r="AN118" s="136"/>
      <c r="AO118" s="137"/>
      <c r="AP118" s="134"/>
      <c r="AQ118" s="135"/>
      <c r="AR118" s="136"/>
      <c r="AS118" s="137"/>
      <c r="AT118" s="134"/>
      <c r="AU118" s="135"/>
      <c r="AV118" s="136"/>
      <c r="AW118" s="137"/>
      <c r="AX118" s="21"/>
      <c r="AY118" s="27" t="s">
        <v>26</v>
      </c>
      <c r="AZ118" s="28"/>
      <c r="BA118" s="29" t="s">
        <v>25</v>
      </c>
      <c r="BB118" s="29" t="s">
        <v>24</v>
      </c>
      <c r="BC118" s="29" t="s">
        <v>23</v>
      </c>
      <c r="BD118" s="29"/>
      <c r="BE118" s="29" t="s">
        <v>22</v>
      </c>
      <c r="BF118" s="30" t="s">
        <v>21</v>
      </c>
      <c r="BG118" s="30" t="s">
        <v>20</v>
      </c>
      <c r="BH118" s="30"/>
      <c r="BI118" s="31" t="s">
        <v>19</v>
      </c>
      <c r="BK118" s="32" t="s">
        <v>18</v>
      </c>
      <c r="BL118" s="32" t="s">
        <v>17</v>
      </c>
      <c r="BM118" s="33" t="s">
        <v>16</v>
      </c>
      <c r="BN118" s="34" t="s">
        <v>15</v>
      </c>
    </row>
    <row r="119" spans="1:66" ht="11.45" customHeight="1" x14ac:dyDescent="0.25">
      <c r="A119" s="23" t="s">
        <v>50</v>
      </c>
      <c r="B119" s="18" t="s">
        <v>7</v>
      </c>
      <c r="C119" s="25" t="s">
        <v>98</v>
      </c>
      <c r="D119" s="26">
        <f>VLOOKUP($BK$1,dummy!$A$3:$H$24,HLOOKUP(C119,dummy!$B$1:$H$2,2,FALSE),FALSE)</f>
        <v>11</v>
      </c>
      <c r="E119" s="134"/>
      <c r="F119" s="135"/>
      <c r="G119" s="136"/>
      <c r="H119" s="137"/>
      <c r="I119" s="134"/>
      <c r="J119" s="135"/>
      <c r="K119" s="136"/>
      <c r="L119" s="137"/>
      <c r="M119" s="134"/>
      <c r="N119" s="135"/>
      <c r="O119" s="136"/>
      <c r="P119" s="137"/>
      <c r="Q119" s="134"/>
      <c r="R119" s="135"/>
      <c r="S119" s="136"/>
      <c r="T119" s="137"/>
      <c r="U119" s="134"/>
      <c r="V119" s="135"/>
      <c r="W119" s="136"/>
      <c r="X119" s="137"/>
      <c r="Y119" s="278"/>
      <c r="Z119" s="23" t="s">
        <v>50</v>
      </c>
      <c r="AA119" s="18" t="s">
        <v>12</v>
      </c>
      <c r="AB119" s="25" t="s">
        <v>101</v>
      </c>
      <c r="AC119" s="26">
        <f>VLOOKUP($BK$1,dummy!$A$3:$H$24,HLOOKUP(AB119,dummy!$B$1:$H$2,2,FALSE),FALSE)</f>
        <v>11</v>
      </c>
      <c r="AD119" s="134"/>
      <c r="AE119" s="135"/>
      <c r="AF119" s="136"/>
      <c r="AG119" s="137"/>
      <c r="AH119" s="134"/>
      <c r="AI119" s="135"/>
      <c r="AJ119" s="136"/>
      <c r="AK119" s="137"/>
      <c r="AL119" s="134"/>
      <c r="AM119" s="135"/>
      <c r="AN119" s="136"/>
      <c r="AO119" s="137"/>
      <c r="AP119" s="134"/>
      <c r="AQ119" s="135"/>
      <c r="AR119" s="136"/>
      <c r="AS119" s="137"/>
      <c r="AT119" s="134"/>
      <c r="AU119" s="135"/>
      <c r="AV119" s="136"/>
      <c r="AW119" s="137"/>
      <c r="AX119" s="21"/>
      <c r="AY119" s="35" t="s">
        <v>13</v>
      </c>
      <c r="AZ119" s="36"/>
      <c r="BA119" s="37">
        <f>(SUMPRODUCT(D117:D147,E117:E147))</f>
        <v>0</v>
      </c>
      <c r="BB119" s="37">
        <f>SUM(H117:H147)</f>
        <v>0</v>
      </c>
      <c r="BC119" s="37">
        <f>(SUMPRODUCT(D117:D147,E117:E147,G117:G147))*(-1)</f>
        <v>0</v>
      </c>
      <c r="BD119" s="29"/>
      <c r="BE119" s="37">
        <f>(SUMPRODUCT(AC117:AC147,AD117:AD147))</f>
        <v>0</v>
      </c>
      <c r="BF119" s="38">
        <f>SUM(AG117:AG147)</f>
        <v>0</v>
      </c>
      <c r="BG119" s="38">
        <f>(SUMPRODUCT(AC117:AC147,AD117:AD147,AF117:AF147))*(-1)</f>
        <v>0</v>
      </c>
      <c r="BH119" s="39"/>
      <c r="BI119" s="40">
        <f>SUM(BA119:BG119)</f>
        <v>0</v>
      </c>
      <c r="BK119" s="242">
        <f>(BA120*BN116)+H118+H125+H132+H139+H146</f>
        <v>0</v>
      </c>
      <c r="BL119" s="243">
        <f>BA121*8</f>
        <v>0</v>
      </c>
      <c r="BM119" s="244"/>
      <c r="BN119" s="243">
        <f>SUM(G117:G147)</f>
        <v>0</v>
      </c>
    </row>
    <row r="120" spans="1:66" ht="11.45" customHeight="1" x14ac:dyDescent="0.25">
      <c r="A120" s="23" t="s">
        <v>49</v>
      </c>
      <c r="B120" s="18" t="s">
        <v>4</v>
      </c>
      <c r="C120" s="25" t="s">
        <v>99</v>
      </c>
      <c r="D120" s="26">
        <f>VLOOKUP($BK$1,dummy!$A$3:$H$24,HLOOKUP(C120,dummy!$B$1:$H$2,2,FALSE),FALSE)</f>
        <v>11</v>
      </c>
      <c r="E120" s="134"/>
      <c r="F120" s="135"/>
      <c r="G120" s="136"/>
      <c r="H120" s="137"/>
      <c r="I120" s="134"/>
      <c r="J120" s="135"/>
      <c r="K120" s="136"/>
      <c r="L120" s="137"/>
      <c r="M120" s="134"/>
      <c r="N120" s="135"/>
      <c r="O120" s="136"/>
      <c r="P120" s="137"/>
      <c r="Q120" s="134"/>
      <c r="R120" s="135"/>
      <c r="S120" s="136"/>
      <c r="T120" s="137"/>
      <c r="U120" s="134"/>
      <c r="V120" s="135"/>
      <c r="W120" s="136"/>
      <c r="X120" s="137"/>
      <c r="Y120" s="278"/>
      <c r="Z120" s="23" t="s">
        <v>49</v>
      </c>
      <c r="AA120" s="18" t="s">
        <v>9</v>
      </c>
      <c r="AB120" s="25" t="s">
        <v>102</v>
      </c>
      <c r="AC120" s="26">
        <f>VLOOKUP($BK$1,dummy!$A$3:$H$24,HLOOKUP(AB120,dummy!$B$1:$H$2,2,FALSE),FALSE)</f>
        <v>11</v>
      </c>
      <c r="AD120" s="134"/>
      <c r="AE120" s="135"/>
      <c r="AF120" s="136"/>
      <c r="AG120" s="137"/>
      <c r="AH120" s="134"/>
      <c r="AI120" s="135"/>
      <c r="AJ120" s="136"/>
      <c r="AK120" s="137"/>
      <c r="AL120" s="134"/>
      <c r="AM120" s="135"/>
      <c r="AN120" s="136"/>
      <c r="AO120" s="137"/>
      <c r="AP120" s="134"/>
      <c r="AQ120" s="135"/>
      <c r="AR120" s="136"/>
      <c r="AS120" s="137"/>
      <c r="AT120" s="134"/>
      <c r="AU120" s="135"/>
      <c r="AV120" s="136"/>
      <c r="AW120" s="137"/>
      <c r="AX120" s="21"/>
      <c r="AY120" s="41" t="s">
        <v>10</v>
      </c>
      <c r="AZ120" s="42"/>
      <c r="BA120" s="37">
        <f>SUMIF(F117:F147,1)</f>
        <v>0</v>
      </c>
      <c r="BB120" s="245">
        <f>E118+E125+E132+E139+E146</f>
        <v>0</v>
      </c>
      <c r="BC120" s="246"/>
      <c r="BD120" s="29"/>
      <c r="BE120" s="37">
        <f>SUMIF(AE117:AE147,1)</f>
        <v>0</v>
      </c>
      <c r="BF120" s="245">
        <f>AD122+AD129+AD136+AD143</f>
        <v>0</v>
      </c>
      <c r="BG120" s="246"/>
      <c r="BH120" s="39"/>
      <c r="BI120" s="40">
        <f>(BA120+BE120)-(BB120+BF120)</f>
        <v>0</v>
      </c>
      <c r="BK120" s="242"/>
      <c r="BL120" s="242"/>
      <c r="BM120" s="244"/>
      <c r="BN120" s="242"/>
    </row>
    <row r="121" spans="1:66" ht="11.45" customHeight="1" x14ac:dyDescent="0.25">
      <c r="A121" s="23" t="s">
        <v>48</v>
      </c>
      <c r="B121" s="18" t="s">
        <v>0</v>
      </c>
      <c r="C121" s="25" t="s">
        <v>100</v>
      </c>
      <c r="D121" s="26">
        <f>VLOOKUP($BK$1,dummy!$A$3:$H$24,HLOOKUP(C121,dummy!$B$1:$H$2,2,FALSE),FALSE)</f>
        <v>11</v>
      </c>
      <c r="E121" s="134"/>
      <c r="F121" s="135"/>
      <c r="G121" s="136"/>
      <c r="H121" s="137"/>
      <c r="I121" s="134"/>
      <c r="J121" s="135"/>
      <c r="K121" s="136"/>
      <c r="L121" s="137"/>
      <c r="M121" s="134"/>
      <c r="N121" s="135"/>
      <c r="O121" s="136"/>
      <c r="P121" s="137"/>
      <c r="Q121" s="134"/>
      <c r="R121" s="135"/>
      <c r="S121" s="136"/>
      <c r="T121" s="137"/>
      <c r="U121" s="134"/>
      <c r="V121" s="135"/>
      <c r="W121" s="136"/>
      <c r="X121" s="137"/>
      <c r="Y121" s="278"/>
      <c r="Z121" s="23" t="s">
        <v>48</v>
      </c>
      <c r="AA121" s="18" t="s">
        <v>0</v>
      </c>
      <c r="AB121" s="25" t="s">
        <v>103</v>
      </c>
      <c r="AC121" s="26">
        <f>VLOOKUP($BK$1,dummy!$A$3:$H$24,HLOOKUP(AB121,dummy!$B$1:$H$2,2,FALSE),FALSE)</f>
        <v>11</v>
      </c>
      <c r="AD121" s="134"/>
      <c r="AE121" s="135"/>
      <c r="AF121" s="136"/>
      <c r="AG121" s="137"/>
      <c r="AH121" s="134"/>
      <c r="AI121" s="135"/>
      <c r="AJ121" s="136"/>
      <c r="AK121" s="137"/>
      <c r="AL121" s="134"/>
      <c r="AM121" s="135"/>
      <c r="AN121" s="136"/>
      <c r="AO121" s="137"/>
      <c r="AP121" s="134"/>
      <c r="AQ121" s="135"/>
      <c r="AR121" s="136"/>
      <c r="AS121" s="137"/>
      <c r="AT121" s="134"/>
      <c r="AU121" s="135"/>
      <c r="AV121" s="136"/>
      <c r="AW121" s="137"/>
      <c r="AX121" s="21"/>
      <c r="AY121" s="35" t="s">
        <v>6</v>
      </c>
      <c r="AZ121" s="36"/>
      <c r="BA121" s="37">
        <f>(SUMIF(F117:F147,3)/3)</f>
        <v>0</v>
      </c>
      <c r="BB121" s="247"/>
      <c r="BC121" s="248"/>
      <c r="BD121" s="29"/>
      <c r="BE121" s="37">
        <f>(SUMIF(AE117:AE147,3)/3)</f>
        <v>0</v>
      </c>
      <c r="BF121" s="247"/>
      <c r="BG121" s="248"/>
      <c r="BH121" s="39"/>
      <c r="BI121" s="40">
        <f>SUM(BA121:BE121)</f>
        <v>0</v>
      </c>
      <c r="BK121" s="242">
        <f>(BE120*BN116)+AG122+AG129+AG136+AG143</f>
        <v>0</v>
      </c>
      <c r="BL121" s="243">
        <f>BE121*8</f>
        <v>0</v>
      </c>
      <c r="BM121" s="249">
        <f>BI122</f>
        <v>-352</v>
      </c>
      <c r="BN121" s="243">
        <f>SUM(AF117:AF147)</f>
        <v>0</v>
      </c>
    </row>
    <row r="122" spans="1:66" ht="11.45" customHeight="1" x14ac:dyDescent="0.25">
      <c r="A122" s="23" t="s">
        <v>47</v>
      </c>
      <c r="B122" s="18" t="s">
        <v>12</v>
      </c>
      <c r="C122" s="25" t="s">
        <v>101</v>
      </c>
      <c r="D122" s="26">
        <f>VLOOKUP($BK$1,dummy!$A$3:$H$24,HLOOKUP(C122,dummy!$B$1:$H$2,2,FALSE),FALSE)</f>
        <v>11</v>
      </c>
      <c r="E122" s="134"/>
      <c r="F122" s="135"/>
      <c r="G122" s="136"/>
      <c r="H122" s="137"/>
      <c r="I122" s="134"/>
      <c r="J122" s="135"/>
      <c r="K122" s="136"/>
      <c r="L122" s="137"/>
      <c r="M122" s="134"/>
      <c r="N122" s="135"/>
      <c r="O122" s="136"/>
      <c r="P122" s="137"/>
      <c r="Q122" s="134"/>
      <c r="R122" s="135"/>
      <c r="S122" s="136"/>
      <c r="T122" s="137"/>
      <c r="U122" s="134"/>
      <c r="V122" s="135"/>
      <c r="W122" s="136"/>
      <c r="X122" s="137"/>
      <c r="Y122" s="278"/>
      <c r="Z122" s="43" t="s">
        <v>47</v>
      </c>
      <c r="AA122" s="44" t="s">
        <v>2</v>
      </c>
      <c r="AB122" s="45" t="s">
        <v>18</v>
      </c>
      <c r="AC122" s="46">
        <f>VLOOKUP($BK$1,dummy!$A$3:$H$24,HLOOKUP(AB122,dummy!$B$1:$H$2,2,FALSE),FALSE)</f>
        <v>8</v>
      </c>
      <c r="AD122" s="138"/>
      <c r="AE122" s="139"/>
      <c r="AF122" s="140"/>
      <c r="AG122" s="141"/>
      <c r="AH122" s="138"/>
      <c r="AI122" s="139"/>
      <c r="AJ122" s="140"/>
      <c r="AK122" s="141"/>
      <c r="AL122" s="138"/>
      <c r="AM122" s="139"/>
      <c r="AN122" s="140"/>
      <c r="AO122" s="141"/>
      <c r="AP122" s="138"/>
      <c r="AQ122" s="139"/>
      <c r="AR122" s="140"/>
      <c r="AS122" s="141"/>
      <c r="AT122" s="138"/>
      <c r="AU122" s="139"/>
      <c r="AV122" s="140"/>
      <c r="AW122" s="141"/>
      <c r="AX122" s="21"/>
      <c r="AY122" s="35" t="s">
        <v>3</v>
      </c>
      <c r="AZ122" s="36"/>
      <c r="BA122" s="250">
        <v>8</v>
      </c>
      <c r="BB122" s="251"/>
      <c r="BC122" s="252"/>
      <c r="BD122" s="29"/>
      <c r="BE122" s="253">
        <f>BI117-(BI121*BA122)</f>
        <v>352</v>
      </c>
      <c r="BF122" s="254"/>
      <c r="BG122" s="255"/>
      <c r="BH122" s="47"/>
      <c r="BI122" s="48">
        <f>BI119-BE122</f>
        <v>-352</v>
      </c>
      <c r="BK122" s="242"/>
      <c r="BL122" s="242"/>
      <c r="BM122" s="249"/>
      <c r="BN122" s="242"/>
    </row>
    <row r="123" spans="1:66" ht="11.45" customHeight="1" x14ac:dyDescent="0.25">
      <c r="A123" s="23" t="s">
        <v>46</v>
      </c>
      <c r="B123" s="18" t="s">
        <v>9</v>
      </c>
      <c r="C123" s="25" t="s">
        <v>102</v>
      </c>
      <c r="D123" s="26">
        <f>VLOOKUP($BK$1,dummy!$A$3:$H$24,HLOOKUP(C123,dummy!$B$1:$H$2,2,FALSE),FALSE)</f>
        <v>11</v>
      </c>
      <c r="E123" s="134"/>
      <c r="F123" s="135"/>
      <c r="G123" s="136"/>
      <c r="H123" s="137"/>
      <c r="I123" s="134"/>
      <c r="J123" s="135"/>
      <c r="K123" s="136"/>
      <c r="L123" s="137"/>
      <c r="M123" s="134"/>
      <c r="N123" s="135"/>
      <c r="O123" s="136"/>
      <c r="P123" s="137"/>
      <c r="Q123" s="134"/>
      <c r="R123" s="135"/>
      <c r="S123" s="136"/>
      <c r="T123" s="137"/>
      <c r="U123" s="134"/>
      <c r="V123" s="135"/>
      <c r="W123" s="136"/>
      <c r="X123" s="137"/>
      <c r="Y123" s="278"/>
      <c r="Z123" s="23" t="s">
        <v>46</v>
      </c>
      <c r="AA123" s="18" t="s">
        <v>7</v>
      </c>
      <c r="AB123" s="25" t="s">
        <v>98</v>
      </c>
      <c r="AC123" s="26">
        <f>VLOOKUP($BK$1,dummy!$A$3:$H$24,HLOOKUP(AB123,dummy!$B$1:$H$2,2,FALSE),FALSE)</f>
        <v>11</v>
      </c>
      <c r="AD123" s="134"/>
      <c r="AE123" s="135"/>
      <c r="AF123" s="136"/>
      <c r="AG123" s="137"/>
      <c r="AH123" s="134"/>
      <c r="AI123" s="135"/>
      <c r="AJ123" s="136"/>
      <c r="AK123" s="137"/>
      <c r="AL123" s="134"/>
      <c r="AM123" s="135"/>
      <c r="AN123" s="136"/>
      <c r="AO123" s="137"/>
      <c r="AP123" s="134"/>
      <c r="AQ123" s="135"/>
      <c r="AR123" s="136"/>
      <c r="AS123" s="137"/>
      <c r="AT123" s="134"/>
      <c r="AU123" s="135"/>
      <c r="AV123" s="136"/>
      <c r="AW123" s="137"/>
      <c r="AX123" s="21"/>
      <c r="AY123" s="238"/>
      <c r="AZ123" s="239"/>
      <c r="BA123" s="239"/>
      <c r="BB123" s="239"/>
      <c r="BC123" s="239"/>
      <c r="BD123" s="239"/>
      <c r="BE123" s="239"/>
      <c r="BF123" s="239"/>
      <c r="BG123" s="239"/>
      <c r="BH123" s="240"/>
      <c r="BI123" s="22">
        <v>352</v>
      </c>
      <c r="BK123" s="241">
        <f>AY123</f>
        <v>0</v>
      </c>
      <c r="BL123" s="241"/>
      <c r="BM123" s="241"/>
      <c r="BN123" s="241"/>
    </row>
    <row r="124" spans="1:66" ht="11.45" customHeight="1" x14ac:dyDescent="0.25">
      <c r="A124" s="23" t="s">
        <v>45</v>
      </c>
      <c r="B124" s="18" t="s">
        <v>0</v>
      </c>
      <c r="C124" s="25" t="s">
        <v>103</v>
      </c>
      <c r="D124" s="26">
        <f>VLOOKUP($BK$1,dummy!$A$3:$H$24,HLOOKUP(C124,dummy!$B$1:$H$2,2,FALSE),FALSE)</f>
        <v>11</v>
      </c>
      <c r="E124" s="134"/>
      <c r="F124" s="135"/>
      <c r="G124" s="136"/>
      <c r="H124" s="137"/>
      <c r="I124" s="134"/>
      <c r="J124" s="135"/>
      <c r="K124" s="136"/>
      <c r="L124" s="137"/>
      <c r="M124" s="134"/>
      <c r="N124" s="135"/>
      <c r="O124" s="136"/>
      <c r="P124" s="137"/>
      <c r="Q124" s="134"/>
      <c r="R124" s="135"/>
      <c r="S124" s="136"/>
      <c r="T124" s="137"/>
      <c r="U124" s="134"/>
      <c r="V124" s="135"/>
      <c r="W124" s="136"/>
      <c r="X124" s="137"/>
      <c r="Y124" s="278"/>
      <c r="Z124" s="23" t="s">
        <v>45</v>
      </c>
      <c r="AA124" s="18" t="s">
        <v>4</v>
      </c>
      <c r="AB124" s="25" t="s">
        <v>99</v>
      </c>
      <c r="AC124" s="26">
        <f>VLOOKUP($BK$1,dummy!$A$3:$H$24,HLOOKUP(AB124,dummy!$B$1:$H$2,2,FALSE),FALSE)</f>
        <v>11</v>
      </c>
      <c r="AD124" s="134"/>
      <c r="AE124" s="135"/>
      <c r="AF124" s="136"/>
      <c r="AG124" s="137"/>
      <c r="AH124" s="134"/>
      <c r="AI124" s="135"/>
      <c r="AJ124" s="136"/>
      <c r="AK124" s="137"/>
      <c r="AL124" s="134"/>
      <c r="AM124" s="135"/>
      <c r="AN124" s="136"/>
      <c r="AO124" s="137"/>
      <c r="AP124" s="134"/>
      <c r="AQ124" s="135"/>
      <c r="AR124" s="136"/>
      <c r="AS124" s="137"/>
      <c r="AT124" s="134"/>
      <c r="AU124" s="135"/>
      <c r="AV124" s="136"/>
      <c r="AW124" s="137"/>
      <c r="AX124" s="21"/>
      <c r="AY124" s="27" t="s">
        <v>26</v>
      </c>
      <c r="AZ124" s="28"/>
      <c r="BA124" s="29" t="s">
        <v>25</v>
      </c>
      <c r="BB124" s="29" t="s">
        <v>24</v>
      </c>
      <c r="BC124" s="29" t="s">
        <v>23</v>
      </c>
      <c r="BD124" s="29"/>
      <c r="BE124" s="29" t="s">
        <v>22</v>
      </c>
      <c r="BF124" s="30" t="s">
        <v>21</v>
      </c>
      <c r="BG124" s="30" t="s">
        <v>20</v>
      </c>
      <c r="BH124" s="30"/>
      <c r="BI124" s="31" t="s">
        <v>19</v>
      </c>
      <c r="BK124" s="32" t="s">
        <v>18</v>
      </c>
      <c r="BL124" s="32" t="s">
        <v>17</v>
      </c>
      <c r="BM124" s="33" t="s">
        <v>16</v>
      </c>
      <c r="BN124" s="34" t="s">
        <v>15</v>
      </c>
    </row>
    <row r="125" spans="1:66" ht="11.45" customHeight="1" x14ac:dyDescent="0.25">
      <c r="A125" s="43" t="s">
        <v>44</v>
      </c>
      <c r="B125" s="44" t="s">
        <v>2</v>
      </c>
      <c r="C125" s="45" t="s">
        <v>18</v>
      </c>
      <c r="D125" s="46">
        <f>VLOOKUP($BK$1,dummy!$A$3:$H$24,HLOOKUP(C125,dummy!$B$1:$H$2,2,FALSE),FALSE)</f>
        <v>8</v>
      </c>
      <c r="E125" s="138"/>
      <c r="F125" s="139"/>
      <c r="G125" s="140"/>
      <c r="H125" s="141"/>
      <c r="I125" s="138"/>
      <c r="J125" s="139"/>
      <c r="K125" s="140"/>
      <c r="L125" s="141"/>
      <c r="M125" s="138"/>
      <c r="N125" s="139"/>
      <c r="O125" s="140"/>
      <c r="P125" s="141"/>
      <c r="Q125" s="138"/>
      <c r="R125" s="139"/>
      <c r="S125" s="140"/>
      <c r="T125" s="141"/>
      <c r="U125" s="138"/>
      <c r="V125" s="139"/>
      <c r="W125" s="140"/>
      <c r="X125" s="141"/>
      <c r="Y125" s="278"/>
      <c r="Z125" s="23" t="s">
        <v>44</v>
      </c>
      <c r="AA125" s="18" t="s">
        <v>0</v>
      </c>
      <c r="AB125" s="25" t="s">
        <v>100</v>
      </c>
      <c r="AC125" s="26">
        <f>VLOOKUP($BK$1,dummy!$A$3:$H$24,HLOOKUP(AB125,dummy!$B$1:$H$2,2,FALSE),FALSE)</f>
        <v>11</v>
      </c>
      <c r="AD125" s="134"/>
      <c r="AE125" s="135"/>
      <c r="AF125" s="136"/>
      <c r="AG125" s="137"/>
      <c r="AH125" s="134"/>
      <c r="AI125" s="135"/>
      <c r="AJ125" s="136"/>
      <c r="AK125" s="137"/>
      <c r="AL125" s="134"/>
      <c r="AM125" s="135"/>
      <c r="AN125" s="136"/>
      <c r="AO125" s="137"/>
      <c r="AP125" s="134"/>
      <c r="AQ125" s="135"/>
      <c r="AR125" s="136"/>
      <c r="AS125" s="137"/>
      <c r="AT125" s="134"/>
      <c r="AU125" s="135"/>
      <c r="AV125" s="136"/>
      <c r="AW125" s="137"/>
      <c r="AX125" s="21"/>
      <c r="AY125" s="35" t="s">
        <v>13</v>
      </c>
      <c r="AZ125" s="36"/>
      <c r="BA125" s="37">
        <f>(SUMPRODUCT(D117:D147,I117:I147))</f>
        <v>0</v>
      </c>
      <c r="BB125" s="37">
        <f>SUM(L117:L147)</f>
        <v>0</v>
      </c>
      <c r="BC125" s="37">
        <f>(SUMPRODUCT(D117:D147,I117:I147,K117:K147))*(-1)</f>
        <v>0</v>
      </c>
      <c r="BD125" s="29"/>
      <c r="BE125" s="37">
        <f>(SUMPRODUCT(AC117:AC147,AH117:AH147))</f>
        <v>0</v>
      </c>
      <c r="BF125" s="38">
        <f>SUM(AK117:AK147)</f>
        <v>0</v>
      </c>
      <c r="BG125" s="38">
        <f>(SUMPRODUCT(AC117:AC147,AH117:AH147,AJ117:AJ147))*(-1)</f>
        <v>0</v>
      </c>
      <c r="BH125" s="39"/>
      <c r="BI125" s="40">
        <f>SUM(BA125:BG125)</f>
        <v>0</v>
      </c>
      <c r="BK125" s="242">
        <f>(BA126*BN116)+L118+L125+L132+L139+L146</f>
        <v>0</v>
      </c>
      <c r="BL125" s="243">
        <f>BA127*8</f>
        <v>0</v>
      </c>
      <c r="BM125" s="244"/>
      <c r="BN125" s="243">
        <f>SUM(K117:K147)</f>
        <v>0</v>
      </c>
    </row>
    <row r="126" spans="1:66" ht="11.45" customHeight="1" x14ac:dyDescent="0.25">
      <c r="A126" s="23" t="s">
        <v>43</v>
      </c>
      <c r="B126" s="18" t="s">
        <v>7</v>
      </c>
      <c r="C126" s="25" t="s">
        <v>98</v>
      </c>
      <c r="D126" s="26">
        <f>VLOOKUP($BK$1,dummy!$A$3:$H$24,HLOOKUP(C126,dummy!$B$1:$H$2,2,FALSE),FALSE)</f>
        <v>11</v>
      </c>
      <c r="E126" s="134"/>
      <c r="F126" s="135"/>
      <c r="G126" s="136"/>
      <c r="H126" s="137"/>
      <c r="I126" s="134"/>
      <c r="J126" s="135"/>
      <c r="K126" s="136"/>
      <c r="L126" s="137"/>
      <c r="M126" s="134"/>
      <c r="N126" s="135"/>
      <c r="O126" s="136"/>
      <c r="P126" s="137"/>
      <c r="Q126" s="134"/>
      <c r="R126" s="135"/>
      <c r="S126" s="136"/>
      <c r="T126" s="137"/>
      <c r="U126" s="134"/>
      <c r="V126" s="135"/>
      <c r="W126" s="136"/>
      <c r="X126" s="137"/>
      <c r="Y126" s="278"/>
      <c r="Z126" s="23" t="s">
        <v>43</v>
      </c>
      <c r="AA126" s="18" t="s">
        <v>12</v>
      </c>
      <c r="AB126" s="25" t="s">
        <v>101</v>
      </c>
      <c r="AC126" s="26">
        <f>VLOOKUP($BK$1,dummy!$A$3:$H$24,HLOOKUP(AB126,dummy!$B$1:$H$2,2,FALSE),FALSE)</f>
        <v>11</v>
      </c>
      <c r="AD126" s="134"/>
      <c r="AE126" s="135"/>
      <c r="AF126" s="136"/>
      <c r="AG126" s="137"/>
      <c r="AH126" s="134"/>
      <c r="AI126" s="135"/>
      <c r="AJ126" s="136"/>
      <c r="AK126" s="137"/>
      <c r="AL126" s="134"/>
      <c r="AM126" s="135"/>
      <c r="AN126" s="136"/>
      <c r="AO126" s="137"/>
      <c r="AP126" s="134"/>
      <c r="AQ126" s="135"/>
      <c r="AR126" s="136"/>
      <c r="AS126" s="137"/>
      <c r="AT126" s="134"/>
      <c r="AU126" s="135"/>
      <c r="AV126" s="136"/>
      <c r="AW126" s="137"/>
      <c r="AX126" s="21"/>
      <c r="AY126" s="41" t="s">
        <v>10</v>
      </c>
      <c r="AZ126" s="42"/>
      <c r="BA126" s="37">
        <f>SUMIF(J117:J147,1)</f>
        <v>0</v>
      </c>
      <c r="BB126" s="245">
        <f>I118+I125+I132+I139+I146</f>
        <v>0</v>
      </c>
      <c r="BC126" s="246"/>
      <c r="BD126" s="29"/>
      <c r="BE126" s="37">
        <f>SUMIF(AI117:AI147,1)</f>
        <v>0</v>
      </c>
      <c r="BF126" s="245">
        <f>AH122+AH129+AH136+AH143</f>
        <v>0</v>
      </c>
      <c r="BG126" s="246"/>
      <c r="BH126" s="39"/>
      <c r="BI126" s="40">
        <f>(BA126+BE126)-(BB126+BF126)</f>
        <v>0</v>
      </c>
      <c r="BK126" s="242"/>
      <c r="BL126" s="242"/>
      <c r="BM126" s="244"/>
      <c r="BN126" s="242"/>
    </row>
    <row r="127" spans="1:66" ht="11.45" customHeight="1" x14ac:dyDescent="0.25">
      <c r="A127" s="23" t="s">
        <v>42</v>
      </c>
      <c r="B127" s="18" t="s">
        <v>4</v>
      </c>
      <c r="C127" s="25" t="s">
        <v>99</v>
      </c>
      <c r="D127" s="26">
        <f>VLOOKUP($BK$1,dummy!$A$3:$H$24,HLOOKUP(C127,dummy!$B$1:$H$2,2,FALSE),FALSE)</f>
        <v>11</v>
      </c>
      <c r="E127" s="134"/>
      <c r="F127" s="135"/>
      <c r="G127" s="136"/>
      <c r="H127" s="137"/>
      <c r="I127" s="134"/>
      <c r="J127" s="135"/>
      <c r="K127" s="136"/>
      <c r="L127" s="137"/>
      <c r="M127" s="134"/>
      <c r="N127" s="135"/>
      <c r="O127" s="136"/>
      <c r="P127" s="137"/>
      <c r="Q127" s="134"/>
      <c r="R127" s="135"/>
      <c r="S127" s="136"/>
      <c r="T127" s="137"/>
      <c r="U127" s="134"/>
      <c r="V127" s="135"/>
      <c r="W127" s="136"/>
      <c r="X127" s="137"/>
      <c r="Y127" s="278"/>
      <c r="Z127" s="23" t="s">
        <v>42</v>
      </c>
      <c r="AA127" s="18" t="s">
        <v>9</v>
      </c>
      <c r="AB127" s="25" t="s">
        <v>102</v>
      </c>
      <c r="AC127" s="26">
        <f>VLOOKUP($BK$1,dummy!$A$3:$H$24,HLOOKUP(AB127,dummy!$B$1:$H$2,2,FALSE),FALSE)</f>
        <v>11</v>
      </c>
      <c r="AD127" s="134"/>
      <c r="AE127" s="135"/>
      <c r="AF127" s="136"/>
      <c r="AG127" s="137"/>
      <c r="AH127" s="134"/>
      <c r="AI127" s="135"/>
      <c r="AJ127" s="136"/>
      <c r="AK127" s="137"/>
      <c r="AL127" s="134"/>
      <c r="AM127" s="135"/>
      <c r="AN127" s="136"/>
      <c r="AO127" s="137"/>
      <c r="AP127" s="134"/>
      <c r="AQ127" s="135"/>
      <c r="AR127" s="136"/>
      <c r="AS127" s="137"/>
      <c r="AT127" s="134"/>
      <c r="AU127" s="135"/>
      <c r="AV127" s="136"/>
      <c r="AW127" s="137"/>
      <c r="AX127" s="21"/>
      <c r="AY127" s="35" t="s">
        <v>6</v>
      </c>
      <c r="AZ127" s="36"/>
      <c r="BA127" s="37">
        <f>(SUMIF(J117:J147,3)/3)</f>
        <v>0</v>
      </c>
      <c r="BB127" s="247"/>
      <c r="BC127" s="248"/>
      <c r="BD127" s="29"/>
      <c r="BE127" s="37">
        <f>(SUMIF(AI117:AI147,3)/3)</f>
        <v>0</v>
      </c>
      <c r="BF127" s="247"/>
      <c r="BG127" s="248"/>
      <c r="BH127" s="39"/>
      <c r="BI127" s="40">
        <f>SUM(BA127:BE127)</f>
        <v>0</v>
      </c>
      <c r="BK127" s="242">
        <f>(BE126*BN116)+AK122+AK129+AK136+AK143</f>
        <v>0</v>
      </c>
      <c r="BL127" s="243">
        <f>BE127*8</f>
        <v>0</v>
      </c>
      <c r="BM127" s="249">
        <f>BI128</f>
        <v>-352</v>
      </c>
      <c r="BN127" s="243">
        <f>SUM(AJ117:AJ147)</f>
        <v>0</v>
      </c>
    </row>
    <row r="128" spans="1:66" ht="11.45" customHeight="1" x14ac:dyDescent="0.25">
      <c r="A128" s="23" t="s">
        <v>41</v>
      </c>
      <c r="B128" s="18" t="s">
        <v>0</v>
      </c>
      <c r="C128" s="25" t="s">
        <v>100</v>
      </c>
      <c r="D128" s="26">
        <f>VLOOKUP($BK$1,dummy!$A$3:$H$24,HLOOKUP(C128,dummy!$B$1:$H$2,2,FALSE),FALSE)</f>
        <v>11</v>
      </c>
      <c r="E128" s="134"/>
      <c r="F128" s="135"/>
      <c r="G128" s="136"/>
      <c r="H128" s="137"/>
      <c r="I128" s="134"/>
      <c r="J128" s="135"/>
      <c r="K128" s="136"/>
      <c r="L128" s="137"/>
      <c r="M128" s="134"/>
      <c r="N128" s="135"/>
      <c r="O128" s="136"/>
      <c r="P128" s="137"/>
      <c r="Q128" s="134"/>
      <c r="R128" s="135"/>
      <c r="S128" s="136"/>
      <c r="T128" s="137"/>
      <c r="U128" s="134"/>
      <c r="V128" s="135"/>
      <c r="W128" s="136"/>
      <c r="X128" s="137"/>
      <c r="Y128" s="278"/>
      <c r="Z128" s="23" t="s">
        <v>41</v>
      </c>
      <c r="AA128" s="18" t="s">
        <v>0</v>
      </c>
      <c r="AB128" s="25" t="s">
        <v>103</v>
      </c>
      <c r="AC128" s="26">
        <f>VLOOKUP($BK$1,dummy!$A$3:$H$24,HLOOKUP(AB128,dummy!$B$1:$H$2,2,FALSE),FALSE)</f>
        <v>11</v>
      </c>
      <c r="AD128" s="134"/>
      <c r="AE128" s="135"/>
      <c r="AF128" s="136"/>
      <c r="AG128" s="137"/>
      <c r="AH128" s="134"/>
      <c r="AI128" s="135"/>
      <c r="AJ128" s="136"/>
      <c r="AK128" s="137"/>
      <c r="AL128" s="134"/>
      <c r="AM128" s="135"/>
      <c r="AN128" s="136"/>
      <c r="AO128" s="137"/>
      <c r="AP128" s="134"/>
      <c r="AQ128" s="135"/>
      <c r="AR128" s="136"/>
      <c r="AS128" s="137"/>
      <c r="AT128" s="134"/>
      <c r="AU128" s="135"/>
      <c r="AV128" s="136"/>
      <c r="AW128" s="137"/>
      <c r="AX128" s="21"/>
      <c r="AY128" s="35" t="s">
        <v>3</v>
      </c>
      <c r="AZ128" s="36"/>
      <c r="BA128" s="250">
        <v>8</v>
      </c>
      <c r="BB128" s="251"/>
      <c r="BC128" s="252"/>
      <c r="BD128" s="29"/>
      <c r="BE128" s="253">
        <f>BI123-(BI127*BA128)</f>
        <v>352</v>
      </c>
      <c r="BF128" s="254"/>
      <c r="BG128" s="255"/>
      <c r="BH128" s="47"/>
      <c r="BI128" s="48">
        <f>BI125-BE128</f>
        <v>-352</v>
      </c>
      <c r="BK128" s="242"/>
      <c r="BL128" s="242"/>
      <c r="BM128" s="249"/>
      <c r="BN128" s="242"/>
    </row>
    <row r="129" spans="1:66" ht="11.45" customHeight="1" x14ac:dyDescent="0.25">
      <c r="A129" s="23" t="s">
        <v>40</v>
      </c>
      <c r="B129" s="18" t="s">
        <v>12</v>
      </c>
      <c r="C129" s="25" t="s">
        <v>101</v>
      </c>
      <c r="D129" s="26">
        <f>VLOOKUP($BK$1,dummy!$A$3:$H$24,HLOOKUP(C129,dummy!$B$1:$H$2,2,FALSE),FALSE)</f>
        <v>11</v>
      </c>
      <c r="E129" s="134"/>
      <c r="F129" s="135"/>
      <c r="G129" s="136"/>
      <c r="H129" s="137"/>
      <c r="I129" s="134"/>
      <c r="J129" s="135"/>
      <c r="K129" s="136"/>
      <c r="L129" s="137"/>
      <c r="M129" s="134"/>
      <c r="N129" s="135"/>
      <c r="O129" s="136"/>
      <c r="P129" s="137"/>
      <c r="Q129" s="134"/>
      <c r="R129" s="135"/>
      <c r="S129" s="136"/>
      <c r="T129" s="137"/>
      <c r="U129" s="134"/>
      <c r="V129" s="135"/>
      <c r="W129" s="136"/>
      <c r="X129" s="137"/>
      <c r="Y129" s="278"/>
      <c r="Z129" s="43" t="s">
        <v>40</v>
      </c>
      <c r="AA129" s="44" t="s">
        <v>2</v>
      </c>
      <c r="AB129" s="45" t="s">
        <v>18</v>
      </c>
      <c r="AC129" s="46">
        <f>VLOOKUP($BK$1,dummy!$A$3:$H$24,HLOOKUP(AB129,dummy!$B$1:$H$2,2,FALSE),FALSE)</f>
        <v>8</v>
      </c>
      <c r="AD129" s="138"/>
      <c r="AE129" s="139"/>
      <c r="AF129" s="140"/>
      <c r="AG129" s="141"/>
      <c r="AH129" s="138"/>
      <c r="AI129" s="139"/>
      <c r="AJ129" s="140"/>
      <c r="AK129" s="141"/>
      <c r="AL129" s="138"/>
      <c r="AM129" s="139"/>
      <c r="AN129" s="140"/>
      <c r="AO129" s="141"/>
      <c r="AP129" s="138"/>
      <c r="AQ129" s="139"/>
      <c r="AR129" s="140"/>
      <c r="AS129" s="141"/>
      <c r="AT129" s="138"/>
      <c r="AU129" s="139"/>
      <c r="AV129" s="140"/>
      <c r="AW129" s="141"/>
      <c r="AX129" s="21"/>
      <c r="AY129" s="238"/>
      <c r="AZ129" s="239"/>
      <c r="BA129" s="239"/>
      <c r="BB129" s="239"/>
      <c r="BC129" s="239"/>
      <c r="BD129" s="239"/>
      <c r="BE129" s="239"/>
      <c r="BF129" s="239"/>
      <c r="BG129" s="239"/>
      <c r="BH129" s="240"/>
      <c r="BI129" s="22">
        <v>352</v>
      </c>
      <c r="BK129" s="241">
        <f>AY129</f>
        <v>0</v>
      </c>
      <c r="BL129" s="241"/>
      <c r="BM129" s="241"/>
      <c r="BN129" s="241"/>
    </row>
    <row r="130" spans="1:66" ht="11.45" customHeight="1" x14ac:dyDescent="0.25">
      <c r="A130" s="23" t="s">
        <v>39</v>
      </c>
      <c r="B130" s="18" t="s">
        <v>9</v>
      </c>
      <c r="C130" s="25" t="s">
        <v>102</v>
      </c>
      <c r="D130" s="26">
        <f>VLOOKUP($BK$1,dummy!$A$3:$H$24,HLOOKUP(C130,dummy!$B$1:$H$2,2,FALSE),FALSE)</f>
        <v>11</v>
      </c>
      <c r="E130" s="134"/>
      <c r="F130" s="135"/>
      <c r="G130" s="136"/>
      <c r="H130" s="137"/>
      <c r="I130" s="134"/>
      <c r="J130" s="135"/>
      <c r="K130" s="136"/>
      <c r="L130" s="137"/>
      <c r="M130" s="134"/>
      <c r="N130" s="135"/>
      <c r="O130" s="136"/>
      <c r="P130" s="137"/>
      <c r="Q130" s="134"/>
      <c r="R130" s="135"/>
      <c r="S130" s="136"/>
      <c r="T130" s="137"/>
      <c r="U130" s="134"/>
      <c r="V130" s="135"/>
      <c r="W130" s="136"/>
      <c r="X130" s="137"/>
      <c r="Y130" s="278"/>
      <c r="Z130" s="23" t="s">
        <v>39</v>
      </c>
      <c r="AA130" s="18" t="s">
        <v>7</v>
      </c>
      <c r="AB130" s="25" t="s">
        <v>98</v>
      </c>
      <c r="AC130" s="26">
        <f>VLOOKUP($BK$1,dummy!$A$3:$H$24,HLOOKUP(AB130,dummy!$B$1:$H$2,2,FALSE),FALSE)</f>
        <v>11</v>
      </c>
      <c r="AD130" s="134"/>
      <c r="AE130" s="135"/>
      <c r="AF130" s="136"/>
      <c r="AG130" s="137"/>
      <c r="AH130" s="134"/>
      <c r="AI130" s="135"/>
      <c r="AJ130" s="136"/>
      <c r="AK130" s="137"/>
      <c r="AL130" s="134"/>
      <c r="AM130" s="135"/>
      <c r="AN130" s="136"/>
      <c r="AO130" s="137"/>
      <c r="AP130" s="134"/>
      <c r="AQ130" s="135"/>
      <c r="AR130" s="136"/>
      <c r="AS130" s="137"/>
      <c r="AT130" s="134"/>
      <c r="AU130" s="135"/>
      <c r="AV130" s="136"/>
      <c r="AW130" s="137"/>
      <c r="AX130" s="21"/>
      <c r="AY130" s="27" t="s">
        <v>26</v>
      </c>
      <c r="AZ130" s="28"/>
      <c r="BA130" s="29" t="s">
        <v>25</v>
      </c>
      <c r="BB130" s="29" t="s">
        <v>24</v>
      </c>
      <c r="BC130" s="29" t="s">
        <v>23</v>
      </c>
      <c r="BD130" s="29"/>
      <c r="BE130" s="29" t="s">
        <v>22</v>
      </c>
      <c r="BF130" s="30" t="s">
        <v>21</v>
      </c>
      <c r="BG130" s="30" t="s">
        <v>20</v>
      </c>
      <c r="BH130" s="30"/>
      <c r="BI130" s="31" t="s">
        <v>19</v>
      </c>
      <c r="BK130" s="32" t="s">
        <v>18</v>
      </c>
      <c r="BL130" s="32" t="s">
        <v>17</v>
      </c>
      <c r="BM130" s="33" t="s">
        <v>16</v>
      </c>
      <c r="BN130" s="34" t="s">
        <v>15</v>
      </c>
    </row>
    <row r="131" spans="1:66" ht="11.45" customHeight="1" x14ac:dyDescent="0.25">
      <c r="A131" s="23" t="s">
        <v>38</v>
      </c>
      <c r="B131" s="18" t="s">
        <v>0</v>
      </c>
      <c r="C131" s="25" t="s">
        <v>103</v>
      </c>
      <c r="D131" s="26">
        <f>VLOOKUP($BK$1,dummy!$A$3:$H$24,HLOOKUP(C131,dummy!$B$1:$H$2,2,FALSE),FALSE)</f>
        <v>11</v>
      </c>
      <c r="E131" s="134"/>
      <c r="F131" s="135"/>
      <c r="G131" s="136"/>
      <c r="H131" s="137"/>
      <c r="I131" s="134"/>
      <c r="J131" s="135"/>
      <c r="K131" s="136"/>
      <c r="L131" s="137"/>
      <c r="M131" s="134"/>
      <c r="N131" s="135"/>
      <c r="O131" s="136"/>
      <c r="P131" s="137"/>
      <c r="Q131" s="134"/>
      <c r="R131" s="135"/>
      <c r="S131" s="136"/>
      <c r="T131" s="137"/>
      <c r="U131" s="134"/>
      <c r="V131" s="135"/>
      <c r="W131" s="136"/>
      <c r="X131" s="137"/>
      <c r="Y131" s="278"/>
      <c r="Z131" s="23" t="s">
        <v>38</v>
      </c>
      <c r="AA131" s="18" t="s">
        <v>4</v>
      </c>
      <c r="AB131" s="25" t="s">
        <v>99</v>
      </c>
      <c r="AC131" s="26">
        <f>VLOOKUP($BK$1,dummy!$A$3:$H$24,HLOOKUP(AB131,dummy!$B$1:$H$2,2,FALSE),FALSE)</f>
        <v>11</v>
      </c>
      <c r="AD131" s="134"/>
      <c r="AE131" s="135"/>
      <c r="AF131" s="136"/>
      <c r="AG131" s="137"/>
      <c r="AH131" s="134"/>
      <c r="AI131" s="135"/>
      <c r="AJ131" s="136"/>
      <c r="AK131" s="137"/>
      <c r="AL131" s="134"/>
      <c r="AM131" s="135"/>
      <c r="AN131" s="136"/>
      <c r="AO131" s="137"/>
      <c r="AP131" s="134"/>
      <c r="AQ131" s="135"/>
      <c r="AR131" s="136"/>
      <c r="AS131" s="137"/>
      <c r="AT131" s="134"/>
      <c r="AU131" s="135"/>
      <c r="AV131" s="136"/>
      <c r="AW131" s="137"/>
      <c r="AX131" s="21"/>
      <c r="AY131" s="35" t="s">
        <v>13</v>
      </c>
      <c r="AZ131" s="36"/>
      <c r="BA131" s="37">
        <f>(SUMPRODUCT(D117:D147,M117:M147))</f>
        <v>0</v>
      </c>
      <c r="BB131" s="37">
        <f>SUM(P117:P147)</f>
        <v>0</v>
      </c>
      <c r="BC131" s="37">
        <f>(SUMPRODUCT(D117:D147,M117:M147,O117:O147))*(-1)</f>
        <v>0</v>
      </c>
      <c r="BD131" s="29"/>
      <c r="BE131" s="37">
        <f>(SUMPRODUCT(AC117:AC147,AL117:AL147))</f>
        <v>0</v>
      </c>
      <c r="BF131" s="38">
        <f>SUM(AO117:AO147)</f>
        <v>0</v>
      </c>
      <c r="BG131" s="38">
        <f>(SUMPRODUCT(AC117:AC147,AL117:AL147,AN117:AN147))*(-1)</f>
        <v>0</v>
      </c>
      <c r="BH131" s="39"/>
      <c r="BI131" s="40">
        <f>SUM(BA131:BG131)</f>
        <v>0</v>
      </c>
      <c r="BK131" s="242">
        <f>(BA132*BN116)+P118+P125+P132+P139+P146</f>
        <v>0</v>
      </c>
      <c r="BL131" s="243">
        <f>BA133*8</f>
        <v>0</v>
      </c>
      <c r="BM131" s="244"/>
      <c r="BN131" s="243">
        <f>SUM(O117:O147)</f>
        <v>0</v>
      </c>
    </row>
    <row r="132" spans="1:66" ht="11.45" customHeight="1" x14ac:dyDescent="0.25">
      <c r="A132" s="43" t="s">
        <v>37</v>
      </c>
      <c r="B132" s="44" t="s">
        <v>2</v>
      </c>
      <c r="C132" s="45" t="s">
        <v>18</v>
      </c>
      <c r="D132" s="46">
        <f>VLOOKUP($BK$1,dummy!$A$3:$H$24,HLOOKUP(C132,dummy!$B$1:$H$2,2,FALSE),FALSE)</f>
        <v>8</v>
      </c>
      <c r="E132" s="138"/>
      <c r="F132" s="139"/>
      <c r="G132" s="140"/>
      <c r="H132" s="141"/>
      <c r="I132" s="138"/>
      <c r="J132" s="139"/>
      <c r="K132" s="140"/>
      <c r="L132" s="141"/>
      <c r="M132" s="138"/>
      <c r="N132" s="139"/>
      <c r="O132" s="140"/>
      <c r="P132" s="141"/>
      <c r="Q132" s="138"/>
      <c r="R132" s="139"/>
      <c r="S132" s="140"/>
      <c r="T132" s="141"/>
      <c r="U132" s="138"/>
      <c r="V132" s="139"/>
      <c r="W132" s="140"/>
      <c r="X132" s="141"/>
      <c r="Y132" s="278"/>
      <c r="Z132" s="23" t="s">
        <v>37</v>
      </c>
      <c r="AA132" s="18" t="s">
        <v>0</v>
      </c>
      <c r="AB132" s="25" t="s">
        <v>100</v>
      </c>
      <c r="AC132" s="26">
        <f>VLOOKUP($BK$1,dummy!$A$3:$H$24,HLOOKUP(AB132,dummy!$B$1:$H$2,2,FALSE),FALSE)</f>
        <v>11</v>
      </c>
      <c r="AD132" s="134"/>
      <c r="AE132" s="135"/>
      <c r="AF132" s="136"/>
      <c r="AG132" s="137"/>
      <c r="AH132" s="134"/>
      <c r="AI132" s="135"/>
      <c r="AJ132" s="136"/>
      <c r="AK132" s="137"/>
      <c r="AL132" s="134"/>
      <c r="AM132" s="135"/>
      <c r="AN132" s="136"/>
      <c r="AO132" s="137"/>
      <c r="AP132" s="134"/>
      <c r="AQ132" s="135"/>
      <c r="AR132" s="136"/>
      <c r="AS132" s="137"/>
      <c r="AT132" s="134"/>
      <c r="AU132" s="135"/>
      <c r="AV132" s="136"/>
      <c r="AW132" s="137"/>
      <c r="AX132" s="21"/>
      <c r="AY132" s="41" t="s">
        <v>10</v>
      </c>
      <c r="AZ132" s="42"/>
      <c r="BA132" s="37">
        <f>SUMIF(N117:N147,1)</f>
        <v>0</v>
      </c>
      <c r="BB132" s="245">
        <f>M118+M125+M132+M139+M146</f>
        <v>0</v>
      </c>
      <c r="BC132" s="246"/>
      <c r="BD132" s="29"/>
      <c r="BE132" s="37">
        <f>SUMIF(AM117:AM147,1)</f>
        <v>0</v>
      </c>
      <c r="BF132" s="245">
        <f>AL122+AL129+AL136+AL143</f>
        <v>0</v>
      </c>
      <c r="BG132" s="246"/>
      <c r="BH132" s="39"/>
      <c r="BI132" s="40">
        <f>(BA132+BE132)-(BB132+BF132)</f>
        <v>0</v>
      </c>
      <c r="BK132" s="242"/>
      <c r="BL132" s="242"/>
      <c r="BM132" s="244"/>
      <c r="BN132" s="242"/>
    </row>
    <row r="133" spans="1:66" ht="11.45" customHeight="1" x14ac:dyDescent="0.25">
      <c r="A133" s="23" t="s">
        <v>36</v>
      </c>
      <c r="B133" s="18" t="s">
        <v>7</v>
      </c>
      <c r="C133" s="25" t="s">
        <v>98</v>
      </c>
      <c r="D133" s="26">
        <f>VLOOKUP($BK$1,dummy!$A$3:$H$24,HLOOKUP(C133,dummy!$B$1:$H$2,2,FALSE),FALSE)</f>
        <v>11</v>
      </c>
      <c r="E133" s="134"/>
      <c r="F133" s="135"/>
      <c r="G133" s="136"/>
      <c r="H133" s="137"/>
      <c r="I133" s="134"/>
      <c r="J133" s="135"/>
      <c r="K133" s="136"/>
      <c r="L133" s="137"/>
      <c r="M133" s="134"/>
      <c r="N133" s="135"/>
      <c r="O133" s="136"/>
      <c r="P133" s="137"/>
      <c r="Q133" s="134"/>
      <c r="R133" s="135"/>
      <c r="S133" s="136"/>
      <c r="T133" s="137"/>
      <c r="U133" s="134"/>
      <c r="V133" s="135"/>
      <c r="W133" s="136"/>
      <c r="X133" s="137"/>
      <c r="Y133" s="278"/>
      <c r="Z133" s="23" t="s">
        <v>36</v>
      </c>
      <c r="AA133" s="18" t="s">
        <v>12</v>
      </c>
      <c r="AB133" s="25" t="s">
        <v>101</v>
      </c>
      <c r="AC133" s="26">
        <f>VLOOKUP($BK$1,dummy!$A$3:$H$24,HLOOKUP(AB133,dummy!$B$1:$H$2,2,FALSE),FALSE)</f>
        <v>11</v>
      </c>
      <c r="AD133" s="134"/>
      <c r="AE133" s="135"/>
      <c r="AF133" s="136"/>
      <c r="AG133" s="137"/>
      <c r="AH133" s="134"/>
      <c r="AI133" s="135"/>
      <c r="AJ133" s="136"/>
      <c r="AK133" s="137"/>
      <c r="AL133" s="134"/>
      <c r="AM133" s="135"/>
      <c r="AN133" s="136"/>
      <c r="AO133" s="137"/>
      <c r="AP133" s="134"/>
      <c r="AQ133" s="135"/>
      <c r="AR133" s="136"/>
      <c r="AS133" s="137"/>
      <c r="AT133" s="134"/>
      <c r="AU133" s="135"/>
      <c r="AV133" s="136"/>
      <c r="AW133" s="137"/>
      <c r="AX133" s="21"/>
      <c r="AY133" s="35" t="s">
        <v>6</v>
      </c>
      <c r="AZ133" s="36"/>
      <c r="BA133" s="37">
        <f>(SUMIF(N117:N147,3)/3)</f>
        <v>0</v>
      </c>
      <c r="BB133" s="247"/>
      <c r="BC133" s="248"/>
      <c r="BD133" s="29"/>
      <c r="BE133" s="37">
        <f>(SUMIF(AM117:AM147,3)/3)</f>
        <v>0</v>
      </c>
      <c r="BF133" s="247"/>
      <c r="BG133" s="248"/>
      <c r="BH133" s="39"/>
      <c r="BI133" s="40">
        <f>SUM(BA133:BE133)</f>
        <v>0</v>
      </c>
      <c r="BK133" s="242">
        <f>(BE132*BN116)+AO122+AO129+AO136+AO143</f>
        <v>0</v>
      </c>
      <c r="BL133" s="243">
        <f>BE133*8</f>
        <v>0</v>
      </c>
      <c r="BM133" s="249">
        <f>BI134</f>
        <v>-352</v>
      </c>
      <c r="BN133" s="243">
        <f>SUM(AN117:AN147)</f>
        <v>0</v>
      </c>
    </row>
    <row r="134" spans="1:66" ht="11.45" customHeight="1" x14ac:dyDescent="0.25">
      <c r="A134" s="23" t="s">
        <v>35</v>
      </c>
      <c r="B134" s="18" t="s">
        <v>4</v>
      </c>
      <c r="C134" s="25" t="s">
        <v>99</v>
      </c>
      <c r="D134" s="26">
        <f>VLOOKUP($BK$1,dummy!$A$3:$H$24,HLOOKUP(C134,dummy!$B$1:$H$2,2,FALSE),FALSE)</f>
        <v>11</v>
      </c>
      <c r="E134" s="134"/>
      <c r="F134" s="135"/>
      <c r="G134" s="136"/>
      <c r="H134" s="137"/>
      <c r="I134" s="134"/>
      <c r="J134" s="135"/>
      <c r="K134" s="136"/>
      <c r="L134" s="137"/>
      <c r="M134" s="134"/>
      <c r="N134" s="135"/>
      <c r="O134" s="136"/>
      <c r="P134" s="137"/>
      <c r="Q134" s="134"/>
      <c r="R134" s="135"/>
      <c r="S134" s="136"/>
      <c r="T134" s="137"/>
      <c r="U134" s="134"/>
      <c r="V134" s="135"/>
      <c r="W134" s="136"/>
      <c r="X134" s="137"/>
      <c r="Y134" s="278"/>
      <c r="Z134" s="23" t="s">
        <v>35</v>
      </c>
      <c r="AA134" s="18" t="s">
        <v>9</v>
      </c>
      <c r="AB134" s="25" t="s">
        <v>102</v>
      </c>
      <c r="AC134" s="26">
        <f>VLOOKUP($BK$1,dummy!$A$3:$H$24,HLOOKUP(AB134,dummy!$B$1:$H$2,2,FALSE),FALSE)</f>
        <v>11</v>
      </c>
      <c r="AD134" s="134"/>
      <c r="AE134" s="135"/>
      <c r="AF134" s="136"/>
      <c r="AG134" s="137"/>
      <c r="AH134" s="134"/>
      <c r="AI134" s="135"/>
      <c r="AJ134" s="136"/>
      <c r="AK134" s="137"/>
      <c r="AL134" s="134"/>
      <c r="AM134" s="135"/>
      <c r="AN134" s="136"/>
      <c r="AO134" s="137"/>
      <c r="AP134" s="134"/>
      <c r="AQ134" s="135"/>
      <c r="AR134" s="136"/>
      <c r="AS134" s="137"/>
      <c r="AT134" s="134"/>
      <c r="AU134" s="135"/>
      <c r="AV134" s="136"/>
      <c r="AW134" s="137"/>
      <c r="AX134" s="21"/>
      <c r="AY134" s="35" t="s">
        <v>3</v>
      </c>
      <c r="AZ134" s="36"/>
      <c r="BA134" s="250">
        <v>8</v>
      </c>
      <c r="BB134" s="251"/>
      <c r="BC134" s="252"/>
      <c r="BD134" s="29"/>
      <c r="BE134" s="253">
        <f>BI129-(BI133*BA134)</f>
        <v>352</v>
      </c>
      <c r="BF134" s="254"/>
      <c r="BG134" s="255"/>
      <c r="BH134" s="47"/>
      <c r="BI134" s="48">
        <f>BI131-BE134</f>
        <v>-352</v>
      </c>
      <c r="BK134" s="242"/>
      <c r="BL134" s="242"/>
      <c r="BM134" s="249"/>
      <c r="BN134" s="242"/>
    </row>
    <row r="135" spans="1:66" ht="11.45" customHeight="1" x14ac:dyDescent="0.25">
      <c r="A135" s="23" t="s">
        <v>34</v>
      </c>
      <c r="B135" s="18" t="s">
        <v>0</v>
      </c>
      <c r="C135" s="25" t="s">
        <v>100</v>
      </c>
      <c r="D135" s="26">
        <f>VLOOKUP($BK$1,dummy!$A$3:$H$24,HLOOKUP(C135,dummy!$B$1:$H$2,2,FALSE),FALSE)</f>
        <v>11</v>
      </c>
      <c r="E135" s="134"/>
      <c r="F135" s="135"/>
      <c r="G135" s="136"/>
      <c r="H135" s="137"/>
      <c r="I135" s="134"/>
      <c r="J135" s="135"/>
      <c r="K135" s="136"/>
      <c r="L135" s="137"/>
      <c r="M135" s="134"/>
      <c r="N135" s="135"/>
      <c r="O135" s="136"/>
      <c r="P135" s="137"/>
      <c r="Q135" s="134"/>
      <c r="R135" s="135"/>
      <c r="S135" s="136"/>
      <c r="T135" s="137"/>
      <c r="U135" s="134"/>
      <c r="V135" s="135"/>
      <c r="W135" s="136"/>
      <c r="X135" s="137"/>
      <c r="Y135" s="278"/>
      <c r="Z135" s="23" t="s">
        <v>34</v>
      </c>
      <c r="AA135" s="18" t="s">
        <v>0</v>
      </c>
      <c r="AB135" s="25" t="s">
        <v>103</v>
      </c>
      <c r="AC135" s="26">
        <f>VLOOKUP($BK$1,dummy!$A$3:$H$24,HLOOKUP(AB135,dummy!$B$1:$H$2,2,FALSE),FALSE)</f>
        <v>11</v>
      </c>
      <c r="AD135" s="134"/>
      <c r="AE135" s="135"/>
      <c r="AF135" s="136"/>
      <c r="AG135" s="137"/>
      <c r="AH135" s="134"/>
      <c r="AI135" s="135"/>
      <c r="AJ135" s="136"/>
      <c r="AK135" s="137"/>
      <c r="AL135" s="134"/>
      <c r="AM135" s="135"/>
      <c r="AN135" s="136"/>
      <c r="AO135" s="137"/>
      <c r="AP135" s="134"/>
      <c r="AQ135" s="135"/>
      <c r="AR135" s="136"/>
      <c r="AS135" s="137"/>
      <c r="AT135" s="134"/>
      <c r="AU135" s="135"/>
      <c r="AV135" s="136"/>
      <c r="AW135" s="137"/>
      <c r="AX135" s="21"/>
      <c r="AY135" s="238"/>
      <c r="AZ135" s="239"/>
      <c r="BA135" s="239"/>
      <c r="BB135" s="239"/>
      <c r="BC135" s="239"/>
      <c r="BD135" s="239"/>
      <c r="BE135" s="239"/>
      <c r="BF135" s="239"/>
      <c r="BG135" s="239"/>
      <c r="BH135" s="240"/>
      <c r="BI135" s="22">
        <v>352</v>
      </c>
      <c r="BK135" s="241">
        <f>AY135</f>
        <v>0</v>
      </c>
      <c r="BL135" s="241"/>
      <c r="BM135" s="241"/>
      <c r="BN135" s="241"/>
    </row>
    <row r="136" spans="1:66" ht="11.45" customHeight="1" x14ac:dyDescent="0.25">
      <c r="A136" s="23" t="s">
        <v>33</v>
      </c>
      <c r="B136" s="18" t="s">
        <v>12</v>
      </c>
      <c r="C136" s="25" t="s">
        <v>101</v>
      </c>
      <c r="D136" s="26">
        <f>VLOOKUP($BK$1,dummy!$A$3:$H$24,HLOOKUP(C136,dummy!$B$1:$H$2,2,FALSE),FALSE)</f>
        <v>11</v>
      </c>
      <c r="E136" s="134"/>
      <c r="F136" s="135"/>
      <c r="G136" s="136"/>
      <c r="H136" s="137"/>
      <c r="I136" s="134"/>
      <c r="J136" s="135"/>
      <c r="K136" s="136"/>
      <c r="L136" s="137"/>
      <c r="M136" s="134"/>
      <c r="N136" s="135"/>
      <c r="O136" s="136"/>
      <c r="P136" s="137"/>
      <c r="Q136" s="134"/>
      <c r="R136" s="135"/>
      <c r="S136" s="136"/>
      <c r="T136" s="137"/>
      <c r="U136" s="134"/>
      <c r="V136" s="135"/>
      <c r="W136" s="136"/>
      <c r="X136" s="137"/>
      <c r="Y136" s="278"/>
      <c r="Z136" s="78" t="s">
        <v>33</v>
      </c>
      <c r="AA136" s="105" t="s">
        <v>2</v>
      </c>
      <c r="AB136" s="106" t="s">
        <v>18</v>
      </c>
      <c r="AC136" s="81">
        <v>0</v>
      </c>
      <c r="AD136" s="205"/>
      <c r="AE136" s="206"/>
      <c r="AF136" s="207"/>
      <c r="AG136" s="208"/>
      <c r="AH136" s="205"/>
      <c r="AI136" s="206"/>
      <c r="AJ136" s="207"/>
      <c r="AK136" s="208"/>
      <c r="AL136" s="205"/>
      <c r="AM136" s="206"/>
      <c r="AN136" s="207"/>
      <c r="AO136" s="208"/>
      <c r="AP136" s="205"/>
      <c r="AQ136" s="206"/>
      <c r="AR136" s="207"/>
      <c r="AS136" s="208"/>
      <c r="AT136" s="205"/>
      <c r="AU136" s="206"/>
      <c r="AV136" s="207"/>
      <c r="AW136" s="208"/>
      <c r="AX136" s="21"/>
      <c r="AY136" s="27" t="s">
        <v>26</v>
      </c>
      <c r="AZ136" s="28"/>
      <c r="BA136" s="29" t="s">
        <v>25</v>
      </c>
      <c r="BB136" s="29" t="s">
        <v>24</v>
      </c>
      <c r="BC136" s="29" t="s">
        <v>23</v>
      </c>
      <c r="BD136" s="29"/>
      <c r="BE136" s="29" t="s">
        <v>22</v>
      </c>
      <c r="BF136" s="30" t="s">
        <v>21</v>
      </c>
      <c r="BG136" s="30" t="s">
        <v>20</v>
      </c>
      <c r="BH136" s="30"/>
      <c r="BI136" s="31" t="s">
        <v>19</v>
      </c>
      <c r="BK136" s="32" t="s">
        <v>18</v>
      </c>
      <c r="BL136" s="32" t="s">
        <v>17</v>
      </c>
      <c r="BM136" s="33" t="s">
        <v>16</v>
      </c>
      <c r="BN136" s="34" t="s">
        <v>15</v>
      </c>
    </row>
    <row r="137" spans="1:66" ht="11.45" customHeight="1" x14ac:dyDescent="0.25">
      <c r="A137" s="23" t="s">
        <v>32</v>
      </c>
      <c r="B137" s="18" t="s">
        <v>9</v>
      </c>
      <c r="C137" s="25" t="s">
        <v>102</v>
      </c>
      <c r="D137" s="26">
        <f>VLOOKUP($BK$1,dummy!$A$3:$H$24,HLOOKUP(C137,dummy!$B$1:$H$2,2,FALSE),FALSE)</f>
        <v>11</v>
      </c>
      <c r="E137" s="134"/>
      <c r="F137" s="135"/>
      <c r="G137" s="136"/>
      <c r="H137" s="137"/>
      <c r="I137" s="134"/>
      <c r="J137" s="135"/>
      <c r="K137" s="136"/>
      <c r="L137" s="137"/>
      <c r="M137" s="134"/>
      <c r="N137" s="135"/>
      <c r="O137" s="136"/>
      <c r="P137" s="137"/>
      <c r="Q137" s="134"/>
      <c r="R137" s="135"/>
      <c r="S137" s="136"/>
      <c r="T137" s="137"/>
      <c r="U137" s="134"/>
      <c r="V137" s="135"/>
      <c r="W137" s="136"/>
      <c r="X137" s="137"/>
      <c r="Y137" s="278"/>
      <c r="Z137" s="23" t="s">
        <v>32</v>
      </c>
      <c r="AA137" s="18" t="s">
        <v>7</v>
      </c>
      <c r="AB137" s="25" t="s">
        <v>98</v>
      </c>
      <c r="AC137" s="26">
        <f>VLOOKUP($BK$1,dummy!$A$3:$H$24,HLOOKUP(AB137,dummy!$B$1:$H$2,2,FALSE),FALSE)</f>
        <v>11</v>
      </c>
      <c r="AD137" s="134"/>
      <c r="AE137" s="135"/>
      <c r="AF137" s="136"/>
      <c r="AG137" s="137"/>
      <c r="AH137" s="134"/>
      <c r="AI137" s="135"/>
      <c r="AJ137" s="136"/>
      <c r="AK137" s="137"/>
      <c r="AL137" s="134"/>
      <c r="AM137" s="135"/>
      <c r="AN137" s="136"/>
      <c r="AO137" s="137"/>
      <c r="AP137" s="134"/>
      <c r="AQ137" s="135"/>
      <c r="AR137" s="136"/>
      <c r="AS137" s="137"/>
      <c r="AT137" s="134"/>
      <c r="AU137" s="135"/>
      <c r="AV137" s="136"/>
      <c r="AW137" s="137"/>
      <c r="AX137" s="21"/>
      <c r="AY137" s="35" t="s">
        <v>13</v>
      </c>
      <c r="AZ137" s="36"/>
      <c r="BA137" s="37">
        <f>(SUMPRODUCT(D117:D147,Q117:Q147))</f>
        <v>0</v>
      </c>
      <c r="BB137" s="37">
        <f>SUM(T117:T147)</f>
        <v>0</v>
      </c>
      <c r="BC137" s="37">
        <f>(SUMPRODUCT(D117:D147,Q117:Q147,S117:S147))*(-1)</f>
        <v>0</v>
      </c>
      <c r="BD137" s="29"/>
      <c r="BE137" s="37">
        <f>(SUMPRODUCT(AC117:AC147,AP117:AP147))</f>
        <v>0</v>
      </c>
      <c r="BF137" s="38">
        <f>SUM(AS117:AS147)</f>
        <v>0</v>
      </c>
      <c r="BG137" s="38">
        <f>(SUMPRODUCT(AC117:AC147,AP117:AP147,AR117:AR147))*(-1)</f>
        <v>0</v>
      </c>
      <c r="BH137" s="39"/>
      <c r="BI137" s="40">
        <f>SUM(BA137:BG137)</f>
        <v>0</v>
      </c>
      <c r="BK137" s="242">
        <f>(BA138*BN116)+T118+T125+T132+T139+T146</f>
        <v>0</v>
      </c>
      <c r="BL137" s="243">
        <f>BA139*8</f>
        <v>0</v>
      </c>
      <c r="BM137" s="244"/>
      <c r="BN137" s="243">
        <f>SUM(S117:S147)</f>
        <v>0</v>
      </c>
    </row>
    <row r="138" spans="1:66" ht="11.45" customHeight="1" x14ac:dyDescent="0.25">
      <c r="A138" s="23" t="s">
        <v>31</v>
      </c>
      <c r="B138" s="18" t="s">
        <v>0</v>
      </c>
      <c r="C138" s="25" t="s">
        <v>103</v>
      </c>
      <c r="D138" s="26">
        <f>VLOOKUP($BK$1,dummy!$A$3:$H$24,HLOOKUP(C138,dummy!$B$1:$H$2,2,FALSE),FALSE)</f>
        <v>11</v>
      </c>
      <c r="E138" s="134"/>
      <c r="F138" s="135"/>
      <c r="G138" s="136"/>
      <c r="H138" s="137"/>
      <c r="I138" s="134"/>
      <c r="J138" s="135"/>
      <c r="K138" s="136"/>
      <c r="L138" s="137"/>
      <c r="M138" s="134"/>
      <c r="N138" s="135"/>
      <c r="O138" s="136"/>
      <c r="P138" s="137"/>
      <c r="Q138" s="134"/>
      <c r="R138" s="135"/>
      <c r="S138" s="136"/>
      <c r="T138" s="137"/>
      <c r="U138" s="134"/>
      <c r="V138" s="135"/>
      <c r="W138" s="136"/>
      <c r="X138" s="137"/>
      <c r="Y138" s="278"/>
      <c r="Z138" s="23" t="s">
        <v>31</v>
      </c>
      <c r="AA138" s="18" t="s">
        <v>4</v>
      </c>
      <c r="AB138" s="25" t="s">
        <v>99</v>
      </c>
      <c r="AC138" s="26">
        <f>VLOOKUP($BK$1,dummy!$A$3:$H$24,HLOOKUP(AB138,dummy!$B$1:$H$2,2,FALSE),FALSE)</f>
        <v>11</v>
      </c>
      <c r="AD138" s="134"/>
      <c r="AE138" s="135"/>
      <c r="AF138" s="136"/>
      <c r="AG138" s="137"/>
      <c r="AH138" s="134"/>
      <c r="AI138" s="135"/>
      <c r="AJ138" s="136"/>
      <c r="AK138" s="137"/>
      <c r="AL138" s="134"/>
      <c r="AM138" s="135"/>
      <c r="AN138" s="136"/>
      <c r="AO138" s="137"/>
      <c r="AP138" s="134"/>
      <c r="AQ138" s="135"/>
      <c r="AR138" s="136"/>
      <c r="AS138" s="137"/>
      <c r="AT138" s="134"/>
      <c r="AU138" s="135"/>
      <c r="AV138" s="136"/>
      <c r="AW138" s="137"/>
      <c r="AX138" s="21"/>
      <c r="AY138" s="41" t="s">
        <v>10</v>
      </c>
      <c r="AZ138" s="42"/>
      <c r="BA138" s="37">
        <f>SUMIF(R117:R147,1)</f>
        <v>0</v>
      </c>
      <c r="BB138" s="245">
        <f>Q118+Q125+Q132+Q139+Q146</f>
        <v>0</v>
      </c>
      <c r="BC138" s="246"/>
      <c r="BD138" s="29"/>
      <c r="BE138" s="37">
        <f>SUMIF(AQ117:AQ147,1)</f>
        <v>0</v>
      </c>
      <c r="BF138" s="245">
        <f>AP122+AP129+AP136+AP143</f>
        <v>0</v>
      </c>
      <c r="BG138" s="246"/>
      <c r="BH138" s="39"/>
      <c r="BI138" s="40">
        <f>(BA138+BE138)-(BB138+BF138)</f>
        <v>0</v>
      </c>
      <c r="BK138" s="242"/>
      <c r="BL138" s="242"/>
      <c r="BM138" s="244"/>
      <c r="BN138" s="242"/>
    </row>
    <row r="139" spans="1:66" ht="11.45" customHeight="1" x14ac:dyDescent="0.25">
      <c r="A139" s="43" t="s">
        <v>30</v>
      </c>
      <c r="B139" s="44" t="s">
        <v>2</v>
      </c>
      <c r="C139" s="45" t="s">
        <v>18</v>
      </c>
      <c r="D139" s="46">
        <f>VLOOKUP($BK$1,dummy!$A$3:$H$24,HLOOKUP(C139,dummy!$B$1:$H$2,2,FALSE),FALSE)</f>
        <v>8</v>
      </c>
      <c r="E139" s="138"/>
      <c r="F139" s="139"/>
      <c r="G139" s="140"/>
      <c r="H139" s="141"/>
      <c r="I139" s="138"/>
      <c r="J139" s="139"/>
      <c r="K139" s="140"/>
      <c r="L139" s="141"/>
      <c r="M139" s="138"/>
      <c r="N139" s="139"/>
      <c r="O139" s="140"/>
      <c r="P139" s="141"/>
      <c r="Q139" s="138"/>
      <c r="R139" s="139"/>
      <c r="S139" s="140"/>
      <c r="T139" s="141"/>
      <c r="U139" s="138"/>
      <c r="V139" s="139"/>
      <c r="W139" s="140"/>
      <c r="X139" s="141"/>
      <c r="Y139" s="278"/>
      <c r="Z139" s="23" t="s">
        <v>30</v>
      </c>
      <c r="AA139" s="18" t="s">
        <v>0</v>
      </c>
      <c r="AB139" s="25" t="s">
        <v>100</v>
      </c>
      <c r="AC139" s="26">
        <f>VLOOKUP($BK$1,dummy!$A$3:$H$24,HLOOKUP(AB139,dummy!$B$1:$H$2,2,FALSE),FALSE)</f>
        <v>11</v>
      </c>
      <c r="AD139" s="134"/>
      <c r="AE139" s="135"/>
      <c r="AF139" s="136"/>
      <c r="AG139" s="137"/>
      <c r="AH139" s="134"/>
      <c r="AI139" s="135"/>
      <c r="AJ139" s="136"/>
      <c r="AK139" s="137"/>
      <c r="AL139" s="134"/>
      <c r="AM139" s="135"/>
      <c r="AN139" s="136"/>
      <c r="AO139" s="137"/>
      <c r="AP139" s="134"/>
      <c r="AQ139" s="135"/>
      <c r="AR139" s="136"/>
      <c r="AS139" s="137"/>
      <c r="AT139" s="134"/>
      <c r="AU139" s="135"/>
      <c r="AV139" s="136"/>
      <c r="AW139" s="137"/>
      <c r="AX139" s="21"/>
      <c r="AY139" s="35" t="s">
        <v>6</v>
      </c>
      <c r="AZ139" s="36"/>
      <c r="BA139" s="37">
        <f>(SUMIF(R117:R147,3)/3)</f>
        <v>0</v>
      </c>
      <c r="BB139" s="247"/>
      <c r="BC139" s="248"/>
      <c r="BD139" s="29"/>
      <c r="BE139" s="37">
        <f>(SUMIF(AQ117:AQ147,3)/3)</f>
        <v>0</v>
      </c>
      <c r="BF139" s="247"/>
      <c r="BG139" s="248"/>
      <c r="BH139" s="39"/>
      <c r="BI139" s="40">
        <f>SUM(BA139:BE139)</f>
        <v>0</v>
      </c>
      <c r="BK139" s="242">
        <f>(BE138*BN116)+AS122+AS129+AS136+AS143</f>
        <v>0</v>
      </c>
      <c r="BL139" s="243">
        <f>BE139*8</f>
        <v>0</v>
      </c>
      <c r="BM139" s="249">
        <f>BI140</f>
        <v>-352</v>
      </c>
      <c r="BN139" s="243">
        <f>SUM(AR117:AR147)</f>
        <v>0</v>
      </c>
    </row>
    <row r="140" spans="1:66" ht="11.45" customHeight="1" x14ac:dyDescent="0.25">
      <c r="A140" s="23" t="s">
        <v>29</v>
      </c>
      <c r="B140" s="18" t="s">
        <v>7</v>
      </c>
      <c r="C140" s="25" t="s">
        <v>98</v>
      </c>
      <c r="D140" s="26">
        <f>VLOOKUP($BK$1,dummy!$A$3:$H$24,HLOOKUP(C140,dummy!$B$1:$H$2,2,FALSE),FALSE)</f>
        <v>11</v>
      </c>
      <c r="E140" s="134"/>
      <c r="F140" s="135"/>
      <c r="G140" s="136"/>
      <c r="H140" s="137"/>
      <c r="I140" s="134"/>
      <c r="J140" s="135"/>
      <c r="K140" s="136"/>
      <c r="L140" s="137"/>
      <c r="M140" s="134"/>
      <c r="N140" s="135"/>
      <c r="O140" s="136"/>
      <c r="P140" s="137"/>
      <c r="Q140" s="134"/>
      <c r="R140" s="135"/>
      <c r="S140" s="136"/>
      <c r="T140" s="137"/>
      <c r="U140" s="134"/>
      <c r="V140" s="135"/>
      <c r="W140" s="136"/>
      <c r="X140" s="137"/>
      <c r="Y140" s="278"/>
      <c r="Z140" s="23" t="s">
        <v>29</v>
      </c>
      <c r="AA140" s="18" t="s">
        <v>12</v>
      </c>
      <c r="AB140" s="25" t="s">
        <v>101</v>
      </c>
      <c r="AC140" s="26">
        <f>VLOOKUP($BK$1,dummy!$A$3:$H$24,HLOOKUP(AB140,dummy!$B$1:$H$2,2,FALSE),FALSE)</f>
        <v>11</v>
      </c>
      <c r="AD140" s="134"/>
      <c r="AE140" s="135"/>
      <c r="AF140" s="136"/>
      <c r="AG140" s="137"/>
      <c r="AH140" s="134"/>
      <c r="AI140" s="135"/>
      <c r="AJ140" s="136"/>
      <c r="AK140" s="137"/>
      <c r="AL140" s="134"/>
      <c r="AM140" s="135"/>
      <c r="AN140" s="136"/>
      <c r="AO140" s="137"/>
      <c r="AP140" s="134"/>
      <c r="AQ140" s="135"/>
      <c r="AR140" s="136"/>
      <c r="AS140" s="137"/>
      <c r="AT140" s="134"/>
      <c r="AU140" s="135"/>
      <c r="AV140" s="136"/>
      <c r="AW140" s="137"/>
      <c r="AX140" s="21"/>
      <c r="AY140" s="35" t="s">
        <v>3</v>
      </c>
      <c r="AZ140" s="36"/>
      <c r="BA140" s="250">
        <v>8</v>
      </c>
      <c r="BB140" s="251"/>
      <c r="BC140" s="252"/>
      <c r="BD140" s="29"/>
      <c r="BE140" s="253">
        <f>BI135-(BI139*BA140)</f>
        <v>352</v>
      </c>
      <c r="BF140" s="254"/>
      <c r="BG140" s="255"/>
      <c r="BH140" s="47"/>
      <c r="BI140" s="48">
        <f>BI137-BE140</f>
        <v>-352</v>
      </c>
      <c r="BK140" s="242"/>
      <c r="BL140" s="242"/>
      <c r="BM140" s="249"/>
      <c r="BN140" s="242"/>
    </row>
    <row r="141" spans="1:66" ht="11.45" customHeight="1" x14ac:dyDescent="0.25">
      <c r="A141" s="23" t="s">
        <v>28</v>
      </c>
      <c r="B141" s="18" t="s">
        <v>4</v>
      </c>
      <c r="C141" s="25" t="s">
        <v>99</v>
      </c>
      <c r="D141" s="26">
        <f>VLOOKUP($BK$1,dummy!$A$3:$H$24,HLOOKUP(C141,dummy!$B$1:$H$2,2,FALSE),FALSE)</f>
        <v>11</v>
      </c>
      <c r="E141" s="134"/>
      <c r="F141" s="135"/>
      <c r="G141" s="136"/>
      <c r="H141" s="137"/>
      <c r="I141" s="134"/>
      <c r="J141" s="135"/>
      <c r="K141" s="136"/>
      <c r="L141" s="137"/>
      <c r="M141" s="134"/>
      <c r="N141" s="135"/>
      <c r="O141" s="136"/>
      <c r="P141" s="137"/>
      <c r="Q141" s="134"/>
      <c r="R141" s="135"/>
      <c r="S141" s="136"/>
      <c r="T141" s="137"/>
      <c r="U141" s="134"/>
      <c r="V141" s="135"/>
      <c r="W141" s="136"/>
      <c r="X141" s="137"/>
      <c r="Y141" s="278"/>
      <c r="Z141" s="23" t="s">
        <v>28</v>
      </c>
      <c r="AA141" s="18" t="s">
        <v>9</v>
      </c>
      <c r="AB141" s="25" t="s">
        <v>102</v>
      </c>
      <c r="AC141" s="26">
        <f>VLOOKUP($BK$1,dummy!$A$3:$H$24,HLOOKUP(AB141,dummy!$B$1:$H$2,2,FALSE),FALSE)</f>
        <v>11</v>
      </c>
      <c r="AD141" s="134"/>
      <c r="AE141" s="135"/>
      <c r="AF141" s="136"/>
      <c r="AG141" s="137"/>
      <c r="AH141" s="134"/>
      <c r="AI141" s="135"/>
      <c r="AJ141" s="136"/>
      <c r="AK141" s="137"/>
      <c r="AL141" s="134"/>
      <c r="AM141" s="135"/>
      <c r="AN141" s="136"/>
      <c r="AO141" s="137"/>
      <c r="AP141" s="134"/>
      <c r="AQ141" s="135"/>
      <c r="AR141" s="136"/>
      <c r="AS141" s="137"/>
      <c r="AT141" s="134"/>
      <c r="AU141" s="135"/>
      <c r="AV141" s="136"/>
      <c r="AW141" s="137"/>
      <c r="AX141" s="21"/>
      <c r="AY141" s="238"/>
      <c r="AZ141" s="239"/>
      <c r="BA141" s="239"/>
      <c r="BB141" s="239"/>
      <c r="BC141" s="239"/>
      <c r="BD141" s="239"/>
      <c r="BE141" s="239"/>
      <c r="BF141" s="239"/>
      <c r="BG141" s="239"/>
      <c r="BH141" s="240"/>
      <c r="BI141" s="22">
        <v>352</v>
      </c>
      <c r="BK141" s="241">
        <f>AY141</f>
        <v>0</v>
      </c>
      <c r="BL141" s="241"/>
      <c r="BM141" s="241"/>
      <c r="BN141" s="241"/>
    </row>
    <row r="142" spans="1:66" ht="11.45" customHeight="1" x14ac:dyDescent="0.25">
      <c r="A142" s="23" t="s">
        <v>27</v>
      </c>
      <c r="B142" s="18" t="s">
        <v>0</v>
      </c>
      <c r="C142" s="25" t="s">
        <v>100</v>
      </c>
      <c r="D142" s="26">
        <f>VLOOKUP($BK$1,dummy!$A$3:$H$24,HLOOKUP(C142,dummy!$B$1:$H$2,2,FALSE),FALSE)</f>
        <v>11</v>
      </c>
      <c r="E142" s="134"/>
      <c r="F142" s="135"/>
      <c r="G142" s="136"/>
      <c r="H142" s="137"/>
      <c r="I142" s="134"/>
      <c r="J142" s="135"/>
      <c r="K142" s="136"/>
      <c r="L142" s="137"/>
      <c r="M142" s="134"/>
      <c r="N142" s="135"/>
      <c r="O142" s="136"/>
      <c r="P142" s="137"/>
      <c r="Q142" s="134"/>
      <c r="R142" s="135"/>
      <c r="S142" s="136"/>
      <c r="T142" s="137"/>
      <c r="U142" s="134"/>
      <c r="V142" s="135"/>
      <c r="W142" s="136"/>
      <c r="X142" s="137"/>
      <c r="Y142" s="278"/>
      <c r="Z142" s="23" t="s">
        <v>27</v>
      </c>
      <c r="AA142" s="18" t="s">
        <v>0</v>
      </c>
      <c r="AB142" s="25" t="s">
        <v>103</v>
      </c>
      <c r="AC142" s="26">
        <f>VLOOKUP($BK$1,dummy!$A$3:$H$24,HLOOKUP(AB142,dummy!$B$1:$H$2,2,FALSE),FALSE)</f>
        <v>11</v>
      </c>
      <c r="AD142" s="134"/>
      <c r="AE142" s="135"/>
      <c r="AF142" s="136"/>
      <c r="AG142" s="137"/>
      <c r="AH142" s="134"/>
      <c r="AI142" s="135"/>
      <c r="AJ142" s="136"/>
      <c r="AK142" s="137"/>
      <c r="AL142" s="134"/>
      <c r="AM142" s="135"/>
      <c r="AN142" s="136"/>
      <c r="AO142" s="137"/>
      <c r="AP142" s="134"/>
      <c r="AQ142" s="135"/>
      <c r="AR142" s="136"/>
      <c r="AS142" s="137"/>
      <c r="AT142" s="134"/>
      <c r="AU142" s="135"/>
      <c r="AV142" s="136"/>
      <c r="AW142" s="137"/>
      <c r="AX142" s="21"/>
      <c r="AY142" s="27" t="s">
        <v>26</v>
      </c>
      <c r="AZ142" s="28"/>
      <c r="BA142" s="29" t="s">
        <v>25</v>
      </c>
      <c r="BB142" s="29" t="s">
        <v>24</v>
      </c>
      <c r="BC142" s="29" t="s">
        <v>23</v>
      </c>
      <c r="BD142" s="29"/>
      <c r="BE142" s="29" t="s">
        <v>22</v>
      </c>
      <c r="BF142" s="30" t="s">
        <v>21</v>
      </c>
      <c r="BG142" s="30" t="s">
        <v>20</v>
      </c>
      <c r="BH142" s="30"/>
      <c r="BI142" s="31" t="s">
        <v>19</v>
      </c>
      <c r="BK142" s="32" t="s">
        <v>18</v>
      </c>
      <c r="BL142" s="32" t="s">
        <v>17</v>
      </c>
      <c r="BM142" s="33" t="s">
        <v>16</v>
      </c>
      <c r="BN142" s="34" t="s">
        <v>15</v>
      </c>
    </row>
    <row r="143" spans="1:66" ht="11.45" customHeight="1" x14ac:dyDescent="0.25">
      <c r="A143" s="23" t="s">
        <v>14</v>
      </c>
      <c r="B143" s="18" t="s">
        <v>12</v>
      </c>
      <c r="C143" s="25" t="s">
        <v>101</v>
      </c>
      <c r="D143" s="26">
        <f>VLOOKUP($BK$1,dummy!$A$3:$H$24,HLOOKUP(C143,dummy!$B$1:$H$2,2,FALSE),FALSE)</f>
        <v>11</v>
      </c>
      <c r="E143" s="134"/>
      <c r="F143" s="135"/>
      <c r="G143" s="136"/>
      <c r="H143" s="137"/>
      <c r="I143" s="134"/>
      <c r="J143" s="135"/>
      <c r="K143" s="136"/>
      <c r="L143" s="137"/>
      <c r="M143" s="134"/>
      <c r="N143" s="135"/>
      <c r="O143" s="136"/>
      <c r="P143" s="137"/>
      <c r="Q143" s="134"/>
      <c r="R143" s="135"/>
      <c r="S143" s="136"/>
      <c r="T143" s="137"/>
      <c r="U143" s="134"/>
      <c r="V143" s="135"/>
      <c r="W143" s="136"/>
      <c r="X143" s="137"/>
      <c r="Y143" s="278"/>
      <c r="Z143" s="43" t="s">
        <v>14</v>
      </c>
      <c r="AA143" s="44" t="s">
        <v>2</v>
      </c>
      <c r="AB143" s="45" t="s">
        <v>18</v>
      </c>
      <c r="AC143" s="46">
        <f>VLOOKUP($BK$1,dummy!$A$3:$H$24,HLOOKUP(AB143,dummy!$B$1:$H$2,2,FALSE),FALSE)</f>
        <v>8</v>
      </c>
      <c r="AD143" s="138"/>
      <c r="AE143" s="139"/>
      <c r="AF143" s="140"/>
      <c r="AG143" s="141"/>
      <c r="AH143" s="138"/>
      <c r="AI143" s="139"/>
      <c r="AJ143" s="140"/>
      <c r="AK143" s="141"/>
      <c r="AL143" s="138"/>
      <c r="AM143" s="139"/>
      <c r="AN143" s="140"/>
      <c r="AO143" s="141"/>
      <c r="AP143" s="138"/>
      <c r="AQ143" s="139"/>
      <c r="AR143" s="140"/>
      <c r="AS143" s="141"/>
      <c r="AT143" s="138"/>
      <c r="AU143" s="139"/>
      <c r="AV143" s="140"/>
      <c r="AW143" s="141"/>
      <c r="AX143" s="21"/>
      <c r="AY143" s="35" t="s">
        <v>13</v>
      </c>
      <c r="AZ143" s="36"/>
      <c r="BA143" s="37">
        <f>(SUMPRODUCT(D117:D147,U117:U147))</f>
        <v>0</v>
      </c>
      <c r="BB143" s="37">
        <f>SUM(X117:X147)</f>
        <v>0</v>
      </c>
      <c r="BC143" s="37">
        <f>(SUMPRODUCT(D117:D147,U117:U147,W117:W147))*(-1)</f>
        <v>0</v>
      </c>
      <c r="BD143" s="29"/>
      <c r="BE143" s="37">
        <f>(SUMPRODUCT(AC117:AC147,AT117:AT147))</f>
        <v>0</v>
      </c>
      <c r="BF143" s="38">
        <f>SUM(AW117:AW147)</f>
        <v>0</v>
      </c>
      <c r="BG143" s="38">
        <f>(SUMPRODUCT(AC117:AC147,AT117:AT147,AV117:AV147))*(-1)</f>
        <v>0</v>
      </c>
      <c r="BH143" s="39"/>
      <c r="BI143" s="40">
        <f>SUM(BA143:BG143)</f>
        <v>0</v>
      </c>
      <c r="BK143" s="242">
        <f>(BA144*BN116)+X118+X125+X132+X139+X146</f>
        <v>0</v>
      </c>
      <c r="BL143" s="243">
        <f>BA145*8</f>
        <v>0</v>
      </c>
      <c r="BM143" s="244"/>
      <c r="BN143" s="243">
        <f>SUM(W117:W147)</f>
        <v>0</v>
      </c>
    </row>
    <row r="144" spans="1:66" ht="11.45" customHeight="1" x14ac:dyDescent="0.25">
      <c r="A144" s="23" t="s">
        <v>11</v>
      </c>
      <c r="B144" s="18" t="s">
        <v>9</v>
      </c>
      <c r="C144" s="25" t="s">
        <v>102</v>
      </c>
      <c r="D144" s="26">
        <f>VLOOKUP($BK$1,dummy!$A$3:$H$24,HLOOKUP(C144,dummy!$B$1:$H$2,2,FALSE),FALSE)</f>
        <v>11</v>
      </c>
      <c r="E144" s="134"/>
      <c r="F144" s="135"/>
      <c r="G144" s="136"/>
      <c r="H144" s="137"/>
      <c r="I144" s="134"/>
      <c r="J144" s="135"/>
      <c r="K144" s="136"/>
      <c r="L144" s="137"/>
      <c r="M144" s="134"/>
      <c r="N144" s="135"/>
      <c r="O144" s="136"/>
      <c r="P144" s="137"/>
      <c r="Q144" s="134"/>
      <c r="R144" s="135"/>
      <c r="S144" s="136"/>
      <c r="T144" s="137"/>
      <c r="U144" s="134"/>
      <c r="V144" s="135"/>
      <c r="W144" s="136"/>
      <c r="X144" s="137"/>
      <c r="Y144" s="278"/>
      <c r="Z144" s="23" t="s">
        <v>11</v>
      </c>
      <c r="AA144" s="18" t="s">
        <v>7</v>
      </c>
      <c r="AB144" s="25" t="s">
        <v>98</v>
      </c>
      <c r="AC144" s="26">
        <f>VLOOKUP($BK$1,dummy!$A$3:$H$24,HLOOKUP(AB144,dummy!$B$1:$H$2,2,FALSE),FALSE)</f>
        <v>11</v>
      </c>
      <c r="AD144" s="134"/>
      <c r="AE144" s="135"/>
      <c r="AF144" s="136"/>
      <c r="AG144" s="137"/>
      <c r="AH144" s="134"/>
      <c r="AI144" s="135"/>
      <c r="AJ144" s="136"/>
      <c r="AK144" s="137"/>
      <c r="AL144" s="134"/>
      <c r="AM144" s="135"/>
      <c r="AN144" s="136"/>
      <c r="AO144" s="137"/>
      <c r="AP144" s="134"/>
      <c r="AQ144" s="135"/>
      <c r="AR144" s="136"/>
      <c r="AS144" s="137"/>
      <c r="AT144" s="134"/>
      <c r="AU144" s="135"/>
      <c r="AV144" s="136"/>
      <c r="AW144" s="137"/>
      <c r="AX144" s="21"/>
      <c r="AY144" s="41" t="s">
        <v>10</v>
      </c>
      <c r="AZ144" s="42"/>
      <c r="BA144" s="37">
        <f>SUMIF(V117:V147,1)</f>
        <v>0</v>
      </c>
      <c r="BB144" s="245">
        <f>U118+U125+U132+U139+U146</f>
        <v>0</v>
      </c>
      <c r="BC144" s="246"/>
      <c r="BD144" s="29"/>
      <c r="BE144" s="37">
        <f>SUMIF(AU117:AU147,1)</f>
        <v>0</v>
      </c>
      <c r="BF144" s="245">
        <f>AT122+AT129+AT136+AT143</f>
        <v>0</v>
      </c>
      <c r="BG144" s="246"/>
      <c r="BH144" s="39"/>
      <c r="BI144" s="40">
        <f>(BA144+BE144)-(BB144+BF144)</f>
        <v>0</v>
      </c>
      <c r="BK144" s="242"/>
      <c r="BL144" s="242"/>
      <c r="BM144" s="244"/>
      <c r="BN144" s="242"/>
    </row>
    <row r="145" spans="1:66" ht="11.45" customHeight="1" x14ac:dyDescent="0.25">
      <c r="A145" s="23" t="s">
        <v>8</v>
      </c>
      <c r="B145" s="18" t="s">
        <v>0</v>
      </c>
      <c r="C145" s="25" t="s">
        <v>103</v>
      </c>
      <c r="D145" s="26">
        <f>VLOOKUP($BK$1,dummy!$A$3:$H$24,HLOOKUP(C145,dummy!$B$1:$H$2,2,FALSE),FALSE)</f>
        <v>11</v>
      </c>
      <c r="E145" s="134"/>
      <c r="F145" s="135"/>
      <c r="G145" s="136"/>
      <c r="H145" s="137"/>
      <c r="I145" s="134"/>
      <c r="J145" s="135"/>
      <c r="K145" s="136"/>
      <c r="L145" s="137"/>
      <c r="M145" s="134"/>
      <c r="N145" s="135"/>
      <c r="O145" s="136"/>
      <c r="P145" s="137"/>
      <c r="Q145" s="134"/>
      <c r="R145" s="135"/>
      <c r="S145" s="136"/>
      <c r="T145" s="137"/>
      <c r="U145" s="134"/>
      <c r="V145" s="135"/>
      <c r="W145" s="136"/>
      <c r="X145" s="137"/>
      <c r="Y145" s="278"/>
      <c r="Z145" s="23" t="s">
        <v>8</v>
      </c>
      <c r="AA145" s="18" t="s">
        <v>4</v>
      </c>
      <c r="AB145" s="25" t="s">
        <v>99</v>
      </c>
      <c r="AC145" s="26">
        <f>VLOOKUP($BK$1,dummy!$A$3:$H$24,HLOOKUP(AB145,dummy!$B$1:$H$2,2,FALSE),FALSE)</f>
        <v>11</v>
      </c>
      <c r="AD145" s="184"/>
      <c r="AE145" s="181"/>
      <c r="AF145" s="182"/>
      <c r="AG145" s="183"/>
      <c r="AH145" s="184"/>
      <c r="AI145" s="181"/>
      <c r="AJ145" s="182"/>
      <c r="AK145" s="183"/>
      <c r="AL145" s="184"/>
      <c r="AM145" s="181"/>
      <c r="AN145" s="182"/>
      <c r="AO145" s="183"/>
      <c r="AP145" s="184"/>
      <c r="AQ145" s="181"/>
      <c r="AR145" s="182"/>
      <c r="AS145" s="183"/>
      <c r="AT145" s="184"/>
      <c r="AU145" s="181"/>
      <c r="AV145" s="182"/>
      <c r="AW145" s="183"/>
      <c r="AX145" s="21"/>
      <c r="AY145" s="35" t="s">
        <v>6</v>
      </c>
      <c r="AZ145" s="36"/>
      <c r="BA145" s="37">
        <f>(SUMIF(V117:V147,3)/3)</f>
        <v>0</v>
      </c>
      <c r="BB145" s="247"/>
      <c r="BC145" s="248"/>
      <c r="BD145" s="29"/>
      <c r="BE145" s="37">
        <f>(SUMIF(AU117:AU147,3)/3)</f>
        <v>0</v>
      </c>
      <c r="BF145" s="247"/>
      <c r="BG145" s="248"/>
      <c r="BH145" s="39"/>
      <c r="BI145" s="40">
        <f>SUM(BA145:BE145)</f>
        <v>0</v>
      </c>
      <c r="BK145" s="242">
        <f>(BE144*BN116)+AW122+AW129+AW136+AW143</f>
        <v>0</v>
      </c>
      <c r="BL145" s="243">
        <f>BE145*8</f>
        <v>0</v>
      </c>
      <c r="BM145" s="249">
        <f>BI146</f>
        <v>-352</v>
      </c>
      <c r="BN145" s="243">
        <f>SUM(AV117:AV147)</f>
        <v>0</v>
      </c>
    </row>
    <row r="146" spans="1:66" ht="11.45" customHeight="1" x14ac:dyDescent="0.25">
      <c r="A146" s="43" t="s">
        <v>5</v>
      </c>
      <c r="B146" s="44" t="s">
        <v>2</v>
      </c>
      <c r="C146" s="45" t="s">
        <v>18</v>
      </c>
      <c r="D146" s="46">
        <f>VLOOKUP($BK$1,dummy!$A$3:$H$24,HLOOKUP(C146,dummy!$B$1:$H$2,2,FALSE),FALSE)</f>
        <v>8</v>
      </c>
      <c r="E146" s="138"/>
      <c r="F146" s="139"/>
      <c r="G146" s="140"/>
      <c r="H146" s="141"/>
      <c r="I146" s="138"/>
      <c r="J146" s="139"/>
      <c r="K146" s="140"/>
      <c r="L146" s="141"/>
      <c r="M146" s="138"/>
      <c r="N146" s="139"/>
      <c r="O146" s="140"/>
      <c r="P146" s="141"/>
      <c r="Q146" s="138"/>
      <c r="R146" s="139"/>
      <c r="S146" s="140"/>
      <c r="T146" s="141"/>
      <c r="U146" s="138"/>
      <c r="V146" s="139"/>
      <c r="W146" s="140"/>
      <c r="X146" s="141"/>
      <c r="Y146" s="278"/>
      <c r="Z146" s="23" t="s">
        <v>5</v>
      </c>
      <c r="AA146" s="18" t="s">
        <v>0</v>
      </c>
      <c r="AB146" s="25" t="s">
        <v>100</v>
      </c>
      <c r="AC146" s="26">
        <f>VLOOKUP($BK$1,dummy!$A$3:$H$24,HLOOKUP(AB146,dummy!$B$1:$H$2,2,FALSE),FALSE)</f>
        <v>11</v>
      </c>
      <c r="AD146" s="184"/>
      <c r="AE146" s="181"/>
      <c r="AF146" s="182"/>
      <c r="AG146" s="183"/>
      <c r="AH146" s="184"/>
      <c r="AI146" s="181"/>
      <c r="AJ146" s="182"/>
      <c r="AK146" s="183"/>
      <c r="AL146" s="184"/>
      <c r="AM146" s="181"/>
      <c r="AN146" s="182"/>
      <c r="AO146" s="183"/>
      <c r="AP146" s="184"/>
      <c r="AQ146" s="181"/>
      <c r="AR146" s="182"/>
      <c r="AS146" s="183"/>
      <c r="AT146" s="184"/>
      <c r="AU146" s="181"/>
      <c r="AV146" s="182"/>
      <c r="AW146" s="183"/>
      <c r="AX146" s="21"/>
      <c r="AY146" s="35" t="s">
        <v>3</v>
      </c>
      <c r="AZ146" s="36"/>
      <c r="BA146" s="250">
        <v>8</v>
      </c>
      <c r="BB146" s="251"/>
      <c r="BC146" s="252"/>
      <c r="BD146" s="29"/>
      <c r="BE146" s="253">
        <f>BI141-(BI145*BA146)</f>
        <v>352</v>
      </c>
      <c r="BF146" s="254"/>
      <c r="BG146" s="255"/>
      <c r="BH146" s="47"/>
      <c r="BI146" s="48">
        <f>BI143-BE146</f>
        <v>-352</v>
      </c>
      <c r="BK146" s="242"/>
      <c r="BL146" s="242"/>
      <c r="BM146" s="249"/>
      <c r="BN146" s="242"/>
    </row>
    <row r="147" spans="1:66" ht="11.45" customHeight="1" thickBot="1" x14ac:dyDescent="0.3">
      <c r="A147" s="57" t="s">
        <v>1</v>
      </c>
      <c r="B147" s="107" t="s">
        <v>7</v>
      </c>
      <c r="C147" s="108" t="s">
        <v>98</v>
      </c>
      <c r="D147" s="59">
        <f>VLOOKUP($BK$1,dummy!$A$3:$H$24,HLOOKUP(C147,dummy!$B$1:$H$2,2,FALSE),FALSE)</f>
        <v>11</v>
      </c>
      <c r="E147" s="142"/>
      <c r="F147" s="143"/>
      <c r="G147" s="144"/>
      <c r="H147" s="145"/>
      <c r="I147" s="142"/>
      <c r="J147" s="143"/>
      <c r="K147" s="144"/>
      <c r="L147" s="145"/>
      <c r="M147" s="142"/>
      <c r="N147" s="143"/>
      <c r="O147" s="144"/>
      <c r="P147" s="145"/>
      <c r="Q147" s="142"/>
      <c r="R147" s="143"/>
      <c r="S147" s="144"/>
      <c r="T147" s="145"/>
      <c r="U147" s="142"/>
      <c r="V147" s="143"/>
      <c r="W147" s="144"/>
      <c r="X147" s="145"/>
      <c r="Y147" s="280"/>
      <c r="Z147" s="57" t="s">
        <v>1</v>
      </c>
      <c r="AA147" s="107" t="s">
        <v>12</v>
      </c>
      <c r="AB147" s="108" t="s">
        <v>101</v>
      </c>
      <c r="AC147" s="109">
        <f>VLOOKUP($BK$1,dummy!$A$3:$H$24,HLOOKUP(AB147,dummy!$B$1:$H$2,2,FALSE),FALSE)</f>
        <v>11</v>
      </c>
      <c r="AD147" s="194"/>
      <c r="AE147" s="191"/>
      <c r="AF147" s="192"/>
      <c r="AG147" s="193"/>
      <c r="AH147" s="194"/>
      <c r="AI147" s="191"/>
      <c r="AJ147" s="192"/>
      <c r="AK147" s="193"/>
      <c r="AL147" s="194"/>
      <c r="AM147" s="191"/>
      <c r="AN147" s="192"/>
      <c r="AO147" s="193"/>
      <c r="AP147" s="194"/>
      <c r="AQ147" s="191"/>
      <c r="AR147" s="192"/>
      <c r="AS147" s="193"/>
      <c r="AT147" s="194"/>
      <c r="AU147" s="191"/>
      <c r="AV147" s="192"/>
      <c r="AW147" s="193"/>
      <c r="AX147" s="21"/>
      <c r="AY147" s="68"/>
      <c r="AZ147" s="68"/>
      <c r="BA147" s="68"/>
      <c r="BB147" s="68"/>
      <c r="BC147" s="68"/>
      <c r="BD147" s="68"/>
      <c r="BE147" s="68"/>
      <c r="BF147" s="68"/>
      <c r="BG147" s="68"/>
      <c r="BH147" s="68"/>
      <c r="BI147" s="68"/>
      <c r="BK147" s="1"/>
    </row>
    <row r="148" spans="1:66" ht="11.45" customHeight="1" thickBot="1" x14ac:dyDescent="0.3"/>
    <row r="149" spans="1:66" ht="11.45" customHeight="1" x14ac:dyDescent="0.25">
      <c r="A149" s="263" t="s">
        <v>90</v>
      </c>
      <c r="B149" s="264"/>
      <c r="C149" s="264"/>
      <c r="D149" s="264"/>
      <c r="E149" s="264"/>
      <c r="F149" s="264"/>
      <c r="G149" s="264"/>
      <c r="H149" s="264"/>
      <c r="I149" s="264"/>
      <c r="J149" s="264"/>
      <c r="K149" s="264"/>
      <c r="L149" s="264"/>
      <c r="M149" s="264"/>
      <c r="N149" s="264"/>
      <c r="O149" s="264"/>
      <c r="P149" s="264"/>
      <c r="Q149" s="264"/>
      <c r="R149" s="264"/>
      <c r="S149" s="264"/>
      <c r="T149" s="264"/>
      <c r="U149" s="264"/>
      <c r="V149" s="264"/>
      <c r="W149" s="264"/>
      <c r="X149" s="264"/>
      <c r="Y149" s="264"/>
      <c r="Z149" s="264"/>
      <c r="AA149" s="264"/>
      <c r="AB149" s="264"/>
      <c r="AC149" s="264"/>
      <c r="AD149" s="264"/>
      <c r="AE149" s="264"/>
      <c r="AF149" s="264"/>
      <c r="AG149" s="264"/>
      <c r="AH149" s="264"/>
      <c r="AI149" s="264"/>
      <c r="AJ149" s="264"/>
      <c r="AK149" s="264"/>
      <c r="AL149" s="264"/>
      <c r="AM149" s="264"/>
      <c r="AN149" s="264"/>
      <c r="AO149" s="264"/>
      <c r="AP149" s="264"/>
      <c r="AQ149" s="264"/>
      <c r="AR149" s="264"/>
      <c r="AS149" s="264"/>
      <c r="AT149" s="264"/>
      <c r="AU149" s="264"/>
      <c r="AV149" s="264"/>
      <c r="AW149" s="264"/>
      <c r="AX149" s="264"/>
      <c r="AY149" s="264"/>
      <c r="AZ149" s="264"/>
      <c r="BA149" s="264"/>
      <c r="BB149" s="264"/>
      <c r="BC149" s="264"/>
      <c r="BD149" s="264"/>
      <c r="BE149" s="264"/>
      <c r="BF149" s="264"/>
      <c r="BG149" s="264"/>
      <c r="BH149" s="264"/>
      <c r="BI149" s="265"/>
      <c r="BK149" s="229" t="str">
        <f>BK112</f>
        <v>Szeged</v>
      </c>
      <c r="BL149" s="230"/>
      <c r="BM149" s="230"/>
      <c r="BN149" s="231"/>
    </row>
    <row r="150" spans="1:66" ht="11.45" customHeight="1" thickBot="1" x14ac:dyDescent="0.3">
      <c r="A150" s="266"/>
      <c r="B150" s="267"/>
      <c r="C150" s="267"/>
      <c r="D150" s="267"/>
      <c r="E150" s="267"/>
      <c r="F150" s="267"/>
      <c r="G150" s="267"/>
      <c r="H150" s="267"/>
      <c r="I150" s="267"/>
      <c r="J150" s="267"/>
      <c r="K150" s="267"/>
      <c r="L150" s="267"/>
      <c r="M150" s="267"/>
      <c r="N150" s="267"/>
      <c r="O150" s="267"/>
      <c r="P150" s="267"/>
      <c r="Q150" s="267"/>
      <c r="R150" s="267"/>
      <c r="S150" s="267"/>
      <c r="T150" s="267"/>
      <c r="U150" s="267"/>
      <c r="V150" s="267"/>
      <c r="W150" s="267"/>
      <c r="X150" s="267"/>
      <c r="Y150" s="267"/>
      <c r="Z150" s="267"/>
      <c r="AA150" s="267"/>
      <c r="AB150" s="267"/>
      <c r="AC150" s="267"/>
      <c r="AD150" s="267"/>
      <c r="AE150" s="267"/>
      <c r="AF150" s="267"/>
      <c r="AG150" s="267"/>
      <c r="AH150" s="267"/>
      <c r="AI150" s="267"/>
      <c r="AJ150" s="267"/>
      <c r="AK150" s="267"/>
      <c r="AL150" s="267"/>
      <c r="AM150" s="267"/>
      <c r="AN150" s="267"/>
      <c r="AO150" s="267"/>
      <c r="AP150" s="267"/>
      <c r="AQ150" s="267"/>
      <c r="AR150" s="267"/>
      <c r="AS150" s="267"/>
      <c r="AT150" s="267"/>
      <c r="AU150" s="267"/>
      <c r="AV150" s="267"/>
      <c r="AW150" s="267"/>
      <c r="AX150" s="267"/>
      <c r="AY150" s="267"/>
      <c r="AZ150" s="267"/>
      <c r="BA150" s="267"/>
      <c r="BB150" s="267"/>
      <c r="BC150" s="267"/>
      <c r="BD150" s="267"/>
      <c r="BE150" s="267"/>
      <c r="BF150" s="267"/>
      <c r="BG150" s="267"/>
      <c r="BH150" s="267"/>
      <c r="BI150" s="268"/>
      <c r="BK150" s="232"/>
      <c r="BL150" s="233"/>
      <c r="BM150" s="233"/>
      <c r="BN150" s="234"/>
    </row>
    <row r="151" spans="1:66" ht="11.45" customHeight="1" thickBot="1" x14ac:dyDescent="0.3">
      <c r="A151" s="269" t="s">
        <v>81</v>
      </c>
      <c r="B151" s="270"/>
      <c r="C151" s="3"/>
      <c r="D151" s="271" t="s">
        <v>13</v>
      </c>
      <c r="E151" s="273" t="str">
        <f>LEFT(AY154,3)</f>
        <v/>
      </c>
      <c r="F151" s="274"/>
      <c r="G151" s="275"/>
      <c r="H151" s="276"/>
      <c r="I151" s="273" t="str">
        <f>LEFT(AY160,3)</f>
        <v/>
      </c>
      <c r="J151" s="274"/>
      <c r="K151" s="275"/>
      <c r="L151" s="276"/>
      <c r="M151" s="273" t="str">
        <f>LEFT(AY166,3)</f>
        <v/>
      </c>
      <c r="N151" s="274"/>
      <c r="O151" s="275"/>
      <c r="P151" s="276"/>
      <c r="Q151" s="273" t="str">
        <f>LEFT(AY172,3)</f>
        <v/>
      </c>
      <c r="R151" s="274"/>
      <c r="S151" s="275"/>
      <c r="T151" s="276"/>
      <c r="U151" s="273" t="str">
        <f>LEFT(AY178,3)</f>
        <v/>
      </c>
      <c r="V151" s="274"/>
      <c r="W151" s="275"/>
      <c r="X151" s="276"/>
      <c r="Y151" s="277"/>
      <c r="Z151" s="269" t="s">
        <v>82</v>
      </c>
      <c r="AA151" s="270"/>
      <c r="AB151" s="3"/>
      <c r="AC151" s="271" t="s">
        <v>13</v>
      </c>
      <c r="AD151" s="273" t="str">
        <f>LEFT(AY154,3)</f>
        <v/>
      </c>
      <c r="AE151" s="274"/>
      <c r="AF151" s="275"/>
      <c r="AG151" s="276"/>
      <c r="AH151" s="273" t="str">
        <f>LEFT(AY160,3)</f>
        <v/>
      </c>
      <c r="AI151" s="274"/>
      <c r="AJ151" s="275"/>
      <c r="AK151" s="276"/>
      <c r="AL151" s="273" t="str">
        <f>LEFT(AY166,3)</f>
        <v/>
      </c>
      <c r="AM151" s="274"/>
      <c r="AN151" s="275"/>
      <c r="AO151" s="276"/>
      <c r="AP151" s="273" t="str">
        <f>LEFT(AY172,3)</f>
        <v/>
      </c>
      <c r="AQ151" s="274"/>
      <c r="AR151" s="275"/>
      <c r="AS151" s="276"/>
      <c r="AT151" s="273" t="str">
        <f>LEFT(AY178,3)</f>
        <v/>
      </c>
      <c r="AU151" s="274"/>
      <c r="AV151" s="275"/>
      <c r="AW151" s="276"/>
      <c r="AX151" s="4"/>
      <c r="AY151" s="281"/>
      <c r="AZ151" s="282"/>
      <c r="BA151" s="282"/>
      <c r="BB151" s="282"/>
      <c r="BC151" s="282"/>
      <c r="BD151" s="282"/>
      <c r="BE151" s="282"/>
      <c r="BF151" s="282"/>
      <c r="BG151" s="282"/>
      <c r="BH151" s="282"/>
      <c r="BI151" s="283"/>
      <c r="BK151" s="235"/>
      <c r="BL151" s="236"/>
      <c r="BM151" s="236"/>
      <c r="BN151" s="237"/>
    </row>
    <row r="152" spans="1:66" ht="5.0999999999999996" customHeight="1" thickBot="1" x14ac:dyDescent="0.3">
      <c r="A152" s="287">
        <v>30</v>
      </c>
      <c r="B152" s="288"/>
      <c r="C152" s="5"/>
      <c r="D152" s="272"/>
      <c r="E152" s="256">
        <f t="shared" ref="E152" si="37">COUNTIF(E154:F184,1)+COUNTIF(E154:F184,2)+COUNTIF(E154:F184,3)</f>
        <v>0</v>
      </c>
      <c r="F152" s="257"/>
      <c r="G152" s="257"/>
      <c r="H152" s="258"/>
      <c r="I152" s="256">
        <f t="shared" ref="I152" si="38">COUNTIF(I154:J184,1)+COUNTIF(I154:J184,2)+COUNTIF(I154:J184,3)</f>
        <v>0</v>
      </c>
      <c r="J152" s="257"/>
      <c r="K152" s="257"/>
      <c r="L152" s="258"/>
      <c r="M152" s="256">
        <f t="shared" ref="M152" si="39">COUNTIF(M154:N184,1)+COUNTIF(M154:N184,2)+COUNTIF(M154:N184,3)</f>
        <v>0</v>
      </c>
      <c r="N152" s="257"/>
      <c r="O152" s="257"/>
      <c r="P152" s="258"/>
      <c r="Q152" s="256">
        <f t="shared" ref="Q152" si="40">COUNTIF(Q154:R184,1)+COUNTIF(Q154:R184,2)+COUNTIF(Q154:R184,3)</f>
        <v>0</v>
      </c>
      <c r="R152" s="257"/>
      <c r="S152" s="257"/>
      <c r="T152" s="258"/>
      <c r="U152" s="256">
        <f t="shared" ref="U152" si="41">COUNTIF(U154:V184,1)+COUNTIF(U154:V184,2)+COUNTIF(U154:V184,3)</f>
        <v>0</v>
      </c>
      <c r="V152" s="257"/>
      <c r="W152" s="257"/>
      <c r="X152" s="258"/>
      <c r="Y152" s="278"/>
      <c r="Z152" s="287">
        <v>30</v>
      </c>
      <c r="AA152" s="288"/>
      <c r="AB152" s="5"/>
      <c r="AC152" s="272"/>
      <c r="AD152" s="256">
        <f t="shared" ref="AD152" si="42">COUNTIF(AD154:AE184,1)+COUNTIF(AD154:AE184,2)+COUNTIF(AD154:AE184,3)</f>
        <v>0</v>
      </c>
      <c r="AE152" s="257"/>
      <c r="AF152" s="257"/>
      <c r="AG152" s="258"/>
      <c r="AH152" s="256">
        <f t="shared" ref="AH152" si="43">COUNTIF(AH154:AI184,1)+COUNTIF(AH154:AI184,2)+COUNTIF(AH154:AI184,3)</f>
        <v>0</v>
      </c>
      <c r="AI152" s="257"/>
      <c r="AJ152" s="257"/>
      <c r="AK152" s="258"/>
      <c r="AL152" s="256">
        <f t="shared" ref="AL152" si="44">COUNTIF(AL154:AM184,1)+COUNTIF(AL154:AM184,2)+COUNTIF(AL154:AM184,3)</f>
        <v>0</v>
      </c>
      <c r="AM152" s="257"/>
      <c r="AN152" s="257"/>
      <c r="AO152" s="258"/>
      <c r="AP152" s="256">
        <f t="shared" ref="AP152" si="45">COUNTIF(AP154:AQ184,1)+COUNTIF(AP154:AQ184,2)+COUNTIF(AP154:AQ184,3)</f>
        <v>0</v>
      </c>
      <c r="AQ152" s="257"/>
      <c r="AR152" s="257"/>
      <c r="AS152" s="258"/>
      <c r="AT152" s="256">
        <f t="shared" ref="AT152" si="46">COUNTIF(AT154:AU184,1)+COUNTIF(AT154:AU184,2)+COUNTIF(AT154:AU184,3)</f>
        <v>0</v>
      </c>
      <c r="AU152" s="257"/>
      <c r="AV152" s="257"/>
      <c r="AW152" s="258"/>
      <c r="AX152" s="4"/>
      <c r="AY152" s="284"/>
      <c r="AZ152" s="285"/>
      <c r="BA152" s="285"/>
      <c r="BB152" s="285"/>
      <c r="BC152" s="285"/>
      <c r="BD152" s="285"/>
      <c r="BE152" s="285"/>
      <c r="BF152" s="285"/>
      <c r="BG152" s="285"/>
      <c r="BH152" s="285"/>
      <c r="BI152" s="286"/>
    </row>
    <row r="153" spans="1:66" ht="11.45" customHeight="1" thickBot="1" x14ac:dyDescent="0.3">
      <c r="A153" s="289"/>
      <c r="B153" s="290"/>
      <c r="C153" s="6"/>
      <c r="D153" s="7" t="s">
        <v>59</v>
      </c>
      <c r="E153" s="8" t="s">
        <v>58</v>
      </c>
      <c r="F153" s="9" t="s">
        <v>57</v>
      </c>
      <c r="G153" s="10" t="s">
        <v>56</v>
      </c>
      <c r="H153" s="11" t="s">
        <v>55</v>
      </c>
      <c r="I153" s="8" t="s">
        <v>58</v>
      </c>
      <c r="J153" s="9" t="s">
        <v>57</v>
      </c>
      <c r="K153" s="10" t="s">
        <v>56</v>
      </c>
      <c r="L153" s="11" t="s">
        <v>55</v>
      </c>
      <c r="M153" s="8" t="s">
        <v>58</v>
      </c>
      <c r="N153" s="9" t="s">
        <v>57</v>
      </c>
      <c r="O153" s="10" t="s">
        <v>56</v>
      </c>
      <c r="P153" s="11" t="s">
        <v>55</v>
      </c>
      <c r="Q153" s="8" t="s">
        <v>58</v>
      </c>
      <c r="R153" s="9" t="s">
        <v>57</v>
      </c>
      <c r="S153" s="10" t="s">
        <v>56</v>
      </c>
      <c r="T153" s="11" t="s">
        <v>55</v>
      </c>
      <c r="U153" s="8" t="s">
        <v>58</v>
      </c>
      <c r="V153" s="9" t="s">
        <v>57</v>
      </c>
      <c r="W153" s="10" t="s">
        <v>56</v>
      </c>
      <c r="X153" s="11" t="s">
        <v>55</v>
      </c>
      <c r="Y153" s="278"/>
      <c r="Z153" s="289"/>
      <c r="AA153" s="290"/>
      <c r="AB153" s="6"/>
      <c r="AC153" s="7" t="s">
        <v>59</v>
      </c>
      <c r="AD153" s="8" t="s">
        <v>58</v>
      </c>
      <c r="AE153" s="9" t="s">
        <v>57</v>
      </c>
      <c r="AF153" s="10" t="s">
        <v>56</v>
      </c>
      <c r="AG153" s="11" t="s">
        <v>55</v>
      </c>
      <c r="AH153" s="8" t="s">
        <v>58</v>
      </c>
      <c r="AI153" s="9" t="s">
        <v>57</v>
      </c>
      <c r="AJ153" s="10" t="s">
        <v>56</v>
      </c>
      <c r="AK153" s="11" t="s">
        <v>55</v>
      </c>
      <c r="AL153" s="8" t="s">
        <v>58</v>
      </c>
      <c r="AM153" s="9" t="s">
        <v>57</v>
      </c>
      <c r="AN153" s="10" t="s">
        <v>56</v>
      </c>
      <c r="AO153" s="11" t="s">
        <v>55</v>
      </c>
      <c r="AP153" s="8" t="s">
        <v>58</v>
      </c>
      <c r="AQ153" s="9" t="s">
        <v>57</v>
      </c>
      <c r="AR153" s="10" t="s">
        <v>56</v>
      </c>
      <c r="AS153" s="11" t="s">
        <v>55</v>
      </c>
      <c r="AT153" s="8" t="s">
        <v>58</v>
      </c>
      <c r="AU153" s="9" t="s">
        <v>57</v>
      </c>
      <c r="AV153" s="10" t="s">
        <v>56</v>
      </c>
      <c r="AW153" s="11" t="s">
        <v>55</v>
      </c>
      <c r="AX153" s="4"/>
      <c r="AY153" s="259" t="s">
        <v>54</v>
      </c>
      <c r="AZ153" s="260"/>
      <c r="BA153" s="260"/>
      <c r="BB153" s="260"/>
      <c r="BC153" s="260"/>
      <c r="BD153" s="260"/>
      <c r="BE153" s="260"/>
      <c r="BF153" s="260"/>
      <c r="BG153" s="260"/>
      <c r="BH153" s="260"/>
      <c r="BI153" s="261"/>
      <c r="BK153" s="262" t="s">
        <v>53</v>
      </c>
      <c r="BL153" s="262"/>
      <c r="BM153" s="262"/>
      <c r="BN153" s="12">
        <f>VLOOKUP($BK$1,dummy!$A$3:$H$24,8,FALSE)</f>
        <v>8</v>
      </c>
    </row>
    <row r="154" spans="1:66" ht="11.45" customHeight="1" x14ac:dyDescent="0.25">
      <c r="A154" s="17" t="s">
        <v>52</v>
      </c>
      <c r="B154" s="72" t="s">
        <v>9</v>
      </c>
      <c r="C154" s="73" t="s">
        <v>102</v>
      </c>
      <c r="D154" s="110">
        <f>VLOOKUP($BK$1,dummy!$A$3:$H$24,HLOOKUP(C154,dummy!$B$1:$H$2,2,FALSE),FALSE)</f>
        <v>11</v>
      </c>
      <c r="E154" s="150"/>
      <c r="F154" s="151"/>
      <c r="G154" s="152"/>
      <c r="H154" s="153"/>
      <c r="I154" s="154"/>
      <c r="J154" s="151"/>
      <c r="K154" s="152"/>
      <c r="L154" s="153"/>
      <c r="M154" s="154"/>
      <c r="N154" s="151"/>
      <c r="O154" s="152"/>
      <c r="P154" s="153"/>
      <c r="Q154" s="154"/>
      <c r="R154" s="151"/>
      <c r="S154" s="152"/>
      <c r="T154" s="153"/>
      <c r="U154" s="155"/>
      <c r="V154" s="156"/>
      <c r="W154" s="152"/>
      <c r="X154" s="153"/>
      <c r="Y154" s="278"/>
      <c r="Z154" s="111" t="s">
        <v>52</v>
      </c>
      <c r="AA154" s="76" t="s">
        <v>2</v>
      </c>
      <c r="AB154" s="112" t="s">
        <v>18</v>
      </c>
      <c r="AC154" s="113">
        <f>VLOOKUP($BK$1,dummy!$A$3:$H$24,HLOOKUP(AB154,dummy!$B$1:$H$2,2,FALSE),FALSE)</f>
        <v>8</v>
      </c>
      <c r="AD154" s="209"/>
      <c r="AE154" s="210"/>
      <c r="AF154" s="211"/>
      <c r="AG154" s="212"/>
      <c r="AH154" s="213"/>
      <c r="AI154" s="210"/>
      <c r="AJ154" s="211"/>
      <c r="AK154" s="212"/>
      <c r="AL154" s="213"/>
      <c r="AM154" s="210"/>
      <c r="AN154" s="211"/>
      <c r="AO154" s="212"/>
      <c r="AP154" s="213"/>
      <c r="AQ154" s="210"/>
      <c r="AR154" s="211"/>
      <c r="AS154" s="212"/>
      <c r="AT154" s="213"/>
      <c r="AU154" s="210"/>
      <c r="AV154" s="214"/>
      <c r="AW154" s="212"/>
      <c r="AX154" s="21"/>
      <c r="AY154" s="238"/>
      <c r="AZ154" s="239"/>
      <c r="BA154" s="239"/>
      <c r="BB154" s="239"/>
      <c r="BC154" s="239"/>
      <c r="BD154" s="239"/>
      <c r="BE154" s="239"/>
      <c r="BF154" s="239"/>
      <c r="BG154" s="239"/>
      <c r="BH154" s="240"/>
      <c r="BI154" s="22">
        <v>336</v>
      </c>
      <c r="BK154" s="241">
        <f>AY154</f>
        <v>0</v>
      </c>
      <c r="BL154" s="241"/>
      <c r="BM154" s="241"/>
      <c r="BN154" s="241"/>
    </row>
    <row r="155" spans="1:66" ht="11.45" customHeight="1" x14ac:dyDescent="0.25">
      <c r="A155" s="23" t="s">
        <v>51</v>
      </c>
      <c r="B155" s="72" t="s">
        <v>0</v>
      </c>
      <c r="C155" s="75" t="s">
        <v>103</v>
      </c>
      <c r="D155" s="24">
        <f>VLOOKUP($BK$1,dummy!$A$3:$H$24,HLOOKUP(C155,dummy!$B$1:$H$2,2,FALSE),FALSE)</f>
        <v>11</v>
      </c>
      <c r="E155" s="157"/>
      <c r="F155" s="158"/>
      <c r="G155" s="159"/>
      <c r="H155" s="160"/>
      <c r="I155" s="161"/>
      <c r="J155" s="158"/>
      <c r="K155" s="159"/>
      <c r="L155" s="160"/>
      <c r="M155" s="161"/>
      <c r="N155" s="158"/>
      <c r="O155" s="159"/>
      <c r="P155" s="160"/>
      <c r="Q155" s="161"/>
      <c r="R155" s="158"/>
      <c r="S155" s="159"/>
      <c r="T155" s="160"/>
      <c r="U155" s="162"/>
      <c r="V155" s="163"/>
      <c r="W155" s="159"/>
      <c r="X155" s="160"/>
      <c r="Y155" s="278"/>
      <c r="Z155" s="23" t="s">
        <v>51</v>
      </c>
      <c r="AA155" s="72" t="s">
        <v>7</v>
      </c>
      <c r="AB155" s="75" t="s">
        <v>98</v>
      </c>
      <c r="AC155" s="26">
        <f>VLOOKUP($BK$1,dummy!$A$3:$H$24,HLOOKUP(AB155,dummy!$B$1:$H$2,2,FALSE),FALSE)</f>
        <v>11</v>
      </c>
      <c r="AD155" s="157"/>
      <c r="AE155" s="158"/>
      <c r="AF155" s="159"/>
      <c r="AG155" s="160"/>
      <c r="AH155" s="161"/>
      <c r="AI155" s="158"/>
      <c r="AJ155" s="159"/>
      <c r="AK155" s="160"/>
      <c r="AL155" s="161"/>
      <c r="AM155" s="158"/>
      <c r="AN155" s="159"/>
      <c r="AO155" s="160"/>
      <c r="AP155" s="161"/>
      <c r="AQ155" s="158"/>
      <c r="AR155" s="159"/>
      <c r="AS155" s="160"/>
      <c r="AT155" s="161"/>
      <c r="AU155" s="158"/>
      <c r="AV155" s="179"/>
      <c r="AW155" s="160"/>
      <c r="AX155" s="21"/>
      <c r="AY155" s="27" t="s">
        <v>26</v>
      </c>
      <c r="AZ155" s="28"/>
      <c r="BA155" s="29" t="s">
        <v>25</v>
      </c>
      <c r="BB155" s="29" t="s">
        <v>24</v>
      </c>
      <c r="BC155" s="29" t="s">
        <v>23</v>
      </c>
      <c r="BD155" s="29"/>
      <c r="BE155" s="29" t="s">
        <v>22</v>
      </c>
      <c r="BF155" s="30" t="s">
        <v>21</v>
      </c>
      <c r="BG155" s="30" t="s">
        <v>20</v>
      </c>
      <c r="BH155" s="30"/>
      <c r="BI155" s="31" t="s">
        <v>19</v>
      </c>
      <c r="BK155" s="32" t="s">
        <v>18</v>
      </c>
      <c r="BL155" s="32" t="s">
        <v>17</v>
      </c>
      <c r="BM155" s="33" t="s">
        <v>16</v>
      </c>
      <c r="BN155" s="34" t="s">
        <v>15</v>
      </c>
    </row>
    <row r="156" spans="1:66" ht="11.45" customHeight="1" x14ac:dyDescent="0.25">
      <c r="A156" s="43" t="s">
        <v>50</v>
      </c>
      <c r="B156" s="76" t="s">
        <v>2</v>
      </c>
      <c r="C156" s="77" t="s">
        <v>18</v>
      </c>
      <c r="D156" s="46">
        <f>VLOOKUP($BK$1,dummy!$A$3:$H$24,HLOOKUP(C156,dummy!$B$1:$H$2,2,FALSE),FALSE)</f>
        <v>8</v>
      </c>
      <c r="E156" s="164"/>
      <c r="F156" s="165"/>
      <c r="G156" s="166"/>
      <c r="H156" s="167"/>
      <c r="I156" s="168"/>
      <c r="J156" s="165"/>
      <c r="K156" s="166"/>
      <c r="L156" s="167"/>
      <c r="M156" s="168"/>
      <c r="N156" s="165"/>
      <c r="O156" s="166"/>
      <c r="P156" s="167"/>
      <c r="Q156" s="168"/>
      <c r="R156" s="165"/>
      <c r="S156" s="166"/>
      <c r="T156" s="167"/>
      <c r="U156" s="169"/>
      <c r="V156" s="170"/>
      <c r="W156" s="166"/>
      <c r="X156" s="167"/>
      <c r="Y156" s="278"/>
      <c r="Z156" s="23" t="s">
        <v>50</v>
      </c>
      <c r="AA156" s="72" t="s">
        <v>4</v>
      </c>
      <c r="AB156" s="75" t="s">
        <v>99</v>
      </c>
      <c r="AC156" s="26">
        <f>VLOOKUP($BK$1,dummy!$A$3:$H$24,HLOOKUP(AB156,dummy!$B$1:$H$2,2,FALSE),FALSE)</f>
        <v>11</v>
      </c>
      <c r="AD156" s="157"/>
      <c r="AE156" s="158"/>
      <c r="AF156" s="159"/>
      <c r="AG156" s="160"/>
      <c r="AH156" s="161"/>
      <c r="AI156" s="158"/>
      <c r="AJ156" s="159"/>
      <c r="AK156" s="160"/>
      <c r="AL156" s="161"/>
      <c r="AM156" s="158"/>
      <c r="AN156" s="159"/>
      <c r="AO156" s="160"/>
      <c r="AP156" s="161"/>
      <c r="AQ156" s="158"/>
      <c r="AR156" s="159"/>
      <c r="AS156" s="160"/>
      <c r="AT156" s="161"/>
      <c r="AU156" s="158"/>
      <c r="AV156" s="179"/>
      <c r="AW156" s="160"/>
      <c r="AX156" s="21"/>
      <c r="AY156" s="35" t="s">
        <v>13</v>
      </c>
      <c r="AZ156" s="36"/>
      <c r="BA156" s="37">
        <f>(SUMPRODUCT(D154:D184,E154:E184))</f>
        <v>0</v>
      </c>
      <c r="BB156" s="37">
        <f>SUM(H154:H184)</f>
        <v>0</v>
      </c>
      <c r="BC156" s="37">
        <f>(SUMPRODUCT(D154:D184,E154:E184,G154:G184))*(-1)</f>
        <v>0</v>
      </c>
      <c r="BD156" s="29"/>
      <c r="BE156" s="37">
        <f>(SUMPRODUCT(AC154:AC184,AD154:AD184))</f>
        <v>0</v>
      </c>
      <c r="BF156" s="38">
        <f>SUM(AG154:AG184)</f>
        <v>0</v>
      </c>
      <c r="BG156" s="38">
        <f>(SUMPRODUCT(AC154:AC184,AD154:AD184,AF154:AF184))*(-1)</f>
        <v>0</v>
      </c>
      <c r="BH156" s="39"/>
      <c r="BI156" s="40">
        <f>SUM(BA156:BG156)</f>
        <v>0</v>
      </c>
      <c r="BK156" s="242">
        <f>(BA157*BN153)+H156+H163+H170+H177</f>
        <v>0</v>
      </c>
      <c r="BL156" s="243">
        <f>BA158*8</f>
        <v>0</v>
      </c>
      <c r="BM156" s="244"/>
      <c r="BN156" s="243">
        <f>SUM(G154:G184)</f>
        <v>0</v>
      </c>
    </row>
    <row r="157" spans="1:66" ht="11.45" customHeight="1" x14ac:dyDescent="0.25">
      <c r="A157" s="23" t="s">
        <v>49</v>
      </c>
      <c r="B157" s="72" t="s">
        <v>7</v>
      </c>
      <c r="C157" s="75" t="s">
        <v>98</v>
      </c>
      <c r="D157" s="26">
        <f>VLOOKUP($BK$1,dummy!$A$3:$H$24,HLOOKUP(C157,dummy!$B$1:$H$2,2,FALSE),FALSE)</f>
        <v>11</v>
      </c>
      <c r="E157" s="157"/>
      <c r="F157" s="158"/>
      <c r="G157" s="159"/>
      <c r="H157" s="160"/>
      <c r="I157" s="161"/>
      <c r="J157" s="158"/>
      <c r="K157" s="159"/>
      <c r="L157" s="160"/>
      <c r="M157" s="161"/>
      <c r="N157" s="158"/>
      <c r="O157" s="159"/>
      <c r="P157" s="160"/>
      <c r="Q157" s="161"/>
      <c r="R157" s="158"/>
      <c r="S157" s="159"/>
      <c r="T157" s="160"/>
      <c r="U157" s="162"/>
      <c r="V157" s="163"/>
      <c r="W157" s="159"/>
      <c r="X157" s="160"/>
      <c r="Y157" s="278"/>
      <c r="Z157" s="23" t="s">
        <v>49</v>
      </c>
      <c r="AA157" s="72" t="s">
        <v>0</v>
      </c>
      <c r="AB157" s="75" t="s">
        <v>100</v>
      </c>
      <c r="AC157" s="26">
        <f>VLOOKUP($BK$1,dummy!$A$3:$H$24,HLOOKUP(AB157,dummy!$B$1:$H$2,2,FALSE),FALSE)</f>
        <v>11</v>
      </c>
      <c r="AD157" s="157"/>
      <c r="AE157" s="158"/>
      <c r="AF157" s="159"/>
      <c r="AG157" s="160"/>
      <c r="AH157" s="161"/>
      <c r="AI157" s="158"/>
      <c r="AJ157" s="159"/>
      <c r="AK157" s="160"/>
      <c r="AL157" s="161"/>
      <c r="AM157" s="158"/>
      <c r="AN157" s="159"/>
      <c r="AO157" s="160"/>
      <c r="AP157" s="161"/>
      <c r="AQ157" s="158"/>
      <c r="AR157" s="159"/>
      <c r="AS157" s="160"/>
      <c r="AT157" s="161"/>
      <c r="AU157" s="158"/>
      <c r="AV157" s="159"/>
      <c r="AW157" s="160"/>
      <c r="AX157" s="21"/>
      <c r="AY157" s="41" t="s">
        <v>10</v>
      </c>
      <c r="AZ157" s="42"/>
      <c r="BA157" s="37">
        <f>SUMIF(F154:F184,1)</f>
        <v>0</v>
      </c>
      <c r="BB157" s="245">
        <f>E156+E163+E170+E177</f>
        <v>0</v>
      </c>
      <c r="BC157" s="246"/>
      <c r="BD157" s="29"/>
      <c r="BE157" s="37">
        <f>SUMIF(AE154:AE184,1)</f>
        <v>0</v>
      </c>
      <c r="BF157" s="245">
        <f>AD154+AD161+AD168+AD175+AD182</f>
        <v>0</v>
      </c>
      <c r="BG157" s="246"/>
      <c r="BH157" s="39"/>
      <c r="BI157" s="40">
        <f>(BA157+BE157)-(BB157+BF157)</f>
        <v>0</v>
      </c>
      <c r="BK157" s="242"/>
      <c r="BL157" s="242"/>
      <c r="BM157" s="244"/>
      <c r="BN157" s="242"/>
    </row>
    <row r="158" spans="1:66" ht="11.45" customHeight="1" x14ac:dyDescent="0.25">
      <c r="A158" s="23" t="s">
        <v>48</v>
      </c>
      <c r="B158" s="72" t="s">
        <v>4</v>
      </c>
      <c r="C158" s="75" t="s">
        <v>99</v>
      </c>
      <c r="D158" s="26">
        <f>VLOOKUP($BK$1,dummy!$A$3:$H$24,HLOOKUP(C158,dummy!$B$1:$H$2,2,FALSE),FALSE)</f>
        <v>11</v>
      </c>
      <c r="E158" s="157"/>
      <c r="F158" s="158"/>
      <c r="G158" s="159"/>
      <c r="H158" s="160"/>
      <c r="I158" s="161"/>
      <c r="J158" s="158"/>
      <c r="K158" s="159"/>
      <c r="L158" s="160"/>
      <c r="M158" s="161"/>
      <c r="N158" s="158"/>
      <c r="O158" s="159"/>
      <c r="P158" s="160"/>
      <c r="Q158" s="161"/>
      <c r="R158" s="158"/>
      <c r="S158" s="159"/>
      <c r="T158" s="160"/>
      <c r="U158" s="162"/>
      <c r="V158" s="163"/>
      <c r="W158" s="159"/>
      <c r="X158" s="160"/>
      <c r="Y158" s="278"/>
      <c r="Z158" s="23" t="s">
        <v>48</v>
      </c>
      <c r="AA158" s="72" t="s">
        <v>12</v>
      </c>
      <c r="AB158" s="75" t="s">
        <v>101</v>
      </c>
      <c r="AC158" s="26">
        <f>VLOOKUP($BK$1,dummy!$A$3:$H$24,HLOOKUP(AB158,dummy!$B$1:$H$2,2,FALSE),FALSE)</f>
        <v>11</v>
      </c>
      <c r="AD158" s="157"/>
      <c r="AE158" s="158"/>
      <c r="AF158" s="159"/>
      <c r="AG158" s="160"/>
      <c r="AH158" s="161"/>
      <c r="AI158" s="158"/>
      <c r="AJ158" s="159"/>
      <c r="AK158" s="160"/>
      <c r="AL158" s="161"/>
      <c r="AM158" s="158"/>
      <c r="AN158" s="159"/>
      <c r="AO158" s="160"/>
      <c r="AP158" s="161"/>
      <c r="AQ158" s="158"/>
      <c r="AR158" s="159"/>
      <c r="AS158" s="160"/>
      <c r="AT158" s="161"/>
      <c r="AU158" s="158"/>
      <c r="AV158" s="159"/>
      <c r="AW158" s="160"/>
      <c r="AX158" s="21"/>
      <c r="AY158" s="35" t="s">
        <v>6</v>
      </c>
      <c r="AZ158" s="36"/>
      <c r="BA158" s="37">
        <f>(SUMIF(F154:F184,3)/3)</f>
        <v>0</v>
      </c>
      <c r="BB158" s="247"/>
      <c r="BC158" s="248"/>
      <c r="BD158" s="29"/>
      <c r="BE158" s="37">
        <f>(SUMIF(AE154:AE184,3)/3)</f>
        <v>0</v>
      </c>
      <c r="BF158" s="247"/>
      <c r="BG158" s="248"/>
      <c r="BH158" s="39"/>
      <c r="BI158" s="40">
        <f>SUM(BA158:BE158)</f>
        <v>0</v>
      </c>
      <c r="BK158" s="242">
        <f>(BE157*BN153)+AG154+AG161+AG168+AG175+AG182</f>
        <v>0</v>
      </c>
      <c r="BL158" s="243">
        <f>BE158*8</f>
        <v>0</v>
      </c>
      <c r="BM158" s="249">
        <f>BI159</f>
        <v>-336</v>
      </c>
      <c r="BN158" s="243">
        <f>SUM(AF154:AF184)</f>
        <v>0</v>
      </c>
    </row>
    <row r="159" spans="1:66" ht="11.45" customHeight="1" x14ac:dyDescent="0.25">
      <c r="A159" s="23" t="s">
        <v>47</v>
      </c>
      <c r="B159" s="72" t="s">
        <v>0</v>
      </c>
      <c r="C159" s="75" t="s">
        <v>100</v>
      </c>
      <c r="D159" s="26">
        <f>VLOOKUP($BK$1,dummy!$A$3:$H$24,HLOOKUP(C159,dummy!$B$1:$H$2,2,FALSE),FALSE)</f>
        <v>11</v>
      </c>
      <c r="E159" s="157"/>
      <c r="F159" s="158"/>
      <c r="G159" s="159"/>
      <c r="H159" s="160"/>
      <c r="I159" s="161"/>
      <c r="J159" s="158"/>
      <c r="K159" s="159"/>
      <c r="L159" s="160"/>
      <c r="M159" s="161"/>
      <c r="N159" s="158"/>
      <c r="O159" s="159"/>
      <c r="P159" s="160"/>
      <c r="Q159" s="161"/>
      <c r="R159" s="158"/>
      <c r="S159" s="159"/>
      <c r="T159" s="160"/>
      <c r="U159" s="162"/>
      <c r="V159" s="163"/>
      <c r="W159" s="159"/>
      <c r="X159" s="160"/>
      <c r="Y159" s="278"/>
      <c r="Z159" s="23" t="s">
        <v>47</v>
      </c>
      <c r="AA159" s="72" t="s">
        <v>9</v>
      </c>
      <c r="AB159" s="75" t="s">
        <v>102</v>
      </c>
      <c r="AC159" s="26">
        <f>VLOOKUP($BK$1,dummy!$A$3:$H$24,HLOOKUP(AB159,dummy!$B$1:$H$2,2,FALSE),FALSE)</f>
        <v>11</v>
      </c>
      <c r="AD159" s="157"/>
      <c r="AE159" s="158"/>
      <c r="AF159" s="159"/>
      <c r="AG159" s="160"/>
      <c r="AH159" s="161"/>
      <c r="AI159" s="158"/>
      <c r="AJ159" s="159"/>
      <c r="AK159" s="160"/>
      <c r="AL159" s="161"/>
      <c r="AM159" s="158"/>
      <c r="AN159" s="159"/>
      <c r="AO159" s="160"/>
      <c r="AP159" s="161"/>
      <c r="AQ159" s="158"/>
      <c r="AR159" s="159"/>
      <c r="AS159" s="160"/>
      <c r="AT159" s="161"/>
      <c r="AU159" s="158"/>
      <c r="AV159" s="159"/>
      <c r="AW159" s="160"/>
      <c r="AX159" s="21"/>
      <c r="AY159" s="35" t="s">
        <v>3</v>
      </c>
      <c r="AZ159" s="36"/>
      <c r="BA159" s="250">
        <v>8</v>
      </c>
      <c r="BB159" s="251"/>
      <c r="BC159" s="252"/>
      <c r="BD159" s="29"/>
      <c r="BE159" s="253">
        <f>BI154-(BI158*BA159)</f>
        <v>336</v>
      </c>
      <c r="BF159" s="254"/>
      <c r="BG159" s="255"/>
      <c r="BH159" s="47"/>
      <c r="BI159" s="48">
        <f>BI156-BE159</f>
        <v>-336</v>
      </c>
      <c r="BK159" s="242"/>
      <c r="BL159" s="242"/>
      <c r="BM159" s="249"/>
      <c r="BN159" s="242"/>
    </row>
    <row r="160" spans="1:66" ht="11.45" customHeight="1" x14ac:dyDescent="0.25">
      <c r="A160" s="23" t="s">
        <v>46</v>
      </c>
      <c r="B160" s="72" t="s">
        <v>12</v>
      </c>
      <c r="C160" s="75" t="s">
        <v>101</v>
      </c>
      <c r="D160" s="26">
        <f>VLOOKUP($BK$1,dummy!$A$3:$H$24,HLOOKUP(C160,dummy!$B$1:$H$2,2,FALSE),FALSE)</f>
        <v>11</v>
      </c>
      <c r="E160" s="157"/>
      <c r="F160" s="158"/>
      <c r="G160" s="159"/>
      <c r="H160" s="160"/>
      <c r="I160" s="161"/>
      <c r="J160" s="158"/>
      <c r="K160" s="159"/>
      <c r="L160" s="160"/>
      <c r="M160" s="161"/>
      <c r="N160" s="158"/>
      <c r="O160" s="159"/>
      <c r="P160" s="160"/>
      <c r="Q160" s="161"/>
      <c r="R160" s="158"/>
      <c r="S160" s="159"/>
      <c r="T160" s="160"/>
      <c r="U160" s="161"/>
      <c r="V160" s="158"/>
      <c r="W160" s="159"/>
      <c r="X160" s="160"/>
      <c r="Y160" s="278"/>
      <c r="Z160" s="23" t="s">
        <v>46</v>
      </c>
      <c r="AA160" s="72" t="s">
        <v>0</v>
      </c>
      <c r="AB160" s="75" t="s">
        <v>103</v>
      </c>
      <c r="AC160" s="26">
        <f>VLOOKUP($BK$1,dummy!$A$3:$H$24,HLOOKUP(AB160,dummy!$B$1:$H$2,2,FALSE),FALSE)</f>
        <v>11</v>
      </c>
      <c r="AD160" s="157"/>
      <c r="AE160" s="158"/>
      <c r="AF160" s="159"/>
      <c r="AG160" s="160"/>
      <c r="AH160" s="161"/>
      <c r="AI160" s="158"/>
      <c r="AJ160" s="159"/>
      <c r="AK160" s="160"/>
      <c r="AL160" s="161"/>
      <c r="AM160" s="158"/>
      <c r="AN160" s="159"/>
      <c r="AO160" s="160"/>
      <c r="AP160" s="161"/>
      <c r="AQ160" s="158"/>
      <c r="AR160" s="159"/>
      <c r="AS160" s="160"/>
      <c r="AT160" s="161"/>
      <c r="AU160" s="158"/>
      <c r="AV160" s="159"/>
      <c r="AW160" s="160"/>
      <c r="AX160" s="21"/>
      <c r="AY160" s="238"/>
      <c r="AZ160" s="239"/>
      <c r="BA160" s="239"/>
      <c r="BB160" s="239"/>
      <c r="BC160" s="239"/>
      <c r="BD160" s="239"/>
      <c r="BE160" s="239"/>
      <c r="BF160" s="239"/>
      <c r="BG160" s="239"/>
      <c r="BH160" s="240"/>
      <c r="BI160" s="22">
        <v>336</v>
      </c>
      <c r="BK160" s="241">
        <f>AY160</f>
        <v>0</v>
      </c>
      <c r="BL160" s="241"/>
      <c r="BM160" s="241"/>
      <c r="BN160" s="241"/>
    </row>
    <row r="161" spans="1:66" ht="11.45" customHeight="1" x14ac:dyDescent="0.25">
      <c r="A161" s="23" t="s">
        <v>45</v>
      </c>
      <c r="B161" s="72" t="s">
        <v>9</v>
      </c>
      <c r="C161" s="75" t="s">
        <v>102</v>
      </c>
      <c r="D161" s="26">
        <f>VLOOKUP($BK$1,dummy!$A$3:$H$24,HLOOKUP(C161,dummy!$B$1:$H$2,2,FALSE),FALSE)</f>
        <v>11</v>
      </c>
      <c r="E161" s="157"/>
      <c r="F161" s="158"/>
      <c r="G161" s="159"/>
      <c r="H161" s="160"/>
      <c r="I161" s="161"/>
      <c r="J161" s="158"/>
      <c r="K161" s="159"/>
      <c r="L161" s="160"/>
      <c r="M161" s="161"/>
      <c r="N161" s="158"/>
      <c r="O161" s="159"/>
      <c r="P161" s="160"/>
      <c r="Q161" s="161"/>
      <c r="R161" s="158"/>
      <c r="S161" s="159"/>
      <c r="T161" s="160"/>
      <c r="U161" s="161"/>
      <c r="V161" s="158"/>
      <c r="W161" s="159"/>
      <c r="X161" s="160"/>
      <c r="Y161" s="278"/>
      <c r="Z161" s="43" t="s">
        <v>45</v>
      </c>
      <c r="AA161" s="76" t="s">
        <v>2</v>
      </c>
      <c r="AB161" s="77" t="s">
        <v>18</v>
      </c>
      <c r="AC161" s="46">
        <f>VLOOKUP($BK$1,dummy!$A$3:$H$24,HLOOKUP(AB161,dummy!$B$1:$H$2,2,FALSE),FALSE)</f>
        <v>8</v>
      </c>
      <c r="AD161" s="164"/>
      <c r="AE161" s="165"/>
      <c r="AF161" s="166"/>
      <c r="AG161" s="167"/>
      <c r="AH161" s="168"/>
      <c r="AI161" s="165"/>
      <c r="AJ161" s="166"/>
      <c r="AK161" s="167"/>
      <c r="AL161" s="168"/>
      <c r="AM161" s="165"/>
      <c r="AN161" s="166"/>
      <c r="AO161" s="167"/>
      <c r="AP161" s="168"/>
      <c r="AQ161" s="165"/>
      <c r="AR161" s="166"/>
      <c r="AS161" s="167"/>
      <c r="AT161" s="168"/>
      <c r="AU161" s="165"/>
      <c r="AV161" s="166"/>
      <c r="AW161" s="167"/>
      <c r="AX161" s="21"/>
      <c r="AY161" s="27" t="s">
        <v>26</v>
      </c>
      <c r="AZ161" s="28"/>
      <c r="BA161" s="29" t="s">
        <v>25</v>
      </c>
      <c r="BB161" s="29" t="s">
        <v>24</v>
      </c>
      <c r="BC161" s="29" t="s">
        <v>23</v>
      </c>
      <c r="BD161" s="29"/>
      <c r="BE161" s="29" t="s">
        <v>22</v>
      </c>
      <c r="BF161" s="30" t="s">
        <v>21</v>
      </c>
      <c r="BG161" s="30" t="s">
        <v>20</v>
      </c>
      <c r="BH161" s="30"/>
      <c r="BI161" s="31" t="s">
        <v>19</v>
      </c>
      <c r="BK161" s="32" t="s">
        <v>18</v>
      </c>
      <c r="BL161" s="32" t="s">
        <v>17</v>
      </c>
      <c r="BM161" s="33" t="s">
        <v>16</v>
      </c>
      <c r="BN161" s="34" t="s">
        <v>15</v>
      </c>
    </row>
    <row r="162" spans="1:66" ht="11.45" customHeight="1" x14ac:dyDescent="0.25">
      <c r="A162" s="23" t="s">
        <v>44</v>
      </c>
      <c r="B162" s="72" t="s">
        <v>0</v>
      </c>
      <c r="C162" s="75" t="s">
        <v>103</v>
      </c>
      <c r="D162" s="26">
        <f>VLOOKUP($BK$1,dummy!$A$3:$H$24,HLOOKUP(C162,dummy!$B$1:$H$2,2,FALSE),FALSE)</f>
        <v>11</v>
      </c>
      <c r="E162" s="157"/>
      <c r="F162" s="158"/>
      <c r="G162" s="159"/>
      <c r="H162" s="160"/>
      <c r="I162" s="161"/>
      <c r="J162" s="158"/>
      <c r="K162" s="159"/>
      <c r="L162" s="160"/>
      <c r="M162" s="161"/>
      <c r="N162" s="158"/>
      <c r="O162" s="159"/>
      <c r="P162" s="160"/>
      <c r="Q162" s="161"/>
      <c r="R162" s="158"/>
      <c r="S162" s="159"/>
      <c r="T162" s="160"/>
      <c r="U162" s="161"/>
      <c r="V162" s="158"/>
      <c r="W162" s="159"/>
      <c r="X162" s="160"/>
      <c r="Y162" s="278"/>
      <c r="Z162" s="23" t="s">
        <v>44</v>
      </c>
      <c r="AA162" s="72" t="s">
        <v>7</v>
      </c>
      <c r="AB162" s="75" t="s">
        <v>98</v>
      </c>
      <c r="AC162" s="26">
        <f>VLOOKUP($BK$1,dummy!$A$3:$H$24,HLOOKUP(AB162,dummy!$B$1:$H$2,2,FALSE),FALSE)</f>
        <v>11</v>
      </c>
      <c r="AD162" s="157"/>
      <c r="AE162" s="158"/>
      <c r="AF162" s="159"/>
      <c r="AG162" s="160"/>
      <c r="AH162" s="161"/>
      <c r="AI162" s="158"/>
      <c r="AJ162" s="159"/>
      <c r="AK162" s="160"/>
      <c r="AL162" s="161"/>
      <c r="AM162" s="158"/>
      <c r="AN162" s="159"/>
      <c r="AO162" s="160"/>
      <c r="AP162" s="161"/>
      <c r="AQ162" s="158"/>
      <c r="AR162" s="159"/>
      <c r="AS162" s="160"/>
      <c r="AT162" s="161"/>
      <c r="AU162" s="158"/>
      <c r="AV162" s="159"/>
      <c r="AW162" s="160"/>
      <c r="AX162" s="21"/>
      <c r="AY162" s="35" t="s">
        <v>13</v>
      </c>
      <c r="AZ162" s="36"/>
      <c r="BA162" s="37">
        <f>(SUMPRODUCT(D154:D184,I154:I184))</f>
        <v>0</v>
      </c>
      <c r="BB162" s="37">
        <f>SUM(L154:L184)</f>
        <v>0</v>
      </c>
      <c r="BC162" s="37">
        <f>(SUMPRODUCT(D154:D184,I154:I184,K154:K184))*(-1)</f>
        <v>0</v>
      </c>
      <c r="BD162" s="29"/>
      <c r="BE162" s="37">
        <f>(SUMPRODUCT(AC154:AC184,AH154:AH184))</f>
        <v>0</v>
      </c>
      <c r="BF162" s="38">
        <f>SUM(AK154:AK184)</f>
        <v>0</v>
      </c>
      <c r="BG162" s="38">
        <f>(SUMPRODUCT(AC154:AC184,AH154:AH184,AJ154:AJ184))*(-1)</f>
        <v>0</v>
      </c>
      <c r="BH162" s="39"/>
      <c r="BI162" s="40">
        <f>SUM(BA162:BG162)</f>
        <v>0</v>
      </c>
      <c r="BK162" s="242">
        <f>(BA163*BN153)+L156+L163+L170+L177</f>
        <v>0</v>
      </c>
      <c r="BL162" s="243">
        <f>BA164*8</f>
        <v>0</v>
      </c>
      <c r="BM162" s="244"/>
      <c r="BN162" s="243">
        <f>SUM(K154:K184)</f>
        <v>0</v>
      </c>
    </row>
    <row r="163" spans="1:66" ht="11.45" customHeight="1" x14ac:dyDescent="0.25">
      <c r="A163" s="43" t="s">
        <v>43</v>
      </c>
      <c r="B163" s="76" t="s">
        <v>2</v>
      </c>
      <c r="C163" s="77" t="s">
        <v>18</v>
      </c>
      <c r="D163" s="46">
        <f>VLOOKUP($BK$1,dummy!$A$3:$H$24,HLOOKUP(C163,dummy!$B$1:$H$2,2,FALSE),FALSE)</f>
        <v>8</v>
      </c>
      <c r="E163" s="164"/>
      <c r="F163" s="165"/>
      <c r="G163" s="166"/>
      <c r="H163" s="167"/>
      <c r="I163" s="168"/>
      <c r="J163" s="165"/>
      <c r="K163" s="166"/>
      <c r="L163" s="167"/>
      <c r="M163" s="168"/>
      <c r="N163" s="165"/>
      <c r="O163" s="166"/>
      <c r="P163" s="167"/>
      <c r="Q163" s="168"/>
      <c r="R163" s="165"/>
      <c r="S163" s="166"/>
      <c r="T163" s="167"/>
      <c r="U163" s="168"/>
      <c r="V163" s="165"/>
      <c r="W163" s="166"/>
      <c r="X163" s="167"/>
      <c r="Y163" s="278"/>
      <c r="Z163" s="23" t="s">
        <v>43</v>
      </c>
      <c r="AA163" s="72" t="s">
        <v>4</v>
      </c>
      <c r="AB163" s="75" t="s">
        <v>99</v>
      </c>
      <c r="AC163" s="26">
        <f>VLOOKUP($BK$1,dummy!$A$3:$H$24,HLOOKUP(AB163,dummy!$B$1:$H$2,2,FALSE),FALSE)</f>
        <v>11</v>
      </c>
      <c r="AD163" s="157"/>
      <c r="AE163" s="158"/>
      <c r="AF163" s="159"/>
      <c r="AG163" s="160"/>
      <c r="AH163" s="161"/>
      <c r="AI163" s="158"/>
      <c r="AJ163" s="159"/>
      <c r="AK163" s="160"/>
      <c r="AL163" s="161"/>
      <c r="AM163" s="158"/>
      <c r="AN163" s="159"/>
      <c r="AO163" s="160"/>
      <c r="AP163" s="161"/>
      <c r="AQ163" s="158"/>
      <c r="AR163" s="159"/>
      <c r="AS163" s="160"/>
      <c r="AT163" s="161"/>
      <c r="AU163" s="158"/>
      <c r="AV163" s="159"/>
      <c r="AW163" s="160"/>
      <c r="AX163" s="21"/>
      <c r="AY163" s="41" t="s">
        <v>10</v>
      </c>
      <c r="AZ163" s="42"/>
      <c r="BA163" s="37">
        <f>SUMIF(J154:J184,1)</f>
        <v>0</v>
      </c>
      <c r="BB163" s="245">
        <f>I156+I163+I170+I177</f>
        <v>0</v>
      </c>
      <c r="BC163" s="246"/>
      <c r="BD163" s="29"/>
      <c r="BE163" s="37">
        <f>SUMIF(AI154:AI184,1)</f>
        <v>0</v>
      </c>
      <c r="BF163" s="245">
        <f>AH154+AH161+AH168+AH175+AH182</f>
        <v>0</v>
      </c>
      <c r="BG163" s="246"/>
      <c r="BH163" s="39"/>
      <c r="BI163" s="40">
        <f>(BA163+BE163)-(BB163+BF163)</f>
        <v>0</v>
      </c>
      <c r="BK163" s="242"/>
      <c r="BL163" s="242"/>
      <c r="BM163" s="244"/>
      <c r="BN163" s="242"/>
    </row>
    <row r="164" spans="1:66" ht="11.45" customHeight="1" x14ac:dyDescent="0.25">
      <c r="A164" s="23" t="s">
        <v>42</v>
      </c>
      <c r="B164" s="72" t="s">
        <v>7</v>
      </c>
      <c r="C164" s="75" t="s">
        <v>98</v>
      </c>
      <c r="D164" s="26">
        <f>VLOOKUP($BK$1,dummy!$A$3:$H$24,HLOOKUP(C164,dummy!$B$1:$H$2,2,FALSE),FALSE)</f>
        <v>11</v>
      </c>
      <c r="E164" s="157"/>
      <c r="F164" s="158"/>
      <c r="G164" s="159"/>
      <c r="H164" s="160"/>
      <c r="I164" s="161"/>
      <c r="J164" s="158"/>
      <c r="K164" s="159"/>
      <c r="L164" s="160"/>
      <c r="M164" s="161"/>
      <c r="N164" s="158"/>
      <c r="O164" s="159"/>
      <c r="P164" s="160"/>
      <c r="Q164" s="161"/>
      <c r="R164" s="158"/>
      <c r="S164" s="159"/>
      <c r="T164" s="160"/>
      <c r="U164" s="161"/>
      <c r="V164" s="158"/>
      <c r="W164" s="159"/>
      <c r="X164" s="160"/>
      <c r="Y164" s="278"/>
      <c r="Z164" s="23" t="s">
        <v>42</v>
      </c>
      <c r="AA164" s="72" t="s">
        <v>0</v>
      </c>
      <c r="AB164" s="75" t="s">
        <v>100</v>
      </c>
      <c r="AC164" s="26">
        <f>VLOOKUP($BK$1,dummy!$A$3:$H$24,HLOOKUP(AB164,dummy!$B$1:$H$2,2,FALSE),FALSE)</f>
        <v>11</v>
      </c>
      <c r="AD164" s="157"/>
      <c r="AE164" s="158"/>
      <c r="AF164" s="159"/>
      <c r="AG164" s="160"/>
      <c r="AH164" s="161"/>
      <c r="AI164" s="158"/>
      <c r="AJ164" s="159"/>
      <c r="AK164" s="160"/>
      <c r="AL164" s="161"/>
      <c r="AM164" s="158"/>
      <c r="AN164" s="159"/>
      <c r="AO164" s="160"/>
      <c r="AP164" s="161"/>
      <c r="AQ164" s="158"/>
      <c r="AR164" s="159"/>
      <c r="AS164" s="160"/>
      <c r="AT164" s="161"/>
      <c r="AU164" s="158"/>
      <c r="AV164" s="159"/>
      <c r="AW164" s="160"/>
      <c r="AX164" s="21"/>
      <c r="AY164" s="35" t="s">
        <v>6</v>
      </c>
      <c r="AZ164" s="36"/>
      <c r="BA164" s="37">
        <f>(SUMIF(J154:J184,3)/3)</f>
        <v>0</v>
      </c>
      <c r="BB164" s="247"/>
      <c r="BC164" s="248"/>
      <c r="BD164" s="29"/>
      <c r="BE164" s="37">
        <f>(SUMIF(AI154:AI184,3)/3)</f>
        <v>0</v>
      </c>
      <c r="BF164" s="247"/>
      <c r="BG164" s="248"/>
      <c r="BH164" s="39"/>
      <c r="BI164" s="40">
        <f>SUM(BA164:BE164)</f>
        <v>0</v>
      </c>
      <c r="BK164" s="242">
        <f>(BE163*BN153)+AK154+AK161+AK168+AK175+AK182</f>
        <v>0</v>
      </c>
      <c r="BL164" s="243">
        <f>BE164*8</f>
        <v>0</v>
      </c>
      <c r="BM164" s="249">
        <f>BI165</f>
        <v>-336</v>
      </c>
      <c r="BN164" s="243">
        <f>SUM(AJ154:AJ184)</f>
        <v>0</v>
      </c>
    </row>
    <row r="165" spans="1:66" ht="11.45" customHeight="1" x14ac:dyDescent="0.25">
      <c r="A165" s="23" t="s">
        <v>41</v>
      </c>
      <c r="B165" s="72" t="s">
        <v>4</v>
      </c>
      <c r="C165" s="75" t="s">
        <v>99</v>
      </c>
      <c r="D165" s="26">
        <f>VLOOKUP($BK$1,dummy!$A$3:$H$24,HLOOKUP(C165,dummy!$B$1:$H$2,2,FALSE),FALSE)</f>
        <v>11</v>
      </c>
      <c r="E165" s="157"/>
      <c r="F165" s="158"/>
      <c r="G165" s="159"/>
      <c r="H165" s="160"/>
      <c r="I165" s="161"/>
      <c r="J165" s="158"/>
      <c r="K165" s="159"/>
      <c r="L165" s="160"/>
      <c r="M165" s="161"/>
      <c r="N165" s="158"/>
      <c r="O165" s="159"/>
      <c r="P165" s="160"/>
      <c r="Q165" s="161"/>
      <c r="R165" s="158"/>
      <c r="S165" s="159"/>
      <c r="T165" s="160"/>
      <c r="U165" s="161"/>
      <c r="V165" s="158"/>
      <c r="W165" s="159"/>
      <c r="X165" s="160"/>
      <c r="Y165" s="278"/>
      <c r="Z165" s="23" t="s">
        <v>41</v>
      </c>
      <c r="AA165" s="72" t="s">
        <v>12</v>
      </c>
      <c r="AB165" s="75" t="s">
        <v>101</v>
      </c>
      <c r="AC165" s="26">
        <f>VLOOKUP($BK$1,dummy!$A$3:$H$24,HLOOKUP(AB165,dummy!$B$1:$H$2,2,FALSE),FALSE)</f>
        <v>11</v>
      </c>
      <c r="AD165" s="157"/>
      <c r="AE165" s="158"/>
      <c r="AF165" s="159"/>
      <c r="AG165" s="160"/>
      <c r="AH165" s="161"/>
      <c r="AI165" s="158"/>
      <c r="AJ165" s="159"/>
      <c r="AK165" s="160"/>
      <c r="AL165" s="161"/>
      <c r="AM165" s="158"/>
      <c r="AN165" s="159"/>
      <c r="AO165" s="160"/>
      <c r="AP165" s="161"/>
      <c r="AQ165" s="158"/>
      <c r="AR165" s="159"/>
      <c r="AS165" s="160"/>
      <c r="AT165" s="161"/>
      <c r="AU165" s="158"/>
      <c r="AV165" s="159"/>
      <c r="AW165" s="160"/>
      <c r="AX165" s="21"/>
      <c r="AY165" s="35" t="s">
        <v>3</v>
      </c>
      <c r="AZ165" s="36"/>
      <c r="BA165" s="250">
        <v>8</v>
      </c>
      <c r="BB165" s="251"/>
      <c r="BC165" s="252"/>
      <c r="BD165" s="29"/>
      <c r="BE165" s="253">
        <f>BI160-(BI164*BA165)</f>
        <v>336</v>
      </c>
      <c r="BF165" s="254"/>
      <c r="BG165" s="255"/>
      <c r="BH165" s="47"/>
      <c r="BI165" s="48">
        <f>BI162-BE165</f>
        <v>-336</v>
      </c>
      <c r="BK165" s="242"/>
      <c r="BL165" s="242"/>
      <c r="BM165" s="249"/>
      <c r="BN165" s="242"/>
    </row>
    <row r="166" spans="1:66" ht="11.45" customHeight="1" x14ac:dyDescent="0.25">
      <c r="A166" s="23" t="s">
        <v>40</v>
      </c>
      <c r="B166" s="72" t="s">
        <v>0</v>
      </c>
      <c r="C166" s="75" t="s">
        <v>100</v>
      </c>
      <c r="D166" s="26">
        <f>VLOOKUP($BK$1,dummy!$A$3:$H$24,HLOOKUP(C166,dummy!$B$1:$H$2,2,FALSE),FALSE)</f>
        <v>11</v>
      </c>
      <c r="E166" s="157"/>
      <c r="F166" s="158"/>
      <c r="G166" s="159"/>
      <c r="H166" s="160"/>
      <c r="I166" s="161"/>
      <c r="J166" s="158"/>
      <c r="K166" s="159"/>
      <c r="L166" s="160"/>
      <c r="M166" s="161"/>
      <c r="N166" s="158"/>
      <c r="O166" s="159"/>
      <c r="P166" s="160"/>
      <c r="Q166" s="161"/>
      <c r="R166" s="158"/>
      <c r="S166" s="159"/>
      <c r="T166" s="160"/>
      <c r="U166" s="161"/>
      <c r="V166" s="158"/>
      <c r="W166" s="159"/>
      <c r="X166" s="160"/>
      <c r="Y166" s="278"/>
      <c r="Z166" s="23" t="s">
        <v>40</v>
      </c>
      <c r="AA166" s="72" t="s">
        <v>9</v>
      </c>
      <c r="AB166" s="75" t="s">
        <v>102</v>
      </c>
      <c r="AC166" s="26">
        <f>VLOOKUP($BK$1,dummy!$A$3:$H$24,HLOOKUP(AB166,dummy!$B$1:$H$2,2,FALSE),FALSE)</f>
        <v>11</v>
      </c>
      <c r="AD166" s="157"/>
      <c r="AE166" s="158"/>
      <c r="AF166" s="159"/>
      <c r="AG166" s="160"/>
      <c r="AH166" s="161"/>
      <c r="AI166" s="158"/>
      <c r="AJ166" s="159"/>
      <c r="AK166" s="160"/>
      <c r="AL166" s="161"/>
      <c r="AM166" s="158"/>
      <c r="AN166" s="159"/>
      <c r="AO166" s="160"/>
      <c r="AP166" s="161"/>
      <c r="AQ166" s="158"/>
      <c r="AR166" s="159"/>
      <c r="AS166" s="160"/>
      <c r="AT166" s="161"/>
      <c r="AU166" s="158"/>
      <c r="AV166" s="159"/>
      <c r="AW166" s="160"/>
      <c r="AX166" s="21"/>
      <c r="AY166" s="238"/>
      <c r="AZ166" s="239"/>
      <c r="BA166" s="239"/>
      <c r="BB166" s="239"/>
      <c r="BC166" s="239"/>
      <c r="BD166" s="239"/>
      <c r="BE166" s="239"/>
      <c r="BF166" s="239"/>
      <c r="BG166" s="239"/>
      <c r="BH166" s="240"/>
      <c r="BI166" s="22">
        <v>336</v>
      </c>
      <c r="BK166" s="241">
        <f>AY166</f>
        <v>0</v>
      </c>
      <c r="BL166" s="241"/>
      <c r="BM166" s="241"/>
      <c r="BN166" s="241"/>
    </row>
    <row r="167" spans="1:66" ht="11.45" customHeight="1" x14ac:dyDescent="0.25">
      <c r="A167" s="23" t="s">
        <v>39</v>
      </c>
      <c r="B167" s="72" t="s">
        <v>12</v>
      </c>
      <c r="C167" s="75" t="s">
        <v>101</v>
      </c>
      <c r="D167" s="26">
        <f>VLOOKUP($BK$1,dummy!$A$3:$H$24,HLOOKUP(C167,dummy!$B$1:$H$2,2,FALSE),FALSE)</f>
        <v>11</v>
      </c>
      <c r="E167" s="157"/>
      <c r="F167" s="158"/>
      <c r="G167" s="159"/>
      <c r="H167" s="160"/>
      <c r="I167" s="161"/>
      <c r="J167" s="158"/>
      <c r="K167" s="159"/>
      <c r="L167" s="160"/>
      <c r="M167" s="161"/>
      <c r="N167" s="158"/>
      <c r="O167" s="159"/>
      <c r="P167" s="160"/>
      <c r="Q167" s="161"/>
      <c r="R167" s="158"/>
      <c r="S167" s="159"/>
      <c r="T167" s="160"/>
      <c r="U167" s="161"/>
      <c r="V167" s="158"/>
      <c r="W167" s="159"/>
      <c r="X167" s="160"/>
      <c r="Y167" s="278"/>
      <c r="Z167" s="23" t="s">
        <v>39</v>
      </c>
      <c r="AA167" s="72" t="s">
        <v>0</v>
      </c>
      <c r="AB167" s="75" t="s">
        <v>103</v>
      </c>
      <c r="AC167" s="26">
        <f>VLOOKUP($BK$1,dummy!$A$3:$H$24,HLOOKUP(AB167,dummy!$B$1:$H$2,2,FALSE),FALSE)</f>
        <v>11</v>
      </c>
      <c r="AD167" s="157"/>
      <c r="AE167" s="158"/>
      <c r="AF167" s="159"/>
      <c r="AG167" s="160"/>
      <c r="AH167" s="161"/>
      <c r="AI167" s="158"/>
      <c r="AJ167" s="159"/>
      <c r="AK167" s="160"/>
      <c r="AL167" s="161"/>
      <c r="AM167" s="158"/>
      <c r="AN167" s="159"/>
      <c r="AO167" s="160"/>
      <c r="AP167" s="161"/>
      <c r="AQ167" s="158"/>
      <c r="AR167" s="159"/>
      <c r="AS167" s="160"/>
      <c r="AT167" s="161"/>
      <c r="AU167" s="158"/>
      <c r="AV167" s="159"/>
      <c r="AW167" s="160"/>
      <c r="AX167" s="21"/>
      <c r="AY167" s="27" t="s">
        <v>26</v>
      </c>
      <c r="AZ167" s="28"/>
      <c r="BA167" s="29" t="s">
        <v>25</v>
      </c>
      <c r="BB167" s="29" t="s">
        <v>24</v>
      </c>
      <c r="BC167" s="29" t="s">
        <v>23</v>
      </c>
      <c r="BD167" s="29"/>
      <c r="BE167" s="29" t="s">
        <v>22</v>
      </c>
      <c r="BF167" s="30" t="s">
        <v>21</v>
      </c>
      <c r="BG167" s="30" t="s">
        <v>20</v>
      </c>
      <c r="BH167" s="30"/>
      <c r="BI167" s="31" t="s">
        <v>19</v>
      </c>
      <c r="BK167" s="32" t="s">
        <v>18</v>
      </c>
      <c r="BL167" s="32" t="s">
        <v>17</v>
      </c>
      <c r="BM167" s="33" t="s">
        <v>16</v>
      </c>
      <c r="BN167" s="34" t="s">
        <v>15</v>
      </c>
    </row>
    <row r="168" spans="1:66" ht="11.45" customHeight="1" x14ac:dyDescent="0.25">
      <c r="A168" s="23" t="s">
        <v>38</v>
      </c>
      <c r="B168" s="72" t="s">
        <v>9</v>
      </c>
      <c r="C168" s="75" t="s">
        <v>102</v>
      </c>
      <c r="D168" s="26">
        <f>VLOOKUP($BK$1,dummy!$A$3:$H$24,HLOOKUP(C168,dummy!$B$1:$H$2,2,FALSE),FALSE)</f>
        <v>11</v>
      </c>
      <c r="E168" s="157"/>
      <c r="F168" s="158"/>
      <c r="G168" s="159"/>
      <c r="H168" s="160"/>
      <c r="I168" s="161"/>
      <c r="J168" s="158"/>
      <c r="K168" s="159"/>
      <c r="L168" s="160"/>
      <c r="M168" s="161"/>
      <c r="N168" s="158"/>
      <c r="O168" s="159"/>
      <c r="P168" s="160"/>
      <c r="Q168" s="161"/>
      <c r="R168" s="158"/>
      <c r="S168" s="159"/>
      <c r="T168" s="160"/>
      <c r="U168" s="161"/>
      <c r="V168" s="158"/>
      <c r="W168" s="159"/>
      <c r="X168" s="160"/>
      <c r="Y168" s="278"/>
      <c r="Z168" s="43" t="s">
        <v>38</v>
      </c>
      <c r="AA168" s="76" t="s">
        <v>2</v>
      </c>
      <c r="AB168" s="77" t="s">
        <v>18</v>
      </c>
      <c r="AC168" s="46">
        <f>VLOOKUP($BK$1,dummy!$A$3:$H$24,HLOOKUP(AB168,dummy!$B$1:$H$2,2,FALSE),FALSE)</f>
        <v>8</v>
      </c>
      <c r="AD168" s="164"/>
      <c r="AE168" s="165"/>
      <c r="AF168" s="166"/>
      <c r="AG168" s="167"/>
      <c r="AH168" s="168"/>
      <c r="AI168" s="165"/>
      <c r="AJ168" s="166"/>
      <c r="AK168" s="167"/>
      <c r="AL168" s="168"/>
      <c r="AM168" s="165"/>
      <c r="AN168" s="166"/>
      <c r="AO168" s="167"/>
      <c r="AP168" s="168"/>
      <c r="AQ168" s="165"/>
      <c r="AR168" s="166"/>
      <c r="AS168" s="167"/>
      <c r="AT168" s="168"/>
      <c r="AU168" s="165"/>
      <c r="AV168" s="166"/>
      <c r="AW168" s="167"/>
      <c r="AX168" s="21"/>
      <c r="AY168" s="35" t="s">
        <v>13</v>
      </c>
      <c r="AZ168" s="36"/>
      <c r="BA168" s="37">
        <f>(SUMPRODUCT(D154:D184,M154:M184))</f>
        <v>0</v>
      </c>
      <c r="BB168" s="37">
        <f>SUM(P154:P184)</f>
        <v>0</v>
      </c>
      <c r="BC168" s="37">
        <f>(SUMPRODUCT(D154:D184,M154:M184,O154:O184))*(-1)</f>
        <v>0</v>
      </c>
      <c r="BD168" s="29"/>
      <c r="BE168" s="37">
        <f>(SUMPRODUCT(AC154:AC184,AL154:AL184))</f>
        <v>0</v>
      </c>
      <c r="BF168" s="38">
        <f>SUM(AO154:AO184)</f>
        <v>0</v>
      </c>
      <c r="BG168" s="38">
        <f>(SUMPRODUCT(AC154:AC184,AL154:AL184,AN154:AN184))*(-1)</f>
        <v>0</v>
      </c>
      <c r="BH168" s="39"/>
      <c r="BI168" s="40">
        <f>SUM(BA168:BG168)</f>
        <v>0</v>
      </c>
      <c r="BK168" s="242">
        <f>(BA169*BN153)+P156+P163+P170+P177</f>
        <v>0</v>
      </c>
      <c r="BL168" s="243">
        <f>BA170*8</f>
        <v>0</v>
      </c>
      <c r="BM168" s="244"/>
      <c r="BN168" s="243">
        <f>SUM(O154:O184)</f>
        <v>0</v>
      </c>
    </row>
    <row r="169" spans="1:66" ht="11.45" customHeight="1" x14ac:dyDescent="0.25">
      <c r="A169" s="23" t="s">
        <v>37</v>
      </c>
      <c r="B169" s="72" t="s">
        <v>0</v>
      </c>
      <c r="C169" s="75" t="s">
        <v>103</v>
      </c>
      <c r="D169" s="26">
        <f>VLOOKUP($BK$1,dummy!$A$3:$H$24,HLOOKUP(C169,dummy!$B$1:$H$2,2,FALSE),FALSE)</f>
        <v>11</v>
      </c>
      <c r="E169" s="157"/>
      <c r="F169" s="158"/>
      <c r="G169" s="159"/>
      <c r="H169" s="160"/>
      <c r="I169" s="161"/>
      <c r="J169" s="158"/>
      <c r="K169" s="159"/>
      <c r="L169" s="160"/>
      <c r="M169" s="161"/>
      <c r="N169" s="158"/>
      <c r="O169" s="159"/>
      <c r="P169" s="160"/>
      <c r="Q169" s="161"/>
      <c r="R169" s="158"/>
      <c r="S169" s="159"/>
      <c r="T169" s="160"/>
      <c r="U169" s="161"/>
      <c r="V169" s="158"/>
      <c r="W169" s="159"/>
      <c r="X169" s="160"/>
      <c r="Y169" s="278"/>
      <c r="Z169" s="23" t="s">
        <v>37</v>
      </c>
      <c r="AA169" s="72" t="s">
        <v>7</v>
      </c>
      <c r="AB169" s="75" t="s">
        <v>98</v>
      </c>
      <c r="AC169" s="26">
        <f>VLOOKUP($BK$1,dummy!$A$3:$H$24,HLOOKUP(AB169,dummy!$B$1:$H$2,2,FALSE),FALSE)</f>
        <v>11</v>
      </c>
      <c r="AD169" s="157"/>
      <c r="AE169" s="158"/>
      <c r="AF169" s="159"/>
      <c r="AG169" s="160"/>
      <c r="AH169" s="161"/>
      <c r="AI169" s="158"/>
      <c r="AJ169" s="159"/>
      <c r="AK169" s="160"/>
      <c r="AL169" s="161"/>
      <c r="AM169" s="158"/>
      <c r="AN169" s="159"/>
      <c r="AO169" s="160"/>
      <c r="AP169" s="161"/>
      <c r="AQ169" s="158"/>
      <c r="AR169" s="159"/>
      <c r="AS169" s="160"/>
      <c r="AT169" s="161"/>
      <c r="AU169" s="158"/>
      <c r="AV169" s="159"/>
      <c r="AW169" s="160"/>
      <c r="AX169" s="21"/>
      <c r="AY169" s="41" t="s">
        <v>10</v>
      </c>
      <c r="AZ169" s="42"/>
      <c r="BA169" s="37">
        <f>SUMIF(N154:N184,1)</f>
        <v>0</v>
      </c>
      <c r="BB169" s="245">
        <f>M156+M163+M170+M177</f>
        <v>0</v>
      </c>
      <c r="BC169" s="246"/>
      <c r="BD169" s="29"/>
      <c r="BE169" s="37">
        <f>SUMIF(AM154:AM184,1)</f>
        <v>0</v>
      </c>
      <c r="BF169" s="245">
        <f>AL154+AL161+AL168+AL175+AL182</f>
        <v>0</v>
      </c>
      <c r="BG169" s="246"/>
      <c r="BH169" s="39"/>
      <c r="BI169" s="40">
        <f>(BA169+BE169)-(BB169+BF169)</f>
        <v>0</v>
      </c>
      <c r="BK169" s="242"/>
      <c r="BL169" s="242"/>
      <c r="BM169" s="244"/>
      <c r="BN169" s="242"/>
    </row>
    <row r="170" spans="1:66" ht="11.45" customHeight="1" x14ac:dyDescent="0.25">
      <c r="A170" s="43" t="s">
        <v>36</v>
      </c>
      <c r="B170" s="76" t="s">
        <v>2</v>
      </c>
      <c r="C170" s="77" t="s">
        <v>18</v>
      </c>
      <c r="D170" s="46">
        <f>VLOOKUP($BK$1,dummy!$A$3:$H$24,HLOOKUP(C170,dummy!$B$1:$H$2,2,FALSE),FALSE)</f>
        <v>8</v>
      </c>
      <c r="E170" s="164"/>
      <c r="F170" s="165"/>
      <c r="G170" s="166"/>
      <c r="H170" s="167"/>
      <c r="I170" s="168"/>
      <c r="J170" s="165"/>
      <c r="K170" s="166"/>
      <c r="L170" s="167"/>
      <c r="M170" s="168"/>
      <c r="N170" s="165"/>
      <c r="O170" s="166"/>
      <c r="P170" s="167"/>
      <c r="Q170" s="168"/>
      <c r="R170" s="165"/>
      <c r="S170" s="166"/>
      <c r="T170" s="167"/>
      <c r="U170" s="168"/>
      <c r="V170" s="165"/>
      <c r="W170" s="166"/>
      <c r="X170" s="167"/>
      <c r="Y170" s="278"/>
      <c r="Z170" s="23" t="s">
        <v>36</v>
      </c>
      <c r="AA170" s="72" t="s">
        <v>4</v>
      </c>
      <c r="AB170" s="75" t="s">
        <v>99</v>
      </c>
      <c r="AC170" s="26">
        <f>VLOOKUP($BK$1,dummy!$A$3:$H$24,HLOOKUP(AB170,dummy!$B$1:$H$2,2,FALSE),FALSE)</f>
        <v>11</v>
      </c>
      <c r="AD170" s="157"/>
      <c r="AE170" s="158"/>
      <c r="AF170" s="159"/>
      <c r="AG170" s="160"/>
      <c r="AH170" s="161"/>
      <c r="AI170" s="158"/>
      <c r="AJ170" s="159"/>
      <c r="AK170" s="160"/>
      <c r="AL170" s="161"/>
      <c r="AM170" s="158"/>
      <c r="AN170" s="159"/>
      <c r="AO170" s="160"/>
      <c r="AP170" s="161"/>
      <c r="AQ170" s="158"/>
      <c r="AR170" s="159"/>
      <c r="AS170" s="160"/>
      <c r="AT170" s="161"/>
      <c r="AU170" s="158"/>
      <c r="AV170" s="159"/>
      <c r="AW170" s="160"/>
      <c r="AX170" s="21"/>
      <c r="AY170" s="35" t="s">
        <v>6</v>
      </c>
      <c r="AZ170" s="36"/>
      <c r="BA170" s="37">
        <f>(SUMIF(N154:N184,3)/3)</f>
        <v>0</v>
      </c>
      <c r="BB170" s="247"/>
      <c r="BC170" s="248"/>
      <c r="BD170" s="29"/>
      <c r="BE170" s="37">
        <f>(SUMIF(AM154:AM184,3)/3)</f>
        <v>0</v>
      </c>
      <c r="BF170" s="247"/>
      <c r="BG170" s="248"/>
      <c r="BH170" s="39"/>
      <c r="BI170" s="40">
        <f>SUM(BA170:BE170)</f>
        <v>0</v>
      </c>
      <c r="BK170" s="242">
        <f>(BE169*BN153)+AO154+AO161+AO168+AO175+AO182</f>
        <v>0</v>
      </c>
      <c r="BL170" s="243">
        <f>BE170*8</f>
        <v>0</v>
      </c>
      <c r="BM170" s="249">
        <f>BI171</f>
        <v>-336</v>
      </c>
      <c r="BN170" s="243">
        <f>SUM(AN154:AN184)</f>
        <v>0</v>
      </c>
    </row>
    <row r="171" spans="1:66" ht="11.45" customHeight="1" x14ac:dyDescent="0.25">
      <c r="A171" s="23" t="s">
        <v>35</v>
      </c>
      <c r="B171" s="72" t="s">
        <v>7</v>
      </c>
      <c r="C171" s="75" t="s">
        <v>98</v>
      </c>
      <c r="D171" s="26">
        <f>VLOOKUP($BK$1,dummy!$A$3:$H$24,HLOOKUP(C171,dummy!$B$1:$H$2,2,FALSE),FALSE)</f>
        <v>11</v>
      </c>
      <c r="E171" s="157"/>
      <c r="F171" s="158"/>
      <c r="G171" s="159"/>
      <c r="H171" s="160"/>
      <c r="I171" s="161"/>
      <c r="J171" s="158"/>
      <c r="K171" s="159"/>
      <c r="L171" s="160"/>
      <c r="M171" s="161"/>
      <c r="N171" s="158"/>
      <c r="O171" s="159"/>
      <c r="P171" s="160"/>
      <c r="Q171" s="161"/>
      <c r="R171" s="158"/>
      <c r="S171" s="159"/>
      <c r="T171" s="160"/>
      <c r="U171" s="161"/>
      <c r="V171" s="158"/>
      <c r="W171" s="159"/>
      <c r="X171" s="160"/>
      <c r="Y171" s="278"/>
      <c r="Z171" s="23" t="s">
        <v>35</v>
      </c>
      <c r="AA171" s="72" t="s">
        <v>0</v>
      </c>
      <c r="AB171" s="75" t="s">
        <v>100</v>
      </c>
      <c r="AC171" s="26">
        <f>VLOOKUP($BK$1,dummy!$A$3:$H$24,HLOOKUP(AB171,dummy!$B$1:$H$2,2,FALSE),FALSE)</f>
        <v>11</v>
      </c>
      <c r="AD171" s="157"/>
      <c r="AE171" s="158"/>
      <c r="AF171" s="159"/>
      <c r="AG171" s="160"/>
      <c r="AH171" s="161"/>
      <c r="AI171" s="158"/>
      <c r="AJ171" s="159"/>
      <c r="AK171" s="160"/>
      <c r="AL171" s="161"/>
      <c r="AM171" s="158"/>
      <c r="AN171" s="159"/>
      <c r="AO171" s="160"/>
      <c r="AP171" s="161"/>
      <c r="AQ171" s="158"/>
      <c r="AR171" s="159"/>
      <c r="AS171" s="160"/>
      <c r="AT171" s="161"/>
      <c r="AU171" s="158"/>
      <c r="AV171" s="159"/>
      <c r="AW171" s="160"/>
      <c r="AX171" s="21"/>
      <c r="AY171" s="35" t="s">
        <v>3</v>
      </c>
      <c r="AZ171" s="36"/>
      <c r="BA171" s="250">
        <v>8</v>
      </c>
      <c r="BB171" s="251"/>
      <c r="BC171" s="252"/>
      <c r="BD171" s="29"/>
      <c r="BE171" s="253">
        <f>BI166-(BI170*BA171)</f>
        <v>336</v>
      </c>
      <c r="BF171" s="254"/>
      <c r="BG171" s="255"/>
      <c r="BH171" s="47"/>
      <c r="BI171" s="48">
        <f>BI168-BE171</f>
        <v>-336</v>
      </c>
      <c r="BK171" s="242"/>
      <c r="BL171" s="242"/>
      <c r="BM171" s="249"/>
      <c r="BN171" s="242"/>
    </row>
    <row r="172" spans="1:66" ht="11.45" customHeight="1" x14ac:dyDescent="0.25">
      <c r="A172" s="23" t="s">
        <v>34</v>
      </c>
      <c r="B172" s="72" t="s">
        <v>4</v>
      </c>
      <c r="C172" s="75" t="s">
        <v>99</v>
      </c>
      <c r="D172" s="26">
        <f>VLOOKUP($BK$1,dummy!$A$3:$H$24,HLOOKUP(C172,dummy!$B$1:$H$2,2,FALSE),FALSE)</f>
        <v>11</v>
      </c>
      <c r="E172" s="157"/>
      <c r="F172" s="158"/>
      <c r="G172" s="159"/>
      <c r="H172" s="160"/>
      <c r="I172" s="161"/>
      <c r="J172" s="158"/>
      <c r="K172" s="159"/>
      <c r="L172" s="160"/>
      <c r="M172" s="161"/>
      <c r="N172" s="158"/>
      <c r="O172" s="159"/>
      <c r="P172" s="160"/>
      <c r="Q172" s="161"/>
      <c r="R172" s="158"/>
      <c r="S172" s="159"/>
      <c r="T172" s="160"/>
      <c r="U172" s="161"/>
      <c r="V172" s="158"/>
      <c r="W172" s="159"/>
      <c r="X172" s="160"/>
      <c r="Y172" s="278"/>
      <c r="Z172" s="23" t="s">
        <v>34</v>
      </c>
      <c r="AA172" s="72" t="s">
        <v>12</v>
      </c>
      <c r="AB172" s="75" t="s">
        <v>101</v>
      </c>
      <c r="AC172" s="26">
        <f>VLOOKUP($BK$1,dummy!$A$3:$H$24,HLOOKUP(AB172,dummy!$B$1:$H$2,2,FALSE),FALSE)</f>
        <v>11</v>
      </c>
      <c r="AD172" s="157"/>
      <c r="AE172" s="158"/>
      <c r="AF172" s="159"/>
      <c r="AG172" s="160"/>
      <c r="AH172" s="161"/>
      <c r="AI172" s="158"/>
      <c r="AJ172" s="159"/>
      <c r="AK172" s="160"/>
      <c r="AL172" s="161"/>
      <c r="AM172" s="158"/>
      <c r="AN172" s="159"/>
      <c r="AO172" s="160"/>
      <c r="AP172" s="161"/>
      <c r="AQ172" s="158"/>
      <c r="AR172" s="159"/>
      <c r="AS172" s="160"/>
      <c r="AT172" s="161"/>
      <c r="AU172" s="158"/>
      <c r="AV172" s="159"/>
      <c r="AW172" s="160"/>
      <c r="AX172" s="21"/>
      <c r="AY172" s="238"/>
      <c r="AZ172" s="239"/>
      <c r="BA172" s="239"/>
      <c r="BB172" s="239"/>
      <c r="BC172" s="239"/>
      <c r="BD172" s="239"/>
      <c r="BE172" s="239"/>
      <c r="BF172" s="239"/>
      <c r="BG172" s="239"/>
      <c r="BH172" s="240"/>
      <c r="BI172" s="22">
        <v>336</v>
      </c>
      <c r="BK172" s="241">
        <f>AY172</f>
        <v>0</v>
      </c>
      <c r="BL172" s="241"/>
      <c r="BM172" s="241"/>
      <c r="BN172" s="241"/>
    </row>
    <row r="173" spans="1:66" ht="11.45" customHeight="1" x14ac:dyDescent="0.25">
      <c r="A173" s="23" t="s">
        <v>33</v>
      </c>
      <c r="B173" s="72" t="s">
        <v>0</v>
      </c>
      <c r="C173" s="75" t="s">
        <v>100</v>
      </c>
      <c r="D173" s="26">
        <f>VLOOKUP($BK$1,dummy!$A$3:$H$24,HLOOKUP(C173,dummy!$B$1:$H$2,2,FALSE),FALSE)</f>
        <v>11</v>
      </c>
      <c r="E173" s="157"/>
      <c r="F173" s="158"/>
      <c r="G173" s="159"/>
      <c r="H173" s="160"/>
      <c r="I173" s="161"/>
      <c r="J173" s="158"/>
      <c r="K173" s="159"/>
      <c r="L173" s="160"/>
      <c r="M173" s="161"/>
      <c r="N173" s="158"/>
      <c r="O173" s="159"/>
      <c r="P173" s="160"/>
      <c r="Q173" s="161"/>
      <c r="R173" s="158"/>
      <c r="S173" s="159"/>
      <c r="T173" s="160"/>
      <c r="U173" s="161"/>
      <c r="V173" s="158"/>
      <c r="W173" s="159"/>
      <c r="X173" s="160"/>
      <c r="Y173" s="278"/>
      <c r="Z173" s="23" t="s">
        <v>33</v>
      </c>
      <c r="AA173" s="72" t="s">
        <v>9</v>
      </c>
      <c r="AB173" s="75" t="s">
        <v>102</v>
      </c>
      <c r="AC173" s="26">
        <f>VLOOKUP($BK$1,dummy!$A$3:$H$24,HLOOKUP(AB173,dummy!$B$1:$H$2,2,FALSE),FALSE)</f>
        <v>11</v>
      </c>
      <c r="AD173" s="157"/>
      <c r="AE173" s="158"/>
      <c r="AF173" s="159"/>
      <c r="AG173" s="160"/>
      <c r="AH173" s="161"/>
      <c r="AI173" s="158"/>
      <c r="AJ173" s="159"/>
      <c r="AK173" s="160"/>
      <c r="AL173" s="161"/>
      <c r="AM173" s="158"/>
      <c r="AN173" s="159"/>
      <c r="AO173" s="160"/>
      <c r="AP173" s="161"/>
      <c r="AQ173" s="158"/>
      <c r="AR173" s="159"/>
      <c r="AS173" s="160"/>
      <c r="AT173" s="161"/>
      <c r="AU173" s="158"/>
      <c r="AV173" s="159"/>
      <c r="AW173" s="160"/>
      <c r="AX173" s="21"/>
      <c r="AY173" s="27" t="s">
        <v>26</v>
      </c>
      <c r="AZ173" s="28"/>
      <c r="BA173" s="29" t="s">
        <v>25</v>
      </c>
      <c r="BB173" s="29" t="s">
        <v>24</v>
      </c>
      <c r="BC173" s="29" t="s">
        <v>23</v>
      </c>
      <c r="BD173" s="29"/>
      <c r="BE173" s="29" t="s">
        <v>22</v>
      </c>
      <c r="BF173" s="30" t="s">
        <v>21</v>
      </c>
      <c r="BG173" s="30" t="s">
        <v>20</v>
      </c>
      <c r="BH173" s="30"/>
      <c r="BI173" s="31" t="s">
        <v>19</v>
      </c>
      <c r="BK173" s="32" t="s">
        <v>18</v>
      </c>
      <c r="BL173" s="32" t="s">
        <v>17</v>
      </c>
      <c r="BM173" s="33" t="s">
        <v>16</v>
      </c>
      <c r="BN173" s="34" t="s">
        <v>15</v>
      </c>
    </row>
    <row r="174" spans="1:66" ht="11.45" customHeight="1" x14ac:dyDescent="0.25">
      <c r="A174" s="23" t="s">
        <v>32</v>
      </c>
      <c r="B174" s="72" t="s">
        <v>12</v>
      </c>
      <c r="C174" s="75" t="s">
        <v>101</v>
      </c>
      <c r="D174" s="26">
        <f>VLOOKUP($BK$1,dummy!$A$3:$H$24,HLOOKUP(C174,dummy!$B$1:$H$2,2,FALSE),FALSE)</f>
        <v>11</v>
      </c>
      <c r="E174" s="157"/>
      <c r="F174" s="158"/>
      <c r="G174" s="159"/>
      <c r="H174" s="160"/>
      <c r="I174" s="161"/>
      <c r="J174" s="158"/>
      <c r="K174" s="159"/>
      <c r="L174" s="160"/>
      <c r="M174" s="161"/>
      <c r="N174" s="158"/>
      <c r="O174" s="159"/>
      <c r="P174" s="160"/>
      <c r="Q174" s="161"/>
      <c r="R174" s="158"/>
      <c r="S174" s="159"/>
      <c r="T174" s="160"/>
      <c r="U174" s="161"/>
      <c r="V174" s="158"/>
      <c r="W174" s="159"/>
      <c r="X174" s="160"/>
      <c r="Y174" s="278"/>
      <c r="Z174" s="23" t="s">
        <v>32</v>
      </c>
      <c r="AA174" s="72" t="s">
        <v>0</v>
      </c>
      <c r="AB174" s="75" t="s">
        <v>103</v>
      </c>
      <c r="AC174" s="26">
        <f>VLOOKUP($BK$1,dummy!$A$3:$H$24,HLOOKUP(AB174,dummy!$B$1:$H$2,2,FALSE),FALSE)</f>
        <v>11</v>
      </c>
      <c r="AD174" s="157"/>
      <c r="AE174" s="158"/>
      <c r="AF174" s="159"/>
      <c r="AG174" s="160"/>
      <c r="AH174" s="161"/>
      <c r="AI174" s="158"/>
      <c r="AJ174" s="159"/>
      <c r="AK174" s="160"/>
      <c r="AL174" s="161"/>
      <c r="AM174" s="158"/>
      <c r="AN174" s="159"/>
      <c r="AO174" s="160"/>
      <c r="AP174" s="161"/>
      <c r="AQ174" s="158"/>
      <c r="AR174" s="159"/>
      <c r="AS174" s="160"/>
      <c r="AT174" s="161"/>
      <c r="AU174" s="158"/>
      <c r="AV174" s="159"/>
      <c r="AW174" s="160"/>
      <c r="AX174" s="21"/>
      <c r="AY174" s="35" t="s">
        <v>13</v>
      </c>
      <c r="AZ174" s="36"/>
      <c r="BA174" s="37">
        <f>(SUMPRODUCT(D154:D184,Q154:Q184))</f>
        <v>0</v>
      </c>
      <c r="BB174" s="37">
        <f>SUM(T154:T184)</f>
        <v>0</v>
      </c>
      <c r="BC174" s="37">
        <f>(SUMPRODUCT(D154:D184,Q154:Q184,S154:S184))*(-1)</f>
        <v>0</v>
      </c>
      <c r="BD174" s="29"/>
      <c r="BE174" s="37">
        <f>(SUMPRODUCT(AC154:AC184,AP154:AP184))</f>
        <v>0</v>
      </c>
      <c r="BF174" s="38">
        <f>SUM(AS154:AS184)</f>
        <v>0</v>
      </c>
      <c r="BG174" s="38">
        <f>(SUMPRODUCT(AC154:AC184,AP154:AP184,AR154:AR184))*(-1)</f>
        <v>0</v>
      </c>
      <c r="BH174" s="39"/>
      <c r="BI174" s="40">
        <f>SUM(BA174:BG174)</f>
        <v>0</v>
      </c>
      <c r="BK174" s="242">
        <f>(BA175*BN153)+T156+T163+T170+T177</f>
        <v>0</v>
      </c>
      <c r="BL174" s="243">
        <f>BA176*8</f>
        <v>0</v>
      </c>
      <c r="BM174" s="244"/>
      <c r="BN174" s="243">
        <f>SUM(S154:S184)</f>
        <v>0</v>
      </c>
    </row>
    <row r="175" spans="1:66" ht="11.45" customHeight="1" x14ac:dyDescent="0.25">
      <c r="A175" s="23" t="s">
        <v>31</v>
      </c>
      <c r="B175" s="72" t="s">
        <v>9</v>
      </c>
      <c r="C175" s="75" t="s">
        <v>102</v>
      </c>
      <c r="D175" s="26">
        <f>VLOOKUP($BK$1,dummy!$A$3:$H$24,HLOOKUP(C175,dummy!$B$1:$H$2,2,FALSE),FALSE)</f>
        <v>11</v>
      </c>
      <c r="E175" s="157"/>
      <c r="F175" s="158"/>
      <c r="G175" s="159"/>
      <c r="H175" s="160"/>
      <c r="I175" s="161"/>
      <c r="J175" s="158"/>
      <c r="K175" s="159"/>
      <c r="L175" s="160"/>
      <c r="M175" s="161"/>
      <c r="N175" s="158"/>
      <c r="O175" s="159"/>
      <c r="P175" s="160"/>
      <c r="Q175" s="161"/>
      <c r="R175" s="158"/>
      <c r="S175" s="159"/>
      <c r="T175" s="160"/>
      <c r="U175" s="161"/>
      <c r="V175" s="158"/>
      <c r="W175" s="159"/>
      <c r="X175" s="160"/>
      <c r="Y175" s="278"/>
      <c r="Z175" s="43" t="s">
        <v>31</v>
      </c>
      <c r="AA175" s="76" t="s">
        <v>2</v>
      </c>
      <c r="AB175" s="77" t="s">
        <v>18</v>
      </c>
      <c r="AC175" s="46">
        <f>VLOOKUP($BK$1,dummy!$A$3:$H$24,HLOOKUP(AB175,dummy!$B$1:$H$2,2,FALSE),FALSE)</f>
        <v>8</v>
      </c>
      <c r="AD175" s="164"/>
      <c r="AE175" s="165"/>
      <c r="AF175" s="166"/>
      <c r="AG175" s="167"/>
      <c r="AH175" s="168"/>
      <c r="AI175" s="165"/>
      <c r="AJ175" s="166"/>
      <c r="AK175" s="167"/>
      <c r="AL175" s="168"/>
      <c r="AM175" s="165"/>
      <c r="AN175" s="166"/>
      <c r="AO175" s="167"/>
      <c r="AP175" s="168"/>
      <c r="AQ175" s="165"/>
      <c r="AR175" s="166"/>
      <c r="AS175" s="167"/>
      <c r="AT175" s="168"/>
      <c r="AU175" s="165"/>
      <c r="AV175" s="166"/>
      <c r="AW175" s="167"/>
      <c r="AX175" s="21"/>
      <c r="AY175" s="41" t="s">
        <v>10</v>
      </c>
      <c r="AZ175" s="42"/>
      <c r="BA175" s="37">
        <f>SUMIF(R154:R184,1)</f>
        <v>0</v>
      </c>
      <c r="BB175" s="245">
        <f>Q156+Q163+Q170+Q177</f>
        <v>0</v>
      </c>
      <c r="BC175" s="246"/>
      <c r="BD175" s="29"/>
      <c r="BE175" s="37">
        <f>SUMIF(AQ154:AQ184,1)</f>
        <v>0</v>
      </c>
      <c r="BF175" s="245">
        <f>AP154+AP161+AP168+AP175+AP182</f>
        <v>0</v>
      </c>
      <c r="BG175" s="246"/>
      <c r="BH175" s="39"/>
      <c r="BI175" s="40">
        <f>(BA175+BE175)-(BB175+BF175)</f>
        <v>0</v>
      </c>
      <c r="BK175" s="242"/>
      <c r="BL175" s="242"/>
      <c r="BM175" s="244"/>
      <c r="BN175" s="242"/>
    </row>
    <row r="176" spans="1:66" ht="11.45" customHeight="1" x14ac:dyDescent="0.25">
      <c r="A176" s="23" t="s">
        <v>30</v>
      </c>
      <c r="B176" s="72" t="s">
        <v>0</v>
      </c>
      <c r="C176" s="75" t="s">
        <v>103</v>
      </c>
      <c r="D176" s="26">
        <f>VLOOKUP($BK$1,dummy!$A$3:$H$24,HLOOKUP(C176,dummy!$B$1:$H$2,2,FALSE),FALSE)</f>
        <v>11</v>
      </c>
      <c r="E176" s="157"/>
      <c r="F176" s="158"/>
      <c r="G176" s="159"/>
      <c r="H176" s="160"/>
      <c r="I176" s="161"/>
      <c r="J176" s="158"/>
      <c r="K176" s="159"/>
      <c r="L176" s="160"/>
      <c r="M176" s="161"/>
      <c r="N176" s="158"/>
      <c r="O176" s="159"/>
      <c r="P176" s="160"/>
      <c r="Q176" s="161"/>
      <c r="R176" s="158"/>
      <c r="S176" s="159"/>
      <c r="T176" s="160"/>
      <c r="U176" s="161"/>
      <c r="V176" s="158"/>
      <c r="W176" s="159"/>
      <c r="X176" s="160"/>
      <c r="Y176" s="278"/>
      <c r="Z176" s="78" t="s">
        <v>30</v>
      </c>
      <c r="AA176" s="79" t="s">
        <v>7</v>
      </c>
      <c r="AB176" s="80" t="s">
        <v>98</v>
      </c>
      <c r="AC176" s="81">
        <v>0</v>
      </c>
      <c r="AD176" s="171"/>
      <c r="AE176" s="172"/>
      <c r="AF176" s="173"/>
      <c r="AG176" s="174"/>
      <c r="AH176" s="175"/>
      <c r="AI176" s="172"/>
      <c r="AJ176" s="173"/>
      <c r="AK176" s="174"/>
      <c r="AL176" s="175"/>
      <c r="AM176" s="172"/>
      <c r="AN176" s="173"/>
      <c r="AO176" s="174"/>
      <c r="AP176" s="175"/>
      <c r="AQ176" s="172"/>
      <c r="AR176" s="173"/>
      <c r="AS176" s="174"/>
      <c r="AT176" s="175"/>
      <c r="AU176" s="172"/>
      <c r="AV176" s="173"/>
      <c r="AW176" s="174"/>
      <c r="AX176" s="21"/>
      <c r="AY176" s="35" t="s">
        <v>6</v>
      </c>
      <c r="AZ176" s="36"/>
      <c r="BA176" s="37">
        <f>(SUMIF(R154:R184,3)/3)</f>
        <v>0</v>
      </c>
      <c r="BB176" s="247"/>
      <c r="BC176" s="248"/>
      <c r="BD176" s="29"/>
      <c r="BE176" s="37">
        <f>(SUMIF(AQ154:AQ184,3)/3)</f>
        <v>0</v>
      </c>
      <c r="BF176" s="247"/>
      <c r="BG176" s="248"/>
      <c r="BH176" s="39"/>
      <c r="BI176" s="40">
        <f>SUM(BA176:BE176)</f>
        <v>0</v>
      </c>
      <c r="BK176" s="242">
        <f>(BE175*BN153)+AS154+AS161+AS168+AS175+AS182</f>
        <v>0</v>
      </c>
      <c r="BL176" s="243">
        <f>BE176*8</f>
        <v>0</v>
      </c>
      <c r="BM176" s="249">
        <f>BI177</f>
        <v>-336</v>
      </c>
      <c r="BN176" s="243">
        <f>SUM(AR154:AR184)</f>
        <v>0</v>
      </c>
    </row>
    <row r="177" spans="1:66" ht="11.45" customHeight="1" x14ac:dyDescent="0.25">
      <c r="A177" s="43" t="s">
        <v>29</v>
      </c>
      <c r="B177" s="76" t="s">
        <v>2</v>
      </c>
      <c r="C177" s="77" t="s">
        <v>18</v>
      </c>
      <c r="D177" s="46">
        <f>VLOOKUP($BK$1,dummy!$A$3:$H$24,HLOOKUP(C177,dummy!$B$1:$H$2,2,FALSE),FALSE)</f>
        <v>8</v>
      </c>
      <c r="E177" s="164"/>
      <c r="F177" s="165"/>
      <c r="G177" s="166"/>
      <c r="H177" s="167"/>
      <c r="I177" s="168"/>
      <c r="J177" s="165"/>
      <c r="K177" s="166"/>
      <c r="L177" s="167"/>
      <c r="M177" s="168"/>
      <c r="N177" s="165"/>
      <c r="O177" s="166"/>
      <c r="P177" s="167"/>
      <c r="Q177" s="168"/>
      <c r="R177" s="165"/>
      <c r="S177" s="166"/>
      <c r="T177" s="167"/>
      <c r="U177" s="168"/>
      <c r="V177" s="165"/>
      <c r="W177" s="166"/>
      <c r="X177" s="167"/>
      <c r="Y177" s="278"/>
      <c r="Z177" s="23" t="s">
        <v>29</v>
      </c>
      <c r="AA177" s="72" t="s">
        <v>4</v>
      </c>
      <c r="AB177" s="75" t="s">
        <v>99</v>
      </c>
      <c r="AC177" s="26">
        <f>VLOOKUP($BK$1,dummy!$A$3:$H$24,HLOOKUP(AB177,dummy!$B$1:$H$2,2,FALSE),FALSE)</f>
        <v>11</v>
      </c>
      <c r="AD177" s="157"/>
      <c r="AE177" s="158"/>
      <c r="AF177" s="159"/>
      <c r="AG177" s="160"/>
      <c r="AH177" s="161"/>
      <c r="AI177" s="158"/>
      <c r="AJ177" s="159"/>
      <c r="AK177" s="160"/>
      <c r="AL177" s="161"/>
      <c r="AM177" s="158"/>
      <c r="AN177" s="159"/>
      <c r="AO177" s="160"/>
      <c r="AP177" s="161"/>
      <c r="AQ177" s="158"/>
      <c r="AR177" s="159"/>
      <c r="AS177" s="160"/>
      <c r="AT177" s="161"/>
      <c r="AU177" s="158"/>
      <c r="AV177" s="159"/>
      <c r="AW177" s="160"/>
      <c r="AX177" s="21"/>
      <c r="AY177" s="35" t="s">
        <v>3</v>
      </c>
      <c r="AZ177" s="36"/>
      <c r="BA177" s="250">
        <v>8</v>
      </c>
      <c r="BB177" s="251"/>
      <c r="BC177" s="252"/>
      <c r="BD177" s="29"/>
      <c r="BE177" s="253">
        <f>BI172-(BI176*BA177)</f>
        <v>336</v>
      </c>
      <c r="BF177" s="254"/>
      <c r="BG177" s="255"/>
      <c r="BH177" s="47"/>
      <c r="BI177" s="48">
        <f>BI174-BE177</f>
        <v>-336</v>
      </c>
      <c r="BK177" s="242"/>
      <c r="BL177" s="242"/>
      <c r="BM177" s="249"/>
      <c r="BN177" s="242"/>
    </row>
    <row r="178" spans="1:66" ht="11.45" customHeight="1" x14ac:dyDescent="0.25">
      <c r="A178" s="23" t="s">
        <v>28</v>
      </c>
      <c r="B178" s="72" t="s">
        <v>7</v>
      </c>
      <c r="C178" s="75" t="s">
        <v>98</v>
      </c>
      <c r="D178" s="26">
        <f>VLOOKUP($BK$1,dummy!$A$3:$H$24,HLOOKUP(C178,dummy!$B$1:$H$2,2,FALSE),FALSE)</f>
        <v>11</v>
      </c>
      <c r="E178" s="157"/>
      <c r="F178" s="158"/>
      <c r="G178" s="159"/>
      <c r="H178" s="160"/>
      <c r="I178" s="161"/>
      <c r="J178" s="158"/>
      <c r="K178" s="159"/>
      <c r="L178" s="160"/>
      <c r="M178" s="161"/>
      <c r="N178" s="158"/>
      <c r="O178" s="159"/>
      <c r="P178" s="160"/>
      <c r="Q178" s="161"/>
      <c r="R178" s="158"/>
      <c r="S178" s="159"/>
      <c r="T178" s="160"/>
      <c r="U178" s="161"/>
      <c r="V178" s="158"/>
      <c r="W178" s="159"/>
      <c r="X178" s="160"/>
      <c r="Y178" s="278"/>
      <c r="Z178" s="23" t="s">
        <v>28</v>
      </c>
      <c r="AA178" s="72" t="s">
        <v>0</v>
      </c>
      <c r="AB178" s="75" t="s">
        <v>100</v>
      </c>
      <c r="AC178" s="26">
        <f>VLOOKUP($BK$1,dummy!$A$3:$H$24,HLOOKUP(AB178,dummy!$B$1:$H$2,2,FALSE),FALSE)</f>
        <v>11</v>
      </c>
      <c r="AD178" s="157"/>
      <c r="AE178" s="158"/>
      <c r="AF178" s="159"/>
      <c r="AG178" s="160"/>
      <c r="AH178" s="161"/>
      <c r="AI178" s="158"/>
      <c r="AJ178" s="159"/>
      <c r="AK178" s="160"/>
      <c r="AL178" s="161"/>
      <c r="AM178" s="158"/>
      <c r="AN178" s="159"/>
      <c r="AO178" s="160"/>
      <c r="AP178" s="161"/>
      <c r="AQ178" s="158"/>
      <c r="AR178" s="159"/>
      <c r="AS178" s="160"/>
      <c r="AT178" s="161"/>
      <c r="AU178" s="158"/>
      <c r="AV178" s="159"/>
      <c r="AW178" s="160"/>
      <c r="AX178" s="21"/>
      <c r="AY178" s="238"/>
      <c r="AZ178" s="239"/>
      <c r="BA178" s="239"/>
      <c r="BB178" s="239"/>
      <c r="BC178" s="239"/>
      <c r="BD178" s="239"/>
      <c r="BE178" s="239"/>
      <c r="BF178" s="239"/>
      <c r="BG178" s="239"/>
      <c r="BH178" s="240"/>
      <c r="BI178" s="22">
        <v>336</v>
      </c>
      <c r="BK178" s="241">
        <f>AY178</f>
        <v>0</v>
      </c>
      <c r="BL178" s="241"/>
      <c r="BM178" s="241"/>
      <c r="BN178" s="241"/>
    </row>
    <row r="179" spans="1:66" ht="11.45" customHeight="1" x14ac:dyDescent="0.25">
      <c r="A179" s="23" t="s">
        <v>27</v>
      </c>
      <c r="B179" s="72" t="s">
        <v>4</v>
      </c>
      <c r="C179" s="75" t="s">
        <v>99</v>
      </c>
      <c r="D179" s="26">
        <f>VLOOKUP($BK$1,dummy!$A$3:$H$24,HLOOKUP(C179,dummy!$B$1:$H$2,2,FALSE),FALSE)</f>
        <v>11</v>
      </c>
      <c r="E179" s="157"/>
      <c r="F179" s="158"/>
      <c r="G179" s="159"/>
      <c r="H179" s="160"/>
      <c r="I179" s="161"/>
      <c r="J179" s="158"/>
      <c r="K179" s="159"/>
      <c r="L179" s="160"/>
      <c r="M179" s="161"/>
      <c r="N179" s="158"/>
      <c r="O179" s="159"/>
      <c r="P179" s="160"/>
      <c r="Q179" s="161"/>
      <c r="R179" s="158"/>
      <c r="S179" s="159"/>
      <c r="T179" s="160"/>
      <c r="U179" s="161"/>
      <c r="V179" s="158"/>
      <c r="W179" s="159"/>
      <c r="X179" s="160"/>
      <c r="Y179" s="278"/>
      <c r="Z179" s="23" t="s">
        <v>27</v>
      </c>
      <c r="AA179" s="72" t="s">
        <v>12</v>
      </c>
      <c r="AB179" s="75" t="s">
        <v>101</v>
      </c>
      <c r="AC179" s="26">
        <f>VLOOKUP($BK$1,dummy!$A$3:$H$24,HLOOKUP(AB179,dummy!$B$1:$H$2,2,FALSE),FALSE)</f>
        <v>11</v>
      </c>
      <c r="AD179" s="157"/>
      <c r="AE179" s="158"/>
      <c r="AF179" s="159"/>
      <c r="AG179" s="160"/>
      <c r="AH179" s="161"/>
      <c r="AI179" s="158"/>
      <c r="AJ179" s="159"/>
      <c r="AK179" s="160"/>
      <c r="AL179" s="161"/>
      <c r="AM179" s="158"/>
      <c r="AN179" s="159"/>
      <c r="AO179" s="160"/>
      <c r="AP179" s="161"/>
      <c r="AQ179" s="158"/>
      <c r="AR179" s="159"/>
      <c r="AS179" s="160"/>
      <c r="AT179" s="161"/>
      <c r="AU179" s="158"/>
      <c r="AV179" s="159"/>
      <c r="AW179" s="160"/>
      <c r="AX179" s="21"/>
      <c r="AY179" s="27" t="s">
        <v>26</v>
      </c>
      <c r="AZ179" s="28"/>
      <c r="BA179" s="29" t="s">
        <v>25</v>
      </c>
      <c r="BB179" s="29" t="s">
        <v>24</v>
      </c>
      <c r="BC179" s="29" t="s">
        <v>23</v>
      </c>
      <c r="BD179" s="29"/>
      <c r="BE179" s="29" t="s">
        <v>22</v>
      </c>
      <c r="BF179" s="30" t="s">
        <v>21</v>
      </c>
      <c r="BG179" s="30" t="s">
        <v>20</v>
      </c>
      <c r="BH179" s="30"/>
      <c r="BI179" s="31" t="s">
        <v>19</v>
      </c>
      <c r="BK179" s="32" t="s">
        <v>18</v>
      </c>
      <c r="BL179" s="32" t="s">
        <v>17</v>
      </c>
      <c r="BM179" s="33" t="s">
        <v>16</v>
      </c>
      <c r="BN179" s="34" t="s">
        <v>15</v>
      </c>
    </row>
    <row r="180" spans="1:66" ht="11.45" customHeight="1" x14ac:dyDescent="0.25">
      <c r="A180" s="23" t="s">
        <v>14</v>
      </c>
      <c r="B180" s="18" t="s">
        <v>0</v>
      </c>
      <c r="C180" s="25" t="s">
        <v>100</v>
      </c>
      <c r="D180" s="26">
        <f>VLOOKUP($BK$1,dummy!$A$3:$H$24,HLOOKUP(C180,dummy!$B$1:$H$2,2,FALSE),FALSE)</f>
        <v>11</v>
      </c>
      <c r="E180" s="157"/>
      <c r="F180" s="158"/>
      <c r="G180" s="159"/>
      <c r="H180" s="160"/>
      <c r="I180" s="161"/>
      <c r="J180" s="158"/>
      <c r="K180" s="159"/>
      <c r="L180" s="160"/>
      <c r="M180" s="161"/>
      <c r="N180" s="158"/>
      <c r="O180" s="159"/>
      <c r="P180" s="160"/>
      <c r="Q180" s="161"/>
      <c r="R180" s="158"/>
      <c r="S180" s="159"/>
      <c r="T180" s="160"/>
      <c r="U180" s="161"/>
      <c r="V180" s="158"/>
      <c r="W180" s="159"/>
      <c r="X180" s="160"/>
      <c r="Y180" s="278"/>
      <c r="Z180" s="23" t="s">
        <v>14</v>
      </c>
      <c r="AA180" s="72" t="s">
        <v>9</v>
      </c>
      <c r="AB180" s="75" t="s">
        <v>102</v>
      </c>
      <c r="AC180" s="26">
        <f>VLOOKUP($BK$1,dummy!$A$3:$H$24,HLOOKUP(AB180,dummy!$B$1:$H$2,2,FALSE),FALSE)</f>
        <v>11</v>
      </c>
      <c r="AD180" s="157"/>
      <c r="AE180" s="158"/>
      <c r="AF180" s="159"/>
      <c r="AG180" s="160"/>
      <c r="AH180" s="161"/>
      <c r="AI180" s="158"/>
      <c r="AJ180" s="159"/>
      <c r="AK180" s="160"/>
      <c r="AL180" s="161"/>
      <c r="AM180" s="158"/>
      <c r="AN180" s="159"/>
      <c r="AO180" s="160"/>
      <c r="AP180" s="161"/>
      <c r="AQ180" s="158"/>
      <c r="AR180" s="159"/>
      <c r="AS180" s="160"/>
      <c r="AT180" s="161"/>
      <c r="AU180" s="158"/>
      <c r="AV180" s="159"/>
      <c r="AW180" s="160"/>
      <c r="AX180" s="21"/>
      <c r="AY180" s="35" t="s">
        <v>13</v>
      </c>
      <c r="AZ180" s="36"/>
      <c r="BA180" s="37">
        <f>(SUMPRODUCT(D154:D184,U154:U184))</f>
        <v>0</v>
      </c>
      <c r="BB180" s="37">
        <f>SUM(X154:X184)</f>
        <v>0</v>
      </c>
      <c r="BC180" s="37">
        <f>(SUMPRODUCT(D154:D184,U154:U184,W154:W184))*(-1)</f>
        <v>0</v>
      </c>
      <c r="BD180" s="29"/>
      <c r="BE180" s="37">
        <f>(SUMPRODUCT(AC154:AC184,AT154:AT184))</f>
        <v>0</v>
      </c>
      <c r="BF180" s="38">
        <f>SUM(AW154:AW184)</f>
        <v>0</v>
      </c>
      <c r="BG180" s="38">
        <f>(SUMPRODUCT(AC154:AC184,AT154:AT184,AV154:AV184))*(-1)</f>
        <v>0</v>
      </c>
      <c r="BH180" s="39"/>
      <c r="BI180" s="40">
        <f>SUM(BA180:BG180)</f>
        <v>0</v>
      </c>
      <c r="BK180" s="242">
        <f>(BA181*BN153)+X156+X163+X170+X177</f>
        <v>0</v>
      </c>
      <c r="BL180" s="243">
        <f>BA182*8</f>
        <v>0</v>
      </c>
      <c r="BM180" s="244"/>
      <c r="BN180" s="243">
        <f>SUM(W154:W184)</f>
        <v>0</v>
      </c>
    </row>
    <row r="181" spans="1:66" ht="11.45" customHeight="1" x14ac:dyDescent="0.25">
      <c r="A181" s="23" t="s">
        <v>11</v>
      </c>
      <c r="B181" s="82" t="s">
        <v>12</v>
      </c>
      <c r="C181" s="83" t="s">
        <v>101</v>
      </c>
      <c r="D181" s="26">
        <f>VLOOKUP($BK$1,dummy!$A$3:$H$24,HLOOKUP(C181,dummy!$B$1:$H$2,2,FALSE),FALSE)</f>
        <v>11</v>
      </c>
      <c r="E181" s="157"/>
      <c r="F181" s="158"/>
      <c r="G181" s="159"/>
      <c r="H181" s="160"/>
      <c r="I181" s="161"/>
      <c r="J181" s="158"/>
      <c r="K181" s="159"/>
      <c r="L181" s="160"/>
      <c r="M181" s="161"/>
      <c r="N181" s="158"/>
      <c r="O181" s="159"/>
      <c r="P181" s="160"/>
      <c r="Q181" s="161"/>
      <c r="R181" s="158"/>
      <c r="S181" s="159"/>
      <c r="T181" s="160"/>
      <c r="U181" s="161"/>
      <c r="V181" s="158"/>
      <c r="W181" s="159"/>
      <c r="X181" s="160"/>
      <c r="Y181" s="278"/>
      <c r="Z181" s="23" t="s">
        <v>11</v>
      </c>
      <c r="AA181" s="72" t="s">
        <v>0</v>
      </c>
      <c r="AB181" s="75" t="s">
        <v>103</v>
      </c>
      <c r="AC181" s="26">
        <f>VLOOKUP($BK$1,dummy!$A$3:$H$24,HLOOKUP(AB181,dummy!$B$1:$H$2,2,FALSE),FALSE)</f>
        <v>11</v>
      </c>
      <c r="AD181" s="157"/>
      <c r="AE181" s="158"/>
      <c r="AF181" s="159"/>
      <c r="AG181" s="160"/>
      <c r="AH181" s="161"/>
      <c r="AI181" s="158"/>
      <c r="AJ181" s="159"/>
      <c r="AK181" s="160"/>
      <c r="AL181" s="161"/>
      <c r="AM181" s="158"/>
      <c r="AN181" s="159"/>
      <c r="AO181" s="160"/>
      <c r="AP181" s="161"/>
      <c r="AQ181" s="158"/>
      <c r="AR181" s="159"/>
      <c r="AS181" s="160"/>
      <c r="AT181" s="161"/>
      <c r="AU181" s="158"/>
      <c r="AV181" s="159"/>
      <c r="AW181" s="160"/>
      <c r="AX181" s="21"/>
      <c r="AY181" s="41" t="s">
        <v>10</v>
      </c>
      <c r="AZ181" s="42"/>
      <c r="BA181" s="37">
        <f>SUMIF(V154:V184,1)</f>
        <v>0</v>
      </c>
      <c r="BB181" s="245">
        <f>U156+U163+U170+U177</f>
        <v>0</v>
      </c>
      <c r="BC181" s="246"/>
      <c r="BD181" s="29"/>
      <c r="BE181" s="37">
        <f>SUMIF(AU154:AU184,1)</f>
        <v>0</v>
      </c>
      <c r="BF181" s="245">
        <f>AT154+AT161+AT168+AT175+AT182</f>
        <v>0</v>
      </c>
      <c r="BG181" s="246"/>
      <c r="BH181" s="39"/>
      <c r="BI181" s="40">
        <f>(BA181+BE181)-(BB181+BF181)</f>
        <v>0</v>
      </c>
      <c r="BK181" s="242"/>
      <c r="BL181" s="242"/>
      <c r="BM181" s="244"/>
      <c r="BN181" s="242"/>
    </row>
    <row r="182" spans="1:66" ht="11.45" customHeight="1" x14ac:dyDescent="0.25">
      <c r="A182" s="23" t="s">
        <v>8</v>
      </c>
      <c r="B182" s="18" t="s">
        <v>9</v>
      </c>
      <c r="C182" s="25" t="s">
        <v>102</v>
      </c>
      <c r="D182" s="26">
        <f>VLOOKUP($BK$1,dummy!$A$3:$H$24,HLOOKUP(C182,dummy!$B$1:$H$2,2,FALSE),FALSE)</f>
        <v>11</v>
      </c>
      <c r="E182" s="157"/>
      <c r="F182" s="158"/>
      <c r="G182" s="159"/>
      <c r="H182" s="160"/>
      <c r="I182" s="161"/>
      <c r="J182" s="158"/>
      <c r="K182" s="159"/>
      <c r="L182" s="160"/>
      <c r="M182" s="161"/>
      <c r="N182" s="158"/>
      <c r="O182" s="159"/>
      <c r="P182" s="160"/>
      <c r="Q182" s="161"/>
      <c r="R182" s="158"/>
      <c r="S182" s="159"/>
      <c r="T182" s="160"/>
      <c r="U182" s="161"/>
      <c r="V182" s="158"/>
      <c r="W182" s="159"/>
      <c r="X182" s="160"/>
      <c r="Y182" s="278"/>
      <c r="Z182" s="43" t="s">
        <v>8</v>
      </c>
      <c r="AA182" s="76" t="s">
        <v>2</v>
      </c>
      <c r="AB182" s="77" t="s">
        <v>18</v>
      </c>
      <c r="AC182" s="46">
        <f>VLOOKUP($BK$1,dummy!$A$3:$H$24,HLOOKUP(AB182,dummy!$B$1:$H$2,2,FALSE),FALSE)</f>
        <v>8</v>
      </c>
      <c r="AD182" s="164"/>
      <c r="AE182" s="165"/>
      <c r="AF182" s="166"/>
      <c r="AG182" s="167"/>
      <c r="AH182" s="168"/>
      <c r="AI182" s="165"/>
      <c r="AJ182" s="166"/>
      <c r="AK182" s="167"/>
      <c r="AL182" s="168"/>
      <c r="AM182" s="165"/>
      <c r="AN182" s="166"/>
      <c r="AO182" s="167"/>
      <c r="AP182" s="168"/>
      <c r="AQ182" s="165"/>
      <c r="AR182" s="166"/>
      <c r="AS182" s="167"/>
      <c r="AT182" s="168"/>
      <c r="AU182" s="165"/>
      <c r="AV182" s="166"/>
      <c r="AW182" s="167"/>
      <c r="AX182" s="21"/>
      <c r="AY182" s="35" t="s">
        <v>6</v>
      </c>
      <c r="AZ182" s="36"/>
      <c r="BA182" s="37">
        <f>(SUMIF(V154:V184,3)/3)</f>
        <v>0</v>
      </c>
      <c r="BB182" s="247"/>
      <c r="BC182" s="248"/>
      <c r="BD182" s="29"/>
      <c r="BE182" s="37">
        <f>(SUMIF(AU154:AU184,3)/3)</f>
        <v>0</v>
      </c>
      <c r="BF182" s="247"/>
      <c r="BG182" s="248"/>
      <c r="BH182" s="39"/>
      <c r="BI182" s="40">
        <f>SUM(BA182:BE182)</f>
        <v>0</v>
      </c>
      <c r="BK182" s="242">
        <f>(BE181*BN153)+AW154+AW161+AW168+AW175+AW182</f>
        <v>0</v>
      </c>
      <c r="BL182" s="243">
        <f>BE182*8</f>
        <v>0</v>
      </c>
      <c r="BM182" s="249">
        <f>BI183</f>
        <v>-336</v>
      </c>
      <c r="BN182" s="243">
        <f>SUM(AV154:AV184)</f>
        <v>0</v>
      </c>
    </row>
    <row r="183" spans="1:66" ht="11.45" customHeight="1" x14ac:dyDescent="0.25">
      <c r="A183" s="23" t="s">
        <v>5</v>
      </c>
      <c r="B183" s="82" t="s">
        <v>0</v>
      </c>
      <c r="C183" s="83" t="s">
        <v>103</v>
      </c>
      <c r="D183" s="24">
        <f>VLOOKUP($BK$1,dummy!$A$3:$H$24,HLOOKUP(C183,dummy!$B$1:$H$2,2,FALSE),FALSE)</f>
        <v>11</v>
      </c>
      <c r="E183" s="157"/>
      <c r="F183" s="158"/>
      <c r="G183" s="159"/>
      <c r="H183" s="160"/>
      <c r="I183" s="161"/>
      <c r="J183" s="158"/>
      <c r="K183" s="159"/>
      <c r="L183" s="160"/>
      <c r="M183" s="161"/>
      <c r="N183" s="158"/>
      <c r="O183" s="159"/>
      <c r="P183" s="160"/>
      <c r="Q183" s="161"/>
      <c r="R183" s="158"/>
      <c r="S183" s="159"/>
      <c r="T183" s="160"/>
      <c r="U183" s="161"/>
      <c r="V183" s="158"/>
      <c r="W183" s="159"/>
      <c r="X183" s="160"/>
      <c r="Y183" s="278"/>
      <c r="Z183" s="23" t="s">
        <v>5</v>
      </c>
      <c r="AA183" s="72" t="s">
        <v>7</v>
      </c>
      <c r="AB183" s="75" t="s">
        <v>98</v>
      </c>
      <c r="AC183" s="26">
        <f>VLOOKUP($BK$1,dummy!$A$3:$H$24,HLOOKUP(AB183,dummy!$B$1:$H$2,2,FALSE),FALSE)</f>
        <v>11</v>
      </c>
      <c r="AD183" s="157"/>
      <c r="AE183" s="158"/>
      <c r="AF183" s="159"/>
      <c r="AG183" s="160"/>
      <c r="AH183" s="161"/>
      <c r="AI183" s="158"/>
      <c r="AJ183" s="159"/>
      <c r="AK183" s="160"/>
      <c r="AL183" s="161"/>
      <c r="AM183" s="158"/>
      <c r="AN183" s="159"/>
      <c r="AO183" s="160"/>
      <c r="AP183" s="161"/>
      <c r="AQ183" s="158"/>
      <c r="AR183" s="159"/>
      <c r="AS183" s="160"/>
      <c r="AT183" s="161"/>
      <c r="AU183" s="158"/>
      <c r="AV183" s="159"/>
      <c r="AW183" s="160"/>
      <c r="AX183" s="21"/>
      <c r="AY183" s="35" t="s">
        <v>3</v>
      </c>
      <c r="AZ183" s="36"/>
      <c r="BA183" s="250">
        <v>8</v>
      </c>
      <c r="BB183" s="251"/>
      <c r="BC183" s="252"/>
      <c r="BD183" s="29"/>
      <c r="BE183" s="253">
        <f>BI178-(BI182*BA183)</f>
        <v>336</v>
      </c>
      <c r="BF183" s="254"/>
      <c r="BG183" s="255"/>
      <c r="BH183" s="47"/>
      <c r="BI183" s="48">
        <f>BI180-BE183</f>
        <v>-336</v>
      </c>
      <c r="BK183" s="242"/>
      <c r="BL183" s="242"/>
      <c r="BM183" s="249"/>
      <c r="BN183" s="242"/>
    </row>
    <row r="184" spans="1:66" ht="11.45" customHeight="1" thickBot="1" x14ac:dyDescent="0.3">
      <c r="A184" s="60"/>
      <c r="B184" s="114"/>
      <c r="C184" s="115"/>
      <c r="D184" s="116"/>
      <c r="E184" s="117"/>
      <c r="F184" s="118"/>
      <c r="G184" s="119"/>
      <c r="H184" s="120"/>
      <c r="I184" s="121"/>
      <c r="J184" s="118"/>
      <c r="K184" s="119"/>
      <c r="L184" s="120"/>
      <c r="M184" s="121"/>
      <c r="N184" s="118"/>
      <c r="O184" s="119"/>
      <c r="P184" s="120"/>
      <c r="Q184" s="121"/>
      <c r="R184" s="118"/>
      <c r="S184" s="119"/>
      <c r="T184" s="120"/>
      <c r="U184" s="121"/>
      <c r="V184" s="118"/>
      <c r="W184" s="119"/>
      <c r="X184" s="120"/>
      <c r="Y184" s="280"/>
      <c r="Z184" s="57" t="s">
        <v>1</v>
      </c>
      <c r="AA184" s="107" t="s">
        <v>4</v>
      </c>
      <c r="AB184" s="108" t="s">
        <v>99</v>
      </c>
      <c r="AC184" s="109">
        <f>VLOOKUP($BK$1,dummy!$A$3:$H$24,HLOOKUP(AB184,dummy!$B$1:$H$2,2,FALSE),FALSE)</f>
        <v>11</v>
      </c>
      <c r="AD184" s="194"/>
      <c r="AE184" s="191"/>
      <c r="AF184" s="192"/>
      <c r="AG184" s="193"/>
      <c r="AH184" s="194"/>
      <c r="AI184" s="191"/>
      <c r="AJ184" s="192"/>
      <c r="AK184" s="193"/>
      <c r="AL184" s="194"/>
      <c r="AM184" s="191"/>
      <c r="AN184" s="192"/>
      <c r="AO184" s="193"/>
      <c r="AP184" s="194"/>
      <c r="AQ184" s="191"/>
      <c r="AR184" s="192"/>
      <c r="AS184" s="193"/>
      <c r="AT184" s="194"/>
      <c r="AU184" s="191"/>
      <c r="AV184" s="192"/>
      <c r="AW184" s="193"/>
      <c r="AX184" s="21"/>
      <c r="AY184" s="68"/>
      <c r="AZ184" s="68"/>
      <c r="BA184" s="68"/>
      <c r="BB184" s="68"/>
      <c r="BC184" s="68"/>
      <c r="BD184" s="68"/>
      <c r="BE184" s="68"/>
      <c r="BF184" s="68"/>
      <c r="BG184" s="68"/>
      <c r="BH184" s="68"/>
      <c r="BI184" s="68"/>
      <c r="BK184" s="1"/>
    </row>
    <row r="185" spans="1:66" ht="11.45" customHeight="1" thickBot="1" x14ac:dyDescent="0.3"/>
    <row r="186" spans="1:66" ht="11.45" customHeight="1" x14ac:dyDescent="0.25">
      <c r="A186" s="263" t="s">
        <v>89</v>
      </c>
      <c r="B186" s="264"/>
      <c r="C186" s="264"/>
      <c r="D186" s="264"/>
      <c r="E186" s="264"/>
      <c r="F186" s="264"/>
      <c r="G186" s="264"/>
      <c r="H186" s="264"/>
      <c r="I186" s="264"/>
      <c r="J186" s="264"/>
      <c r="K186" s="264"/>
      <c r="L186" s="264"/>
      <c r="M186" s="264"/>
      <c r="N186" s="264"/>
      <c r="O186" s="264"/>
      <c r="P186" s="264"/>
      <c r="Q186" s="264"/>
      <c r="R186" s="264"/>
      <c r="S186" s="264"/>
      <c r="T186" s="264"/>
      <c r="U186" s="264"/>
      <c r="V186" s="264"/>
      <c r="W186" s="264"/>
      <c r="X186" s="264"/>
      <c r="Y186" s="264"/>
      <c r="Z186" s="264"/>
      <c r="AA186" s="264"/>
      <c r="AB186" s="264"/>
      <c r="AC186" s="264"/>
      <c r="AD186" s="264"/>
      <c r="AE186" s="264"/>
      <c r="AF186" s="264"/>
      <c r="AG186" s="264"/>
      <c r="AH186" s="264"/>
      <c r="AI186" s="264"/>
      <c r="AJ186" s="264"/>
      <c r="AK186" s="264"/>
      <c r="AL186" s="264"/>
      <c r="AM186" s="264"/>
      <c r="AN186" s="264"/>
      <c r="AO186" s="264"/>
      <c r="AP186" s="264"/>
      <c r="AQ186" s="264"/>
      <c r="AR186" s="264"/>
      <c r="AS186" s="264"/>
      <c r="AT186" s="264"/>
      <c r="AU186" s="264"/>
      <c r="AV186" s="264"/>
      <c r="AW186" s="264"/>
      <c r="AX186" s="264"/>
      <c r="AY186" s="264"/>
      <c r="AZ186" s="264"/>
      <c r="BA186" s="264"/>
      <c r="BB186" s="264"/>
      <c r="BC186" s="264"/>
      <c r="BD186" s="264"/>
      <c r="BE186" s="264"/>
      <c r="BF186" s="264"/>
      <c r="BG186" s="264"/>
      <c r="BH186" s="264"/>
      <c r="BI186" s="265"/>
      <c r="BK186" s="229" t="str">
        <f>BK149</f>
        <v>Szeged</v>
      </c>
      <c r="BL186" s="230"/>
      <c r="BM186" s="230"/>
      <c r="BN186" s="231"/>
    </row>
    <row r="187" spans="1:66" ht="11.45" customHeight="1" thickBot="1" x14ac:dyDescent="0.3">
      <c r="A187" s="266"/>
      <c r="B187" s="267"/>
      <c r="C187" s="267"/>
      <c r="D187" s="267"/>
      <c r="E187" s="267"/>
      <c r="F187" s="267"/>
      <c r="G187" s="267"/>
      <c r="H187" s="267"/>
      <c r="I187" s="267"/>
      <c r="J187" s="267"/>
      <c r="K187" s="267"/>
      <c r="L187" s="267"/>
      <c r="M187" s="267"/>
      <c r="N187" s="267"/>
      <c r="O187" s="267"/>
      <c r="P187" s="267"/>
      <c r="Q187" s="267"/>
      <c r="R187" s="267"/>
      <c r="S187" s="267"/>
      <c r="T187" s="267"/>
      <c r="U187" s="267"/>
      <c r="V187" s="267"/>
      <c r="W187" s="267"/>
      <c r="X187" s="267"/>
      <c r="Y187" s="267"/>
      <c r="Z187" s="267"/>
      <c r="AA187" s="267"/>
      <c r="AB187" s="267"/>
      <c r="AC187" s="267"/>
      <c r="AD187" s="267"/>
      <c r="AE187" s="267"/>
      <c r="AF187" s="267"/>
      <c r="AG187" s="267"/>
      <c r="AH187" s="267"/>
      <c r="AI187" s="267"/>
      <c r="AJ187" s="267"/>
      <c r="AK187" s="267"/>
      <c r="AL187" s="267"/>
      <c r="AM187" s="267"/>
      <c r="AN187" s="267"/>
      <c r="AO187" s="267"/>
      <c r="AP187" s="267"/>
      <c r="AQ187" s="267"/>
      <c r="AR187" s="267"/>
      <c r="AS187" s="267"/>
      <c r="AT187" s="267"/>
      <c r="AU187" s="267"/>
      <c r="AV187" s="267"/>
      <c r="AW187" s="267"/>
      <c r="AX187" s="267"/>
      <c r="AY187" s="267"/>
      <c r="AZ187" s="267"/>
      <c r="BA187" s="267"/>
      <c r="BB187" s="267"/>
      <c r="BC187" s="267"/>
      <c r="BD187" s="267"/>
      <c r="BE187" s="267"/>
      <c r="BF187" s="267"/>
      <c r="BG187" s="267"/>
      <c r="BH187" s="267"/>
      <c r="BI187" s="268"/>
      <c r="BK187" s="232"/>
      <c r="BL187" s="233"/>
      <c r="BM187" s="233"/>
      <c r="BN187" s="234"/>
    </row>
    <row r="188" spans="1:66" ht="11.45" customHeight="1" thickBot="1" x14ac:dyDescent="0.3">
      <c r="A188" s="269" t="s">
        <v>83</v>
      </c>
      <c r="B188" s="270"/>
      <c r="C188" s="3"/>
      <c r="D188" s="271" t="s">
        <v>13</v>
      </c>
      <c r="E188" s="273" t="str">
        <f>LEFT(AY191,3)</f>
        <v/>
      </c>
      <c r="F188" s="274"/>
      <c r="G188" s="275"/>
      <c r="H188" s="276"/>
      <c r="I188" s="273" t="str">
        <f>LEFT(AY197,3)</f>
        <v/>
      </c>
      <c r="J188" s="274"/>
      <c r="K188" s="275"/>
      <c r="L188" s="276"/>
      <c r="M188" s="273" t="str">
        <f>LEFT(AY203,3)</f>
        <v/>
      </c>
      <c r="N188" s="274"/>
      <c r="O188" s="275"/>
      <c r="P188" s="276"/>
      <c r="Q188" s="273" t="str">
        <f>LEFT(AY209,3)</f>
        <v/>
      </c>
      <c r="R188" s="274"/>
      <c r="S188" s="275"/>
      <c r="T188" s="276"/>
      <c r="U188" s="273" t="str">
        <f>LEFT(AY215,3)</f>
        <v/>
      </c>
      <c r="V188" s="274"/>
      <c r="W188" s="275"/>
      <c r="X188" s="276"/>
      <c r="Y188" s="277"/>
      <c r="Z188" s="269" t="s">
        <v>84</v>
      </c>
      <c r="AA188" s="270"/>
      <c r="AB188" s="3"/>
      <c r="AC188" s="271" t="s">
        <v>13</v>
      </c>
      <c r="AD188" s="273" t="str">
        <f>LEFT(AY191,3)</f>
        <v/>
      </c>
      <c r="AE188" s="274"/>
      <c r="AF188" s="275"/>
      <c r="AG188" s="276"/>
      <c r="AH188" s="273" t="str">
        <f>LEFT(AY197,3)</f>
        <v/>
      </c>
      <c r="AI188" s="274"/>
      <c r="AJ188" s="275"/>
      <c r="AK188" s="276"/>
      <c r="AL188" s="273" t="str">
        <f>LEFT(AY203,3)</f>
        <v/>
      </c>
      <c r="AM188" s="274"/>
      <c r="AN188" s="275"/>
      <c r="AO188" s="276"/>
      <c r="AP188" s="273" t="str">
        <f>LEFT(AY209,3)</f>
        <v/>
      </c>
      <c r="AQ188" s="274"/>
      <c r="AR188" s="275"/>
      <c r="AS188" s="276"/>
      <c r="AT188" s="273" t="str">
        <f>LEFT(AY215,3)</f>
        <v/>
      </c>
      <c r="AU188" s="274"/>
      <c r="AV188" s="275"/>
      <c r="AW188" s="276"/>
      <c r="AX188" s="4"/>
      <c r="AY188" s="281"/>
      <c r="AZ188" s="282"/>
      <c r="BA188" s="282"/>
      <c r="BB188" s="282"/>
      <c r="BC188" s="282"/>
      <c r="BD188" s="282"/>
      <c r="BE188" s="282"/>
      <c r="BF188" s="282"/>
      <c r="BG188" s="282"/>
      <c r="BH188" s="282"/>
      <c r="BI188" s="283"/>
      <c r="BK188" s="235"/>
      <c r="BL188" s="236"/>
      <c r="BM188" s="236"/>
      <c r="BN188" s="237"/>
    </row>
    <row r="189" spans="1:66" ht="5.0999999999999996" customHeight="1" thickBot="1" x14ac:dyDescent="0.3">
      <c r="A189" s="287">
        <v>29</v>
      </c>
      <c r="B189" s="288"/>
      <c r="C189" s="5"/>
      <c r="D189" s="272"/>
      <c r="E189" s="256">
        <f t="shared" ref="E189" si="47">COUNTIF(E191:F221,1)+COUNTIF(E191:F221,2)+COUNTIF(E191:F221,3)</f>
        <v>0</v>
      </c>
      <c r="F189" s="257"/>
      <c r="G189" s="257"/>
      <c r="H189" s="258"/>
      <c r="I189" s="256">
        <f t="shared" ref="I189" si="48">COUNTIF(I191:J221,1)+COUNTIF(I191:J221,2)+COUNTIF(I191:J221,3)</f>
        <v>0</v>
      </c>
      <c r="J189" s="257"/>
      <c r="K189" s="257"/>
      <c r="L189" s="258"/>
      <c r="M189" s="256">
        <f t="shared" ref="M189" si="49">COUNTIF(M191:N221,1)+COUNTIF(M191:N221,2)+COUNTIF(M191:N221,3)</f>
        <v>0</v>
      </c>
      <c r="N189" s="257"/>
      <c r="O189" s="257"/>
      <c r="P189" s="258"/>
      <c r="Q189" s="256">
        <f t="shared" ref="Q189" si="50">COUNTIF(Q191:R221,1)+COUNTIF(Q191:R221,2)+COUNTIF(Q191:R221,3)</f>
        <v>0</v>
      </c>
      <c r="R189" s="257"/>
      <c r="S189" s="257"/>
      <c r="T189" s="258"/>
      <c r="U189" s="256">
        <f t="shared" ref="U189" si="51">COUNTIF(U191:V221,1)+COUNTIF(U191:V221,2)+COUNTIF(U191:V221,3)</f>
        <v>0</v>
      </c>
      <c r="V189" s="257"/>
      <c r="W189" s="257"/>
      <c r="X189" s="258"/>
      <c r="Y189" s="278"/>
      <c r="Z189" s="287">
        <v>29</v>
      </c>
      <c r="AA189" s="288"/>
      <c r="AB189" s="5"/>
      <c r="AC189" s="272"/>
      <c r="AD189" s="256">
        <f t="shared" ref="AD189" si="52">COUNTIF(AD191:AE221,1)+COUNTIF(AD191:AE221,2)+COUNTIF(AD191:AE221,3)</f>
        <v>0</v>
      </c>
      <c r="AE189" s="257"/>
      <c r="AF189" s="257"/>
      <c r="AG189" s="258"/>
      <c r="AH189" s="256">
        <f t="shared" ref="AH189" si="53">COUNTIF(AH191:AI221,1)+COUNTIF(AH191:AI221,2)+COUNTIF(AH191:AI221,3)</f>
        <v>0</v>
      </c>
      <c r="AI189" s="257"/>
      <c r="AJ189" s="257"/>
      <c r="AK189" s="258"/>
      <c r="AL189" s="256">
        <f t="shared" ref="AL189" si="54">COUNTIF(AL191:AM221,1)+COUNTIF(AL191:AM221,2)+COUNTIF(AL191:AM221,3)</f>
        <v>0</v>
      </c>
      <c r="AM189" s="257"/>
      <c r="AN189" s="257"/>
      <c r="AO189" s="258"/>
      <c r="AP189" s="256">
        <f t="shared" ref="AP189" si="55">COUNTIF(AP191:AQ221,1)+COUNTIF(AP191:AQ221,2)+COUNTIF(AP191:AQ221,3)</f>
        <v>0</v>
      </c>
      <c r="AQ189" s="257"/>
      <c r="AR189" s="257"/>
      <c r="AS189" s="258"/>
      <c r="AT189" s="256">
        <f t="shared" ref="AT189" si="56">COUNTIF(AT191:AU221,1)+COUNTIF(AT191:AU221,2)+COUNTIF(AT191:AU221,3)</f>
        <v>0</v>
      </c>
      <c r="AU189" s="257"/>
      <c r="AV189" s="257"/>
      <c r="AW189" s="258"/>
      <c r="AX189" s="4"/>
      <c r="AY189" s="284"/>
      <c r="AZ189" s="285"/>
      <c r="BA189" s="285"/>
      <c r="BB189" s="285"/>
      <c r="BC189" s="285"/>
      <c r="BD189" s="285"/>
      <c r="BE189" s="285"/>
      <c r="BF189" s="285"/>
      <c r="BG189" s="285"/>
      <c r="BH189" s="285"/>
      <c r="BI189" s="286"/>
    </row>
    <row r="190" spans="1:66" ht="11.45" customHeight="1" thickBot="1" x14ac:dyDescent="0.3">
      <c r="A190" s="289"/>
      <c r="B190" s="290"/>
      <c r="C190" s="6"/>
      <c r="D190" s="7" t="s">
        <v>59</v>
      </c>
      <c r="E190" s="8" t="s">
        <v>58</v>
      </c>
      <c r="F190" s="9" t="s">
        <v>57</v>
      </c>
      <c r="G190" s="10" t="s">
        <v>56</v>
      </c>
      <c r="H190" s="11" t="s">
        <v>55</v>
      </c>
      <c r="I190" s="8" t="s">
        <v>58</v>
      </c>
      <c r="J190" s="9" t="s">
        <v>57</v>
      </c>
      <c r="K190" s="10" t="s">
        <v>56</v>
      </c>
      <c r="L190" s="11" t="s">
        <v>55</v>
      </c>
      <c r="M190" s="8" t="s">
        <v>58</v>
      </c>
      <c r="N190" s="9" t="s">
        <v>57</v>
      </c>
      <c r="O190" s="10" t="s">
        <v>56</v>
      </c>
      <c r="P190" s="11" t="s">
        <v>55</v>
      </c>
      <c r="Q190" s="8" t="s">
        <v>58</v>
      </c>
      <c r="R190" s="9" t="s">
        <v>57</v>
      </c>
      <c r="S190" s="10" t="s">
        <v>56</v>
      </c>
      <c r="T190" s="11" t="s">
        <v>55</v>
      </c>
      <c r="U190" s="8" t="s">
        <v>58</v>
      </c>
      <c r="V190" s="9" t="s">
        <v>57</v>
      </c>
      <c r="W190" s="10" t="s">
        <v>56</v>
      </c>
      <c r="X190" s="11" t="s">
        <v>55</v>
      </c>
      <c r="Y190" s="278"/>
      <c r="Z190" s="289"/>
      <c r="AA190" s="290"/>
      <c r="AB190" s="6"/>
      <c r="AC190" s="7" t="s">
        <v>59</v>
      </c>
      <c r="AD190" s="8" t="s">
        <v>58</v>
      </c>
      <c r="AE190" s="9" t="s">
        <v>57</v>
      </c>
      <c r="AF190" s="10" t="s">
        <v>56</v>
      </c>
      <c r="AG190" s="11" t="s">
        <v>55</v>
      </c>
      <c r="AH190" s="8" t="s">
        <v>58</v>
      </c>
      <c r="AI190" s="9" t="s">
        <v>57</v>
      </c>
      <c r="AJ190" s="10" t="s">
        <v>56</v>
      </c>
      <c r="AK190" s="11" t="s">
        <v>55</v>
      </c>
      <c r="AL190" s="8" t="s">
        <v>58</v>
      </c>
      <c r="AM190" s="9" t="s">
        <v>57</v>
      </c>
      <c r="AN190" s="10" t="s">
        <v>56</v>
      </c>
      <c r="AO190" s="11" t="s">
        <v>55</v>
      </c>
      <c r="AP190" s="8" t="s">
        <v>58</v>
      </c>
      <c r="AQ190" s="9" t="s">
        <v>57</v>
      </c>
      <c r="AR190" s="10" t="s">
        <v>56</v>
      </c>
      <c r="AS190" s="11" t="s">
        <v>55</v>
      </c>
      <c r="AT190" s="8" t="s">
        <v>58</v>
      </c>
      <c r="AU190" s="9" t="s">
        <v>57</v>
      </c>
      <c r="AV190" s="10" t="s">
        <v>56</v>
      </c>
      <c r="AW190" s="11" t="s">
        <v>55</v>
      </c>
      <c r="AX190" s="4"/>
      <c r="AY190" s="259" t="s">
        <v>54</v>
      </c>
      <c r="AZ190" s="260"/>
      <c r="BA190" s="260"/>
      <c r="BB190" s="260"/>
      <c r="BC190" s="260"/>
      <c r="BD190" s="260"/>
      <c r="BE190" s="260"/>
      <c r="BF190" s="260"/>
      <c r="BG190" s="260"/>
      <c r="BH190" s="260"/>
      <c r="BI190" s="261"/>
      <c r="BK190" s="262" t="s">
        <v>53</v>
      </c>
      <c r="BL190" s="262"/>
      <c r="BM190" s="262"/>
      <c r="BN190" s="12">
        <f>VLOOKUP($BK$1,dummy!$A$3:$H$24,8,FALSE)</f>
        <v>8</v>
      </c>
    </row>
    <row r="191" spans="1:66" ht="11.45" customHeight="1" x14ac:dyDescent="0.25">
      <c r="A191" s="13" t="s">
        <v>52</v>
      </c>
      <c r="B191" s="79" t="s">
        <v>0</v>
      </c>
      <c r="C191" s="15" t="s">
        <v>100</v>
      </c>
      <c r="D191" s="16">
        <v>0</v>
      </c>
      <c r="E191" s="129"/>
      <c r="F191" s="130"/>
      <c r="G191" s="131"/>
      <c r="H191" s="132"/>
      <c r="I191" s="133"/>
      <c r="J191" s="130"/>
      <c r="K191" s="131"/>
      <c r="L191" s="132"/>
      <c r="M191" s="133"/>
      <c r="N191" s="130"/>
      <c r="O191" s="131"/>
      <c r="P191" s="132"/>
      <c r="Q191" s="133"/>
      <c r="R191" s="130"/>
      <c r="S191" s="131"/>
      <c r="T191" s="132"/>
      <c r="U191" s="133"/>
      <c r="V191" s="130"/>
      <c r="W191" s="131"/>
      <c r="X191" s="132"/>
      <c r="Y191" s="278"/>
      <c r="Z191" s="17" t="s">
        <v>52</v>
      </c>
      <c r="AA191" s="72" t="s">
        <v>9</v>
      </c>
      <c r="AB191" s="83" t="s">
        <v>102</v>
      </c>
      <c r="AC191" s="85">
        <f>VLOOKUP($BK$1,dummy!$A$3:$H$24,HLOOKUP(AB191,dummy!$B$1:$H$2,2,FALSE),FALSE)</f>
        <v>11</v>
      </c>
      <c r="AD191" s="195"/>
      <c r="AE191" s="196"/>
      <c r="AF191" s="197"/>
      <c r="AG191" s="198"/>
      <c r="AH191" s="184"/>
      <c r="AI191" s="196"/>
      <c r="AJ191" s="197"/>
      <c r="AK191" s="198"/>
      <c r="AL191" s="199"/>
      <c r="AM191" s="196"/>
      <c r="AN191" s="197"/>
      <c r="AO191" s="198"/>
      <c r="AP191" s="199"/>
      <c r="AQ191" s="196"/>
      <c r="AR191" s="197"/>
      <c r="AS191" s="198"/>
      <c r="AT191" s="199"/>
      <c r="AU191" s="196"/>
      <c r="AV191" s="197"/>
      <c r="AW191" s="198"/>
      <c r="AX191" s="21"/>
      <c r="AY191" s="238"/>
      <c r="AZ191" s="239"/>
      <c r="BA191" s="239"/>
      <c r="BB191" s="239"/>
      <c r="BC191" s="239"/>
      <c r="BD191" s="239"/>
      <c r="BE191" s="239"/>
      <c r="BF191" s="239"/>
      <c r="BG191" s="239"/>
      <c r="BH191" s="240"/>
      <c r="BI191" s="22">
        <v>320</v>
      </c>
      <c r="BK191" s="241">
        <f>AY191</f>
        <v>0</v>
      </c>
      <c r="BL191" s="241"/>
      <c r="BM191" s="241"/>
      <c r="BN191" s="241"/>
    </row>
    <row r="192" spans="1:66" ht="11.45" customHeight="1" x14ac:dyDescent="0.25">
      <c r="A192" s="23" t="s">
        <v>51</v>
      </c>
      <c r="B192" s="72" t="s">
        <v>12</v>
      </c>
      <c r="C192" s="75" t="s">
        <v>101</v>
      </c>
      <c r="D192" s="24">
        <f>VLOOKUP($BK$1,dummy!$A$3:$H$24,HLOOKUP(C192,dummy!$B$1:$H$2,2,FALSE),FALSE)</f>
        <v>11</v>
      </c>
      <c r="E192" s="180"/>
      <c r="F192" s="181"/>
      <c r="G192" s="182"/>
      <c r="H192" s="183"/>
      <c r="I192" s="184"/>
      <c r="J192" s="181"/>
      <c r="K192" s="182"/>
      <c r="L192" s="183"/>
      <c r="M192" s="184"/>
      <c r="N192" s="181"/>
      <c r="O192" s="182"/>
      <c r="P192" s="183"/>
      <c r="Q192" s="184"/>
      <c r="R192" s="181"/>
      <c r="S192" s="182"/>
      <c r="T192" s="183"/>
      <c r="U192" s="184"/>
      <c r="V192" s="181"/>
      <c r="W192" s="182"/>
      <c r="X192" s="183"/>
      <c r="Y192" s="278"/>
      <c r="Z192" s="23" t="s">
        <v>51</v>
      </c>
      <c r="AA192" s="72" t="s">
        <v>0</v>
      </c>
      <c r="AB192" s="75" t="s">
        <v>103</v>
      </c>
      <c r="AC192" s="24">
        <f>VLOOKUP($BK$1,dummy!$A$3:$H$24,HLOOKUP(AB192,dummy!$B$1:$H$2,2,FALSE),FALSE)</f>
        <v>11</v>
      </c>
      <c r="AD192" s="180"/>
      <c r="AE192" s="181"/>
      <c r="AF192" s="182"/>
      <c r="AG192" s="183"/>
      <c r="AH192" s="184"/>
      <c r="AI192" s="181"/>
      <c r="AJ192" s="182"/>
      <c r="AK192" s="183"/>
      <c r="AL192" s="184"/>
      <c r="AM192" s="181"/>
      <c r="AN192" s="182"/>
      <c r="AO192" s="183"/>
      <c r="AP192" s="184"/>
      <c r="AQ192" s="181"/>
      <c r="AR192" s="182"/>
      <c r="AS192" s="183"/>
      <c r="AT192" s="184"/>
      <c r="AU192" s="181"/>
      <c r="AV192" s="182"/>
      <c r="AW192" s="183"/>
      <c r="AX192" s="21"/>
      <c r="AY192" s="27" t="s">
        <v>26</v>
      </c>
      <c r="AZ192" s="28"/>
      <c r="BA192" s="29" t="s">
        <v>25</v>
      </c>
      <c r="BB192" s="29" t="s">
        <v>24</v>
      </c>
      <c r="BC192" s="29" t="s">
        <v>23</v>
      </c>
      <c r="BD192" s="29"/>
      <c r="BE192" s="29" t="s">
        <v>22</v>
      </c>
      <c r="BF192" s="30" t="s">
        <v>21</v>
      </c>
      <c r="BG192" s="30" t="s">
        <v>20</v>
      </c>
      <c r="BH192" s="30"/>
      <c r="BI192" s="31" t="s">
        <v>19</v>
      </c>
      <c r="BK192" s="32" t="s">
        <v>18</v>
      </c>
      <c r="BL192" s="32" t="s">
        <v>17</v>
      </c>
      <c r="BM192" s="33" t="s">
        <v>16</v>
      </c>
      <c r="BN192" s="34" t="s">
        <v>15</v>
      </c>
    </row>
    <row r="193" spans="1:66" ht="11.45" customHeight="1" x14ac:dyDescent="0.25">
      <c r="A193" s="23" t="s">
        <v>50</v>
      </c>
      <c r="B193" s="72" t="s">
        <v>9</v>
      </c>
      <c r="C193" s="75" t="s">
        <v>102</v>
      </c>
      <c r="D193" s="24">
        <f>VLOOKUP($BK$1,dummy!$A$3:$H$24,HLOOKUP(C193,dummy!$B$1:$H$2,2,FALSE),FALSE)</f>
        <v>11</v>
      </c>
      <c r="E193" s="180"/>
      <c r="F193" s="181"/>
      <c r="G193" s="182"/>
      <c r="H193" s="183"/>
      <c r="I193" s="184"/>
      <c r="J193" s="181"/>
      <c r="K193" s="182"/>
      <c r="L193" s="183"/>
      <c r="M193" s="184"/>
      <c r="N193" s="181"/>
      <c r="O193" s="182"/>
      <c r="P193" s="183"/>
      <c r="Q193" s="184"/>
      <c r="R193" s="181"/>
      <c r="S193" s="182"/>
      <c r="T193" s="183"/>
      <c r="U193" s="184"/>
      <c r="V193" s="181"/>
      <c r="W193" s="182"/>
      <c r="X193" s="183"/>
      <c r="Y193" s="278"/>
      <c r="Z193" s="43" t="s">
        <v>50</v>
      </c>
      <c r="AA193" s="76" t="s">
        <v>2</v>
      </c>
      <c r="AB193" s="77" t="s">
        <v>18</v>
      </c>
      <c r="AC193" s="46">
        <f>VLOOKUP($BK$1,dummy!$A$3:$H$24,HLOOKUP(AB193,dummy!$B$1:$H$2,2,FALSE),FALSE)</f>
        <v>8</v>
      </c>
      <c r="AD193" s="185"/>
      <c r="AE193" s="186"/>
      <c r="AF193" s="187"/>
      <c r="AG193" s="188"/>
      <c r="AH193" s="189"/>
      <c r="AI193" s="186"/>
      <c r="AJ193" s="187"/>
      <c r="AK193" s="188"/>
      <c r="AL193" s="189"/>
      <c r="AM193" s="186"/>
      <c r="AN193" s="187"/>
      <c r="AO193" s="188"/>
      <c r="AP193" s="189"/>
      <c r="AQ193" s="186"/>
      <c r="AR193" s="187"/>
      <c r="AS193" s="188"/>
      <c r="AT193" s="189"/>
      <c r="AU193" s="186"/>
      <c r="AV193" s="187"/>
      <c r="AW193" s="188"/>
      <c r="AX193" s="21"/>
      <c r="AY193" s="35" t="s">
        <v>13</v>
      </c>
      <c r="AZ193" s="36"/>
      <c r="BA193" s="37">
        <f>(SUMPRODUCT(D191:D221,E191:E221))</f>
        <v>0</v>
      </c>
      <c r="BB193" s="37">
        <f>SUM(H191:H221)</f>
        <v>0</v>
      </c>
      <c r="BC193" s="37">
        <f>(SUMPRODUCT(D191:D221,E191:E221,G191:G221))*(-1)</f>
        <v>0</v>
      </c>
      <c r="BD193" s="29"/>
      <c r="BE193" s="37">
        <f>(SUMPRODUCT(AC191:AC221,AD191:AD221))</f>
        <v>0</v>
      </c>
      <c r="BF193" s="38">
        <f>SUM(AG191:AG221)</f>
        <v>0</v>
      </c>
      <c r="BG193" s="38">
        <f>(SUMPRODUCT(AC191:AC221,AD191:AD221,AF191:AF221))*(-1)</f>
        <v>0</v>
      </c>
      <c r="BH193" s="39"/>
      <c r="BI193" s="40">
        <f>SUM(BA193:BG193)</f>
        <v>0</v>
      </c>
      <c r="BK193" s="242">
        <f>(BA194*BN190)+H195+H202+H209+H216</f>
        <v>0</v>
      </c>
      <c r="BL193" s="243">
        <f>BA195*8</f>
        <v>0</v>
      </c>
      <c r="BM193" s="244"/>
      <c r="BN193" s="243">
        <f>SUM(G191:G221)</f>
        <v>0</v>
      </c>
    </row>
    <row r="194" spans="1:66" ht="11.45" customHeight="1" x14ac:dyDescent="0.25">
      <c r="A194" s="23" t="s">
        <v>49</v>
      </c>
      <c r="B194" s="72" t="s">
        <v>0</v>
      </c>
      <c r="C194" s="75" t="s">
        <v>103</v>
      </c>
      <c r="D194" s="24">
        <f>VLOOKUP($BK$1,dummy!$A$3:$H$24,HLOOKUP(C194,dummy!$B$1:$H$2,2,FALSE),FALSE)</f>
        <v>11</v>
      </c>
      <c r="E194" s="180"/>
      <c r="F194" s="181"/>
      <c r="G194" s="182"/>
      <c r="H194" s="183"/>
      <c r="I194" s="184"/>
      <c r="J194" s="181"/>
      <c r="K194" s="182"/>
      <c r="L194" s="183"/>
      <c r="M194" s="184"/>
      <c r="N194" s="181"/>
      <c r="O194" s="182"/>
      <c r="P194" s="183"/>
      <c r="Q194" s="184"/>
      <c r="R194" s="181"/>
      <c r="S194" s="182"/>
      <c r="T194" s="183"/>
      <c r="U194" s="184"/>
      <c r="V194" s="181"/>
      <c r="W194" s="182"/>
      <c r="X194" s="183"/>
      <c r="Y194" s="278"/>
      <c r="Z194" s="23" t="s">
        <v>49</v>
      </c>
      <c r="AA194" s="72" t="s">
        <v>7</v>
      </c>
      <c r="AB194" s="75" t="s">
        <v>98</v>
      </c>
      <c r="AC194" s="26">
        <f>VLOOKUP($BK$1,dummy!$A$3:$H$24,HLOOKUP(AB194,dummy!$B$1:$H$2,2,FALSE),FALSE)</f>
        <v>11</v>
      </c>
      <c r="AD194" s="180"/>
      <c r="AE194" s="181"/>
      <c r="AF194" s="182"/>
      <c r="AG194" s="183"/>
      <c r="AH194" s="184"/>
      <c r="AI194" s="181"/>
      <c r="AJ194" s="182"/>
      <c r="AK194" s="183"/>
      <c r="AL194" s="184"/>
      <c r="AM194" s="181"/>
      <c r="AN194" s="182"/>
      <c r="AO194" s="183"/>
      <c r="AP194" s="184"/>
      <c r="AQ194" s="181"/>
      <c r="AR194" s="182"/>
      <c r="AS194" s="183"/>
      <c r="AT194" s="184"/>
      <c r="AU194" s="181"/>
      <c r="AV194" s="182"/>
      <c r="AW194" s="183"/>
      <c r="AX194" s="21"/>
      <c r="AY194" s="41" t="s">
        <v>10</v>
      </c>
      <c r="AZ194" s="42"/>
      <c r="BA194" s="37">
        <f>SUMIF(F191:F221,1)</f>
        <v>0</v>
      </c>
      <c r="BB194" s="245">
        <f>E195+E202+E209+E216</f>
        <v>0</v>
      </c>
      <c r="BC194" s="246"/>
      <c r="BD194" s="29"/>
      <c r="BE194" s="37">
        <f>SUMIF(AE191:AE221,1)</f>
        <v>0</v>
      </c>
      <c r="BF194" s="245">
        <f>AD193+AD200+AD207+AD214+AD221</f>
        <v>0</v>
      </c>
      <c r="BG194" s="246"/>
      <c r="BH194" s="39"/>
      <c r="BI194" s="40">
        <f>(BA194+BE194)-(BB194+BF194)</f>
        <v>0</v>
      </c>
      <c r="BK194" s="242"/>
      <c r="BL194" s="242"/>
      <c r="BM194" s="244"/>
      <c r="BN194" s="242"/>
    </row>
    <row r="195" spans="1:66" ht="11.45" customHeight="1" x14ac:dyDescent="0.25">
      <c r="A195" s="43" t="s">
        <v>48</v>
      </c>
      <c r="B195" s="76" t="s">
        <v>2</v>
      </c>
      <c r="C195" s="77" t="s">
        <v>18</v>
      </c>
      <c r="D195" s="46">
        <f>VLOOKUP($BK$1,dummy!$A$3:$H$24,HLOOKUP(C195,dummy!$B$1:$H$2,2,FALSE),FALSE)</f>
        <v>8</v>
      </c>
      <c r="E195" s="185"/>
      <c r="F195" s="186"/>
      <c r="G195" s="187"/>
      <c r="H195" s="188"/>
      <c r="I195" s="189"/>
      <c r="J195" s="186"/>
      <c r="K195" s="187"/>
      <c r="L195" s="188"/>
      <c r="M195" s="189"/>
      <c r="N195" s="186"/>
      <c r="O195" s="187"/>
      <c r="P195" s="188"/>
      <c r="Q195" s="189"/>
      <c r="R195" s="186"/>
      <c r="S195" s="187"/>
      <c r="T195" s="188"/>
      <c r="U195" s="189"/>
      <c r="V195" s="186"/>
      <c r="W195" s="187"/>
      <c r="X195" s="188"/>
      <c r="Y195" s="278"/>
      <c r="Z195" s="23" t="s">
        <v>48</v>
      </c>
      <c r="AA195" s="72" t="s">
        <v>4</v>
      </c>
      <c r="AB195" s="75" t="s">
        <v>99</v>
      </c>
      <c r="AC195" s="26">
        <f>VLOOKUP($BK$1,dummy!$A$3:$H$24,HLOOKUP(AB195,dummy!$B$1:$H$2,2,FALSE),FALSE)</f>
        <v>11</v>
      </c>
      <c r="AD195" s="180"/>
      <c r="AE195" s="181"/>
      <c r="AF195" s="182"/>
      <c r="AG195" s="183"/>
      <c r="AH195" s="184"/>
      <c r="AI195" s="181"/>
      <c r="AJ195" s="182"/>
      <c r="AK195" s="183"/>
      <c r="AL195" s="184"/>
      <c r="AM195" s="181"/>
      <c r="AN195" s="182"/>
      <c r="AO195" s="183"/>
      <c r="AP195" s="184"/>
      <c r="AQ195" s="181"/>
      <c r="AR195" s="182"/>
      <c r="AS195" s="183"/>
      <c r="AT195" s="184"/>
      <c r="AU195" s="181"/>
      <c r="AV195" s="182"/>
      <c r="AW195" s="183"/>
      <c r="AX195" s="21"/>
      <c r="AY195" s="35" t="s">
        <v>6</v>
      </c>
      <c r="AZ195" s="36"/>
      <c r="BA195" s="37">
        <f>(SUMIF(F191:F221,3)/3)</f>
        <v>0</v>
      </c>
      <c r="BB195" s="247"/>
      <c r="BC195" s="248"/>
      <c r="BD195" s="29"/>
      <c r="BE195" s="37">
        <f>(SUMIF(AE191:AE221,3)/3)</f>
        <v>0</v>
      </c>
      <c r="BF195" s="247"/>
      <c r="BG195" s="248"/>
      <c r="BH195" s="39"/>
      <c r="BI195" s="40">
        <f>SUM(BA195:BE195)</f>
        <v>0</v>
      </c>
      <c r="BK195" s="242">
        <f>(BE194*BN190)+AG193+AG200+AG207+AG214+AG221</f>
        <v>0</v>
      </c>
      <c r="BL195" s="243">
        <f>BE195*8</f>
        <v>0</v>
      </c>
      <c r="BM195" s="249">
        <f>BI196</f>
        <v>-320</v>
      </c>
      <c r="BN195" s="243">
        <f>SUM(AF191:AF221)</f>
        <v>0</v>
      </c>
    </row>
    <row r="196" spans="1:66" ht="11.45" customHeight="1" x14ac:dyDescent="0.25">
      <c r="A196" s="23" t="s">
        <v>47</v>
      </c>
      <c r="B196" s="72" t="s">
        <v>7</v>
      </c>
      <c r="C196" s="75" t="s">
        <v>98</v>
      </c>
      <c r="D196" s="26">
        <f>VLOOKUP($BK$1,dummy!$A$3:$H$24,HLOOKUP(C196,dummy!$B$1:$H$2,2,FALSE),FALSE)</f>
        <v>11</v>
      </c>
      <c r="E196" s="180"/>
      <c r="F196" s="181"/>
      <c r="G196" s="182"/>
      <c r="H196" s="183"/>
      <c r="I196" s="184"/>
      <c r="J196" s="181"/>
      <c r="K196" s="182"/>
      <c r="L196" s="183"/>
      <c r="M196" s="184"/>
      <c r="N196" s="181"/>
      <c r="O196" s="182"/>
      <c r="P196" s="183"/>
      <c r="Q196" s="184"/>
      <c r="R196" s="181"/>
      <c r="S196" s="182"/>
      <c r="T196" s="183"/>
      <c r="U196" s="184"/>
      <c r="V196" s="181"/>
      <c r="W196" s="182"/>
      <c r="X196" s="183"/>
      <c r="Y196" s="278"/>
      <c r="Z196" s="23" t="s">
        <v>47</v>
      </c>
      <c r="AA196" s="72" t="s">
        <v>0</v>
      </c>
      <c r="AB196" s="75" t="s">
        <v>100</v>
      </c>
      <c r="AC196" s="26">
        <f>VLOOKUP($BK$1,dummy!$A$3:$H$24,HLOOKUP(AB196,dummy!$B$1:$H$2,2,FALSE),FALSE)</f>
        <v>11</v>
      </c>
      <c r="AD196" s="180"/>
      <c r="AE196" s="181"/>
      <c r="AF196" s="182"/>
      <c r="AG196" s="183"/>
      <c r="AH196" s="184"/>
      <c r="AI196" s="181"/>
      <c r="AJ196" s="182"/>
      <c r="AK196" s="183"/>
      <c r="AL196" s="184"/>
      <c r="AM196" s="181"/>
      <c r="AN196" s="182"/>
      <c r="AO196" s="183"/>
      <c r="AP196" s="184"/>
      <c r="AQ196" s="181"/>
      <c r="AR196" s="182"/>
      <c r="AS196" s="183"/>
      <c r="AT196" s="184"/>
      <c r="AU196" s="181"/>
      <c r="AV196" s="182"/>
      <c r="AW196" s="183"/>
      <c r="AX196" s="21"/>
      <c r="AY196" s="35" t="s">
        <v>3</v>
      </c>
      <c r="AZ196" s="36"/>
      <c r="BA196" s="250">
        <v>8</v>
      </c>
      <c r="BB196" s="251"/>
      <c r="BC196" s="252"/>
      <c r="BD196" s="29"/>
      <c r="BE196" s="253">
        <f>BI191-(BI195*BA196)</f>
        <v>320</v>
      </c>
      <c r="BF196" s="254"/>
      <c r="BG196" s="255"/>
      <c r="BH196" s="47"/>
      <c r="BI196" s="48">
        <f>BI193-BE196</f>
        <v>-320</v>
      </c>
      <c r="BK196" s="242"/>
      <c r="BL196" s="242"/>
      <c r="BM196" s="249"/>
      <c r="BN196" s="242"/>
    </row>
    <row r="197" spans="1:66" ht="11.45" customHeight="1" x14ac:dyDescent="0.25">
      <c r="A197" s="23" t="s">
        <v>46</v>
      </c>
      <c r="B197" s="72" t="s">
        <v>4</v>
      </c>
      <c r="C197" s="75" t="s">
        <v>99</v>
      </c>
      <c r="D197" s="26">
        <f>VLOOKUP($BK$1,dummy!$A$3:$H$24,HLOOKUP(C197,dummy!$B$1:$H$2,2,FALSE),FALSE)</f>
        <v>11</v>
      </c>
      <c r="E197" s="180"/>
      <c r="F197" s="181"/>
      <c r="G197" s="182"/>
      <c r="H197" s="183"/>
      <c r="I197" s="184"/>
      <c r="J197" s="181"/>
      <c r="K197" s="182"/>
      <c r="L197" s="183"/>
      <c r="M197" s="184"/>
      <c r="N197" s="181"/>
      <c r="O197" s="182"/>
      <c r="P197" s="183"/>
      <c r="Q197" s="184"/>
      <c r="R197" s="181"/>
      <c r="S197" s="182"/>
      <c r="T197" s="183"/>
      <c r="U197" s="184"/>
      <c r="V197" s="181"/>
      <c r="W197" s="182"/>
      <c r="X197" s="183"/>
      <c r="Y197" s="278"/>
      <c r="Z197" s="23" t="s">
        <v>46</v>
      </c>
      <c r="AA197" s="72" t="s">
        <v>12</v>
      </c>
      <c r="AB197" s="75" t="s">
        <v>101</v>
      </c>
      <c r="AC197" s="26">
        <f>VLOOKUP($BK$1,dummy!$A$3:$H$24,HLOOKUP(AB197,dummy!$B$1:$H$2,2,FALSE),FALSE)</f>
        <v>11</v>
      </c>
      <c r="AD197" s="180"/>
      <c r="AE197" s="181"/>
      <c r="AF197" s="182"/>
      <c r="AG197" s="183"/>
      <c r="AH197" s="184"/>
      <c r="AI197" s="181"/>
      <c r="AJ197" s="182"/>
      <c r="AK197" s="183"/>
      <c r="AL197" s="184"/>
      <c r="AM197" s="181"/>
      <c r="AN197" s="182"/>
      <c r="AO197" s="183"/>
      <c r="AP197" s="184"/>
      <c r="AQ197" s="181"/>
      <c r="AR197" s="182"/>
      <c r="AS197" s="183"/>
      <c r="AT197" s="184"/>
      <c r="AU197" s="181"/>
      <c r="AV197" s="182"/>
      <c r="AW197" s="183"/>
      <c r="AX197" s="21"/>
      <c r="AY197" s="238"/>
      <c r="AZ197" s="239"/>
      <c r="BA197" s="239"/>
      <c r="BB197" s="239"/>
      <c r="BC197" s="239"/>
      <c r="BD197" s="239"/>
      <c r="BE197" s="239"/>
      <c r="BF197" s="239"/>
      <c r="BG197" s="239"/>
      <c r="BH197" s="240"/>
      <c r="BI197" s="22">
        <v>320</v>
      </c>
      <c r="BK197" s="241">
        <f>AY197</f>
        <v>0</v>
      </c>
      <c r="BL197" s="241"/>
      <c r="BM197" s="241"/>
      <c r="BN197" s="241"/>
    </row>
    <row r="198" spans="1:66" ht="11.45" customHeight="1" x14ac:dyDescent="0.25">
      <c r="A198" s="23" t="s">
        <v>45</v>
      </c>
      <c r="B198" s="72" t="s">
        <v>0</v>
      </c>
      <c r="C198" s="75" t="s">
        <v>100</v>
      </c>
      <c r="D198" s="26">
        <f>VLOOKUP($BK$1,dummy!$A$3:$H$24,HLOOKUP(C198,dummy!$B$1:$H$2,2,FALSE),FALSE)</f>
        <v>11</v>
      </c>
      <c r="E198" s="180"/>
      <c r="F198" s="181"/>
      <c r="G198" s="182"/>
      <c r="H198" s="183"/>
      <c r="I198" s="184"/>
      <c r="J198" s="181"/>
      <c r="K198" s="182"/>
      <c r="L198" s="183"/>
      <c r="M198" s="184"/>
      <c r="N198" s="181"/>
      <c r="O198" s="182"/>
      <c r="P198" s="183"/>
      <c r="Q198" s="184"/>
      <c r="R198" s="181"/>
      <c r="S198" s="182"/>
      <c r="T198" s="183"/>
      <c r="U198" s="184"/>
      <c r="V198" s="181"/>
      <c r="W198" s="182"/>
      <c r="X198" s="183"/>
      <c r="Y198" s="278"/>
      <c r="Z198" s="23" t="s">
        <v>45</v>
      </c>
      <c r="AA198" s="72" t="s">
        <v>9</v>
      </c>
      <c r="AB198" s="75" t="s">
        <v>102</v>
      </c>
      <c r="AC198" s="26">
        <f>VLOOKUP($BK$1,dummy!$A$3:$H$24,HLOOKUP(AB198,dummy!$B$1:$H$2,2,FALSE),FALSE)</f>
        <v>11</v>
      </c>
      <c r="AD198" s="180"/>
      <c r="AE198" s="181"/>
      <c r="AF198" s="182"/>
      <c r="AG198" s="183"/>
      <c r="AH198" s="184"/>
      <c r="AI198" s="181"/>
      <c r="AJ198" s="182"/>
      <c r="AK198" s="183"/>
      <c r="AL198" s="184"/>
      <c r="AM198" s="181"/>
      <c r="AN198" s="182"/>
      <c r="AO198" s="183"/>
      <c r="AP198" s="184"/>
      <c r="AQ198" s="181"/>
      <c r="AR198" s="182"/>
      <c r="AS198" s="183"/>
      <c r="AT198" s="184"/>
      <c r="AU198" s="181"/>
      <c r="AV198" s="182"/>
      <c r="AW198" s="183"/>
      <c r="AX198" s="21"/>
      <c r="AY198" s="27" t="s">
        <v>26</v>
      </c>
      <c r="AZ198" s="28"/>
      <c r="BA198" s="29" t="s">
        <v>25</v>
      </c>
      <c r="BB198" s="29" t="s">
        <v>24</v>
      </c>
      <c r="BC198" s="29" t="s">
        <v>23</v>
      </c>
      <c r="BD198" s="29"/>
      <c r="BE198" s="29" t="s">
        <v>22</v>
      </c>
      <c r="BF198" s="30" t="s">
        <v>21</v>
      </c>
      <c r="BG198" s="30" t="s">
        <v>20</v>
      </c>
      <c r="BH198" s="30"/>
      <c r="BI198" s="31" t="s">
        <v>19</v>
      </c>
      <c r="BK198" s="32" t="s">
        <v>18</v>
      </c>
      <c r="BL198" s="32" t="s">
        <v>17</v>
      </c>
      <c r="BM198" s="33" t="s">
        <v>16</v>
      </c>
      <c r="BN198" s="34" t="s">
        <v>15</v>
      </c>
    </row>
    <row r="199" spans="1:66" ht="11.45" customHeight="1" x14ac:dyDescent="0.25">
      <c r="A199" s="23" t="s">
        <v>44</v>
      </c>
      <c r="B199" s="72" t="s">
        <v>12</v>
      </c>
      <c r="C199" s="75" t="s">
        <v>101</v>
      </c>
      <c r="D199" s="26">
        <f>VLOOKUP($BK$1,dummy!$A$3:$H$24,HLOOKUP(C199,dummy!$B$1:$H$2,2,FALSE),FALSE)</f>
        <v>11</v>
      </c>
      <c r="E199" s="180"/>
      <c r="F199" s="181"/>
      <c r="G199" s="182"/>
      <c r="H199" s="183"/>
      <c r="I199" s="184"/>
      <c r="J199" s="181"/>
      <c r="K199" s="182"/>
      <c r="L199" s="183"/>
      <c r="M199" s="184"/>
      <c r="N199" s="181"/>
      <c r="O199" s="182"/>
      <c r="P199" s="183"/>
      <c r="Q199" s="184"/>
      <c r="R199" s="181"/>
      <c r="S199" s="182"/>
      <c r="T199" s="183"/>
      <c r="U199" s="184"/>
      <c r="V199" s="181"/>
      <c r="W199" s="182"/>
      <c r="X199" s="183"/>
      <c r="Y199" s="278"/>
      <c r="Z199" s="23" t="s">
        <v>44</v>
      </c>
      <c r="AA199" s="72" t="s">
        <v>0</v>
      </c>
      <c r="AB199" s="75" t="s">
        <v>103</v>
      </c>
      <c r="AC199" s="26">
        <f>VLOOKUP($BK$1,dummy!$A$3:$H$24,HLOOKUP(AB199,dummy!$B$1:$H$2,2,FALSE),FALSE)</f>
        <v>11</v>
      </c>
      <c r="AD199" s="180"/>
      <c r="AE199" s="181"/>
      <c r="AF199" s="182"/>
      <c r="AG199" s="183"/>
      <c r="AH199" s="184"/>
      <c r="AI199" s="181"/>
      <c r="AJ199" s="182"/>
      <c r="AK199" s="183"/>
      <c r="AL199" s="184"/>
      <c r="AM199" s="181"/>
      <c r="AN199" s="182"/>
      <c r="AO199" s="183"/>
      <c r="AP199" s="184"/>
      <c r="AQ199" s="181"/>
      <c r="AR199" s="182"/>
      <c r="AS199" s="183"/>
      <c r="AT199" s="184"/>
      <c r="AU199" s="181"/>
      <c r="AV199" s="182"/>
      <c r="AW199" s="183"/>
      <c r="AX199" s="21"/>
      <c r="AY199" s="35" t="s">
        <v>13</v>
      </c>
      <c r="AZ199" s="36"/>
      <c r="BA199" s="37">
        <f>(SUMPRODUCT(D191:D221,I191:I221))</f>
        <v>0</v>
      </c>
      <c r="BB199" s="37">
        <f>SUM(L191:L221)</f>
        <v>0</v>
      </c>
      <c r="BC199" s="37">
        <f>(SUMPRODUCT(D191:D221,I191:I221,K191:K221))*(-1)</f>
        <v>0</v>
      </c>
      <c r="BD199" s="29"/>
      <c r="BE199" s="37">
        <f>(SUMPRODUCT(AC191:AC221,AH191:AH221))</f>
        <v>0</v>
      </c>
      <c r="BF199" s="38">
        <f>SUM(AK191:AK221)</f>
        <v>0</v>
      </c>
      <c r="BG199" s="38">
        <f>(SUMPRODUCT(AC191:AC221,AH191:AH221,AJ191:AJ221))*(-1)</f>
        <v>0</v>
      </c>
      <c r="BH199" s="39"/>
      <c r="BI199" s="40">
        <f>SUM(BA199:BG199)</f>
        <v>0</v>
      </c>
      <c r="BK199" s="242">
        <f>(BA200*BN190)+L195+L202+L209+L216</f>
        <v>0</v>
      </c>
      <c r="BL199" s="243">
        <f>BA201*8</f>
        <v>0</v>
      </c>
      <c r="BM199" s="244"/>
      <c r="BN199" s="243">
        <f>SUM(K191:K221)</f>
        <v>0</v>
      </c>
    </row>
    <row r="200" spans="1:66" ht="11.45" customHeight="1" x14ac:dyDescent="0.25">
      <c r="A200" s="23" t="s">
        <v>43</v>
      </c>
      <c r="B200" s="72" t="s">
        <v>9</v>
      </c>
      <c r="C200" s="75" t="s">
        <v>102</v>
      </c>
      <c r="D200" s="26">
        <f>VLOOKUP($BK$1,dummy!$A$3:$H$24,HLOOKUP(C200,dummy!$B$1:$H$2,2,FALSE),FALSE)</f>
        <v>11</v>
      </c>
      <c r="E200" s="180"/>
      <c r="F200" s="181"/>
      <c r="G200" s="182"/>
      <c r="H200" s="183"/>
      <c r="I200" s="184"/>
      <c r="J200" s="181"/>
      <c r="K200" s="182"/>
      <c r="L200" s="183"/>
      <c r="M200" s="184"/>
      <c r="N200" s="181"/>
      <c r="O200" s="182"/>
      <c r="P200" s="183"/>
      <c r="Q200" s="184"/>
      <c r="R200" s="181"/>
      <c r="S200" s="182"/>
      <c r="T200" s="183"/>
      <c r="U200" s="184"/>
      <c r="V200" s="181"/>
      <c r="W200" s="182"/>
      <c r="X200" s="183"/>
      <c r="Y200" s="278"/>
      <c r="Z200" s="43" t="s">
        <v>43</v>
      </c>
      <c r="AA200" s="76" t="s">
        <v>2</v>
      </c>
      <c r="AB200" s="77" t="s">
        <v>18</v>
      </c>
      <c r="AC200" s="46">
        <f>VLOOKUP($BK$1,dummy!$A$3:$H$24,HLOOKUP(AB200,dummy!$B$1:$H$2,2,FALSE),FALSE)</f>
        <v>8</v>
      </c>
      <c r="AD200" s="185"/>
      <c r="AE200" s="186"/>
      <c r="AF200" s="187"/>
      <c r="AG200" s="188"/>
      <c r="AH200" s="189"/>
      <c r="AI200" s="186"/>
      <c r="AJ200" s="187"/>
      <c r="AK200" s="188"/>
      <c r="AL200" s="189"/>
      <c r="AM200" s="186"/>
      <c r="AN200" s="187"/>
      <c r="AO200" s="188"/>
      <c r="AP200" s="189"/>
      <c r="AQ200" s="186"/>
      <c r="AR200" s="187"/>
      <c r="AS200" s="188"/>
      <c r="AT200" s="189"/>
      <c r="AU200" s="186"/>
      <c r="AV200" s="187"/>
      <c r="AW200" s="188"/>
      <c r="AX200" s="21"/>
      <c r="AY200" s="41" t="s">
        <v>10</v>
      </c>
      <c r="AZ200" s="42"/>
      <c r="BA200" s="37">
        <f>SUMIF(J191:J221,1)</f>
        <v>0</v>
      </c>
      <c r="BB200" s="245">
        <f>I195+I202+I209+I216</f>
        <v>0</v>
      </c>
      <c r="BC200" s="246"/>
      <c r="BD200" s="29"/>
      <c r="BE200" s="37">
        <f>SUMIF(AI191:AI221,1)</f>
        <v>0</v>
      </c>
      <c r="BF200" s="245">
        <f>AH193+AH200+AH207+AH214+AH221</f>
        <v>0</v>
      </c>
      <c r="BG200" s="246"/>
      <c r="BH200" s="39"/>
      <c r="BI200" s="40">
        <f>(BA200+BE200)-(BB200+BF200)</f>
        <v>0</v>
      </c>
      <c r="BK200" s="242"/>
      <c r="BL200" s="242"/>
      <c r="BM200" s="244"/>
      <c r="BN200" s="242"/>
    </row>
    <row r="201" spans="1:66" ht="11.45" customHeight="1" x14ac:dyDescent="0.25">
      <c r="A201" s="23" t="s">
        <v>42</v>
      </c>
      <c r="B201" s="72" t="s">
        <v>0</v>
      </c>
      <c r="C201" s="75" t="s">
        <v>103</v>
      </c>
      <c r="D201" s="26">
        <f>VLOOKUP($BK$1,dummy!$A$3:$H$24,HLOOKUP(C201,dummy!$B$1:$H$2,2,FALSE),FALSE)</f>
        <v>11</v>
      </c>
      <c r="E201" s="180"/>
      <c r="F201" s="181"/>
      <c r="G201" s="182"/>
      <c r="H201" s="183"/>
      <c r="I201" s="184"/>
      <c r="J201" s="181"/>
      <c r="K201" s="182"/>
      <c r="L201" s="183"/>
      <c r="M201" s="184"/>
      <c r="N201" s="181"/>
      <c r="O201" s="182"/>
      <c r="P201" s="183"/>
      <c r="Q201" s="184"/>
      <c r="R201" s="181"/>
      <c r="S201" s="182"/>
      <c r="T201" s="183"/>
      <c r="U201" s="184"/>
      <c r="V201" s="181"/>
      <c r="W201" s="182"/>
      <c r="X201" s="183"/>
      <c r="Y201" s="278"/>
      <c r="Z201" s="23" t="s">
        <v>42</v>
      </c>
      <c r="AA201" s="72" t="s">
        <v>7</v>
      </c>
      <c r="AB201" s="75" t="s">
        <v>98</v>
      </c>
      <c r="AC201" s="26">
        <f>VLOOKUP($BK$1,dummy!$A$3:$H$24,HLOOKUP(AB201,dummy!$B$1:$H$2,2,FALSE),FALSE)</f>
        <v>11</v>
      </c>
      <c r="AD201" s="180"/>
      <c r="AE201" s="181"/>
      <c r="AF201" s="182"/>
      <c r="AG201" s="183"/>
      <c r="AH201" s="184"/>
      <c r="AI201" s="181"/>
      <c r="AJ201" s="182"/>
      <c r="AK201" s="183"/>
      <c r="AL201" s="184"/>
      <c r="AM201" s="181"/>
      <c r="AN201" s="182"/>
      <c r="AO201" s="183"/>
      <c r="AP201" s="184"/>
      <c r="AQ201" s="181"/>
      <c r="AR201" s="182"/>
      <c r="AS201" s="183"/>
      <c r="AT201" s="184"/>
      <c r="AU201" s="181"/>
      <c r="AV201" s="182"/>
      <c r="AW201" s="183"/>
      <c r="AX201" s="21"/>
      <c r="AY201" s="35" t="s">
        <v>6</v>
      </c>
      <c r="AZ201" s="36"/>
      <c r="BA201" s="37">
        <f>(SUMIF(J191:J221,3)/3)</f>
        <v>0</v>
      </c>
      <c r="BB201" s="247"/>
      <c r="BC201" s="248"/>
      <c r="BD201" s="29"/>
      <c r="BE201" s="37">
        <f>(SUMIF(AI191:AI221,3)/3)</f>
        <v>0</v>
      </c>
      <c r="BF201" s="247"/>
      <c r="BG201" s="248"/>
      <c r="BH201" s="39"/>
      <c r="BI201" s="40">
        <f>SUM(BA201:BE201)</f>
        <v>0</v>
      </c>
      <c r="BK201" s="242">
        <f>(BE200*BN190)+AK193+AK200+AK207+AK214+AK221</f>
        <v>0</v>
      </c>
      <c r="BL201" s="243">
        <f>BE201*8</f>
        <v>0</v>
      </c>
      <c r="BM201" s="249">
        <f>BI202</f>
        <v>-320</v>
      </c>
      <c r="BN201" s="243">
        <f>SUM(AJ191:AJ221)</f>
        <v>0</v>
      </c>
    </row>
    <row r="202" spans="1:66" ht="11.45" customHeight="1" x14ac:dyDescent="0.25">
      <c r="A202" s="43" t="s">
        <v>41</v>
      </c>
      <c r="B202" s="76" t="s">
        <v>2</v>
      </c>
      <c r="C202" s="77" t="s">
        <v>18</v>
      </c>
      <c r="D202" s="46">
        <f>VLOOKUP($BK$1,dummy!$A$3:$H$24,HLOOKUP(C202,dummy!$B$1:$H$2,2,FALSE),FALSE)</f>
        <v>8</v>
      </c>
      <c r="E202" s="185"/>
      <c r="F202" s="186"/>
      <c r="G202" s="187"/>
      <c r="H202" s="188"/>
      <c r="I202" s="189"/>
      <c r="J202" s="186"/>
      <c r="K202" s="187"/>
      <c r="L202" s="188"/>
      <c r="M202" s="189"/>
      <c r="N202" s="186"/>
      <c r="O202" s="187"/>
      <c r="P202" s="188"/>
      <c r="Q202" s="189"/>
      <c r="R202" s="186"/>
      <c r="S202" s="187"/>
      <c r="T202" s="188"/>
      <c r="U202" s="189"/>
      <c r="V202" s="186"/>
      <c r="W202" s="187"/>
      <c r="X202" s="188"/>
      <c r="Y202" s="278"/>
      <c r="Z202" s="23" t="s">
        <v>41</v>
      </c>
      <c r="AA202" s="72" t="s">
        <v>4</v>
      </c>
      <c r="AB202" s="75" t="s">
        <v>99</v>
      </c>
      <c r="AC202" s="26">
        <f>VLOOKUP($BK$1,dummy!$A$3:$H$24,HLOOKUP(AB202,dummy!$B$1:$H$2,2,FALSE),FALSE)</f>
        <v>11</v>
      </c>
      <c r="AD202" s="180"/>
      <c r="AE202" s="181"/>
      <c r="AF202" s="182"/>
      <c r="AG202" s="183"/>
      <c r="AH202" s="184"/>
      <c r="AI202" s="181"/>
      <c r="AJ202" s="182"/>
      <c r="AK202" s="183"/>
      <c r="AL202" s="184"/>
      <c r="AM202" s="181"/>
      <c r="AN202" s="182"/>
      <c r="AO202" s="183"/>
      <c r="AP202" s="184"/>
      <c r="AQ202" s="181"/>
      <c r="AR202" s="182"/>
      <c r="AS202" s="183"/>
      <c r="AT202" s="184"/>
      <c r="AU202" s="181"/>
      <c r="AV202" s="182"/>
      <c r="AW202" s="183"/>
      <c r="AX202" s="21"/>
      <c r="AY202" s="35" t="s">
        <v>3</v>
      </c>
      <c r="AZ202" s="36"/>
      <c r="BA202" s="250">
        <v>8</v>
      </c>
      <c r="BB202" s="251"/>
      <c r="BC202" s="252"/>
      <c r="BD202" s="29"/>
      <c r="BE202" s="253">
        <f>BI197-(BI201*BA202)</f>
        <v>320</v>
      </c>
      <c r="BF202" s="254"/>
      <c r="BG202" s="255"/>
      <c r="BH202" s="47"/>
      <c r="BI202" s="48">
        <f>BI199-BE202</f>
        <v>-320</v>
      </c>
      <c r="BK202" s="242"/>
      <c r="BL202" s="242"/>
      <c r="BM202" s="249"/>
      <c r="BN202" s="242"/>
    </row>
    <row r="203" spans="1:66" ht="11.45" customHeight="1" x14ac:dyDescent="0.25">
      <c r="A203" s="23" t="s">
        <v>40</v>
      </c>
      <c r="B203" s="72" t="s">
        <v>7</v>
      </c>
      <c r="C203" s="75" t="s">
        <v>98</v>
      </c>
      <c r="D203" s="26">
        <f>VLOOKUP($BK$1,dummy!$A$3:$H$24,HLOOKUP(C203,dummy!$B$1:$H$2,2,FALSE),FALSE)</f>
        <v>11</v>
      </c>
      <c r="E203" s="180"/>
      <c r="F203" s="181"/>
      <c r="G203" s="182"/>
      <c r="H203" s="183"/>
      <c r="I203" s="184"/>
      <c r="J203" s="181"/>
      <c r="K203" s="182"/>
      <c r="L203" s="183"/>
      <c r="M203" s="184"/>
      <c r="N203" s="181"/>
      <c r="O203" s="182"/>
      <c r="P203" s="183"/>
      <c r="Q203" s="184"/>
      <c r="R203" s="181"/>
      <c r="S203" s="182"/>
      <c r="T203" s="183"/>
      <c r="U203" s="184"/>
      <c r="V203" s="181"/>
      <c r="W203" s="182"/>
      <c r="X203" s="183"/>
      <c r="Y203" s="278"/>
      <c r="Z203" s="23" t="s">
        <v>40</v>
      </c>
      <c r="AA203" s="72" t="s">
        <v>0</v>
      </c>
      <c r="AB203" s="75" t="s">
        <v>100</v>
      </c>
      <c r="AC203" s="26">
        <f>VLOOKUP($BK$1,dummy!$A$3:$H$24,HLOOKUP(AB203,dummy!$B$1:$H$2,2,FALSE),FALSE)</f>
        <v>11</v>
      </c>
      <c r="AD203" s="180"/>
      <c r="AE203" s="181"/>
      <c r="AF203" s="182"/>
      <c r="AG203" s="183"/>
      <c r="AH203" s="184"/>
      <c r="AI203" s="181"/>
      <c r="AJ203" s="182"/>
      <c r="AK203" s="183"/>
      <c r="AL203" s="184"/>
      <c r="AM203" s="181"/>
      <c r="AN203" s="182"/>
      <c r="AO203" s="183"/>
      <c r="AP203" s="184"/>
      <c r="AQ203" s="181"/>
      <c r="AR203" s="182"/>
      <c r="AS203" s="183"/>
      <c r="AT203" s="184"/>
      <c r="AU203" s="181"/>
      <c r="AV203" s="182"/>
      <c r="AW203" s="183"/>
      <c r="AX203" s="21"/>
      <c r="AY203" s="238"/>
      <c r="AZ203" s="239"/>
      <c r="BA203" s="239"/>
      <c r="BB203" s="239"/>
      <c r="BC203" s="239"/>
      <c r="BD203" s="239"/>
      <c r="BE203" s="239"/>
      <c r="BF203" s="239"/>
      <c r="BG203" s="239"/>
      <c r="BH203" s="240"/>
      <c r="BI203" s="22">
        <v>320</v>
      </c>
      <c r="BK203" s="241">
        <f>AY203</f>
        <v>0</v>
      </c>
      <c r="BL203" s="241"/>
      <c r="BM203" s="241"/>
      <c r="BN203" s="241"/>
    </row>
    <row r="204" spans="1:66" ht="11.45" customHeight="1" x14ac:dyDescent="0.25">
      <c r="A204" s="23" t="s">
        <v>39</v>
      </c>
      <c r="B204" s="72" t="s">
        <v>4</v>
      </c>
      <c r="C204" s="75" t="s">
        <v>99</v>
      </c>
      <c r="D204" s="26">
        <f>VLOOKUP($BK$1,dummy!$A$3:$H$24,HLOOKUP(C204,dummy!$B$1:$H$2,2,FALSE),FALSE)</f>
        <v>11</v>
      </c>
      <c r="E204" s="180"/>
      <c r="F204" s="181"/>
      <c r="G204" s="182"/>
      <c r="H204" s="183"/>
      <c r="I204" s="184"/>
      <c r="J204" s="181"/>
      <c r="K204" s="182"/>
      <c r="L204" s="183"/>
      <c r="M204" s="184"/>
      <c r="N204" s="181"/>
      <c r="O204" s="182"/>
      <c r="P204" s="183"/>
      <c r="Q204" s="184"/>
      <c r="R204" s="181"/>
      <c r="S204" s="182"/>
      <c r="T204" s="183"/>
      <c r="U204" s="184"/>
      <c r="V204" s="181"/>
      <c r="W204" s="182"/>
      <c r="X204" s="183"/>
      <c r="Y204" s="278"/>
      <c r="Z204" s="23" t="s">
        <v>39</v>
      </c>
      <c r="AA204" s="72" t="s">
        <v>12</v>
      </c>
      <c r="AB204" s="75" t="s">
        <v>101</v>
      </c>
      <c r="AC204" s="26">
        <f>VLOOKUP($BK$1,dummy!$A$3:$H$24,HLOOKUP(AB204,dummy!$B$1:$H$2,2,FALSE),FALSE)</f>
        <v>11</v>
      </c>
      <c r="AD204" s="180"/>
      <c r="AE204" s="181"/>
      <c r="AF204" s="182"/>
      <c r="AG204" s="183"/>
      <c r="AH204" s="184"/>
      <c r="AI204" s="181"/>
      <c r="AJ204" s="182"/>
      <c r="AK204" s="183"/>
      <c r="AL204" s="184"/>
      <c r="AM204" s="181"/>
      <c r="AN204" s="182"/>
      <c r="AO204" s="183"/>
      <c r="AP204" s="184"/>
      <c r="AQ204" s="181"/>
      <c r="AR204" s="182"/>
      <c r="AS204" s="183"/>
      <c r="AT204" s="184"/>
      <c r="AU204" s="181"/>
      <c r="AV204" s="182"/>
      <c r="AW204" s="183"/>
      <c r="AX204" s="21"/>
      <c r="AY204" s="27" t="s">
        <v>26</v>
      </c>
      <c r="AZ204" s="28"/>
      <c r="BA204" s="29" t="s">
        <v>25</v>
      </c>
      <c r="BB204" s="29" t="s">
        <v>24</v>
      </c>
      <c r="BC204" s="29" t="s">
        <v>23</v>
      </c>
      <c r="BD204" s="29"/>
      <c r="BE204" s="29" t="s">
        <v>22</v>
      </c>
      <c r="BF204" s="30" t="s">
        <v>21</v>
      </c>
      <c r="BG204" s="30" t="s">
        <v>20</v>
      </c>
      <c r="BH204" s="30"/>
      <c r="BI204" s="31" t="s">
        <v>19</v>
      </c>
      <c r="BK204" s="32" t="s">
        <v>18</v>
      </c>
      <c r="BL204" s="32" t="s">
        <v>17</v>
      </c>
      <c r="BM204" s="33" t="s">
        <v>16</v>
      </c>
      <c r="BN204" s="34" t="s">
        <v>15</v>
      </c>
    </row>
    <row r="205" spans="1:66" ht="11.45" customHeight="1" x14ac:dyDescent="0.25">
      <c r="A205" s="23" t="s">
        <v>38</v>
      </c>
      <c r="B205" s="72" t="s">
        <v>0</v>
      </c>
      <c r="C205" s="75" t="s">
        <v>100</v>
      </c>
      <c r="D205" s="26">
        <f>VLOOKUP($BK$1,dummy!$A$3:$H$24,HLOOKUP(C205,dummy!$B$1:$H$2,2,FALSE),FALSE)</f>
        <v>11</v>
      </c>
      <c r="E205" s="180"/>
      <c r="F205" s="181"/>
      <c r="G205" s="182"/>
      <c r="H205" s="183"/>
      <c r="I205" s="184"/>
      <c r="J205" s="181"/>
      <c r="K205" s="182"/>
      <c r="L205" s="183"/>
      <c r="M205" s="184"/>
      <c r="N205" s="181"/>
      <c r="O205" s="182"/>
      <c r="P205" s="183"/>
      <c r="Q205" s="184"/>
      <c r="R205" s="181"/>
      <c r="S205" s="182"/>
      <c r="T205" s="183"/>
      <c r="U205" s="184"/>
      <c r="V205" s="181"/>
      <c r="W205" s="182"/>
      <c r="X205" s="183"/>
      <c r="Y205" s="278"/>
      <c r="Z205" s="23" t="s">
        <v>38</v>
      </c>
      <c r="AA205" s="72" t="s">
        <v>9</v>
      </c>
      <c r="AB205" s="75" t="s">
        <v>102</v>
      </c>
      <c r="AC205" s="26">
        <f>VLOOKUP($BK$1,dummy!$A$3:$H$24,HLOOKUP(AB205,dummy!$B$1:$H$2,2,FALSE),FALSE)</f>
        <v>11</v>
      </c>
      <c r="AD205" s="180"/>
      <c r="AE205" s="181"/>
      <c r="AF205" s="182"/>
      <c r="AG205" s="183"/>
      <c r="AH205" s="184"/>
      <c r="AI205" s="181"/>
      <c r="AJ205" s="182"/>
      <c r="AK205" s="183"/>
      <c r="AL205" s="184"/>
      <c r="AM205" s="181"/>
      <c r="AN205" s="182"/>
      <c r="AO205" s="183"/>
      <c r="AP205" s="184"/>
      <c r="AQ205" s="181"/>
      <c r="AR205" s="182"/>
      <c r="AS205" s="183"/>
      <c r="AT205" s="184"/>
      <c r="AU205" s="181"/>
      <c r="AV205" s="182"/>
      <c r="AW205" s="183"/>
      <c r="AX205" s="21"/>
      <c r="AY205" s="35" t="s">
        <v>13</v>
      </c>
      <c r="AZ205" s="36"/>
      <c r="BA205" s="37">
        <f>(SUMPRODUCT(D191:D221,M191:M221))</f>
        <v>0</v>
      </c>
      <c r="BB205" s="37">
        <f>SUM(P191:P221)</f>
        <v>0</v>
      </c>
      <c r="BC205" s="37">
        <f>(SUMPRODUCT(D191:D221,M191:M221,O191:O221))*(-1)</f>
        <v>0</v>
      </c>
      <c r="BD205" s="29"/>
      <c r="BE205" s="37">
        <f>(SUMPRODUCT(AC191:AC221,AL191:AL221))</f>
        <v>0</v>
      </c>
      <c r="BF205" s="38">
        <f>SUM(AO191:AO221)</f>
        <v>0</v>
      </c>
      <c r="BG205" s="38">
        <f>(SUMPRODUCT(AC191:AC221,AL191:AL221,AN191:AN221))*(-1)</f>
        <v>0</v>
      </c>
      <c r="BH205" s="39"/>
      <c r="BI205" s="40">
        <f>SUM(BA205:BG205)</f>
        <v>0</v>
      </c>
      <c r="BK205" s="242">
        <f>(BA206*BN190)+P195+P202+P209+P216</f>
        <v>0</v>
      </c>
      <c r="BL205" s="243">
        <f>BA207*8</f>
        <v>0</v>
      </c>
      <c r="BM205" s="244"/>
      <c r="BN205" s="243">
        <f>SUM(O191:O221)</f>
        <v>0</v>
      </c>
    </row>
    <row r="206" spans="1:66" ht="11.45" customHeight="1" x14ac:dyDescent="0.25">
      <c r="A206" s="23" t="s">
        <v>37</v>
      </c>
      <c r="B206" s="72" t="s">
        <v>12</v>
      </c>
      <c r="C206" s="75" t="s">
        <v>101</v>
      </c>
      <c r="D206" s="26">
        <f>VLOOKUP($BK$1,dummy!$A$3:$H$24,HLOOKUP(C206,dummy!$B$1:$H$2,2,FALSE),FALSE)</f>
        <v>11</v>
      </c>
      <c r="E206" s="180"/>
      <c r="F206" s="181"/>
      <c r="G206" s="182"/>
      <c r="H206" s="183"/>
      <c r="I206" s="184"/>
      <c r="J206" s="181"/>
      <c r="K206" s="182"/>
      <c r="L206" s="183"/>
      <c r="M206" s="184"/>
      <c r="N206" s="181"/>
      <c r="O206" s="182"/>
      <c r="P206" s="183"/>
      <c r="Q206" s="184"/>
      <c r="R206" s="181"/>
      <c r="S206" s="182"/>
      <c r="T206" s="183"/>
      <c r="U206" s="184"/>
      <c r="V206" s="181"/>
      <c r="W206" s="182"/>
      <c r="X206" s="183"/>
      <c r="Y206" s="278"/>
      <c r="Z206" s="23" t="s">
        <v>37</v>
      </c>
      <c r="AA206" s="72" t="s">
        <v>0</v>
      </c>
      <c r="AB206" s="75" t="s">
        <v>103</v>
      </c>
      <c r="AC206" s="26">
        <f>VLOOKUP($BK$1,dummy!$A$3:$H$24,HLOOKUP(AB206,dummy!$B$1:$H$2,2,FALSE),FALSE)</f>
        <v>11</v>
      </c>
      <c r="AD206" s="180"/>
      <c r="AE206" s="181"/>
      <c r="AF206" s="182"/>
      <c r="AG206" s="183"/>
      <c r="AH206" s="184"/>
      <c r="AI206" s="181"/>
      <c r="AJ206" s="182"/>
      <c r="AK206" s="183"/>
      <c r="AL206" s="184"/>
      <c r="AM206" s="181"/>
      <c r="AN206" s="182"/>
      <c r="AO206" s="183"/>
      <c r="AP206" s="184"/>
      <c r="AQ206" s="181"/>
      <c r="AR206" s="182"/>
      <c r="AS206" s="183"/>
      <c r="AT206" s="184"/>
      <c r="AU206" s="181"/>
      <c r="AV206" s="182"/>
      <c r="AW206" s="183"/>
      <c r="AX206" s="21"/>
      <c r="AY206" s="41" t="s">
        <v>10</v>
      </c>
      <c r="AZ206" s="42"/>
      <c r="BA206" s="37">
        <f>SUMIF(N191:N221,1)</f>
        <v>0</v>
      </c>
      <c r="BB206" s="245">
        <f>M195+M202+M209+M216</f>
        <v>0</v>
      </c>
      <c r="BC206" s="246"/>
      <c r="BD206" s="29"/>
      <c r="BE206" s="37">
        <f>SUMIF(AM191:AM221,1)</f>
        <v>0</v>
      </c>
      <c r="BF206" s="245">
        <f>AL193+AL200+AL207+AL214+AL221</f>
        <v>0</v>
      </c>
      <c r="BG206" s="246"/>
      <c r="BH206" s="39"/>
      <c r="BI206" s="40">
        <f>(BA206+BE206)-(BB206+BF206)</f>
        <v>0</v>
      </c>
      <c r="BK206" s="242"/>
      <c r="BL206" s="242"/>
      <c r="BM206" s="244"/>
      <c r="BN206" s="242"/>
    </row>
    <row r="207" spans="1:66" ht="11.45" customHeight="1" x14ac:dyDescent="0.25">
      <c r="A207" s="23" t="s">
        <v>36</v>
      </c>
      <c r="B207" s="72" t="s">
        <v>9</v>
      </c>
      <c r="C207" s="75" t="s">
        <v>102</v>
      </c>
      <c r="D207" s="26">
        <f>VLOOKUP($BK$1,dummy!$A$3:$H$24,HLOOKUP(C207,dummy!$B$1:$H$2,2,FALSE),FALSE)</f>
        <v>11</v>
      </c>
      <c r="E207" s="180"/>
      <c r="F207" s="181"/>
      <c r="G207" s="182"/>
      <c r="H207" s="183"/>
      <c r="I207" s="184"/>
      <c r="J207" s="181"/>
      <c r="K207" s="182"/>
      <c r="L207" s="183"/>
      <c r="M207" s="184"/>
      <c r="N207" s="181"/>
      <c r="O207" s="182"/>
      <c r="P207" s="183"/>
      <c r="Q207" s="184"/>
      <c r="R207" s="181"/>
      <c r="S207" s="182"/>
      <c r="T207" s="183"/>
      <c r="U207" s="184"/>
      <c r="V207" s="181"/>
      <c r="W207" s="182"/>
      <c r="X207" s="183"/>
      <c r="Y207" s="278"/>
      <c r="Z207" s="43" t="s">
        <v>36</v>
      </c>
      <c r="AA207" s="76" t="s">
        <v>2</v>
      </c>
      <c r="AB207" s="77" t="s">
        <v>18</v>
      </c>
      <c r="AC207" s="46">
        <f>VLOOKUP($BK$1,dummy!$A$3:$H$24,HLOOKUP(AB207,dummy!$B$1:$H$2,2,FALSE),FALSE)</f>
        <v>8</v>
      </c>
      <c r="AD207" s="185"/>
      <c r="AE207" s="186"/>
      <c r="AF207" s="187"/>
      <c r="AG207" s="188"/>
      <c r="AH207" s="189"/>
      <c r="AI207" s="186"/>
      <c r="AJ207" s="187"/>
      <c r="AK207" s="188"/>
      <c r="AL207" s="189"/>
      <c r="AM207" s="186"/>
      <c r="AN207" s="187"/>
      <c r="AO207" s="188"/>
      <c r="AP207" s="189"/>
      <c r="AQ207" s="186"/>
      <c r="AR207" s="187"/>
      <c r="AS207" s="188"/>
      <c r="AT207" s="189"/>
      <c r="AU207" s="186"/>
      <c r="AV207" s="187"/>
      <c r="AW207" s="188"/>
      <c r="AX207" s="21"/>
      <c r="AY207" s="35" t="s">
        <v>6</v>
      </c>
      <c r="AZ207" s="36"/>
      <c r="BA207" s="37">
        <f>(SUMIF(N191:N221,3)/3)</f>
        <v>0</v>
      </c>
      <c r="BB207" s="247"/>
      <c r="BC207" s="248"/>
      <c r="BD207" s="29"/>
      <c r="BE207" s="37">
        <f>(SUMIF(AM191:AM221,3)/3)</f>
        <v>0</v>
      </c>
      <c r="BF207" s="247"/>
      <c r="BG207" s="248"/>
      <c r="BH207" s="39"/>
      <c r="BI207" s="40">
        <f>SUM(BA207:BE207)</f>
        <v>0</v>
      </c>
      <c r="BK207" s="242">
        <f>(BE206*BN190)+AO193+AO200+AO207+AO214+AO221</f>
        <v>0</v>
      </c>
      <c r="BL207" s="243">
        <f>BE207*8</f>
        <v>0</v>
      </c>
      <c r="BM207" s="249">
        <f>BI208</f>
        <v>-320</v>
      </c>
      <c r="BN207" s="243">
        <f>SUM(AN191:AN221)</f>
        <v>0</v>
      </c>
    </row>
    <row r="208" spans="1:66" ht="11.45" customHeight="1" x14ac:dyDescent="0.25">
      <c r="A208" s="23" t="s">
        <v>35</v>
      </c>
      <c r="B208" s="72" t="s">
        <v>0</v>
      </c>
      <c r="C208" s="75" t="s">
        <v>103</v>
      </c>
      <c r="D208" s="26">
        <f>VLOOKUP($BK$1,dummy!$A$3:$H$24,HLOOKUP(C208,dummy!$B$1:$H$2,2,FALSE),FALSE)</f>
        <v>11</v>
      </c>
      <c r="E208" s="180"/>
      <c r="F208" s="181"/>
      <c r="G208" s="182"/>
      <c r="H208" s="183"/>
      <c r="I208" s="184"/>
      <c r="J208" s="181"/>
      <c r="K208" s="182"/>
      <c r="L208" s="183"/>
      <c r="M208" s="184"/>
      <c r="N208" s="181"/>
      <c r="O208" s="182"/>
      <c r="P208" s="183"/>
      <c r="Q208" s="184"/>
      <c r="R208" s="181"/>
      <c r="S208" s="182"/>
      <c r="T208" s="183"/>
      <c r="U208" s="184"/>
      <c r="V208" s="181"/>
      <c r="W208" s="182"/>
      <c r="X208" s="183"/>
      <c r="Y208" s="278"/>
      <c r="Z208" s="23" t="s">
        <v>35</v>
      </c>
      <c r="AA208" s="72" t="s">
        <v>7</v>
      </c>
      <c r="AB208" s="75" t="s">
        <v>98</v>
      </c>
      <c r="AC208" s="26">
        <f>VLOOKUP($BK$1,dummy!$A$3:$H$24,HLOOKUP(AB208,dummy!$B$1:$H$2,2,FALSE),FALSE)</f>
        <v>11</v>
      </c>
      <c r="AD208" s="180"/>
      <c r="AE208" s="181"/>
      <c r="AF208" s="182"/>
      <c r="AG208" s="183"/>
      <c r="AH208" s="184"/>
      <c r="AI208" s="181"/>
      <c r="AJ208" s="182"/>
      <c r="AK208" s="183"/>
      <c r="AL208" s="184"/>
      <c r="AM208" s="181"/>
      <c r="AN208" s="182"/>
      <c r="AO208" s="183"/>
      <c r="AP208" s="184"/>
      <c r="AQ208" s="181"/>
      <c r="AR208" s="182"/>
      <c r="AS208" s="183"/>
      <c r="AT208" s="184"/>
      <c r="AU208" s="181"/>
      <c r="AV208" s="182"/>
      <c r="AW208" s="183"/>
      <c r="AX208" s="21"/>
      <c r="AY208" s="35" t="s">
        <v>3</v>
      </c>
      <c r="AZ208" s="36"/>
      <c r="BA208" s="250">
        <v>8</v>
      </c>
      <c r="BB208" s="251"/>
      <c r="BC208" s="252"/>
      <c r="BD208" s="29"/>
      <c r="BE208" s="253">
        <f>BI203-(BI207*BA208)</f>
        <v>320</v>
      </c>
      <c r="BF208" s="254"/>
      <c r="BG208" s="255"/>
      <c r="BH208" s="47"/>
      <c r="BI208" s="48">
        <f>BI205-BE208</f>
        <v>-320</v>
      </c>
      <c r="BK208" s="242"/>
      <c r="BL208" s="242"/>
      <c r="BM208" s="249"/>
      <c r="BN208" s="242"/>
    </row>
    <row r="209" spans="1:66" ht="11.45" customHeight="1" x14ac:dyDescent="0.25">
      <c r="A209" s="43" t="s">
        <v>34</v>
      </c>
      <c r="B209" s="76" t="s">
        <v>2</v>
      </c>
      <c r="C209" s="77" t="s">
        <v>18</v>
      </c>
      <c r="D209" s="46">
        <f>VLOOKUP($BK$1,dummy!$A$3:$H$24,HLOOKUP(C209,dummy!$B$1:$H$2,2,FALSE),FALSE)</f>
        <v>8</v>
      </c>
      <c r="E209" s="185"/>
      <c r="F209" s="186"/>
      <c r="G209" s="187"/>
      <c r="H209" s="188"/>
      <c r="I209" s="189"/>
      <c r="J209" s="186"/>
      <c r="K209" s="187"/>
      <c r="L209" s="188"/>
      <c r="M209" s="189"/>
      <c r="N209" s="186"/>
      <c r="O209" s="187"/>
      <c r="P209" s="188"/>
      <c r="Q209" s="189"/>
      <c r="R209" s="186"/>
      <c r="S209" s="187"/>
      <c r="T209" s="188"/>
      <c r="U209" s="189"/>
      <c r="V209" s="186"/>
      <c r="W209" s="187"/>
      <c r="X209" s="188"/>
      <c r="Y209" s="278"/>
      <c r="Z209" s="23" t="s">
        <v>34</v>
      </c>
      <c r="AA209" s="72" t="s">
        <v>4</v>
      </c>
      <c r="AB209" s="75" t="s">
        <v>99</v>
      </c>
      <c r="AC209" s="26">
        <f>VLOOKUP($BK$1,dummy!$A$3:$H$24,HLOOKUP(AB209,dummy!$B$1:$H$2,2,FALSE),FALSE)</f>
        <v>11</v>
      </c>
      <c r="AD209" s="180"/>
      <c r="AE209" s="181"/>
      <c r="AF209" s="182"/>
      <c r="AG209" s="183"/>
      <c r="AH209" s="184"/>
      <c r="AI209" s="181"/>
      <c r="AJ209" s="182"/>
      <c r="AK209" s="183"/>
      <c r="AL209" s="184"/>
      <c r="AM209" s="181"/>
      <c r="AN209" s="182"/>
      <c r="AO209" s="183"/>
      <c r="AP209" s="184"/>
      <c r="AQ209" s="181"/>
      <c r="AR209" s="182"/>
      <c r="AS209" s="183"/>
      <c r="AT209" s="184"/>
      <c r="AU209" s="181"/>
      <c r="AV209" s="182"/>
      <c r="AW209" s="183"/>
      <c r="AX209" s="21"/>
      <c r="AY209" s="238"/>
      <c r="AZ209" s="239"/>
      <c r="BA209" s="239"/>
      <c r="BB209" s="239"/>
      <c r="BC209" s="239"/>
      <c r="BD209" s="239"/>
      <c r="BE209" s="239"/>
      <c r="BF209" s="239"/>
      <c r="BG209" s="239"/>
      <c r="BH209" s="240"/>
      <c r="BI209" s="22">
        <v>320</v>
      </c>
      <c r="BK209" s="241">
        <f>AY209</f>
        <v>0</v>
      </c>
      <c r="BL209" s="241"/>
      <c r="BM209" s="241"/>
      <c r="BN209" s="241"/>
    </row>
    <row r="210" spans="1:66" ht="11.45" customHeight="1" x14ac:dyDescent="0.25">
      <c r="A210" s="23" t="s">
        <v>33</v>
      </c>
      <c r="B210" s="72" t="s">
        <v>7</v>
      </c>
      <c r="C210" s="75" t="s">
        <v>98</v>
      </c>
      <c r="D210" s="26">
        <f>VLOOKUP($BK$1,dummy!$A$3:$H$24,HLOOKUP(C210,dummy!$B$1:$H$2,2,FALSE),FALSE)</f>
        <v>11</v>
      </c>
      <c r="E210" s="180"/>
      <c r="F210" s="181"/>
      <c r="G210" s="182"/>
      <c r="H210" s="183"/>
      <c r="I210" s="184"/>
      <c r="J210" s="181"/>
      <c r="K210" s="182"/>
      <c r="L210" s="183"/>
      <c r="M210" s="184"/>
      <c r="N210" s="181"/>
      <c r="O210" s="182"/>
      <c r="P210" s="183"/>
      <c r="Q210" s="184"/>
      <c r="R210" s="181"/>
      <c r="S210" s="182"/>
      <c r="T210" s="183"/>
      <c r="U210" s="184"/>
      <c r="V210" s="181"/>
      <c r="W210" s="182"/>
      <c r="X210" s="183"/>
      <c r="Y210" s="278"/>
      <c r="Z210" s="23" t="s">
        <v>33</v>
      </c>
      <c r="AA210" s="72" t="s">
        <v>0</v>
      </c>
      <c r="AB210" s="75" t="s">
        <v>100</v>
      </c>
      <c r="AC210" s="26">
        <f>VLOOKUP($BK$1,dummy!$A$3:$H$24,HLOOKUP(AB210,dummy!$B$1:$H$2,2,FALSE),FALSE)</f>
        <v>11</v>
      </c>
      <c r="AD210" s="180"/>
      <c r="AE210" s="181"/>
      <c r="AF210" s="182"/>
      <c r="AG210" s="183"/>
      <c r="AH210" s="184"/>
      <c r="AI210" s="181"/>
      <c r="AJ210" s="182"/>
      <c r="AK210" s="183"/>
      <c r="AL210" s="184"/>
      <c r="AM210" s="181"/>
      <c r="AN210" s="182"/>
      <c r="AO210" s="183"/>
      <c r="AP210" s="184"/>
      <c r="AQ210" s="181"/>
      <c r="AR210" s="182"/>
      <c r="AS210" s="183"/>
      <c r="AT210" s="184"/>
      <c r="AU210" s="181"/>
      <c r="AV210" s="182"/>
      <c r="AW210" s="183"/>
      <c r="AX210" s="21"/>
      <c r="AY210" s="27" t="s">
        <v>26</v>
      </c>
      <c r="AZ210" s="28"/>
      <c r="BA210" s="29" t="s">
        <v>25</v>
      </c>
      <c r="BB210" s="29" t="s">
        <v>24</v>
      </c>
      <c r="BC210" s="29" t="s">
        <v>23</v>
      </c>
      <c r="BD210" s="29"/>
      <c r="BE210" s="29" t="s">
        <v>22</v>
      </c>
      <c r="BF210" s="30" t="s">
        <v>21</v>
      </c>
      <c r="BG210" s="30" t="s">
        <v>20</v>
      </c>
      <c r="BH210" s="30"/>
      <c r="BI210" s="31" t="s">
        <v>19</v>
      </c>
      <c r="BK210" s="32" t="s">
        <v>18</v>
      </c>
      <c r="BL210" s="32" t="s">
        <v>17</v>
      </c>
      <c r="BM210" s="33" t="s">
        <v>16</v>
      </c>
      <c r="BN210" s="34" t="s">
        <v>15</v>
      </c>
    </row>
    <row r="211" spans="1:66" ht="11.45" customHeight="1" x14ac:dyDescent="0.25">
      <c r="A211" s="23" t="s">
        <v>32</v>
      </c>
      <c r="B211" s="72" t="s">
        <v>4</v>
      </c>
      <c r="C211" s="75" t="s">
        <v>99</v>
      </c>
      <c r="D211" s="26">
        <f>VLOOKUP($BK$1,dummy!$A$3:$H$24,HLOOKUP(C211,dummy!$B$1:$H$2,2,FALSE),FALSE)</f>
        <v>11</v>
      </c>
      <c r="E211" s="180"/>
      <c r="F211" s="181"/>
      <c r="G211" s="182"/>
      <c r="H211" s="183"/>
      <c r="I211" s="184"/>
      <c r="J211" s="181"/>
      <c r="K211" s="182"/>
      <c r="L211" s="183"/>
      <c r="M211" s="184"/>
      <c r="N211" s="181"/>
      <c r="O211" s="182"/>
      <c r="P211" s="183"/>
      <c r="Q211" s="184"/>
      <c r="R211" s="181"/>
      <c r="S211" s="182"/>
      <c r="T211" s="183"/>
      <c r="U211" s="184"/>
      <c r="V211" s="181"/>
      <c r="W211" s="182"/>
      <c r="X211" s="183"/>
      <c r="Y211" s="278"/>
      <c r="Z211" s="23" t="s">
        <v>32</v>
      </c>
      <c r="AA211" s="18" t="s">
        <v>12</v>
      </c>
      <c r="AB211" s="25" t="s">
        <v>101</v>
      </c>
      <c r="AC211" s="86">
        <f>VLOOKUP($BK$1,dummy!$A$3:$H$24,HLOOKUP(AB211,dummy!$B$1:$H$2,2,FALSE),FALSE)</f>
        <v>11</v>
      </c>
      <c r="AD211" s="180"/>
      <c r="AE211" s="181"/>
      <c r="AF211" s="182"/>
      <c r="AG211" s="183"/>
      <c r="AH211" s="184"/>
      <c r="AI211" s="181"/>
      <c r="AJ211" s="182"/>
      <c r="AK211" s="183"/>
      <c r="AL211" s="184"/>
      <c r="AM211" s="181"/>
      <c r="AN211" s="182"/>
      <c r="AO211" s="183"/>
      <c r="AP211" s="184"/>
      <c r="AQ211" s="181"/>
      <c r="AR211" s="182"/>
      <c r="AS211" s="183"/>
      <c r="AT211" s="184"/>
      <c r="AU211" s="181"/>
      <c r="AV211" s="182"/>
      <c r="AW211" s="183"/>
      <c r="AX211" s="21"/>
      <c r="AY211" s="35" t="s">
        <v>13</v>
      </c>
      <c r="AZ211" s="36"/>
      <c r="BA211" s="37">
        <f>(SUMPRODUCT(D191:D221,Q191:Q221))</f>
        <v>0</v>
      </c>
      <c r="BB211" s="37">
        <f>SUM(T191:T221)</f>
        <v>0</v>
      </c>
      <c r="BC211" s="37">
        <f>(SUMPRODUCT(D191:D221,Q191:Q221,S191:S221))*(-1)</f>
        <v>0</v>
      </c>
      <c r="BD211" s="29"/>
      <c r="BE211" s="37">
        <f>(SUMPRODUCT(AC191:AC221,AP191:AP221))</f>
        <v>0</v>
      </c>
      <c r="BF211" s="38">
        <f>SUM(AS191:AS221)</f>
        <v>0</v>
      </c>
      <c r="BG211" s="38">
        <f>(SUMPRODUCT(AC191:AC221,AP191:AP221,AR191:AR221))*(-1)</f>
        <v>0</v>
      </c>
      <c r="BH211" s="39"/>
      <c r="BI211" s="40">
        <f>SUM(BA211:BG211)</f>
        <v>0</v>
      </c>
      <c r="BK211" s="242">
        <f>(BA212*BN190)+T195+T202+T209+T216</f>
        <v>0</v>
      </c>
      <c r="BL211" s="243">
        <f>BA213*8</f>
        <v>0</v>
      </c>
      <c r="BM211" s="244"/>
      <c r="BN211" s="243">
        <f>SUM(S191:S221)</f>
        <v>0</v>
      </c>
    </row>
    <row r="212" spans="1:66" ht="11.45" customHeight="1" x14ac:dyDescent="0.25">
      <c r="A212" s="23" t="s">
        <v>31</v>
      </c>
      <c r="B212" s="72" t="s">
        <v>0</v>
      </c>
      <c r="C212" s="75" t="s">
        <v>100</v>
      </c>
      <c r="D212" s="26">
        <f>VLOOKUP($BK$1,dummy!$A$3:$H$24,HLOOKUP(C212,dummy!$B$1:$H$2,2,FALSE),FALSE)</f>
        <v>11</v>
      </c>
      <c r="E212" s="180"/>
      <c r="F212" s="181"/>
      <c r="G212" s="182"/>
      <c r="H212" s="183"/>
      <c r="I212" s="184"/>
      <c r="J212" s="181"/>
      <c r="K212" s="182"/>
      <c r="L212" s="183"/>
      <c r="M212" s="184"/>
      <c r="N212" s="181"/>
      <c r="O212" s="182"/>
      <c r="P212" s="183"/>
      <c r="Q212" s="184"/>
      <c r="R212" s="181"/>
      <c r="S212" s="182"/>
      <c r="T212" s="183"/>
      <c r="U212" s="184"/>
      <c r="V212" s="181"/>
      <c r="W212" s="182"/>
      <c r="X212" s="183"/>
      <c r="Y212" s="278"/>
      <c r="Z212" s="23" t="s">
        <v>31</v>
      </c>
      <c r="AA212" s="18" t="s">
        <v>9</v>
      </c>
      <c r="AB212" s="25" t="s">
        <v>102</v>
      </c>
      <c r="AC212" s="86">
        <f>VLOOKUP($BK$1,dummy!$A$3:$H$24,HLOOKUP(AB212,dummy!$B$1:$H$2,2,FALSE),FALSE)</f>
        <v>11</v>
      </c>
      <c r="AD212" s="180"/>
      <c r="AE212" s="181"/>
      <c r="AF212" s="182"/>
      <c r="AG212" s="183"/>
      <c r="AH212" s="184"/>
      <c r="AI212" s="181"/>
      <c r="AJ212" s="182"/>
      <c r="AK212" s="183"/>
      <c r="AL212" s="184"/>
      <c r="AM212" s="181"/>
      <c r="AN212" s="182"/>
      <c r="AO212" s="183"/>
      <c r="AP212" s="184"/>
      <c r="AQ212" s="181"/>
      <c r="AR212" s="182"/>
      <c r="AS212" s="183"/>
      <c r="AT212" s="184"/>
      <c r="AU212" s="181"/>
      <c r="AV212" s="182"/>
      <c r="AW212" s="183"/>
      <c r="AX212" s="21"/>
      <c r="AY212" s="41" t="s">
        <v>10</v>
      </c>
      <c r="AZ212" s="42"/>
      <c r="BA212" s="37">
        <f>SUMIF(R191:R221,1)</f>
        <v>0</v>
      </c>
      <c r="BB212" s="245">
        <f>Q195+Q202+Q209+Q216</f>
        <v>0</v>
      </c>
      <c r="BC212" s="246"/>
      <c r="BD212" s="29"/>
      <c r="BE212" s="37">
        <f>SUMIF(AQ191:AQ221,1)</f>
        <v>0</v>
      </c>
      <c r="BF212" s="245">
        <f>AP193+AP200+AP207+AP214+AP221</f>
        <v>0</v>
      </c>
      <c r="BG212" s="246"/>
      <c r="BH212" s="39"/>
      <c r="BI212" s="40">
        <f>(BA212+BE212)-(BB212+BF212)</f>
        <v>0</v>
      </c>
      <c r="BK212" s="242"/>
      <c r="BL212" s="242"/>
      <c r="BM212" s="244"/>
      <c r="BN212" s="242"/>
    </row>
    <row r="213" spans="1:66" ht="11.45" customHeight="1" x14ac:dyDescent="0.25">
      <c r="A213" s="23" t="s">
        <v>30</v>
      </c>
      <c r="B213" s="72" t="s">
        <v>12</v>
      </c>
      <c r="C213" s="75" t="s">
        <v>101</v>
      </c>
      <c r="D213" s="26">
        <f>VLOOKUP($BK$1,dummy!$A$3:$H$24,HLOOKUP(C213,dummy!$B$1:$H$2,2,FALSE),FALSE)</f>
        <v>11</v>
      </c>
      <c r="E213" s="180"/>
      <c r="F213" s="181"/>
      <c r="G213" s="182"/>
      <c r="H213" s="183"/>
      <c r="I213" s="184"/>
      <c r="J213" s="181"/>
      <c r="K213" s="182"/>
      <c r="L213" s="183"/>
      <c r="M213" s="184"/>
      <c r="N213" s="181"/>
      <c r="O213" s="182"/>
      <c r="P213" s="183"/>
      <c r="Q213" s="184"/>
      <c r="R213" s="181"/>
      <c r="S213" s="182"/>
      <c r="T213" s="183"/>
      <c r="U213" s="184"/>
      <c r="V213" s="181"/>
      <c r="W213" s="182"/>
      <c r="X213" s="183"/>
      <c r="Y213" s="278"/>
      <c r="Z213" s="23" t="s">
        <v>30</v>
      </c>
      <c r="AA213" s="18" t="s">
        <v>0</v>
      </c>
      <c r="AB213" s="25" t="s">
        <v>103</v>
      </c>
      <c r="AC213" s="86">
        <f>VLOOKUP($BK$1,dummy!$A$3:$H$24,HLOOKUP(AB213,dummy!$B$1:$H$2,2,FALSE),FALSE)</f>
        <v>11</v>
      </c>
      <c r="AD213" s="180"/>
      <c r="AE213" s="181"/>
      <c r="AF213" s="182"/>
      <c r="AG213" s="183"/>
      <c r="AH213" s="184"/>
      <c r="AI213" s="181"/>
      <c r="AJ213" s="182"/>
      <c r="AK213" s="183"/>
      <c r="AL213" s="184"/>
      <c r="AM213" s="181"/>
      <c r="AN213" s="182"/>
      <c r="AO213" s="183"/>
      <c r="AP213" s="184"/>
      <c r="AQ213" s="181"/>
      <c r="AR213" s="182"/>
      <c r="AS213" s="183"/>
      <c r="AT213" s="184"/>
      <c r="AU213" s="181"/>
      <c r="AV213" s="182"/>
      <c r="AW213" s="183"/>
      <c r="AX213" s="21"/>
      <c r="AY213" s="35" t="s">
        <v>6</v>
      </c>
      <c r="AZ213" s="36"/>
      <c r="BA213" s="37">
        <f>(SUMIF(R191:R221,3)/3)</f>
        <v>0</v>
      </c>
      <c r="BB213" s="247"/>
      <c r="BC213" s="248"/>
      <c r="BD213" s="29"/>
      <c r="BE213" s="37">
        <f>(SUMIF(AQ191:AQ221,3)/3)</f>
        <v>0</v>
      </c>
      <c r="BF213" s="247"/>
      <c r="BG213" s="248"/>
      <c r="BH213" s="39"/>
      <c r="BI213" s="40">
        <f>SUM(BA213:BE213)</f>
        <v>0</v>
      </c>
      <c r="BK213" s="242">
        <f>(BE212*BN190)+AS193+AS200+AS207+AS214+AS221</f>
        <v>0</v>
      </c>
      <c r="BL213" s="243">
        <f>BE213*8</f>
        <v>0</v>
      </c>
      <c r="BM213" s="249">
        <f>BI214</f>
        <v>-320</v>
      </c>
      <c r="BN213" s="243">
        <f>SUM(AR191:AR221)</f>
        <v>0</v>
      </c>
    </row>
    <row r="214" spans="1:66" ht="11.45" customHeight="1" x14ac:dyDescent="0.25">
      <c r="A214" s="23" t="s">
        <v>29</v>
      </c>
      <c r="B214" s="72" t="s">
        <v>9</v>
      </c>
      <c r="C214" s="75" t="s">
        <v>102</v>
      </c>
      <c r="D214" s="26">
        <f>VLOOKUP($BK$1,dummy!$A$3:$H$24,HLOOKUP(C214,dummy!$B$1:$H$2,2,FALSE),FALSE)</f>
        <v>11</v>
      </c>
      <c r="E214" s="180"/>
      <c r="F214" s="181"/>
      <c r="G214" s="182"/>
      <c r="H214" s="183"/>
      <c r="I214" s="184"/>
      <c r="J214" s="181"/>
      <c r="K214" s="182"/>
      <c r="L214" s="183"/>
      <c r="M214" s="184"/>
      <c r="N214" s="181"/>
      <c r="O214" s="182"/>
      <c r="P214" s="183"/>
      <c r="Q214" s="184"/>
      <c r="R214" s="181"/>
      <c r="S214" s="182"/>
      <c r="T214" s="183"/>
      <c r="U214" s="184"/>
      <c r="V214" s="181"/>
      <c r="W214" s="182"/>
      <c r="X214" s="183"/>
      <c r="Y214" s="278"/>
      <c r="Z214" s="43" t="s">
        <v>29</v>
      </c>
      <c r="AA214" s="44" t="s">
        <v>2</v>
      </c>
      <c r="AB214" s="45" t="s">
        <v>18</v>
      </c>
      <c r="AC214" s="87">
        <f>VLOOKUP($BK$1,dummy!$A$3:$H$24,HLOOKUP(AB214,dummy!$B$1:$H$2,2,FALSE),FALSE)</f>
        <v>8</v>
      </c>
      <c r="AD214" s="185"/>
      <c r="AE214" s="186"/>
      <c r="AF214" s="187"/>
      <c r="AG214" s="188"/>
      <c r="AH214" s="189"/>
      <c r="AI214" s="186"/>
      <c r="AJ214" s="187"/>
      <c r="AK214" s="188"/>
      <c r="AL214" s="189"/>
      <c r="AM214" s="186"/>
      <c r="AN214" s="187"/>
      <c r="AO214" s="188"/>
      <c r="AP214" s="189"/>
      <c r="AQ214" s="186"/>
      <c r="AR214" s="187"/>
      <c r="AS214" s="188"/>
      <c r="AT214" s="189"/>
      <c r="AU214" s="186"/>
      <c r="AV214" s="187"/>
      <c r="AW214" s="188"/>
      <c r="AX214" s="21"/>
      <c r="AY214" s="35" t="s">
        <v>3</v>
      </c>
      <c r="AZ214" s="36"/>
      <c r="BA214" s="250">
        <v>8</v>
      </c>
      <c r="BB214" s="251"/>
      <c r="BC214" s="252"/>
      <c r="BD214" s="29"/>
      <c r="BE214" s="253">
        <f>BI209-(BI213*BA214)</f>
        <v>320</v>
      </c>
      <c r="BF214" s="254"/>
      <c r="BG214" s="255"/>
      <c r="BH214" s="47"/>
      <c r="BI214" s="48">
        <f>BI211-BE214</f>
        <v>-320</v>
      </c>
      <c r="BK214" s="242"/>
      <c r="BL214" s="242"/>
      <c r="BM214" s="249"/>
      <c r="BN214" s="242"/>
    </row>
    <row r="215" spans="1:66" ht="11.45" customHeight="1" x14ac:dyDescent="0.25">
      <c r="A215" s="23" t="s">
        <v>28</v>
      </c>
      <c r="B215" s="72" t="s">
        <v>0</v>
      </c>
      <c r="C215" s="75" t="s">
        <v>103</v>
      </c>
      <c r="D215" s="26">
        <f>VLOOKUP($BK$1,dummy!$A$3:$H$24,HLOOKUP(C215,dummy!$B$1:$H$2,2,FALSE),FALSE)</f>
        <v>11</v>
      </c>
      <c r="E215" s="180"/>
      <c r="F215" s="181"/>
      <c r="G215" s="182"/>
      <c r="H215" s="183"/>
      <c r="I215" s="184"/>
      <c r="J215" s="181"/>
      <c r="K215" s="182"/>
      <c r="L215" s="183"/>
      <c r="M215" s="184"/>
      <c r="N215" s="181"/>
      <c r="O215" s="182"/>
      <c r="P215" s="183"/>
      <c r="Q215" s="184"/>
      <c r="R215" s="181"/>
      <c r="S215" s="182"/>
      <c r="T215" s="183"/>
      <c r="U215" s="184"/>
      <c r="V215" s="181"/>
      <c r="W215" s="182"/>
      <c r="X215" s="183"/>
      <c r="Y215" s="278"/>
      <c r="Z215" s="78" t="s">
        <v>28</v>
      </c>
      <c r="AA215" s="105" t="s">
        <v>7</v>
      </c>
      <c r="AB215" s="106" t="s">
        <v>98</v>
      </c>
      <c r="AC215" s="122">
        <v>0</v>
      </c>
      <c r="AD215" s="200"/>
      <c r="AE215" s="201"/>
      <c r="AF215" s="202"/>
      <c r="AG215" s="203"/>
      <c r="AH215" s="204"/>
      <c r="AI215" s="201"/>
      <c r="AJ215" s="202"/>
      <c r="AK215" s="203"/>
      <c r="AL215" s="204"/>
      <c r="AM215" s="201"/>
      <c r="AN215" s="202"/>
      <c r="AO215" s="203"/>
      <c r="AP215" s="204"/>
      <c r="AQ215" s="201"/>
      <c r="AR215" s="202"/>
      <c r="AS215" s="203"/>
      <c r="AT215" s="204"/>
      <c r="AU215" s="201"/>
      <c r="AV215" s="202"/>
      <c r="AW215" s="203"/>
      <c r="AX215" s="88"/>
      <c r="AY215" s="238"/>
      <c r="AZ215" s="239"/>
      <c r="BA215" s="239"/>
      <c r="BB215" s="239"/>
      <c r="BC215" s="239"/>
      <c r="BD215" s="239"/>
      <c r="BE215" s="239"/>
      <c r="BF215" s="239"/>
      <c r="BG215" s="239"/>
      <c r="BH215" s="240"/>
      <c r="BI215" s="22">
        <v>320</v>
      </c>
      <c r="BK215" s="241">
        <f>AY215</f>
        <v>0</v>
      </c>
      <c r="BL215" s="241"/>
      <c r="BM215" s="241"/>
      <c r="BN215" s="241"/>
    </row>
    <row r="216" spans="1:66" ht="11.45" customHeight="1" x14ac:dyDescent="0.25">
      <c r="A216" s="43" t="s">
        <v>27</v>
      </c>
      <c r="B216" s="76" t="s">
        <v>2</v>
      </c>
      <c r="C216" s="77" t="s">
        <v>18</v>
      </c>
      <c r="D216" s="46">
        <f>VLOOKUP($BK$1,dummy!$A$3:$H$24,HLOOKUP(C216,dummy!$B$1:$H$2,2,FALSE),FALSE)</f>
        <v>8</v>
      </c>
      <c r="E216" s="185"/>
      <c r="F216" s="186"/>
      <c r="G216" s="187"/>
      <c r="H216" s="188"/>
      <c r="I216" s="189"/>
      <c r="J216" s="186"/>
      <c r="K216" s="187"/>
      <c r="L216" s="188"/>
      <c r="M216" s="189"/>
      <c r="N216" s="186"/>
      <c r="O216" s="187"/>
      <c r="P216" s="188"/>
      <c r="Q216" s="189"/>
      <c r="R216" s="186"/>
      <c r="S216" s="187"/>
      <c r="T216" s="188"/>
      <c r="U216" s="189"/>
      <c r="V216" s="186"/>
      <c r="W216" s="187"/>
      <c r="X216" s="188"/>
      <c r="Y216" s="278"/>
      <c r="Z216" s="78" t="s">
        <v>27</v>
      </c>
      <c r="AA216" s="105" t="s">
        <v>4</v>
      </c>
      <c r="AB216" s="106" t="s">
        <v>99</v>
      </c>
      <c r="AC216" s="122">
        <v>0</v>
      </c>
      <c r="AD216" s="200"/>
      <c r="AE216" s="201"/>
      <c r="AF216" s="202"/>
      <c r="AG216" s="203"/>
      <c r="AH216" s="204"/>
      <c r="AI216" s="201"/>
      <c r="AJ216" s="202"/>
      <c r="AK216" s="203"/>
      <c r="AL216" s="204"/>
      <c r="AM216" s="201"/>
      <c r="AN216" s="202"/>
      <c r="AO216" s="203"/>
      <c r="AP216" s="204"/>
      <c r="AQ216" s="201"/>
      <c r="AR216" s="202"/>
      <c r="AS216" s="203"/>
      <c r="AT216" s="204"/>
      <c r="AU216" s="201"/>
      <c r="AV216" s="202"/>
      <c r="AW216" s="203"/>
      <c r="AX216" s="88"/>
      <c r="AY216" s="27" t="s">
        <v>26</v>
      </c>
      <c r="AZ216" s="28"/>
      <c r="BA216" s="29" t="s">
        <v>25</v>
      </c>
      <c r="BB216" s="29" t="s">
        <v>24</v>
      </c>
      <c r="BC216" s="29" t="s">
        <v>23</v>
      </c>
      <c r="BD216" s="29"/>
      <c r="BE216" s="29" t="s">
        <v>22</v>
      </c>
      <c r="BF216" s="30" t="s">
        <v>21</v>
      </c>
      <c r="BG216" s="30" t="s">
        <v>20</v>
      </c>
      <c r="BH216" s="30"/>
      <c r="BI216" s="31" t="s">
        <v>19</v>
      </c>
      <c r="BK216" s="32" t="s">
        <v>18</v>
      </c>
      <c r="BL216" s="32" t="s">
        <v>17</v>
      </c>
      <c r="BM216" s="33" t="s">
        <v>16</v>
      </c>
      <c r="BN216" s="34" t="s">
        <v>15</v>
      </c>
    </row>
    <row r="217" spans="1:66" ht="11.45" customHeight="1" x14ac:dyDescent="0.25">
      <c r="A217" s="89" t="s">
        <v>14</v>
      </c>
      <c r="B217" s="72" t="s">
        <v>7</v>
      </c>
      <c r="C217" s="75" t="s">
        <v>98</v>
      </c>
      <c r="D217" s="26">
        <f>VLOOKUP($BK$1,dummy!$A$3:$H$24,HLOOKUP(C217,dummy!$B$1:$H$2,2,FALSE),FALSE)</f>
        <v>11</v>
      </c>
      <c r="E217" s="180"/>
      <c r="F217" s="181"/>
      <c r="G217" s="182"/>
      <c r="H217" s="183"/>
      <c r="I217" s="184"/>
      <c r="J217" s="181"/>
      <c r="K217" s="182"/>
      <c r="L217" s="183"/>
      <c r="M217" s="184"/>
      <c r="N217" s="181"/>
      <c r="O217" s="182"/>
      <c r="P217" s="183"/>
      <c r="Q217" s="184"/>
      <c r="R217" s="181"/>
      <c r="S217" s="182"/>
      <c r="T217" s="183"/>
      <c r="U217" s="184"/>
      <c r="V217" s="181"/>
      <c r="W217" s="182"/>
      <c r="X217" s="183"/>
      <c r="Y217" s="278"/>
      <c r="Z217" s="23" t="s">
        <v>14</v>
      </c>
      <c r="AA217" s="18" t="s">
        <v>0</v>
      </c>
      <c r="AB217" s="25" t="s">
        <v>100</v>
      </c>
      <c r="AC217" s="91">
        <f>VLOOKUP($BK$1,dummy!$A$3:$H$24,HLOOKUP(AB217,dummy!$B$1:$H$2,2,FALSE),FALSE)</f>
        <v>11</v>
      </c>
      <c r="AD217" s="180"/>
      <c r="AE217" s="181"/>
      <c r="AF217" s="182"/>
      <c r="AG217" s="183"/>
      <c r="AH217" s="184"/>
      <c r="AI217" s="181"/>
      <c r="AJ217" s="182"/>
      <c r="AK217" s="183"/>
      <c r="AL217" s="184"/>
      <c r="AM217" s="181"/>
      <c r="AN217" s="182"/>
      <c r="AO217" s="183"/>
      <c r="AP217" s="184"/>
      <c r="AQ217" s="181"/>
      <c r="AR217" s="182"/>
      <c r="AS217" s="183"/>
      <c r="AT217" s="184"/>
      <c r="AU217" s="181"/>
      <c r="AV217" s="182"/>
      <c r="AW217" s="183"/>
      <c r="AX217" s="21"/>
      <c r="AY217" s="35" t="s">
        <v>13</v>
      </c>
      <c r="AZ217" s="36"/>
      <c r="BA217" s="37">
        <f>(SUMPRODUCT(D191:D221,U191:U221))</f>
        <v>0</v>
      </c>
      <c r="BB217" s="37">
        <f>SUM(X191:X221)</f>
        <v>0</v>
      </c>
      <c r="BC217" s="37">
        <f>(SUMPRODUCT(D191:D221,U191:U221,W191:W221))*(-1)</f>
        <v>0</v>
      </c>
      <c r="BD217" s="29"/>
      <c r="BE217" s="37">
        <f>(SUMPRODUCT(AC191:AC221,AT191:AT221))</f>
        <v>0</v>
      </c>
      <c r="BF217" s="38">
        <f>SUM(AW191:AW221)</f>
        <v>0</v>
      </c>
      <c r="BG217" s="38">
        <f>(SUMPRODUCT(AC191:AC221,AT191:AT221,AV191:AV221))*(-1)</f>
        <v>0</v>
      </c>
      <c r="BH217" s="39"/>
      <c r="BI217" s="40">
        <f>SUM(BA217:BG217)</f>
        <v>0</v>
      </c>
      <c r="BK217" s="242">
        <f>(BA218*BN190)+X195+X202+X209+X216</f>
        <v>0</v>
      </c>
      <c r="BL217" s="243">
        <f>BA219*8</f>
        <v>0</v>
      </c>
      <c r="BM217" s="244"/>
      <c r="BN217" s="243">
        <f>SUM(W191:W221)</f>
        <v>0</v>
      </c>
    </row>
    <row r="218" spans="1:66" ht="11.45" customHeight="1" x14ac:dyDescent="0.25">
      <c r="A218" s="89" t="s">
        <v>11</v>
      </c>
      <c r="B218" s="72" t="s">
        <v>4</v>
      </c>
      <c r="C218" s="75" t="s">
        <v>99</v>
      </c>
      <c r="D218" s="24">
        <f>VLOOKUP($BK$1,dummy!$A$3:$H$24,HLOOKUP(C218,dummy!$B$1:$H$2,2,FALSE),FALSE)</f>
        <v>11</v>
      </c>
      <c r="E218" s="180"/>
      <c r="F218" s="181"/>
      <c r="G218" s="182"/>
      <c r="H218" s="183"/>
      <c r="I218" s="184"/>
      <c r="J218" s="181"/>
      <c r="K218" s="182"/>
      <c r="L218" s="183"/>
      <c r="M218" s="184"/>
      <c r="N218" s="181"/>
      <c r="O218" s="182"/>
      <c r="P218" s="183"/>
      <c r="Q218" s="184"/>
      <c r="R218" s="181"/>
      <c r="S218" s="182"/>
      <c r="T218" s="183"/>
      <c r="U218" s="184"/>
      <c r="V218" s="181"/>
      <c r="W218" s="182"/>
      <c r="X218" s="183"/>
      <c r="Y218" s="278"/>
      <c r="Z218" s="23" t="s">
        <v>11</v>
      </c>
      <c r="AA218" s="18" t="s">
        <v>12</v>
      </c>
      <c r="AB218" s="25" t="s">
        <v>101</v>
      </c>
      <c r="AC218" s="91">
        <f>VLOOKUP($BK$1,dummy!$A$3:$H$24,HLOOKUP(AB218,dummy!$B$1:$H$2,2,FALSE),FALSE)</f>
        <v>11</v>
      </c>
      <c r="AD218" s="180"/>
      <c r="AE218" s="181"/>
      <c r="AF218" s="182"/>
      <c r="AG218" s="183"/>
      <c r="AH218" s="184"/>
      <c r="AI218" s="181"/>
      <c r="AJ218" s="182"/>
      <c r="AK218" s="183"/>
      <c r="AL218" s="184"/>
      <c r="AM218" s="181"/>
      <c r="AN218" s="182"/>
      <c r="AO218" s="183"/>
      <c r="AP218" s="184"/>
      <c r="AQ218" s="181"/>
      <c r="AR218" s="182"/>
      <c r="AS218" s="183"/>
      <c r="AT218" s="184"/>
      <c r="AU218" s="181"/>
      <c r="AV218" s="182"/>
      <c r="AW218" s="183"/>
      <c r="AX218" s="21"/>
      <c r="AY218" s="41" t="s">
        <v>10</v>
      </c>
      <c r="AZ218" s="42"/>
      <c r="BA218" s="37">
        <f>SUMIF(V191:V221,1)</f>
        <v>0</v>
      </c>
      <c r="BB218" s="245">
        <f>U195+U202+U209+U216</f>
        <v>0</v>
      </c>
      <c r="BC218" s="246"/>
      <c r="BD218" s="29"/>
      <c r="BE218" s="37">
        <f>SUMIF(AU191:AU221,1)</f>
        <v>0</v>
      </c>
      <c r="BF218" s="245">
        <f>AT193+AT200+AT207+AT214+AT221</f>
        <v>0</v>
      </c>
      <c r="BG218" s="246"/>
      <c r="BH218" s="39"/>
      <c r="BI218" s="40">
        <f>(BA218+BE218)-(BB218+BF218)</f>
        <v>0</v>
      </c>
      <c r="BK218" s="242"/>
      <c r="BL218" s="242"/>
      <c r="BM218" s="244"/>
      <c r="BN218" s="242"/>
    </row>
    <row r="219" spans="1:66" ht="11.45" customHeight="1" x14ac:dyDescent="0.25">
      <c r="A219" s="89" t="s">
        <v>8</v>
      </c>
      <c r="B219" s="72" t="s">
        <v>0</v>
      </c>
      <c r="C219" s="75" t="s">
        <v>100</v>
      </c>
      <c r="D219" s="24">
        <f>VLOOKUP($BK$1,dummy!$A$3:$H$24,HLOOKUP(C219,dummy!$B$1:$H$2,2,FALSE),FALSE)</f>
        <v>11</v>
      </c>
      <c r="E219" s="180"/>
      <c r="F219" s="181"/>
      <c r="G219" s="182"/>
      <c r="H219" s="183"/>
      <c r="I219" s="184"/>
      <c r="J219" s="181"/>
      <c r="K219" s="182"/>
      <c r="L219" s="183"/>
      <c r="M219" s="184"/>
      <c r="N219" s="181"/>
      <c r="O219" s="182"/>
      <c r="P219" s="183"/>
      <c r="Q219" s="184"/>
      <c r="R219" s="181"/>
      <c r="S219" s="182"/>
      <c r="T219" s="183"/>
      <c r="U219" s="184"/>
      <c r="V219" s="181"/>
      <c r="W219" s="182"/>
      <c r="X219" s="183"/>
      <c r="Y219" s="278"/>
      <c r="Z219" s="23" t="s">
        <v>8</v>
      </c>
      <c r="AA219" s="18" t="s">
        <v>9</v>
      </c>
      <c r="AB219" s="25" t="s">
        <v>102</v>
      </c>
      <c r="AC219" s="91">
        <f>VLOOKUP($BK$1,dummy!$A$3:$H$24,HLOOKUP(AB219,dummy!$B$1:$H$2,2,FALSE),FALSE)</f>
        <v>11</v>
      </c>
      <c r="AD219" s="180"/>
      <c r="AE219" s="181"/>
      <c r="AF219" s="182"/>
      <c r="AG219" s="183"/>
      <c r="AH219" s="184"/>
      <c r="AI219" s="181"/>
      <c r="AJ219" s="182"/>
      <c r="AK219" s="183"/>
      <c r="AL219" s="184"/>
      <c r="AM219" s="181"/>
      <c r="AN219" s="182"/>
      <c r="AO219" s="183"/>
      <c r="AP219" s="184"/>
      <c r="AQ219" s="181"/>
      <c r="AR219" s="182"/>
      <c r="AS219" s="183"/>
      <c r="AT219" s="184"/>
      <c r="AU219" s="181"/>
      <c r="AV219" s="182"/>
      <c r="AW219" s="183"/>
      <c r="AX219" s="21"/>
      <c r="AY219" s="35" t="s">
        <v>6</v>
      </c>
      <c r="AZ219" s="36"/>
      <c r="BA219" s="37">
        <f>(SUMIF(V191:V221,3)/3)</f>
        <v>0</v>
      </c>
      <c r="BB219" s="247"/>
      <c r="BC219" s="248"/>
      <c r="BD219" s="29"/>
      <c r="BE219" s="37">
        <f>(SUMIF(AU191:AU221,3)/3)</f>
        <v>0</v>
      </c>
      <c r="BF219" s="247"/>
      <c r="BG219" s="248"/>
      <c r="BH219" s="39"/>
      <c r="BI219" s="40">
        <f>SUM(BA219:BE219)</f>
        <v>0</v>
      </c>
      <c r="BK219" s="242">
        <f>(BE218*BN190)+AW193+AW200+AW207+AW214+AW221</f>
        <v>0</v>
      </c>
      <c r="BL219" s="243">
        <f>BE219*8</f>
        <v>0</v>
      </c>
      <c r="BM219" s="249">
        <f>BI220</f>
        <v>-320</v>
      </c>
      <c r="BN219" s="243">
        <f>SUM(AV191:AV221)</f>
        <v>0</v>
      </c>
    </row>
    <row r="220" spans="1:66" ht="11.45" customHeight="1" x14ac:dyDescent="0.25">
      <c r="A220" s="89" t="s">
        <v>5</v>
      </c>
      <c r="B220" s="72" t="s">
        <v>12</v>
      </c>
      <c r="C220" s="75" t="s">
        <v>101</v>
      </c>
      <c r="D220" s="24">
        <f>VLOOKUP($BK$1,dummy!$A$3:$H$24,HLOOKUP(C220,dummy!$B$1:$H$2,2,FALSE),FALSE)</f>
        <v>11</v>
      </c>
      <c r="E220" s="180"/>
      <c r="F220" s="181"/>
      <c r="G220" s="182"/>
      <c r="H220" s="183"/>
      <c r="I220" s="184"/>
      <c r="J220" s="181"/>
      <c r="K220" s="182"/>
      <c r="L220" s="183"/>
      <c r="M220" s="184"/>
      <c r="N220" s="181"/>
      <c r="O220" s="182"/>
      <c r="P220" s="183"/>
      <c r="Q220" s="184"/>
      <c r="R220" s="181"/>
      <c r="S220" s="182"/>
      <c r="T220" s="183"/>
      <c r="U220" s="184"/>
      <c r="V220" s="181"/>
      <c r="W220" s="182"/>
      <c r="X220" s="183"/>
      <c r="Y220" s="279"/>
      <c r="Z220" s="89" t="s">
        <v>5</v>
      </c>
      <c r="AA220" s="18" t="s">
        <v>0</v>
      </c>
      <c r="AB220" s="25" t="s">
        <v>103</v>
      </c>
      <c r="AC220" s="24">
        <f>VLOOKUP($BK$1,dummy!$A$3:$H$24,HLOOKUP(AB220,dummy!$B$1:$H$2,2,FALSE),FALSE)</f>
        <v>11</v>
      </c>
      <c r="AD220" s="180"/>
      <c r="AE220" s="181"/>
      <c r="AF220" s="181"/>
      <c r="AG220" s="183"/>
      <c r="AH220" s="180"/>
      <c r="AI220" s="181"/>
      <c r="AJ220" s="181"/>
      <c r="AK220" s="183"/>
      <c r="AL220" s="180"/>
      <c r="AM220" s="181"/>
      <c r="AN220" s="181"/>
      <c r="AO220" s="183"/>
      <c r="AP220" s="180"/>
      <c r="AQ220" s="181"/>
      <c r="AR220" s="181"/>
      <c r="AS220" s="183"/>
      <c r="AT220" s="180"/>
      <c r="AU220" s="181"/>
      <c r="AV220" s="181"/>
      <c r="AW220" s="183"/>
      <c r="AX220" s="21"/>
      <c r="AY220" s="35" t="s">
        <v>3</v>
      </c>
      <c r="AZ220" s="36"/>
      <c r="BA220" s="250">
        <v>8</v>
      </c>
      <c r="BB220" s="251"/>
      <c r="BC220" s="252"/>
      <c r="BD220" s="29"/>
      <c r="BE220" s="253">
        <f>BI215-(BI219*BA220)</f>
        <v>320</v>
      </c>
      <c r="BF220" s="254"/>
      <c r="BG220" s="255"/>
      <c r="BH220" s="47"/>
      <c r="BI220" s="48">
        <f>BI217-BE220</f>
        <v>-320</v>
      </c>
      <c r="BK220" s="242"/>
      <c r="BL220" s="242"/>
      <c r="BM220" s="249"/>
      <c r="BN220" s="242"/>
    </row>
    <row r="221" spans="1:66" ht="11.45" customHeight="1" thickBot="1" x14ac:dyDescent="0.3">
      <c r="A221" s="123"/>
      <c r="B221" s="114"/>
      <c r="C221" s="115"/>
      <c r="D221" s="116"/>
      <c r="E221" s="124"/>
      <c r="F221" s="65"/>
      <c r="G221" s="66"/>
      <c r="H221" s="67"/>
      <c r="I221" s="64"/>
      <c r="J221" s="65"/>
      <c r="K221" s="66"/>
      <c r="L221" s="67"/>
      <c r="M221" s="64"/>
      <c r="N221" s="65"/>
      <c r="O221" s="66"/>
      <c r="P221" s="67"/>
      <c r="Q221" s="64"/>
      <c r="R221" s="65"/>
      <c r="S221" s="66"/>
      <c r="T221" s="67"/>
      <c r="U221" s="64"/>
      <c r="V221" s="65"/>
      <c r="W221" s="66"/>
      <c r="X221" s="67"/>
      <c r="Y221" s="280"/>
      <c r="Z221" s="125" t="s">
        <v>1</v>
      </c>
      <c r="AA221" s="126" t="s">
        <v>2</v>
      </c>
      <c r="AB221" s="127" t="s">
        <v>18</v>
      </c>
      <c r="AC221" s="128">
        <f>VLOOKUP($BK$1,dummy!$A$3:$H$24,HLOOKUP(AB221,dummy!$B$1:$H$2,2,FALSE),FALSE)</f>
        <v>8</v>
      </c>
      <c r="AD221" s="215"/>
      <c r="AE221" s="216"/>
      <c r="AF221" s="217"/>
      <c r="AG221" s="218"/>
      <c r="AH221" s="215"/>
      <c r="AI221" s="216"/>
      <c r="AJ221" s="217"/>
      <c r="AK221" s="218"/>
      <c r="AL221" s="215"/>
      <c r="AM221" s="216"/>
      <c r="AN221" s="217"/>
      <c r="AO221" s="218"/>
      <c r="AP221" s="215"/>
      <c r="AQ221" s="216"/>
      <c r="AR221" s="217"/>
      <c r="AS221" s="218"/>
      <c r="AT221" s="215"/>
      <c r="AU221" s="216"/>
      <c r="AV221" s="217"/>
      <c r="AW221" s="219"/>
      <c r="AX221" s="21"/>
      <c r="AY221" s="68"/>
      <c r="AZ221" s="68"/>
      <c r="BA221" s="68"/>
      <c r="BB221" s="68"/>
      <c r="BC221" s="68"/>
      <c r="BD221" s="68"/>
      <c r="BE221" s="68"/>
      <c r="BF221" s="68"/>
      <c r="BG221" s="68"/>
      <c r="BH221" s="68"/>
      <c r="BI221" s="68"/>
      <c r="BK221" s="1"/>
    </row>
  </sheetData>
  <sheetProtection algorithmName="SHA-512" hashValue="oU5zc3daYUCkNaWzhKZYK2WI48ctKg9eAcgKj+UQNcoQi6XIVt2jGRq7S30T7HWFWggIrD8OGfkQkXMhP6Uqtg==" saltValue="l18darx0BQ17hHARJqhIsg==" spinCount="100000" sheet="1" scenarios="1"/>
  <protectedRanges>
    <protectedRange sqref="I44:N57 I155:N168" name="Tartomány3_1_1"/>
  </protectedRanges>
  <mergeCells count="672">
    <mergeCell ref="A1:BI2"/>
    <mergeCell ref="A3:B3"/>
    <mergeCell ref="D3:D4"/>
    <mergeCell ref="E3:H3"/>
    <mergeCell ref="I3:L3"/>
    <mergeCell ref="M3:P3"/>
    <mergeCell ref="Q3:T3"/>
    <mergeCell ref="U3:X3"/>
    <mergeCell ref="Y3:Y36"/>
    <mergeCell ref="Z3:AA3"/>
    <mergeCell ref="AC3:AC4"/>
    <mergeCell ref="AD3:AG3"/>
    <mergeCell ref="Z4:AA5"/>
    <mergeCell ref="AD4:AG4"/>
    <mergeCell ref="AH3:AK3"/>
    <mergeCell ref="AL3:AO3"/>
    <mergeCell ref="AP3:AS3"/>
    <mergeCell ref="AT3:AW3"/>
    <mergeCell ref="AY3:BI4"/>
    <mergeCell ref="AH4:AK4"/>
    <mergeCell ref="AL4:AO4"/>
    <mergeCell ref="AP4:AS4"/>
    <mergeCell ref="AT4:AW4"/>
    <mergeCell ref="A4:B5"/>
    <mergeCell ref="E4:H4"/>
    <mergeCell ref="I4:L4"/>
    <mergeCell ref="M4:P4"/>
    <mergeCell ref="Q4:T4"/>
    <mergeCell ref="U4:X4"/>
    <mergeCell ref="AY5:BI5"/>
    <mergeCell ref="BK5:BM5"/>
    <mergeCell ref="AY6:BH6"/>
    <mergeCell ref="BK6:BN6"/>
    <mergeCell ref="BK8:BK9"/>
    <mergeCell ref="BL8:BL9"/>
    <mergeCell ref="BM8:BM9"/>
    <mergeCell ref="BN8:BN9"/>
    <mergeCell ref="BB9:BC9"/>
    <mergeCell ref="BF9:BG9"/>
    <mergeCell ref="BB10:BC10"/>
    <mergeCell ref="BF10:BG10"/>
    <mergeCell ref="BK10:BK11"/>
    <mergeCell ref="BL10:BL11"/>
    <mergeCell ref="BM10:BM11"/>
    <mergeCell ref="BN10:BN11"/>
    <mergeCell ref="BA11:BC11"/>
    <mergeCell ref="BE11:BG11"/>
    <mergeCell ref="AY12:BH12"/>
    <mergeCell ref="BK12:BN12"/>
    <mergeCell ref="BK14:BK15"/>
    <mergeCell ref="BL14:BL15"/>
    <mergeCell ref="BM14:BM15"/>
    <mergeCell ref="BN14:BN15"/>
    <mergeCell ref="BB15:BC15"/>
    <mergeCell ref="BF15:BG15"/>
    <mergeCell ref="BB16:BC16"/>
    <mergeCell ref="BF16:BG16"/>
    <mergeCell ref="BK16:BK17"/>
    <mergeCell ref="BL16:BL17"/>
    <mergeCell ref="BM16:BM17"/>
    <mergeCell ref="BN16:BN17"/>
    <mergeCell ref="BA17:BC17"/>
    <mergeCell ref="BE17:BG17"/>
    <mergeCell ref="AY18:BH18"/>
    <mergeCell ref="BK18:BN18"/>
    <mergeCell ref="BK20:BK21"/>
    <mergeCell ref="BL20:BL21"/>
    <mergeCell ref="BM20:BM21"/>
    <mergeCell ref="BN20:BN21"/>
    <mergeCell ref="BB21:BC21"/>
    <mergeCell ref="BF21:BG21"/>
    <mergeCell ref="BB22:BC22"/>
    <mergeCell ref="BF22:BG22"/>
    <mergeCell ref="BK22:BK23"/>
    <mergeCell ref="BL22:BL23"/>
    <mergeCell ref="BM22:BM23"/>
    <mergeCell ref="BN22:BN23"/>
    <mergeCell ref="BA23:BC23"/>
    <mergeCell ref="BE23:BG23"/>
    <mergeCell ref="AY24:BH24"/>
    <mergeCell ref="BK24:BN24"/>
    <mergeCell ref="BK26:BK27"/>
    <mergeCell ref="BL26:BL27"/>
    <mergeCell ref="BM26:BM27"/>
    <mergeCell ref="BN26:BN27"/>
    <mergeCell ref="BB27:BC27"/>
    <mergeCell ref="BF27:BG27"/>
    <mergeCell ref="BB28:BC28"/>
    <mergeCell ref="BF28:BG28"/>
    <mergeCell ref="BK28:BK29"/>
    <mergeCell ref="BL28:BL29"/>
    <mergeCell ref="BM28:BM29"/>
    <mergeCell ref="BN28:BN29"/>
    <mergeCell ref="BA29:BC29"/>
    <mergeCell ref="BE29:BG29"/>
    <mergeCell ref="AY30:BH30"/>
    <mergeCell ref="BK30:BN30"/>
    <mergeCell ref="BK32:BK33"/>
    <mergeCell ref="BL32:BL33"/>
    <mergeCell ref="BM32:BM33"/>
    <mergeCell ref="BN32:BN33"/>
    <mergeCell ref="BB33:BC33"/>
    <mergeCell ref="BF33:BG33"/>
    <mergeCell ref="BB34:BC34"/>
    <mergeCell ref="BF34:BG34"/>
    <mergeCell ref="BK34:BK35"/>
    <mergeCell ref="BL34:BL35"/>
    <mergeCell ref="BM34:BM35"/>
    <mergeCell ref="BN34:BN35"/>
    <mergeCell ref="BA35:BC35"/>
    <mergeCell ref="BE35:BG35"/>
    <mergeCell ref="A38:BI39"/>
    <mergeCell ref="A40:B40"/>
    <mergeCell ref="D40:D41"/>
    <mergeCell ref="E40:H40"/>
    <mergeCell ref="I40:L40"/>
    <mergeCell ref="M40:P40"/>
    <mergeCell ref="Q40:T40"/>
    <mergeCell ref="U40:X40"/>
    <mergeCell ref="Y40:Y73"/>
    <mergeCell ref="Z40:AA40"/>
    <mergeCell ref="AC40:AC41"/>
    <mergeCell ref="AD40:AG40"/>
    <mergeCell ref="AH40:AK40"/>
    <mergeCell ref="AL40:AO40"/>
    <mergeCell ref="AP40:AS40"/>
    <mergeCell ref="AD41:AG41"/>
    <mergeCell ref="AH41:AK41"/>
    <mergeCell ref="AL41:AO41"/>
    <mergeCell ref="AP41:AS41"/>
    <mergeCell ref="AT40:AW40"/>
    <mergeCell ref="AY40:BI41"/>
    <mergeCell ref="A41:B42"/>
    <mergeCell ref="E41:H41"/>
    <mergeCell ref="I41:L41"/>
    <mergeCell ref="M41:P41"/>
    <mergeCell ref="Q41:T41"/>
    <mergeCell ref="U41:X41"/>
    <mergeCell ref="Z41:AA42"/>
    <mergeCell ref="AT41:AW41"/>
    <mergeCell ref="AY42:BI42"/>
    <mergeCell ref="BK42:BM42"/>
    <mergeCell ref="AY43:BH43"/>
    <mergeCell ref="BK43:BN43"/>
    <mergeCell ref="BK45:BK46"/>
    <mergeCell ref="BL45:BL46"/>
    <mergeCell ref="BM45:BM46"/>
    <mergeCell ref="BN45:BN46"/>
    <mergeCell ref="BB46:BC46"/>
    <mergeCell ref="BF46:BG46"/>
    <mergeCell ref="BB47:BC47"/>
    <mergeCell ref="BF47:BG47"/>
    <mergeCell ref="BK47:BK48"/>
    <mergeCell ref="BL47:BL48"/>
    <mergeCell ref="BM47:BM48"/>
    <mergeCell ref="BN47:BN48"/>
    <mergeCell ref="BA48:BC48"/>
    <mergeCell ref="BE48:BG48"/>
    <mergeCell ref="AY49:BH49"/>
    <mergeCell ref="BK49:BN49"/>
    <mergeCell ref="BK51:BK52"/>
    <mergeCell ref="BL51:BL52"/>
    <mergeCell ref="BM51:BM52"/>
    <mergeCell ref="BN51:BN52"/>
    <mergeCell ref="BB52:BC52"/>
    <mergeCell ref="BF52:BG52"/>
    <mergeCell ref="BB53:BC53"/>
    <mergeCell ref="BF53:BG53"/>
    <mergeCell ref="BK53:BK54"/>
    <mergeCell ref="BL53:BL54"/>
    <mergeCell ref="BM53:BM54"/>
    <mergeCell ref="BN53:BN54"/>
    <mergeCell ref="BA54:BC54"/>
    <mergeCell ref="BE54:BG54"/>
    <mergeCell ref="AY55:BH55"/>
    <mergeCell ref="BK55:BN55"/>
    <mergeCell ref="BK57:BK58"/>
    <mergeCell ref="BL57:BL58"/>
    <mergeCell ref="BM57:BM58"/>
    <mergeCell ref="BN57:BN58"/>
    <mergeCell ref="BB58:BC58"/>
    <mergeCell ref="BF58:BG58"/>
    <mergeCell ref="BB59:BC59"/>
    <mergeCell ref="BF59:BG59"/>
    <mergeCell ref="BK59:BK60"/>
    <mergeCell ref="BL59:BL60"/>
    <mergeCell ref="BM59:BM60"/>
    <mergeCell ref="BN59:BN60"/>
    <mergeCell ref="BA60:BC60"/>
    <mergeCell ref="BE60:BG60"/>
    <mergeCell ref="AY61:BH61"/>
    <mergeCell ref="BK61:BN61"/>
    <mergeCell ref="BK63:BK64"/>
    <mergeCell ref="BL63:BL64"/>
    <mergeCell ref="BM63:BM64"/>
    <mergeCell ref="BN63:BN64"/>
    <mergeCell ref="BB64:BC64"/>
    <mergeCell ref="BF64:BG64"/>
    <mergeCell ref="BB65:BC65"/>
    <mergeCell ref="BF65:BG65"/>
    <mergeCell ref="BK65:BK66"/>
    <mergeCell ref="BL65:BL66"/>
    <mergeCell ref="BM65:BM66"/>
    <mergeCell ref="BN65:BN66"/>
    <mergeCell ref="BA66:BC66"/>
    <mergeCell ref="BE66:BG66"/>
    <mergeCell ref="AY67:BH67"/>
    <mergeCell ref="BK67:BN67"/>
    <mergeCell ref="BK69:BK70"/>
    <mergeCell ref="BL69:BL70"/>
    <mergeCell ref="BM69:BM70"/>
    <mergeCell ref="BN69:BN70"/>
    <mergeCell ref="BB70:BC70"/>
    <mergeCell ref="BF70:BG70"/>
    <mergeCell ref="BB71:BC71"/>
    <mergeCell ref="BF71:BG71"/>
    <mergeCell ref="BK71:BK72"/>
    <mergeCell ref="BL71:BL72"/>
    <mergeCell ref="BM71:BM72"/>
    <mergeCell ref="BN71:BN72"/>
    <mergeCell ref="BA72:BC72"/>
    <mergeCell ref="BE72:BG72"/>
    <mergeCell ref="A75:BI76"/>
    <mergeCell ref="A77:B77"/>
    <mergeCell ref="D77:D78"/>
    <mergeCell ref="E77:H77"/>
    <mergeCell ref="I77:L77"/>
    <mergeCell ref="M77:P77"/>
    <mergeCell ref="Q77:T77"/>
    <mergeCell ref="U77:X77"/>
    <mergeCell ref="Y77:Y110"/>
    <mergeCell ref="Z77:AA77"/>
    <mergeCell ref="AC77:AC78"/>
    <mergeCell ref="AD77:AG77"/>
    <mergeCell ref="Z78:AA79"/>
    <mergeCell ref="AD78:AG78"/>
    <mergeCell ref="AH77:AK77"/>
    <mergeCell ref="AL77:AO77"/>
    <mergeCell ref="AP77:AS77"/>
    <mergeCell ref="AT77:AW77"/>
    <mergeCell ref="AY77:BI78"/>
    <mergeCell ref="AH78:AK78"/>
    <mergeCell ref="AL78:AO78"/>
    <mergeCell ref="AP78:AS78"/>
    <mergeCell ref="AT78:AW78"/>
    <mergeCell ref="A78:B79"/>
    <mergeCell ref="E78:H78"/>
    <mergeCell ref="I78:L78"/>
    <mergeCell ref="M78:P78"/>
    <mergeCell ref="Q78:T78"/>
    <mergeCell ref="U78:X78"/>
    <mergeCell ref="AY79:BI79"/>
    <mergeCell ref="BK79:BM79"/>
    <mergeCell ref="AY80:BH80"/>
    <mergeCell ref="BK80:BN80"/>
    <mergeCell ref="BK82:BK83"/>
    <mergeCell ref="BL82:BL83"/>
    <mergeCell ref="BM82:BM83"/>
    <mergeCell ref="BN82:BN83"/>
    <mergeCell ref="BB83:BC83"/>
    <mergeCell ref="BF83:BG83"/>
    <mergeCell ref="BB84:BC84"/>
    <mergeCell ref="BF84:BG84"/>
    <mergeCell ref="BK84:BK85"/>
    <mergeCell ref="BL84:BL85"/>
    <mergeCell ref="BM84:BM85"/>
    <mergeCell ref="BN84:BN85"/>
    <mergeCell ref="BA85:BC85"/>
    <mergeCell ref="BE85:BG85"/>
    <mergeCell ref="AY86:BH86"/>
    <mergeCell ref="BK86:BN86"/>
    <mergeCell ref="BK88:BK89"/>
    <mergeCell ref="BL88:BL89"/>
    <mergeCell ref="BM88:BM89"/>
    <mergeCell ref="BN88:BN89"/>
    <mergeCell ref="BB89:BC89"/>
    <mergeCell ref="BF89:BG89"/>
    <mergeCell ref="BB90:BC90"/>
    <mergeCell ref="BF90:BG90"/>
    <mergeCell ref="BK90:BK91"/>
    <mergeCell ref="BL90:BL91"/>
    <mergeCell ref="BM90:BM91"/>
    <mergeCell ref="BN90:BN91"/>
    <mergeCell ref="BA91:BC91"/>
    <mergeCell ref="BE91:BG91"/>
    <mergeCell ref="AY92:BH92"/>
    <mergeCell ref="BK92:BN92"/>
    <mergeCell ref="BK94:BK95"/>
    <mergeCell ref="BL94:BL95"/>
    <mergeCell ref="BM94:BM95"/>
    <mergeCell ref="BN94:BN95"/>
    <mergeCell ref="BB95:BC95"/>
    <mergeCell ref="BF95:BG95"/>
    <mergeCell ref="BB96:BC96"/>
    <mergeCell ref="BF96:BG96"/>
    <mergeCell ref="BK96:BK97"/>
    <mergeCell ref="BL96:BL97"/>
    <mergeCell ref="BM96:BM97"/>
    <mergeCell ref="BN96:BN97"/>
    <mergeCell ref="BA97:BC97"/>
    <mergeCell ref="BE97:BG97"/>
    <mergeCell ref="AY98:BH98"/>
    <mergeCell ref="BK98:BN98"/>
    <mergeCell ref="BK100:BK101"/>
    <mergeCell ref="BL100:BL101"/>
    <mergeCell ref="BM100:BM101"/>
    <mergeCell ref="BN100:BN101"/>
    <mergeCell ref="BB101:BC101"/>
    <mergeCell ref="BF101:BG101"/>
    <mergeCell ref="BB102:BC102"/>
    <mergeCell ref="BF102:BG102"/>
    <mergeCell ref="BK102:BK103"/>
    <mergeCell ref="BL102:BL103"/>
    <mergeCell ref="BM102:BM103"/>
    <mergeCell ref="BN102:BN103"/>
    <mergeCell ref="BA103:BC103"/>
    <mergeCell ref="BE103:BG103"/>
    <mergeCell ref="AY104:BH104"/>
    <mergeCell ref="BK104:BN104"/>
    <mergeCell ref="BK106:BK107"/>
    <mergeCell ref="BL106:BL107"/>
    <mergeCell ref="BM106:BM107"/>
    <mergeCell ref="BN106:BN107"/>
    <mergeCell ref="BB107:BC107"/>
    <mergeCell ref="BF107:BG107"/>
    <mergeCell ref="BB108:BC108"/>
    <mergeCell ref="BF108:BG108"/>
    <mergeCell ref="BK108:BK109"/>
    <mergeCell ref="BL108:BL109"/>
    <mergeCell ref="BM108:BM109"/>
    <mergeCell ref="BN108:BN109"/>
    <mergeCell ref="BA109:BC109"/>
    <mergeCell ref="BE109:BG109"/>
    <mergeCell ref="A112:BI113"/>
    <mergeCell ref="A114:B114"/>
    <mergeCell ref="D114:D115"/>
    <mergeCell ref="E114:H114"/>
    <mergeCell ref="I114:L114"/>
    <mergeCell ref="M114:P114"/>
    <mergeCell ref="Q114:T114"/>
    <mergeCell ref="U114:X114"/>
    <mergeCell ref="Y114:Y147"/>
    <mergeCell ref="Z114:AA114"/>
    <mergeCell ref="AC114:AC115"/>
    <mergeCell ref="AD114:AG114"/>
    <mergeCell ref="AH114:AK114"/>
    <mergeCell ref="AL114:AO114"/>
    <mergeCell ref="AP114:AS114"/>
    <mergeCell ref="AT114:AW114"/>
    <mergeCell ref="AY114:BI115"/>
    <mergeCell ref="A115:B116"/>
    <mergeCell ref="E115:H115"/>
    <mergeCell ref="I115:L115"/>
    <mergeCell ref="M115:P115"/>
    <mergeCell ref="Q115:T115"/>
    <mergeCell ref="U115:X115"/>
    <mergeCell ref="Z115:AA116"/>
    <mergeCell ref="AD115:AG115"/>
    <mergeCell ref="AH115:AK115"/>
    <mergeCell ref="AL115:AO115"/>
    <mergeCell ref="AP115:AS115"/>
    <mergeCell ref="AT115:AW115"/>
    <mergeCell ref="AY116:BI116"/>
    <mergeCell ref="BK116:BM116"/>
    <mergeCell ref="AY117:BH117"/>
    <mergeCell ref="BK117:BN117"/>
    <mergeCell ref="BK119:BK120"/>
    <mergeCell ref="BL119:BL120"/>
    <mergeCell ref="BM119:BM120"/>
    <mergeCell ref="BN119:BN120"/>
    <mergeCell ref="BB120:BC120"/>
    <mergeCell ref="BF120:BG120"/>
    <mergeCell ref="BB121:BC121"/>
    <mergeCell ref="BF121:BG121"/>
    <mergeCell ref="BK121:BK122"/>
    <mergeCell ref="BL121:BL122"/>
    <mergeCell ref="BM121:BM122"/>
    <mergeCell ref="BN121:BN122"/>
    <mergeCell ref="BA122:BC122"/>
    <mergeCell ref="BE122:BG122"/>
    <mergeCell ref="AY123:BH123"/>
    <mergeCell ref="BK123:BN123"/>
    <mergeCell ref="BK125:BK126"/>
    <mergeCell ref="BL125:BL126"/>
    <mergeCell ref="BM125:BM126"/>
    <mergeCell ref="BN125:BN126"/>
    <mergeCell ref="BB126:BC126"/>
    <mergeCell ref="BF126:BG126"/>
    <mergeCell ref="BB127:BC127"/>
    <mergeCell ref="BF127:BG127"/>
    <mergeCell ref="BK127:BK128"/>
    <mergeCell ref="BL127:BL128"/>
    <mergeCell ref="BM127:BM128"/>
    <mergeCell ref="BN127:BN128"/>
    <mergeCell ref="BA128:BC128"/>
    <mergeCell ref="BE128:BG128"/>
    <mergeCell ref="AY129:BH129"/>
    <mergeCell ref="BK129:BN129"/>
    <mergeCell ref="BK131:BK132"/>
    <mergeCell ref="BL131:BL132"/>
    <mergeCell ref="BM131:BM132"/>
    <mergeCell ref="BN131:BN132"/>
    <mergeCell ref="BB132:BC132"/>
    <mergeCell ref="BF132:BG132"/>
    <mergeCell ref="BB133:BC133"/>
    <mergeCell ref="BF133:BG133"/>
    <mergeCell ref="BK133:BK134"/>
    <mergeCell ref="BL133:BL134"/>
    <mergeCell ref="BM133:BM134"/>
    <mergeCell ref="BN133:BN134"/>
    <mergeCell ref="BA134:BC134"/>
    <mergeCell ref="BE134:BG134"/>
    <mergeCell ref="AY135:BH135"/>
    <mergeCell ref="BK135:BN135"/>
    <mergeCell ref="BK137:BK138"/>
    <mergeCell ref="BL137:BL138"/>
    <mergeCell ref="BM137:BM138"/>
    <mergeCell ref="BN137:BN138"/>
    <mergeCell ref="BB138:BC138"/>
    <mergeCell ref="BF138:BG138"/>
    <mergeCell ref="BB139:BC139"/>
    <mergeCell ref="BF139:BG139"/>
    <mergeCell ref="BK139:BK140"/>
    <mergeCell ref="BL139:BL140"/>
    <mergeCell ref="BM139:BM140"/>
    <mergeCell ref="BN139:BN140"/>
    <mergeCell ref="BA140:BC140"/>
    <mergeCell ref="BE140:BG140"/>
    <mergeCell ref="AY141:BH141"/>
    <mergeCell ref="BK141:BN141"/>
    <mergeCell ref="BK143:BK144"/>
    <mergeCell ref="BL143:BL144"/>
    <mergeCell ref="BM143:BM144"/>
    <mergeCell ref="BN143:BN144"/>
    <mergeCell ref="BB144:BC144"/>
    <mergeCell ref="BF144:BG144"/>
    <mergeCell ref="BB145:BC145"/>
    <mergeCell ref="BF145:BG145"/>
    <mergeCell ref="BK145:BK146"/>
    <mergeCell ref="BL145:BL146"/>
    <mergeCell ref="BM145:BM146"/>
    <mergeCell ref="BN145:BN146"/>
    <mergeCell ref="BA146:BC146"/>
    <mergeCell ref="BE146:BG146"/>
    <mergeCell ref="A149:BI150"/>
    <mergeCell ref="A151:B151"/>
    <mergeCell ref="D151:D152"/>
    <mergeCell ref="E151:H151"/>
    <mergeCell ref="I151:L151"/>
    <mergeCell ref="M151:P151"/>
    <mergeCell ref="Q151:T151"/>
    <mergeCell ref="U151:X151"/>
    <mergeCell ref="Y151:Y184"/>
    <mergeCell ref="Z151:AA151"/>
    <mergeCell ref="AC151:AC152"/>
    <mergeCell ref="AD151:AG151"/>
    <mergeCell ref="AH151:AK151"/>
    <mergeCell ref="AL151:AO151"/>
    <mergeCell ref="AP151:AS151"/>
    <mergeCell ref="AT151:AW151"/>
    <mergeCell ref="AY151:BI152"/>
    <mergeCell ref="A152:B153"/>
    <mergeCell ref="E152:H152"/>
    <mergeCell ref="I152:L152"/>
    <mergeCell ref="M152:P152"/>
    <mergeCell ref="Q152:T152"/>
    <mergeCell ref="U152:X152"/>
    <mergeCell ref="Z152:AA153"/>
    <mergeCell ref="AD152:AG152"/>
    <mergeCell ref="AH152:AK152"/>
    <mergeCell ref="AL152:AO152"/>
    <mergeCell ref="AP152:AS152"/>
    <mergeCell ref="AT152:AW152"/>
    <mergeCell ref="AY153:BI153"/>
    <mergeCell ref="BK153:BM153"/>
    <mergeCell ref="AY154:BH154"/>
    <mergeCell ref="BK154:BN154"/>
    <mergeCell ref="BK156:BK157"/>
    <mergeCell ref="BL156:BL157"/>
    <mergeCell ref="BM156:BM157"/>
    <mergeCell ref="BN156:BN157"/>
    <mergeCell ref="BB157:BC157"/>
    <mergeCell ref="BF157:BG157"/>
    <mergeCell ref="BB158:BC158"/>
    <mergeCell ref="BF158:BG158"/>
    <mergeCell ref="BK158:BK159"/>
    <mergeCell ref="BL158:BL159"/>
    <mergeCell ref="BM158:BM159"/>
    <mergeCell ref="BN158:BN159"/>
    <mergeCell ref="BA159:BC159"/>
    <mergeCell ref="BE159:BG159"/>
    <mergeCell ref="AY160:BH160"/>
    <mergeCell ref="BK160:BN160"/>
    <mergeCell ref="BK162:BK163"/>
    <mergeCell ref="BL162:BL163"/>
    <mergeCell ref="BM162:BM163"/>
    <mergeCell ref="BN162:BN163"/>
    <mergeCell ref="BB163:BC163"/>
    <mergeCell ref="BF163:BG163"/>
    <mergeCell ref="BB164:BC164"/>
    <mergeCell ref="BF164:BG164"/>
    <mergeCell ref="BK164:BK165"/>
    <mergeCell ref="BL164:BL165"/>
    <mergeCell ref="BM164:BM165"/>
    <mergeCell ref="BN164:BN165"/>
    <mergeCell ref="BA165:BC165"/>
    <mergeCell ref="BE165:BG165"/>
    <mergeCell ref="AY166:BH166"/>
    <mergeCell ref="BK166:BN166"/>
    <mergeCell ref="BK168:BK169"/>
    <mergeCell ref="BL168:BL169"/>
    <mergeCell ref="BM168:BM169"/>
    <mergeCell ref="BN168:BN169"/>
    <mergeCell ref="BB169:BC169"/>
    <mergeCell ref="BF169:BG169"/>
    <mergeCell ref="BB170:BC170"/>
    <mergeCell ref="BF170:BG170"/>
    <mergeCell ref="BK170:BK171"/>
    <mergeCell ref="BL170:BL171"/>
    <mergeCell ref="BM170:BM171"/>
    <mergeCell ref="BN170:BN171"/>
    <mergeCell ref="BA171:BC171"/>
    <mergeCell ref="BE171:BG171"/>
    <mergeCell ref="AY172:BH172"/>
    <mergeCell ref="BK172:BN172"/>
    <mergeCell ref="BK174:BK175"/>
    <mergeCell ref="BL174:BL175"/>
    <mergeCell ref="BM174:BM175"/>
    <mergeCell ref="BN174:BN175"/>
    <mergeCell ref="BB175:BC175"/>
    <mergeCell ref="BF175:BG175"/>
    <mergeCell ref="BB176:BC176"/>
    <mergeCell ref="BF176:BG176"/>
    <mergeCell ref="BK176:BK177"/>
    <mergeCell ref="BL176:BL177"/>
    <mergeCell ref="BM176:BM177"/>
    <mergeCell ref="BN176:BN177"/>
    <mergeCell ref="BA177:BC177"/>
    <mergeCell ref="BE177:BG177"/>
    <mergeCell ref="AY178:BH178"/>
    <mergeCell ref="BK178:BN178"/>
    <mergeCell ref="BK180:BK181"/>
    <mergeCell ref="BL180:BL181"/>
    <mergeCell ref="BM180:BM181"/>
    <mergeCell ref="BN180:BN181"/>
    <mergeCell ref="BB181:BC181"/>
    <mergeCell ref="BF181:BG181"/>
    <mergeCell ref="BB182:BC182"/>
    <mergeCell ref="BF182:BG182"/>
    <mergeCell ref="BK182:BK183"/>
    <mergeCell ref="BL182:BL183"/>
    <mergeCell ref="BM182:BM183"/>
    <mergeCell ref="BN182:BN183"/>
    <mergeCell ref="BA183:BC183"/>
    <mergeCell ref="BE183:BG183"/>
    <mergeCell ref="A186:BI187"/>
    <mergeCell ref="A188:B188"/>
    <mergeCell ref="D188:D189"/>
    <mergeCell ref="E188:H188"/>
    <mergeCell ref="I188:L188"/>
    <mergeCell ref="M188:P188"/>
    <mergeCell ref="Q188:T188"/>
    <mergeCell ref="U188:X188"/>
    <mergeCell ref="Y188:Y221"/>
    <mergeCell ref="Z188:AA188"/>
    <mergeCell ref="AC188:AC189"/>
    <mergeCell ref="AD188:AG188"/>
    <mergeCell ref="AH188:AK188"/>
    <mergeCell ref="AL188:AO188"/>
    <mergeCell ref="AP188:AS188"/>
    <mergeCell ref="AT188:AW188"/>
    <mergeCell ref="AY188:BI189"/>
    <mergeCell ref="A189:B190"/>
    <mergeCell ref="E189:H189"/>
    <mergeCell ref="I189:L189"/>
    <mergeCell ref="M189:P189"/>
    <mergeCell ref="Q189:T189"/>
    <mergeCell ref="U189:X189"/>
    <mergeCell ref="Z189:AA190"/>
    <mergeCell ref="AD189:AG189"/>
    <mergeCell ref="AH189:AK189"/>
    <mergeCell ref="AL189:AO189"/>
    <mergeCell ref="AP189:AS189"/>
    <mergeCell ref="AT189:AW189"/>
    <mergeCell ref="AY190:BI190"/>
    <mergeCell ref="BK190:BM190"/>
    <mergeCell ref="AY191:BH191"/>
    <mergeCell ref="BK191:BN191"/>
    <mergeCell ref="BK193:BK194"/>
    <mergeCell ref="BL193:BL194"/>
    <mergeCell ref="BM193:BM194"/>
    <mergeCell ref="BN193:BN194"/>
    <mergeCell ref="BB194:BC194"/>
    <mergeCell ref="BF194:BG194"/>
    <mergeCell ref="BB195:BC195"/>
    <mergeCell ref="BF195:BG195"/>
    <mergeCell ref="BK195:BK196"/>
    <mergeCell ref="BL195:BL196"/>
    <mergeCell ref="BM195:BM196"/>
    <mergeCell ref="BN195:BN196"/>
    <mergeCell ref="BA196:BC196"/>
    <mergeCell ref="BE196:BG196"/>
    <mergeCell ref="BK207:BK208"/>
    <mergeCell ref="BL207:BL208"/>
    <mergeCell ref="BM207:BM208"/>
    <mergeCell ref="BN207:BN208"/>
    <mergeCell ref="BA208:BC208"/>
    <mergeCell ref="BE208:BG208"/>
    <mergeCell ref="AY197:BH197"/>
    <mergeCell ref="BK197:BN197"/>
    <mergeCell ref="BK199:BK200"/>
    <mergeCell ref="BL199:BL200"/>
    <mergeCell ref="BM199:BM200"/>
    <mergeCell ref="BN199:BN200"/>
    <mergeCell ref="BB200:BC200"/>
    <mergeCell ref="BF200:BG200"/>
    <mergeCell ref="BB201:BC201"/>
    <mergeCell ref="BF201:BG201"/>
    <mergeCell ref="BK201:BK202"/>
    <mergeCell ref="BL201:BL202"/>
    <mergeCell ref="BM201:BM202"/>
    <mergeCell ref="BN201:BN202"/>
    <mergeCell ref="BA202:BC202"/>
    <mergeCell ref="BE202:BG202"/>
    <mergeCell ref="BB219:BC219"/>
    <mergeCell ref="BF219:BG219"/>
    <mergeCell ref="BK219:BK220"/>
    <mergeCell ref="BL219:BL220"/>
    <mergeCell ref="BM219:BM220"/>
    <mergeCell ref="BN219:BN220"/>
    <mergeCell ref="BA220:BC220"/>
    <mergeCell ref="BE220:BG220"/>
    <mergeCell ref="AY209:BH209"/>
    <mergeCell ref="BK209:BN209"/>
    <mergeCell ref="BK211:BK212"/>
    <mergeCell ref="BL211:BL212"/>
    <mergeCell ref="BM211:BM212"/>
    <mergeCell ref="BN211:BN212"/>
    <mergeCell ref="BB212:BC212"/>
    <mergeCell ref="BF212:BG212"/>
    <mergeCell ref="BB213:BC213"/>
    <mergeCell ref="BF213:BG213"/>
    <mergeCell ref="BK213:BK214"/>
    <mergeCell ref="BL213:BL214"/>
    <mergeCell ref="BM213:BM214"/>
    <mergeCell ref="BN213:BN214"/>
    <mergeCell ref="BA214:BC214"/>
    <mergeCell ref="BE214:BG214"/>
    <mergeCell ref="BK1:BN3"/>
    <mergeCell ref="BK38:BN40"/>
    <mergeCell ref="BK75:BN77"/>
    <mergeCell ref="BK112:BN114"/>
    <mergeCell ref="BK149:BN151"/>
    <mergeCell ref="BK186:BN188"/>
    <mergeCell ref="AY215:BH215"/>
    <mergeCell ref="BK215:BN215"/>
    <mergeCell ref="BK217:BK218"/>
    <mergeCell ref="BL217:BL218"/>
    <mergeCell ref="BM217:BM218"/>
    <mergeCell ref="BN217:BN218"/>
    <mergeCell ref="BB218:BC218"/>
    <mergeCell ref="BF218:BG218"/>
    <mergeCell ref="AY203:BH203"/>
    <mergeCell ref="BK203:BN203"/>
    <mergeCell ref="BK205:BK206"/>
    <mergeCell ref="BL205:BL206"/>
    <mergeCell ref="BM205:BM206"/>
    <mergeCell ref="BN205:BN206"/>
    <mergeCell ref="BB206:BC206"/>
    <mergeCell ref="BF206:BG206"/>
    <mergeCell ref="BB207:BC207"/>
    <mergeCell ref="BF207:BG207"/>
  </mergeCells>
  <conditionalFormatting sqref="E6 I6 M6 Q6 U6:U36 AD34:AD36 AH34:AH36 AL34:AL36 AP34:AP36 AT6:AT36 E43:E73 I43:I73 M43:M73 Q43:Q73 U43:U73 AD43:AD73 AH43:AH73 AL43:AL73 AP43:AP73 AT43:AT73 E80:E110 I80:I110 M80:M110 Q80:Q110 U80:U110 AD80:AD110 AH80:AH110 AL80:AL110 AP80:AP110 AT80:AT110 E117:E147 I117:I147 M117:M147 Q117:Q147 U117:U147 AD117:AD147 AH117:AH147 AL117:AL147 AP117:AP147 AT117:AT147 E154:E184 I154:I184 M154:M184 Q154:Q184 U154:U184 AD154:AD184 AH154:AH184 AL154:AL184 AP154:AP184 AT154:AT184 E191:E221 I191:I221 M191:M221 Q191:Q221 U191:U221 AD191:AD221 AH191:AH221 AL191:AL221 AP191:AP221 AT191:AT221">
    <cfRule type="cellIs" dxfId="29" priority="30" operator="equal">
      <formula>1</formula>
    </cfRule>
  </conditionalFormatting>
  <conditionalFormatting sqref="F6 J6 N6 R6 V6:V36 AE34:AE36 AI34:AI36 AM34:AM36 AQ34:AQ36 AU6:AU36 AU43:AU73 AQ43:AQ73 AM43:AM73 AI43:AI73 AE43:AE73 V43:V73 R43:R73 N43:N73 J43:J73 F43:F73 F80:F110 J80:J110 N80:N110 R80:R110 V80:V110 AE80:AE110 AI80:AI110 AM80:AM110 AQ80:AQ110 AU80:AU110 AU117:AU147 AQ117:AQ147 AM117:AM147 AI117:AI147 AE117:AE147 V117:V147 R117:R147 N117:N147 J117:J147 F117:F147 F154:F184 J154:J184 N154:N184 R154:R184 V154:V184 AE154:AE184 AI154:AI184 AM154:AM184 AQ154:AQ184 AU154:AU184 AU191:AU221 AQ191:AQ221 AM191:AM221 AI191:AI221 AE191:AE221 V191:V221 R191:R221 N191:N221 J191:J221 F191:F221">
    <cfRule type="cellIs" dxfId="28" priority="29" operator="equal">
      <formula>1</formula>
    </cfRule>
    <cfRule type="cellIs" dxfId="27" priority="28" operator="equal">
      <formula>2</formula>
    </cfRule>
    <cfRule type="cellIs" dxfId="26" priority="27" operator="equal">
      <formula>3</formula>
    </cfRule>
  </conditionalFormatting>
  <conditionalFormatting sqref="E4:X4">
    <cfRule type="cellIs" dxfId="25" priority="26" operator="notEqual">
      <formula>$A$4</formula>
    </cfRule>
  </conditionalFormatting>
  <conditionalFormatting sqref="AD4:AW4">
    <cfRule type="cellIs" dxfId="24" priority="25" operator="notEqual">
      <formula>$Z$4</formula>
    </cfRule>
  </conditionalFormatting>
  <conditionalFormatting sqref="E41:X41">
    <cfRule type="cellIs" dxfId="23" priority="24" operator="notEqual">
      <formula>$A$41</formula>
    </cfRule>
  </conditionalFormatting>
  <conditionalFormatting sqref="AD41:AW41">
    <cfRule type="cellIs" dxfId="22" priority="23" operator="notEqual">
      <formula>$Z$41</formula>
    </cfRule>
  </conditionalFormatting>
  <conditionalFormatting sqref="E78:X78">
    <cfRule type="cellIs" dxfId="21" priority="22" operator="notEqual">
      <formula>$A$78</formula>
    </cfRule>
  </conditionalFormatting>
  <conditionalFormatting sqref="AD78:AW78">
    <cfRule type="cellIs" dxfId="20" priority="21" operator="notEqual">
      <formula>$Z$78</formula>
    </cfRule>
  </conditionalFormatting>
  <conditionalFormatting sqref="E115:X115">
    <cfRule type="cellIs" dxfId="19" priority="20" operator="notEqual">
      <formula>$A$115</formula>
    </cfRule>
  </conditionalFormatting>
  <conditionalFormatting sqref="AD115:AW115">
    <cfRule type="cellIs" dxfId="18" priority="19" operator="notEqual">
      <formula>$Z$115</formula>
    </cfRule>
  </conditionalFormatting>
  <conditionalFormatting sqref="E152:X152">
    <cfRule type="cellIs" dxfId="17" priority="18" operator="notEqual">
      <formula>$A$152</formula>
    </cfRule>
  </conditionalFormatting>
  <conditionalFormatting sqref="AD152:AW152">
    <cfRule type="cellIs" dxfId="16" priority="17" operator="notEqual">
      <formula>$Z$152</formula>
    </cfRule>
  </conditionalFormatting>
  <conditionalFormatting sqref="E189:X189">
    <cfRule type="cellIs" dxfId="15" priority="16" operator="notEqual">
      <formula>$A$189</formula>
    </cfRule>
  </conditionalFormatting>
  <conditionalFormatting sqref="AD189:AW189">
    <cfRule type="cellIs" dxfId="14" priority="15" operator="notEqual">
      <formula>$Z$189</formula>
    </cfRule>
  </conditionalFormatting>
  <conditionalFormatting sqref="BF218 BB218 BB212 BF212 BF206 BB206 BB200 BF200 BF194 BB194 BF181 BB181 BF175 BB175 BF169 BB169 BF163 BB163 BF157 BB157 BF144 BB144 BF138 BB138 BF132 BB132 BF126 BB126 BB120 BF120 BB107 BF107 BB101 BF101 BB95 BF95 BB89 BF89 BF83 BB83 BF70 BB70 BF64 BB64 BF58 BB58 BF52 BB52 BF46 BB46 BF33 BB33 BF27 BB27 BF21 BB21 BF15 BB15 BF9 BB9">
    <cfRule type="cellIs" dxfId="13" priority="14" operator="notEqual">
      <formula>BA9</formula>
    </cfRule>
  </conditionalFormatting>
  <conditionalFormatting sqref="BI9 BI15 BI21 BI27 BI33 BI46 BI52 BI58 BI64 BI70 BI83 BI89 BI95 BI101 BI107 BI120 BI126 BI132 BI138 BI144 BI157 BI163 BI169 BI175 BI181 BI194 BI200 BI206 BI212 BI218">
    <cfRule type="cellIs" dxfId="12" priority="13" operator="notEqual">
      <formula>0</formula>
    </cfRule>
  </conditionalFormatting>
  <conditionalFormatting sqref="G6 K6 O6 S6 W6:W36 AF34:AF36 AJ34:AJ36 AN34:AN36 AR34:AR36 AV6:AV36 G43:G73 K43:K73 O43:O73 S43:S73 W43:W73 AF43:AF73 AJ43:AJ73 AN43:AN73 AR43:AR73 AV43:AV73 AV80:AV110 AR80:AR110 AN80:AN110 AJ80:AJ110 AF80:AF110 W80:W110 S80:S110 O80:O110 K80:K110 G80:G110 G117:G147 K117:K147 O117:O147 S117:S147 W117:W147 AF117:AF147 AJ117:AJ147 AN117:AN147 AR117:AR147 AV117:AV147 AV154:AV184 AR154:AR184 AN154:AN184 AJ154:AJ184 AF154:AF184 W154:W184 S154:S184 O154:O184 K154:K184 G154:G184 G191:G221 O191:O221 S191:S221 W191:W221 AF191:AF221 AJ191:AJ221 AN191:AN221 AR191:AR221 AV191:AV221">
    <cfRule type="cellIs" dxfId="11" priority="12" operator="equal">
      <formula>1</formula>
    </cfRule>
  </conditionalFormatting>
  <conditionalFormatting sqref="BI11 BI17 BI23 BI29 BI35 BI48 BI54 BI60 BI66 BI72 BI85 BI91 BI97 BI103 BI109 BI122 BI128 BI134 BI140 BI146 BI159 BI165 BI171 BI177 BI183 BI196 BI202 BI208 BI214 BI220">
    <cfRule type="cellIs" dxfId="10" priority="11" operator="greaterThan">
      <formula>0</formula>
    </cfRule>
  </conditionalFormatting>
  <conditionalFormatting sqref="E7:E36 I7:I36 M7:M36 Q7:Q36">
    <cfRule type="cellIs" dxfId="9" priority="10" operator="equal">
      <formula>1</formula>
    </cfRule>
  </conditionalFormatting>
  <conditionalFormatting sqref="F7:F36 J7:J36 N7:N36 R7:R36">
    <cfRule type="cellIs" dxfId="8" priority="7" operator="equal">
      <formula>3</formula>
    </cfRule>
    <cfRule type="cellIs" dxfId="7" priority="8" operator="equal">
      <formula>2</formula>
    </cfRule>
    <cfRule type="cellIs" dxfId="6" priority="9" operator="equal">
      <formula>1</formula>
    </cfRule>
  </conditionalFormatting>
  <conditionalFormatting sqref="G7:G36 K7:K36 O7:O36 S7:S36">
    <cfRule type="cellIs" dxfId="5" priority="6" operator="equal">
      <formula>1</formula>
    </cfRule>
  </conditionalFormatting>
  <conditionalFormatting sqref="AD6:AD33 AH6:AH33 AL6:AL33 AP6:AP33">
    <cfRule type="cellIs" dxfId="4" priority="5" operator="equal">
      <formula>1</formula>
    </cfRule>
  </conditionalFormatting>
  <conditionalFormatting sqref="AE6:AE33 AI6:AI33 AM6:AM33 AQ6:AQ33">
    <cfRule type="cellIs" dxfId="3" priority="2" operator="equal">
      <formula>3</formula>
    </cfRule>
    <cfRule type="cellIs" dxfId="2" priority="3" operator="equal">
      <formula>2</formula>
    </cfRule>
    <cfRule type="cellIs" dxfId="1" priority="4" operator="equal">
      <formula>1</formula>
    </cfRule>
  </conditionalFormatting>
  <conditionalFormatting sqref="AF6:AF33 AJ6:AJ33 AN6:AN33 AR6:AR33">
    <cfRule type="cellIs" dxfId="0" priority="1" operator="equal">
      <formula>1</formula>
    </cfRule>
  </conditionalFormatting>
  <printOptions horizontalCentered="1"/>
  <pageMargins left="0.70866141732283472" right="0.70866141732283472" top="0.74803149606299213" bottom="0.74803149606299213" header="0.31496062992125984" footer="0.31496062992125984"/>
  <pageSetup paperSize="9" scale="55" fitToHeight="6" orientation="landscape" horizontalDpi="4294967293" r:id="rId1"/>
  <headerFooter>
    <oddHeader>&amp;CMunkabeosztás Tervezet</oddHead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dummy!$A$3:$A$24</xm:f>
          </x14:formula1>
          <xm:sqref>BK1:BN3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A3" sqref="A3:A24"/>
    </sheetView>
  </sheetViews>
  <sheetFormatPr defaultRowHeight="15" x14ac:dyDescent="0.25"/>
  <cols>
    <col min="1" max="1" width="14.7109375" bestFit="1" customWidth="1"/>
    <col min="5" max="5" width="9.5703125" bestFit="1" customWidth="1"/>
  </cols>
  <sheetData>
    <row r="1" spans="1:8" x14ac:dyDescent="0.25">
      <c r="B1" t="s">
        <v>98</v>
      </c>
      <c r="C1" t="s">
        <v>99</v>
      </c>
      <c r="D1" t="s">
        <v>100</v>
      </c>
      <c r="E1" t="s">
        <v>101</v>
      </c>
      <c r="F1" t="s">
        <v>102</v>
      </c>
      <c r="G1" t="s">
        <v>103</v>
      </c>
      <c r="H1" t="s">
        <v>18</v>
      </c>
    </row>
    <row r="2" spans="1:8" x14ac:dyDescent="0.25">
      <c r="B2">
        <v>2</v>
      </c>
      <c r="C2">
        <v>3</v>
      </c>
      <c r="D2">
        <v>4</v>
      </c>
      <c r="E2">
        <v>5</v>
      </c>
      <c r="F2">
        <v>6</v>
      </c>
      <c r="G2">
        <v>7</v>
      </c>
      <c r="H2">
        <v>8</v>
      </c>
    </row>
    <row r="3" spans="1:8" x14ac:dyDescent="0.25">
      <c r="A3" t="s">
        <v>72</v>
      </c>
      <c r="B3">
        <v>11</v>
      </c>
      <c r="C3">
        <v>11</v>
      </c>
      <c r="D3">
        <v>11</v>
      </c>
      <c r="E3">
        <v>11</v>
      </c>
      <c r="F3">
        <v>11</v>
      </c>
      <c r="G3">
        <v>11</v>
      </c>
      <c r="H3">
        <v>9</v>
      </c>
    </row>
    <row r="4" spans="1:8" x14ac:dyDescent="0.25">
      <c r="A4" t="s">
        <v>75</v>
      </c>
      <c r="B4">
        <v>10</v>
      </c>
      <c r="C4">
        <v>10</v>
      </c>
      <c r="D4">
        <v>10</v>
      </c>
      <c r="E4">
        <v>10</v>
      </c>
      <c r="F4">
        <v>10</v>
      </c>
      <c r="G4">
        <v>10</v>
      </c>
      <c r="H4">
        <v>9</v>
      </c>
    </row>
    <row r="5" spans="1:8" x14ac:dyDescent="0.25">
      <c r="A5" t="s">
        <v>77</v>
      </c>
      <c r="B5">
        <v>11</v>
      </c>
      <c r="C5">
        <v>11</v>
      </c>
      <c r="D5">
        <v>11</v>
      </c>
      <c r="E5">
        <v>11</v>
      </c>
      <c r="F5">
        <v>11</v>
      </c>
      <c r="G5">
        <v>11</v>
      </c>
      <c r="H5">
        <v>8</v>
      </c>
    </row>
    <row r="6" spans="1:8" x14ac:dyDescent="0.25">
      <c r="A6" t="s">
        <v>73</v>
      </c>
      <c r="B6">
        <v>11</v>
      </c>
      <c r="C6">
        <v>11</v>
      </c>
      <c r="D6">
        <v>11</v>
      </c>
      <c r="E6">
        <v>11</v>
      </c>
      <c r="F6">
        <v>11</v>
      </c>
      <c r="G6">
        <v>11</v>
      </c>
      <c r="H6">
        <v>9</v>
      </c>
    </row>
    <row r="7" spans="1:8" x14ac:dyDescent="0.25">
      <c r="A7" t="s">
        <v>76</v>
      </c>
      <c r="B7">
        <v>12</v>
      </c>
      <c r="C7">
        <v>12</v>
      </c>
      <c r="D7">
        <v>12</v>
      </c>
      <c r="E7">
        <v>12</v>
      </c>
      <c r="F7">
        <v>12</v>
      </c>
      <c r="G7">
        <v>12</v>
      </c>
      <c r="H7">
        <v>9</v>
      </c>
    </row>
    <row r="8" spans="1:8" x14ac:dyDescent="0.25">
      <c r="A8" t="s">
        <v>95</v>
      </c>
      <c r="B8">
        <v>10</v>
      </c>
      <c r="C8">
        <v>10</v>
      </c>
      <c r="D8">
        <v>10</v>
      </c>
      <c r="E8">
        <v>10</v>
      </c>
      <c r="F8">
        <v>10</v>
      </c>
      <c r="G8">
        <v>10</v>
      </c>
      <c r="H8">
        <v>9</v>
      </c>
    </row>
    <row r="9" spans="1:8" x14ac:dyDescent="0.25">
      <c r="A9" t="s">
        <v>74</v>
      </c>
      <c r="B9">
        <v>11</v>
      </c>
      <c r="C9">
        <v>11</v>
      </c>
      <c r="D9">
        <v>11</v>
      </c>
      <c r="E9">
        <v>11</v>
      </c>
      <c r="F9">
        <v>11</v>
      </c>
      <c r="G9">
        <v>11</v>
      </c>
      <c r="H9">
        <v>9</v>
      </c>
    </row>
    <row r="10" spans="1:8" x14ac:dyDescent="0.25">
      <c r="A10" t="s">
        <v>96</v>
      </c>
      <c r="B10">
        <v>10</v>
      </c>
      <c r="C10">
        <v>10</v>
      </c>
      <c r="D10">
        <v>10</v>
      </c>
      <c r="E10">
        <v>10</v>
      </c>
      <c r="F10">
        <v>10</v>
      </c>
      <c r="G10">
        <v>10</v>
      </c>
      <c r="H10">
        <v>9</v>
      </c>
    </row>
    <row r="11" spans="1:8" x14ac:dyDescent="0.25">
      <c r="A11" t="s">
        <v>78</v>
      </c>
      <c r="B11">
        <v>10</v>
      </c>
      <c r="C11">
        <v>10</v>
      </c>
      <c r="D11">
        <v>10</v>
      </c>
      <c r="E11">
        <v>10</v>
      </c>
      <c r="F11">
        <v>10</v>
      </c>
      <c r="G11">
        <v>10</v>
      </c>
      <c r="H11">
        <v>9</v>
      </c>
    </row>
    <row r="12" spans="1:8" x14ac:dyDescent="0.25">
      <c r="A12" t="s">
        <v>97</v>
      </c>
      <c r="B12">
        <v>11</v>
      </c>
      <c r="C12">
        <v>11</v>
      </c>
      <c r="D12">
        <v>11</v>
      </c>
      <c r="E12">
        <v>11</v>
      </c>
      <c r="F12">
        <v>11</v>
      </c>
      <c r="G12">
        <v>11</v>
      </c>
      <c r="H12">
        <v>8</v>
      </c>
    </row>
    <row r="13" spans="1:8" x14ac:dyDescent="0.25">
      <c r="A13" t="s">
        <v>64</v>
      </c>
      <c r="B13">
        <v>11</v>
      </c>
      <c r="C13">
        <v>11</v>
      </c>
      <c r="D13">
        <v>11</v>
      </c>
      <c r="E13">
        <v>11</v>
      </c>
      <c r="F13">
        <v>11</v>
      </c>
      <c r="G13">
        <v>11</v>
      </c>
      <c r="H13">
        <v>8</v>
      </c>
    </row>
    <row r="14" spans="1:8" x14ac:dyDescent="0.25">
      <c r="A14" t="s">
        <v>67</v>
      </c>
      <c r="B14">
        <v>10</v>
      </c>
      <c r="C14">
        <v>10</v>
      </c>
      <c r="D14">
        <v>10</v>
      </c>
      <c r="E14">
        <v>10</v>
      </c>
      <c r="F14">
        <v>10</v>
      </c>
      <c r="G14">
        <v>10</v>
      </c>
      <c r="H14">
        <v>8</v>
      </c>
    </row>
    <row r="15" spans="1:8" x14ac:dyDescent="0.25">
      <c r="A15" t="s">
        <v>70</v>
      </c>
      <c r="B15">
        <v>10</v>
      </c>
      <c r="C15">
        <v>10</v>
      </c>
      <c r="D15">
        <v>10</v>
      </c>
      <c r="E15">
        <v>10</v>
      </c>
      <c r="F15">
        <v>10</v>
      </c>
      <c r="G15">
        <v>10</v>
      </c>
      <c r="H15">
        <v>8</v>
      </c>
    </row>
    <row r="16" spans="1:8" x14ac:dyDescent="0.25">
      <c r="A16" t="s">
        <v>61</v>
      </c>
      <c r="B16">
        <v>11</v>
      </c>
      <c r="C16">
        <v>11</v>
      </c>
      <c r="D16">
        <v>11</v>
      </c>
      <c r="E16">
        <v>11</v>
      </c>
      <c r="F16">
        <v>11</v>
      </c>
      <c r="G16">
        <v>11</v>
      </c>
      <c r="H16">
        <v>8</v>
      </c>
    </row>
    <row r="17" spans="1:8" x14ac:dyDescent="0.25">
      <c r="A17" t="s">
        <v>66</v>
      </c>
      <c r="B17">
        <v>11</v>
      </c>
      <c r="C17">
        <v>11</v>
      </c>
      <c r="D17">
        <v>11</v>
      </c>
      <c r="E17">
        <v>11</v>
      </c>
      <c r="F17">
        <v>11</v>
      </c>
      <c r="G17">
        <v>11</v>
      </c>
      <c r="H17">
        <v>8</v>
      </c>
    </row>
    <row r="18" spans="1:8" x14ac:dyDescent="0.25">
      <c r="A18" t="s">
        <v>71</v>
      </c>
      <c r="B18">
        <v>11</v>
      </c>
      <c r="C18">
        <v>11</v>
      </c>
      <c r="D18">
        <v>11</v>
      </c>
      <c r="E18">
        <v>11</v>
      </c>
      <c r="F18">
        <v>11</v>
      </c>
      <c r="G18">
        <v>11</v>
      </c>
      <c r="H18">
        <v>8</v>
      </c>
    </row>
    <row r="19" spans="1:8" x14ac:dyDescent="0.25">
      <c r="A19" t="s">
        <v>65</v>
      </c>
      <c r="B19">
        <v>10</v>
      </c>
      <c r="C19">
        <v>10</v>
      </c>
      <c r="D19">
        <v>10</v>
      </c>
      <c r="E19">
        <v>10</v>
      </c>
      <c r="F19">
        <v>10</v>
      </c>
      <c r="G19">
        <v>10</v>
      </c>
      <c r="H19">
        <v>5</v>
      </c>
    </row>
    <row r="20" spans="1:8" x14ac:dyDescent="0.25">
      <c r="A20" t="s">
        <v>60</v>
      </c>
      <c r="B20">
        <v>11</v>
      </c>
      <c r="C20">
        <v>11</v>
      </c>
      <c r="D20">
        <v>11</v>
      </c>
      <c r="E20">
        <v>11</v>
      </c>
      <c r="F20">
        <v>11</v>
      </c>
      <c r="G20">
        <v>11</v>
      </c>
      <c r="H20">
        <v>8</v>
      </c>
    </row>
    <row r="21" spans="1:8" x14ac:dyDescent="0.25">
      <c r="A21" t="s">
        <v>63</v>
      </c>
      <c r="B21">
        <v>10</v>
      </c>
      <c r="C21">
        <v>10</v>
      </c>
      <c r="D21">
        <v>10</v>
      </c>
      <c r="E21">
        <v>10</v>
      </c>
      <c r="F21">
        <v>10</v>
      </c>
      <c r="G21">
        <v>10</v>
      </c>
      <c r="H21">
        <v>6</v>
      </c>
    </row>
    <row r="22" spans="1:8" x14ac:dyDescent="0.25">
      <c r="A22" t="s">
        <v>68</v>
      </c>
      <c r="B22">
        <v>11</v>
      </c>
      <c r="C22">
        <v>11</v>
      </c>
      <c r="D22">
        <v>11</v>
      </c>
      <c r="E22">
        <v>11</v>
      </c>
      <c r="F22">
        <v>11</v>
      </c>
      <c r="G22">
        <v>11</v>
      </c>
      <c r="H22">
        <v>8</v>
      </c>
    </row>
    <row r="23" spans="1:8" x14ac:dyDescent="0.25">
      <c r="A23" t="s">
        <v>62</v>
      </c>
      <c r="B23">
        <v>11</v>
      </c>
      <c r="C23">
        <v>11</v>
      </c>
      <c r="D23">
        <v>11</v>
      </c>
      <c r="E23">
        <v>11</v>
      </c>
      <c r="F23">
        <v>11</v>
      </c>
      <c r="G23">
        <v>11</v>
      </c>
      <c r="H23">
        <v>8</v>
      </c>
    </row>
    <row r="24" spans="1:8" x14ac:dyDescent="0.25">
      <c r="A24" t="s">
        <v>69</v>
      </c>
      <c r="B24">
        <v>11</v>
      </c>
      <c r="C24">
        <v>11</v>
      </c>
      <c r="D24">
        <v>11</v>
      </c>
      <c r="E24">
        <v>11</v>
      </c>
      <c r="F24">
        <v>11</v>
      </c>
      <c r="G24">
        <v>11</v>
      </c>
      <c r="H24">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MB</vt:lpstr>
      <vt:lpstr>dummy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Szilvai László</dc:creator>
  <cp:lastModifiedBy>576User15</cp:lastModifiedBy>
  <dcterms:created xsi:type="dcterms:W3CDTF">2014-12-17T09:11:43Z</dcterms:created>
  <dcterms:modified xsi:type="dcterms:W3CDTF">2016-12-21T13:30:30Z</dcterms:modified>
</cp:coreProperties>
</file>