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9" i="1" l="1"/>
  <c r="AL7" i="1" s="1"/>
  <c r="AP5" i="1"/>
  <c r="AO5" i="1"/>
  <c r="AN5" i="1"/>
  <c r="AM5" i="1"/>
  <c r="AL4" i="1"/>
  <c r="AL3" i="1"/>
  <c r="S5" i="1"/>
  <c r="AH7" i="1"/>
  <c r="R5" i="1"/>
  <c r="AH6" i="1"/>
  <c r="P5" i="1"/>
  <c r="Q5" i="1"/>
  <c r="AH5" i="1"/>
  <c r="AI5" i="1" s="1"/>
  <c r="AH4" i="1"/>
  <c r="AI8" i="1"/>
  <c r="AI7" i="1"/>
  <c r="AI6" i="1"/>
  <c r="AI4" i="1"/>
  <c r="AI3" i="1"/>
  <c r="AM9" i="1" l="1"/>
  <c r="AM4" i="1"/>
  <c r="AL6" i="1"/>
  <c r="AN9" i="1"/>
  <c r="AM6" i="1"/>
  <c r="X5" i="1"/>
  <c r="AM7" i="1" l="1"/>
  <c r="AM3" i="1"/>
  <c r="AN6" i="1"/>
  <c r="AO9" i="1"/>
  <c r="AN4" i="1"/>
  <c r="AN7" i="1"/>
  <c r="AN3" i="1"/>
  <c r="Z3" i="1"/>
  <c r="Y3" i="1"/>
  <c r="X3" i="1"/>
  <c r="W3" i="1"/>
  <c r="V3" i="1"/>
  <c r="AD3" i="1"/>
  <c r="Z5" i="1"/>
  <c r="Y5" i="1"/>
  <c r="W5" i="1"/>
  <c r="AG3" i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E3" i="1"/>
  <c r="AC4" i="1"/>
  <c r="AC5" i="1" s="1"/>
  <c r="AC6" i="1" s="1"/>
  <c r="AC7" i="1" s="1"/>
  <c r="AC8" i="1" s="1"/>
  <c r="AC9" i="1" s="1"/>
  <c r="AC10" i="1" s="1"/>
  <c r="AP9" i="1" l="1"/>
  <c r="AO4" i="1"/>
  <c r="AO3" i="1"/>
  <c r="AO6" i="1"/>
  <c r="AO7" i="1"/>
  <c r="AD6" i="1"/>
  <c r="V9" i="1"/>
  <c r="W9" i="1" l="1"/>
  <c r="V6" i="1"/>
  <c r="V4" i="1"/>
  <c r="V7" i="1"/>
  <c r="AP3" i="1"/>
  <c r="AP7" i="1"/>
  <c r="AP6" i="1"/>
  <c r="AP4" i="1"/>
  <c r="O9" i="1"/>
  <c r="O6" i="1" l="1"/>
  <c r="O3" i="1"/>
  <c r="O7" i="1"/>
  <c r="O4" i="1"/>
  <c r="P9" i="1"/>
  <c r="X9" i="1"/>
  <c r="W6" i="1"/>
  <c r="W4" i="1"/>
  <c r="W7" i="1"/>
  <c r="V18" i="1"/>
  <c r="N17" i="1"/>
  <c r="T17" i="1" s="1"/>
  <c r="U16" i="1"/>
  <c r="T16" i="1"/>
  <c r="Y9" i="1" l="1"/>
  <c r="X7" i="1"/>
  <c r="X4" i="1"/>
  <c r="X6" i="1"/>
  <c r="P3" i="1"/>
  <c r="P6" i="1"/>
  <c r="P7" i="1"/>
  <c r="P4" i="1"/>
  <c r="P16" i="1" s="1"/>
  <c r="Q9" i="1"/>
  <c r="U17" i="1"/>
  <c r="N18" i="1"/>
  <c r="P17" i="1"/>
  <c r="Q3" i="1" l="1"/>
  <c r="Q4" i="1"/>
  <c r="Q6" i="1"/>
  <c r="Q7" i="1"/>
  <c r="R9" i="1"/>
  <c r="Z9" i="1"/>
  <c r="Y7" i="1"/>
  <c r="Y6" i="1"/>
  <c r="Y4" i="1"/>
  <c r="P18" i="1"/>
  <c r="N19" i="1"/>
  <c r="Z4" i="1" l="1"/>
  <c r="Z7" i="1"/>
  <c r="Z6" i="1"/>
  <c r="R3" i="1"/>
  <c r="R4" i="1"/>
  <c r="R6" i="1"/>
  <c r="R7" i="1"/>
  <c r="S9" i="1"/>
  <c r="N20" i="1"/>
  <c r="P19" i="1"/>
  <c r="R19" i="1"/>
  <c r="S3" i="1" l="1"/>
  <c r="S4" i="1"/>
  <c r="S6" i="1"/>
  <c r="S7" i="1"/>
  <c r="R16" i="1"/>
  <c r="R17" i="1"/>
  <c r="R18" i="1"/>
  <c r="S20" i="1"/>
  <c r="R20" i="1"/>
  <c r="N21" i="1"/>
  <c r="P20" i="1"/>
  <c r="S16" i="1" l="1"/>
  <c r="S17" i="1"/>
  <c r="S18" i="1"/>
  <c r="S19" i="1"/>
  <c r="N22" i="1"/>
  <c r="P21" i="1"/>
  <c r="S21" i="1"/>
  <c r="R21" i="1"/>
  <c r="S22" i="1" l="1"/>
  <c r="R22" i="1"/>
  <c r="N23" i="1"/>
  <c r="P22" i="1"/>
  <c r="N24" i="1" l="1"/>
  <c r="P23" i="1"/>
  <c r="S23" i="1"/>
  <c r="R23" i="1"/>
  <c r="S24" i="1" l="1"/>
  <c r="R24" i="1"/>
  <c r="P24" i="1"/>
  <c r="J4" i="1" l="1"/>
  <c r="J5" i="1" s="1"/>
  <c r="J6" i="1" s="1"/>
  <c r="J7" i="1" s="1"/>
  <c r="J8" i="1" s="1"/>
  <c r="D12" i="1"/>
  <c r="D13" i="1" s="1"/>
  <c r="D14" i="1" s="1"/>
  <c r="D15" i="1" s="1"/>
  <c r="D4" i="1"/>
  <c r="D5" i="1" s="1"/>
  <c r="D6" i="1" s="1"/>
  <c r="D7" i="1" s="1"/>
  <c r="O16" i="1" l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</calcChain>
</file>

<file path=xl/sharedStrings.xml><?xml version="1.0" encoding="utf-8"?>
<sst xmlns="http://schemas.openxmlformats.org/spreadsheetml/2006/main" count="105" uniqueCount="50">
  <si>
    <t>k</t>
  </si>
  <si>
    <t>b</t>
  </si>
  <si>
    <t>ak</t>
  </si>
  <si>
    <t>&lt;= 13</t>
  </si>
  <si>
    <t>&gt;13</t>
  </si>
  <si>
    <t>vastaus</t>
  </si>
  <si>
    <t>palauttaa taulukon a</t>
  </si>
  <si>
    <t>Kotitehtävät 1 : tehtävä 1</t>
  </si>
  <si>
    <t>Kotitehtävät 1 : tehtävä 3</t>
  </si>
  <si>
    <t>reku(n)</t>
  </si>
  <si>
    <t>n</t>
  </si>
  <si>
    <t>return</t>
  </si>
  <si>
    <t>Kotitehtävät 1 : tehtävä 4</t>
  </si>
  <si>
    <t>fn</t>
  </si>
  <si>
    <t>log2(n)</t>
  </si>
  <si>
    <t>n^2</t>
  </si>
  <si>
    <t>2^n</t>
  </si>
  <si>
    <t>n!</t>
  </si>
  <si>
    <t>1s</t>
  </si>
  <si>
    <t>1min</t>
  </si>
  <si>
    <t>1vrk</t>
  </si>
  <si>
    <t>1vuosi</t>
  </si>
  <si>
    <t>100vuotta</t>
  </si>
  <si>
    <t>log2(t)</t>
  </si>
  <si>
    <t>t</t>
  </si>
  <si>
    <t>2^t</t>
  </si>
  <si>
    <t>n*log2(n)</t>
  </si>
  <si>
    <t>Tuntitehtävä 2 : 4</t>
  </si>
  <si>
    <t>it-maailmassa oletuksena kaksikantainen</t>
  </si>
  <si>
    <t>log(n)</t>
  </si>
  <si>
    <t>n*log(n)</t>
  </si>
  <si>
    <t>n^3</t>
  </si>
  <si>
    <r>
      <t>2</t>
    </r>
    <r>
      <rPr>
        <vertAlign val="superscript"/>
        <sz val="11"/>
        <color theme="1"/>
        <rFont val="Calibri"/>
        <family val="2"/>
        <scheme val="minor"/>
      </rPr>
      <t>n</t>
    </r>
  </si>
  <si>
    <t>2!</t>
  </si>
  <si>
    <t>puolitushaku</t>
  </si>
  <si>
    <t>peräkkäishaku</t>
  </si>
  <si>
    <t>nopeat lajittelut</t>
  </si>
  <si>
    <t>kuva, 2 sis silmukkaa</t>
  </si>
  <si>
    <t>video, 3. sis silmukkaa</t>
  </si>
  <si>
    <t>salauksen brute force</t>
  </si>
  <si>
    <t>kauppamatkustaja</t>
  </si>
  <si>
    <t>mittaustulokset</t>
  </si>
  <si>
    <t>a=</t>
  </si>
  <si>
    <t>koneen nopeuskerroin. Suuri hidas, pieni nopea</t>
  </si>
  <si>
    <t>mikrosekuntien määrä</t>
  </si>
  <si>
    <t>t^(1/2)</t>
  </si>
  <si>
    <t>kertoma</t>
  </si>
  <si>
    <t>ok</t>
  </si>
  <si>
    <t>n^1/2</t>
  </si>
  <si>
    <t>mikrosekunnit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</si>
</sst>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E+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/>
    <xf numFmtId="2" fontId="0" fillId="0" borderId="0" xfId="0" applyNumberFormat="1" applyFill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abSelected="1" workbookViewId="0">
      <selection activeCell="D10" sqref="D10"/>
    </sheetView>
  </sheetViews>
  <sheetFormatPr defaultRowHeight="15" x14ac:dyDescent="0.25"/>
  <cols>
    <col min="14" max="14" width="11" bestFit="1" customWidth="1"/>
    <col min="15" max="15" width="12.5703125" bestFit="1" customWidth="1"/>
    <col min="17" max="17" width="10" bestFit="1" customWidth="1"/>
    <col min="18" max="19" width="12" bestFit="1" customWidth="1"/>
    <col min="30" max="30" width="12" bestFit="1" customWidth="1"/>
    <col min="34" max="34" width="12" bestFit="1" customWidth="1"/>
  </cols>
  <sheetData>
    <row r="1" spans="1:42" x14ac:dyDescent="0.25">
      <c r="B1" t="s">
        <v>7</v>
      </c>
      <c r="G1" t="s">
        <v>8</v>
      </c>
      <c r="M1" t="s">
        <v>12</v>
      </c>
      <c r="AJ1" t="s">
        <v>12</v>
      </c>
    </row>
    <row r="2" spans="1:42" x14ac:dyDescent="0.25">
      <c r="A2" s="1"/>
      <c r="B2" s="1" t="s">
        <v>1</v>
      </c>
      <c r="C2" s="1" t="s">
        <v>0</v>
      </c>
      <c r="D2" s="1" t="s">
        <v>2</v>
      </c>
      <c r="E2" s="1"/>
      <c r="G2" s="1"/>
      <c r="H2" s="1" t="s">
        <v>9</v>
      </c>
      <c r="I2" s="1" t="s">
        <v>10</v>
      </c>
      <c r="J2" s="1" t="s">
        <v>11</v>
      </c>
      <c r="M2" s="1" t="s">
        <v>13</v>
      </c>
      <c r="N2" s="1" t="s">
        <v>10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13</v>
      </c>
      <c r="U2" s="1" t="s">
        <v>10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C2" t="s">
        <v>24</v>
      </c>
      <c r="AD2" t="s">
        <v>25</v>
      </c>
      <c r="AE2" t="s">
        <v>25</v>
      </c>
      <c r="AF2" t="s">
        <v>10</v>
      </c>
      <c r="AG2" t="s">
        <v>46</v>
      </c>
      <c r="AH2" t="s">
        <v>10</v>
      </c>
      <c r="AI2" t="s">
        <v>26</v>
      </c>
      <c r="AJ2" s="1" t="s">
        <v>13</v>
      </c>
      <c r="AK2" s="1" t="s">
        <v>10</v>
      </c>
      <c r="AL2" s="1" t="s">
        <v>18</v>
      </c>
      <c r="AM2" s="1" t="s">
        <v>19</v>
      </c>
      <c r="AN2" s="1" t="s">
        <v>20</v>
      </c>
      <c r="AO2" s="1" t="s">
        <v>21</v>
      </c>
      <c r="AP2" s="1" t="s">
        <v>22</v>
      </c>
    </row>
    <row r="3" spans="1:42" x14ac:dyDescent="0.25">
      <c r="A3" s="1"/>
      <c r="B3" s="1">
        <v>13</v>
      </c>
      <c r="C3" s="1">
        <v>0</v>
      </c>
      <c r="D3" s="1">
        <v>1</v>
      </c>
      <c r="E3" s="1" t="s">
        <v>3</v>
      </c>
      <c r="I3" s="1">
        <v>0</v>
      </c>
      <c r="J3" s="1">
        <v>1</v>
      </c>
      <c r="M3" t="s">
        <v>14</v>
      </c>
      <c r="N3" t="s">
        <v>25</v>
      </c>
      <c r="O3" s="9" t="e">
        <f>2^O9</f>
        <v>#NUM!</v>
      </c>
      <c r="P3" s="9" t="e">
        <f t="shared" ref="P3:S3" si="0">2^P9</f>
        <v>#NUM!</v>
      </c>
      <c r="Q3" s="9" t="e">
        <f t="shared" si="0"/>
        <v>#NUM!</v>
      </c>
      <c r="R3" s="9" t="e">
        <f t="shared" si="0"/>
        <v>#NUM!</v>
      </c>
      <c r="S3" s="9" t="e">
        <f t="shared" si="0"/>
        <v>#NUM!</v>
      </c>
      <c r="T3" t="s">
        <v>14</v>
      </c>
      <c r="U3" t="s">
        <v>25</v>
      </c>
      <c r="V3" s="9">
        <f>2^19</f>
        <v>524288</v>
      </c>
      <c r="W3" s="9">
        <f>2^25</f>
        <v>33554432</v>
      </c>
      <c r="X3" s="9">
        <f>2^36</f>
        <v>68719476736</v>
      </c>
      <c r="Y3" s="9">
        <f>2^44</f>
        <v>17592186044416</v>
      </c>
      <c r="Z3" s="9">
        <f xml:space="preserve"> 2^51</f>
        <v>2251799813685248</v>
      </c>
      <c r="AA3" t="s">
        <v>47</v>
      </c>
      <c r="AC3">
        <v>51</v>
      </c>
      <c r="AD3" s="10">
        <f>2^AC3</f>
        <v>2251799813685248</v>
      </c>
      <c r="AE3" s="10">
        <f>2^AC3</f>
        <v>2251799813685248</v>
      </c>
      <c r="AF3" s="10">
        <v>1</v>
      </c>
      <c r="AG3" s="10">
        <f>AF3</f>
        <v>1</v>
      </c>
      <c r="AH3">
        <v>60000</v>
      </c>
      <c r="AI3" s="10">
        <f>AH3*LOG(AH3,2)</f>
        <v>952360.49281623645</v>
      </c>
      <c r="AJ3" t="s">
        <v>14</v>
      </c>
      <c r="AK3" t="s">
        <v>25</v>
      </c>
      <c r="AL3" s="9" t="e">
        <f>2^AL9</f>
        <v>#NUM!</v>
      </c>
      <c r="AM3" s="9" t="e">
        <f t="shared" ref="AM3:AP3" si="1">2^AM9</f>
        <v>#NUM!</v>
      </c>
      <c r="AN3" s="9" t="e">
        <f t="shared" si="1"/>
        <v>#NUM!</v>
      </c>
      <c r="AO3" s="9" t="e">
        <f t="shared" si="1"/>
        <v>#NUM!</v>
      </c>
      <c r="AP3" s="9" t="e">
        <f t="shared" si="1"/>
        <v>#NUM!</v>
      </c>
    </row>
    <row r="4" spans="1:42" x14ac:dyDescent="0.25">
      <c r="A4" s="1"/>
      <c r="B4" s="1"/>
      <c r="C4" s="1">
        <v>1</v>
      </c>
      <c r="D4" s="1">
        <f>D3*2</f>
        <v>2</v>
      </c>
      <c r="E4" s="1" t="s">
        <v>3</v>
      </c>
      <c r="I4" s="1">
        <v>1</v>
      </c>
      <c r="J4" s="1">
        <f>1/(1+J3)</f>
        <v>0.5</v>
      </c>
      <c r="M4" t="s">
        <v>10</v>
      </c>
      <c r="N4" t="s">
        <v>24</v>
      </c>
      <c r="O4" s="9">
        <f>O9</f>
        <v>1000000</v>
      </c>
      <c r="P4" s="9">
        <f t="shared" ref="P4:S4" si="2">P9</f>
        <v>60000000</v>
      </c>
      <c r="Q4" s="9">
        <f t="shared" si="2"/>
        <v>86400000000</v>
      </c>
      <c r="R4" s="9">
        <f t="shared" si="2"/>
        <v>31536000000000</v>
      </c>
      <c r="S4" s="9">
        <f t="shared" si="2"/>
        <v>3153600000000000</v>
      </c>
      <c r="T4" t="s">
        <v>10</v>
      </c>
      <c r="U4" t="s">
        <v>24</v>
      </c>
      <c r="V4" s="9">
        <f>V9</f>
        <v>1000000</v>
      </c>
      <c r="W4" s="9">
        <f t="shared" ref="W4:Z4" si="3">W9</f>
        <v>60000000</v>
      </c>
      <c r="X4" s="9">
        <f t="shared" si="3"/>
        <v>86400000000</v>
      </c>
      <c r="Y4" s="9">
        <f t="shared" si="3"/>
        <v>31536000000000</v>
      </c>
      <c r="Z4" s="9">
        <f t="shared" si="3"/>
        <v>3153600000000000</v>
      </c>
      <c r="AA4" t="s">
        <v>47</v>
      </c>
      <c r="AC4">
        <f t="shared" ref="AC4:AC10" si="4">AC3*1000</f>
        <v>51000</v>
      </c>
      <c r="AD4" s="10"/>
      <c r="AE4" s="10"/>
      <c r="AF4" s="10">
        <v>2</v>
      </c>
      <c r="AG4" s="10">
        <f>AF4*AF3</f>
        <v>2</v>
      </c>
      <c r="AH4">
        <f>1000*1000*2.5</f>
        <v>2500000</v>
      </c>
      <c r="AI4" s="10">
        <f>AH4*LOG(AH4,2)</f>
        <v>53133741.660528846</v>
      </c>
      <c r="AJ4" t="s">
        <v>10</v>
      </c>
      <c r="AK4" t="s">
        <v>24</v>
      </c>
      <c r="AL4" s="9">
        <f>AL9</f>
        <v>1000000</v>
      </c>
      <c r="AM4" s="9">
        <f t="shared" ref="AM4:AP4" si="5">AM9</f>
        <v>60000000</v>
      </c>
      <c r="AN4" s="9">
        <f t="shared" si="5"/>
        <v>86400000000</v>
      </c>
      <c r="AO4" s="9">
        <f t="shared" si="5"/>
        <v>31536000000000</v>
      </c>
      <c r="AP4" s="9">
        <f t="shared" si="5"/>
        <v>3153600000000000</v>
      </c>
    </row>
    <row r="5" spans="1:42" x14ac:dyDescent="0.25">
      <c r="A5" s="1"/>
      <c r="B5" s="1"/>
      <c r="C5" s="1">
        <v>2</v>
      </c>
      <c r="D5" s="1">
        <f t="shared" ref="D5:D7" si="6">D4*2</f>
        <v>4</v>
      </c>
      <c r="E5" s="1" t="s">
        <v>3</v>
      </c>
      <c r="I5" s="1">
        <v>2</v>
      </c>
      <c r="J5" s="1">
        <f t="shared" ref="J5:J8" si="7">1/(1+J4)</f>
        <v>0.66666666666666663</v>
      </c>
      <c r="M5" t="s">
        <v>26</v>
      </c>
      <c r="O5" s="9">
        <v>60000</v>
      </c>
      <c r="P5" s="9">
        <f>1000*1000*2.5</f>
        <v>2500000</v>
      </c>
      <c r="Q5" s="9">
        <f>1000*1000*1000*2</f>
        <v>2000000000</v>
      </c>
      <c r="R5" s="9">
        <f>1000*1000*1000*750</f>
        <v>750000000000</v>
      </c>
      <c r="S5" s="9">
        <f>1000*1000*1000*60000</f>
        <v>60000000000000</v>
      </c>
      <c r="T5" t="s">
        <v>26</v>
      </c>
      <c r="V5" s="9">
        <v>62746</v>
      </c>
      <c r="W5" s="9">
        <f>2.8*10^6</f>
        <v>2800000</v>
      </c>
      <c r="X5" s="9">
        <f>2.75*10^9</f>
        <v>2750000000</v>
      </c>
      <c r="Y5" s="9">
        <f>7.96*10^11</f>
        <v>796000000000</v>
      </c>
      <c r="Z5" s="9">
        <f>2.18*10^15</f>
        <v>2180000000000000.3</v>
      </c>
      <c r="AA5" s="10" t="s">
        <v>47</v>
      </c>
      <c r="AC5">
        <f t="shared" si="4"/>
        <v>51000000</v>
      </c>
      <c r="AD5" s="10"/>
      <c r="AE5" s="10"/>
      <c r="AF5" s="10">
        <v>3</v>
      </c>
      <c r="AG5" s="10">
        <f>AF5*AG4</f>
        <v>6</v>
      </c>
      <c r="AH5">
        <f>1000*1000*1000*2</f>
        <v>2000000000</v>
      </c>
      <c r="AI5" s="10">
        <f>AH5*LOG(AH5,2)</f>
        <v>61794705707.972527</v>
      </c>
      <c r="AJ5" t="s">
        <v>26</v>
      </c>
      <c r="AL5" s="9">
        <v>60000</v>
      </c>
      <c r="AM5" s="9">
        <f>1000*1000*2.5</f>
        <v>2500000</v>
      </c>
      <c r="AN5" s="9">
        <f>1000*1000*1000*2</f>
        <v>2000000000</v>
      </c>
      <c r="AO5" s="9">
        <f>1000*1000*1000*750</f>
        <v>750000000000</v>
      </c>
      <c r="AP5" s="9">
        <f>1000*1000*1000*60000</f>
        <v>60000000000000</v>
      </c>
    </row>
    <row r="6" spans="1:42" x14ac:dyDescent="0.25">
      <c r="A6" s="1"/>
      <c r="B6" s="1"/>
      <c r="C6" s="1">
        <v>3</v>
      </c>
      <c r="D6" s="1">
        <f t="shared" si="6"/>
        <v>8</v>
      </c>
      <c r="E6" s="1" t="s">
        <v>3</v>
      </c>
      <c r="I6" s="1">
        <v>3</v>
      </c>
      <c r="J6" s="1">
        <f t="shared" si="7"/>
        <v>0.60000000000000009</v>
      </c>
      <c r="M6" t="s">
        <v>15</v>
      </c>
      <c r="N6" t="s">
        <v>48</v>
      </c>
      <c r="O6" s="9">
        <f>O9^(0.5)</f>
        <v>1000</v>
      </c>
      <c r="P6" s="9">
        <f t="shared" ref="P6:S6" si="8">P9^(0.5)</f>
        <v>7745.9666924148341</v>
      </c>
      <c r="Q6" s="9">
        <f t="shared" si="8"/>
        <v>293938.76913398138</v>
      </c>
      <c r="R6" s="9">
        <f t="shared" si="8"/>
        <v>5615692.2992628431</v>
      </c>
      <c r="S6" s="9">
        <f t="shared" si="8"/>
        <v>56156922.992628433</v>
      </c>
      <c r="T6" t="s">
        <v>15</v>
      </c>
      <c r="U6" t="s">
        <v>45</v>
      </c>
      <c r="V6" s="9">
        <f>V9^(0.5)</f>
        <v>1000</v>
      </c>
      <c r="W6" s="9">
        <f t="shared" ref="W6:Z6" si="9">W9^(0.5)</f>
        <v>7745.9666924148341</v>
      </c>
      <c r="X6" s="9">
        <f t="shared" si="9"/>
        <v>293938.76913398138</v>
      </c>
      <c r="Y6" s="9">
        <f t="shared" si="9"/>
        <v>5615692.2992628431</v>
      </c>
      <c r="Z6" s="9">
        <f t="shared" si="9"/>
        <v>56156922.992628433</v>
      </c>
      <c r="AA6" t="s">
        <v>47</v>
      </c>
      <c r="AC6">
        <f t="shared" si="4"/>
        <v>51000000000</v>
      </c>
      <c r="AD6" s="10">
        <f>AC6^(-2)</f>
        <v>3.8446751249519418E-22</v>
      </c>
      <c r="AE6" s="10"/>
      <c r="AF6" s="10">
        <v>4</v>
      </c>
      <c r="AG6" s="10">
        <f t="shared" ref="AG6:AG52" si="10">AF6*AG5</f>
        <v>24</v>
      </c>
      <c r="AH6">
        <f>1000*1000*1000*750</f>
        <v>750000000000</v>
      </c>
      <c r="AI6" s="10">
        <f>AH6*LOG(AH6,2)</f>
        <v>29586074729527.125</v>
      </c>
      <c r="AJ6" t="s">
        <v>15</v>
      </c>
      <c r="AK6" t="s">
        <v>48</v>
      </c>
      <c r="AL6" s="9">
        <f>AL9^(0.5)</f>
        <v>1000</v>
      </c>
      <c r="AM6" s="9">
        <f t="shared" ref="AM6:AP6" si="11">AM9^(0.5)</f>
        <v>7745.9666924148341</v>
      </c>
      <c r="AN6" s="9">
        <f t="shared" si="11"/>
        <v>293938.76913398138</v>
      </c>
      <c r="AO6" s="9">
        <f t="shared" si="11"/>
        <v>5615692.2992628431</v>
      </c>
      <c r="AP6" s="9">
        <f t="shared" si="11"/>
        <v>56156922.992628433</v>
      </c>
    </row>
    <row r="7" spans="1:42" x14ac:dyDescent="0.25">
      <c r="A7" s="1"/>
      <c r="B7" s="1"/>
      <c r="C7" s="1">
        <v>4</v>
      </c>
      <c r="D7" s="1">
        <f t="shared" si="6"/>
        <v>16</v>
      </c>
      <c r="E7" s="1" t="s">
        <v>4</v>
      </c>
      <c r="I7" s="1">
        <v>4</v>
      </c>
      <c r="J7" s="1">
        <f t="shared" si="7"/>
        <v>0.625</v>
      </c>
      <c r="M7" t="s">
        <v>16</v>
      </c>
      <c r="N7" t="s">
        <v>23</v>
      </c>
      <c r="O7" s="9">
        <f>LOG(O9,2)</f>
        <v>19.931568569324174</v>
      </c>
      <c r="P7" s="9">
        <f t="shared" ref="P7:S7" si="12">LOG(P9,2)</f>
        <v>25.838459164932694</v>
      </c>
      <c r="Q7" s="9">
        <f t="shared" si="12"/>
        <v>36.330312261262371</v>
      </c>
      <c r="R7" s="9">
        <f t="shared" si="12"/>
        <v>44.842064915029752</v>
      </c>
      <c r="S7" s="9">
        <f t="shared" si="12"/>
        <v>51.485921104804476</v>
      </c>
      <c r="T7" t="s">
        <v>16</v>
      </c>
      <c r="U7" t="s">
        <v>23</v>
      </c>
      <c r="V7" s="9">
        <f>LOG(V9,2)</f>
        <v>19.931568569324174</v>
      </c>
      <c r="W7" s="9">
        <f t="shared" ref="W7:Z7" si="13">LOG(W9,2)</f>
        <v>25.838459164932694</v>
      </c>
      <c r="X7" s="9">
        <f t="shared" si="13"/>
        <v>36.330312261262371</v>
      </c>
      <c r="Y7" s="9">
        <f t="shared" si="13"/>
        <v>44.842064915029752</v>
      </c>
      <c r="Z7" s="9">
        <f t="shared" si="13"/>
        <v>51.485921104804476</v>
      </c>
      <c r="AA7" t="s">
        <v>47</v>
      </c>
      <c r="AC7">
        <f t="shared" si="4"/>
        <v>51000000000000</v>
      </c>
      <c r="AD7" s="10"/>
      <c r="AE7" s="10"/>
      <c r="AF7" s="10">
        <v>5</v>
      </c>
      <c r="AG7" s="10">
        <f t="shared" si="10"/>
        <v>120</v>
      </c>
      <c r="AH7">
        <f>1000*1000*1000*60000</f>
        <v>60000000000000</v>
      </c>
      <c r="AI7" s="10">
        <f>AH7*LOG(AH7,2)</f>
        <v>2746201664055412.5</v>
      </c>
      <c r="AJ7" t="s">
        <v>16</v>
      </c>
      <c r="AK7" t="s">
        <v>23</v>
      </c>
      <c r="AL7" s="9">
        <f>LOG(AL9,2)</f>
        <v>19.931568569324174</v>
      </c>
      <c r="AM7" s="9">
        <f t="shared" ref="AM7:AP7" si="14">LOG(AM9,2)</f>
        <v>25.838459164932694</v>
      </c>
      <c r="AN7" s="9">
        <f t="shared" si="14"/>
        <v>36.330312261262371</v>
      </c>
      <c r="AO7" s="9">
        <f t="shared" si="14"/>
        <v>44.842064915029752</v>
      </c>
      <c r="AP7" s="9">
        <f t="shared" si="14"/>
        <v>51.485921104804476</v>
      </c>
    </row>
    <row r="8" spans="1:42" x14ac:dyDescent="0.25">
      <c r="A8" s="1"/>
      <c r="B8" s="1"/>
      <c r="C8" s="1"/>
      <c r="D8" s="1"/>
      <c r="E8" s="1"/>
      <c r="I8" s="1">
        <v>5</v>
      </c>
      <c r="J8" s="1">
        <f t="shared" si="7"/>
        <v>0.61538461538461542</v>
      </c>
      <c r="M8" t="s">
        <v>17</v>
      </c>
      <c r="O8" s="9">
        <v>9</v>
      </c>
      <c r="P8" s="9">
        <v>10</v>
      </c>
      <c r="Q8" s="9">
        <v>13</v>
      </c>
      <c r="R8" s="9">
        <v>16</v>
      </c>
      <c r="S8" s="9">
        <v>17</v>
      </c>
      <c r="T8" t="s">
        <v>17</v>
      </c>
      <c r="V8" s="9">
        <v>9</v>
      </c>
      <c r="W8" s="9">
        <v>11</v>
      </c>
      <c r="X8" s="9">
        <v>13</v>
      </c>
      <c r="Y8" s="9">
        <v>16</v>
      </c>
      <c r="Z8" s="9">
        <v>17</v>
      </c>
      <c r="AA8" t="s">
        <v>47</v>
      </c>
      <c r="AC8">
        <f t="shared" si="4"/>
        <v>5.1E+16</v>
      </c>
      <c r="AD8" s="10"/>
      <c r="AE8" s="10"/>
      <c r="AF8" s="10">
        <v>6</v>
      </c>
      <c r="AG8" s="10">
        <f t="shared" si="10"/>
        <v>720</v>
      </c>
      <c r="AH8">
        <v>60000</v>
      </c>
      <c r="AI8" s="10">
        <f>AH8*LOG(AH8,2)</f>
        <v>952360.49281623645</v>
      </c>
      <c r="AJ8" t="s">
        <v>17</v>
      </c>
      <c r="AL8" s="9">
        <v>9</v>
      </c>
      <c r="AM8" s="9">
        <v>10</v>
      </c>
      <c r="AN8" s="9">
        <v>13</v>
      </c>
      <c r="AO8" s="9">
        <v>16</v>
      </c>
      <c r="AP8" s="9">
        <v>17</v>
      </c>
    </row>
    <row r="9" spans="1:42" x14ac:dyDescent="0.25">
      <c r="A9" s="1"/>
      <c r="B9" s="12" t="s">
        <v>5</v>
      </c>
      <c r="C9" s="1"/>
      <c r="D9" s="1"/>
      <c r="E9" s="1"/>
      <c r="I9" s="1"/>
      <c r="J9" s="1"/>
      <c r="N9" s="11" t="s">
        <v>49</v>
      </c>
      <c r="O9" s="9">
        <f>1000*1000</f>
        <v>1000000</v>
      </c>
      <c r="P9" s="9">
        <f>O9*60</f>
        <v>60000000</v>
      </c>
      <c r="Q9" s="9">
        <f t="shared" ref="Q9" si="15">P9*60*24</f>
        <v>86400000000</v>
      </c>
      <c r="R9" s="9">
        <f t="shared" ref="R9" si="16">Q9*365</f>
        <v>31536000000000</v>
      </c>
      <c r="S9" s="9">
        <f t="shared" ref="S9" si="17">R9*100</f>
        <v>3153600000000000</v>
      </c>
      <c r="T9" t="s">
        <v>49</v>
      </c>
      <c r="V9" s="9">
        <f>1000*1000</f>
        <v>1000000</v>
      </c>
      <c r="W9" s="9">
        <f>V9*60</f>
        <v>60000000</v>
      </c>
      <c r="X9" s="9">
        <f t="shared" ref="X9" si="18">W9*60*24</f>
        <v>86400000000</v>
      </c>
      <c r="Y9" s="9">
        <f t="shared" ref="Y9" si="19">X9*365</f>
        <v>31536000000000</v>
      </c>
      <c r="Z9" s="9">
        <f t="shared" ref="Z9" si="20">Y9*100</f>
        <v>3153600000000000</v>
      </c>
      <c r="AA9" t="s">
        <v>44</v>
      </c>
      <c r="AC9">
        <f t="shared" si="4"/>
        <v>5.1E+19</v>
      </c>
      <c r="AD9" s="10"/>
      <c r="AE9" s="10"/>
      <c r="AF9" s="10">
        <v>7</v>
      </c>
      <c r="AG9" s="10">
        <f t="shared" si="10"/>
        <v>5040</v>
      </c>
      <c r="AH9" s="10"/>
      <c r="AI9" s="10"/>
      <c r="AK9" s="11" t="s">
        <v>49</v>
      </c>
      <c r="AL9" s="9">
        <f>1000*1000</f>
        <v>1000000</v>
      </c>
      <c r="AM9" s="9">
        <f>AL9*60</f>
        <v>60000000</v>
      </c>
      <c r="AN9" s="9">
        <f t="shared" ref="AN9" si="21">AM9*60*24</f>
        <v>86400000000</v>
      </c>
      <c r="AO9" s="9">
        <f t="shared" ref="AO9" si="22">AN9*365</f>
        <v>31536000000000</v>
      </c>
      <c r="AP9" s="9">
        <f t="shared" ref="AP9" si="23">AO9*100</f>
        <v>3153600000000000</v>
      </c>
    </row>
    <row r="10" spans="1:42" x14ac:dyDescent="0.25">
      <c r="A10" s="1"/>
      <c r="B10" s="12" t="s">
        <v>6</v>
      </c>
      <c r="C10" s="1"/>
      <c r="D10" s="1"/>
      <c r="E10" s="1"/>
      <c r="I10" s="1"/>
      <c r="J10" s="1"/>
      <c r="O10" s="10"/>
      <c r="P10" s="9"/>
      <c r="Q10" s="9"/>
      <c r="R10" s="9"/>
      <c r="S10" s="9"/>
      <c r="V10" s="10"/>
      <c r="W10" s="9"/>
      <c r="X10" s="9"/>
      <c r="Y10" s="9"/>
      <c r="Z10" s="9"/>
      <c r="AC10">
        <f t="shared" si="4"/>
        <v>5.1000000000000002E+22</v>
      </c>
      <c r="AD10" s="10"/>
      <c r="AE10" s="10"/>
      <c r="AF10" s="10">
        <v>8</v>
      </c>
      <c r="AG10" s="10">
        <f t="shared" si="10"/>
        <v>40320</v>
      </c>
      <c r="AH10" s="10"/>
      <c r="AI10" s="10"/>
      <c r="AJ10" s="10"/>
      <c r="AK10" s="10"/>
      <c r="AL10" s="10"/>
    </row>
    <row r="11" spans="1:42" x14ac:dyDescent="0.25">
      <c r="A11" s="1"/>
      <c r="B11" s="1"/>
      <c r="C11" s="1">
        <v>0</v>
      </c>
      <c r="D11" s="1">
        <v>1</v>
      </c>
      <c r="E11" s="1"/>
      <c r="I11" s="1"/>
      <c r="J11" s="1"/>
      <c r="O11" s="10"/>
      <c r="AD11" s="10"/>
      <c r="AE11" s="10"/>
      <c r="AF11" s="10">
        <v>9</v>
      </c>
      <c r="AG11" s="10">
        <f t="shared" si="10"/>
        <v>362880</v>
      </c>
      <c r="AH11" s="10"/>
      <c r="AI11" s="10"/>
      <c r="AJ11" s="10"/>
      <c r="AK11" s="10"/>
      <c r="AL11" s="10"/>
    </row>
    <row r="12" spans="1:42" x14ac:dyDescent="0.25">
      <c r="A12" s="1"/>
      <c r="B12" s="1"/>
      <c r="C12" s="1">
        <v>1</v>
      </c>
      <c r="D12" s="1">
        <f>D11*2</f>
        <v>2</v>
      </c>
      <c r="E12" s="1"/>
      <c r="I12" s="1"/>
      <c r="J12" s="1"/>
      <c r="L12" s="2" t="s">
        <v>27</v>
      </c>
      <c r="M12" s="2"/>
      <c r="N12" s="2" t="s">
        <v>28</v>
      </c>
      <c r="P12" s="2"/>
      <c r="Q12" s="2"/>
      <c r="R12" s="2"/>
      <c r="S12" s="2"/>
      <c r="T12" s="2"/>
      <c r="U12" s="2"/>
      <c r="V12" s="2"/>
      <c r="W12" s="2"/>
      <c r="X12" s="2"/>
      <c r="Y12" s="2"/>
      <c r="AD12" s="10"/>
      <c r="AE12" s="10"/>
      <c r="AF12" s="10">
        <v>10</v>
      </c>
      <c r="AG12" s="10">
        <f t="shared" si="10"/>
        <v>3628800</v>
      </c>
      <c r="AH12" s="10"/>
      <c r="AI12" s="10"/>
      <c r="AJ12" s="10"/>
      <c r="AK12" s="10"/>
      <c r="AL12" s="10"/>
    </row>
    <row r="13" spans="1:42" ht="17.25" x14ac:dyDescent="0.25">
      <c r="A13" s="1"/>
      <c r="B13" s="1"/>
      <c r="C13" s="1">
        <v>2</v>
      </c>
      <c r="D13" s="1">
        <f t="shared" ref="D13:D15" si="24">D12*2</f>
        <v>4</v>
      </c>
      <c r="E13" s="1"/>
      <c r="I13" s="1"/>
      <c r="J13" s="1"/>
      <c r="L13" s="2"/>
      <c r="M13" s="2"/>
      <c r="N13" s="2"/>
      <c r="O13" s="3" t="s">
        <v>29</v>
      </c>
      <c r="P13" s="3" t="s">
        <v>10</v>
      </c>
      <c r="Q13" s="3" t="s">
        <v>30</v>
      </c>
      <c r="R13" s="3" t="s">
        <v>15</v>
      </c>
      <c r="S13" s="3" t="s">
        <v>31</v>
      </c>
      <c r="T13" s="4" t="s">
        <v>32</v>
      </c>
      <c r="U13" s="4" t="s">
        <v>33</v>
      </c>
      <c r="V13" s="2"/>
      <c r="W13" s="2"/>
      <c r="X13" s="2"/>
      <c r="Y13" s="2"/>
      <c r="AD13" s="10"/>
      <c r="AE13" s="10"/>
      <c r="AF13" s="10">
        <v>11</v>
      </c>
      <c r="AG13" s="10">
        <f t="shared" si="10"/>
        <v>39916800</v>
      </c>
      <c r="AH13" s="10"/>
      <c r="AI13" s="10"/>
      <c r="AJ13" s="10"/>
      <c r="AK13" s="10"/>
      <c r="AL13" s="10"/>
    </row>
    <row r="14" spans="1:42" x14ac:dyDescent="0.25">
      <c r="A14" s="1"/>
      <c r="B14" s="1"/>
      <c r="C14" s="1">
        <v>3</v>
      </c>
      <c r="D14" s="1">
        <f t="shared" si="24"/>
        <v>8</v>
      </c>
      <c r="E14" s="1"/>
      <c r="I14" s="1"/>
      <c r="J14" s="1"/>
      <c r="L14" s="2"/>
      <c r="M14" s="2"/>
      <c r="N14" s="2" t="s">
        <v>10</v>
      </c>
      <c r="O14" s="3" t="s">
        <v>34</v>
      </c>
      <c r="P14" s="3" t="s">
        <v>35</v>
      </c>
      <c r="Q14" s="3" t="s">
        <v>36</v>
      </c>
      <c r="R14" s="3" t="s">
        <v>37</v>
      </c>
      <c r="S14" s="3" t="s">
        <v>38</v>
      </c>
      <c r="T14" s="3" t="s">
        <v>39</v>
      </c>
      <c r="U14" s="3" t="s">
        <v>40</v>
      </c>
      <c r="V14" s="3" t="s">
        <v>41</v>
      </c>
      <c r="W14" s="2"/>
      <c r="X14" s="2"/>
      <c r="Y14" s="2"/>
      <c r="AD14" s="10"/>
      <c r="AE14" s="10"/>
      <c r="AF14" s="10">
        <v>12</v>
      </c>
      <c r="AG14" s="10">
        <f t="shared" si="10"/>
        <v>479001600</v>
      </c>
      <c r="AH14" s="10"/>
      <c r="AI14" s="10"/>
      <c r="AJ14" s="10"/>
      <c r="AK14" s="10"/>
      <c r="AL14" s="10"/>
    </row>
    <row r="15" spans="1:42" x14ac:dyDescent="0.25">
      <c r="A15" s="1"/>
      <c r="B15" s="1"/>
      <c r="C15" s="1">
        <v>4</v>
      </c>
      <c r="D15" s="1">
        <f t="shared" si="24"/>
        <v>16</v>
      </c>
      <c r="E15" s="1"/>
      <c r="I15" s="1"/>
      <c r="J15" s="1"/>
      <c r="L15" s="2"/>
      <c r="M15" s="2"/>
      <c r="N15" s="2" t="s">
        <v>42</v>
      </c>
      <c r="O15" s="3">
        <v>1000</v>
      </c>
      <c r="P15" s="3">
        <v>1000</v>
      </c>
      <c r="Q15" s="3">
        <v>9.9999999999999995E-7</v>
      </c>
      <c r="R15" s="3">
        <v>10</v>
      </c>
      <c r="S15" s="3">
        <v>1</v>
      </c>
      <c r="T15" s="3">
        <v>1</v>
      </c>
      <c r="U15" s="3">
        <v>1</v>
      </c>
      <c r="V15" s="2"/>
      <c r="W15" s="2" t="s">
        <v>43</v>
      </c>
      <c r="X15" s="2"/>
      <c r="Y15" s="2"/>
      <c r="AD15" s="10"/>
      <c r="AE15" s="10"/>
      <c r="AF15" s="10">
        <v>13</v>
      </c>
      <c r="AG15" s="10">
        <f t="shared" si="10"/>
        <v>6227020800</v>
      </c>
      <c r="AH15" s="10"/>
      <c r="AI15" s="10"/>
      <c r="AJ15" s="10"/>
      <c r="AK15" s="10"/>
      <c r="AL15" s="10"/>
    </row>
    <row r="16" spans="1:42" x14ac:dyDescent="0.25">
      <c r="A16" s="1"/>
      <c r="B16" s="1"/>
      <c r="C16" s="1"/>
      <c r="D16" s="1"/>
      <c r="E16" s="1"/>
      <c r="I16" s="1"/>
      <c r="J16" s="1"/>
      <c r="L16" s="2"/>
      <c r="M16" s="2">
        <v>1</v>
      </c>
      <c r="N16" s="2">
        <v>10</v>
      </c>
      <c r="O16" s="5">
        <f>LOG(N16,2)*O$4</f>
        <v>3321928.0948873628</v>
      </c>
      <c r="P16" s="5">
        <f>N16*P$4</f>
        <v>600000000</v>
      </c>
      <c r="Q16" s="5">
        <f>O16*P16*Q$4</f>
        <v>1.7220875243896091E+26</v>
      </c>
      <c r="R16" s="6">
        <f>N16*N16*R$4</f>
        <v>3153600000000000</v>
      </c>
      <c r="S16" s="6">
        <f>N16*N16*N16*S$4</f>
        <v>3.1536E+18</v>
      </c>
      <c r="T16" s="6" t="e">
        <f>POWER(2,N16)*T$4</f>
        <v>#VALUE!</v>
      </c>
      <c r="U16" s="6" t="e">
        <f>FACT(N16)*U$4</f>
        <v>#VALUE!</v>
      </c>
      <c r="V16" s="7">
        <v>95</v>
      </c>
      <c r="W16" s="8"/>
      <c r="X16" s="2"/>
      <c r="Y16" s="2"/>
      <c r="AD16" s="10"/>
      <c r="AE16" s="10"/>
      <c r="AF16" s="10">
        <v>14</v>
      </c>
      <c r="AG16" s="10">
        <f t="shared" si="10"/>
        <v>87178291200</v>
      </c>
      <c r="AH16" s="10"/>
      <c r="AI16" s="10"/>
      <c r="AJ16" s="10"/>
      <c r="AK16" s="10"/>
      <c r="AL16" s="10"/>
    </row>
    <row r="17" spans="1:38" x14ac:dyDescent="0.25">
      <c r="A17" s="1"/>
      <c r="B17" s="1"/>
      <c r="C17" s="1"/>
      <c r="D17" s="1"/>
      <c r="E17" s="1"/>
      <c r="I17" s="1"/>
      <c r="J17" s="1"/>
      <c r="L17" s="2"/>
      <c r="M17" s="2">
        <v>2</v>
      </c>
      <c r="N17" s="2">
        <f t="shared" ref="N17:N24" si="25">N16*10</f>
        <v>100</v>
      </c>
      <c r="O17" s="5">
        <f t="shared" ref="O17:O24" si="26">LOG(N17,2)*O$4</f>
        <v>6643856.1897747256</v>
      </c>
      <c r="P17" s="5">
        <f t="shared" ref="P17:P24" si="27">N17*P$4</f>
        <v>6000000000</v>
      </c>
      <c r="Q17" s="5">
        <f t="shared" ref="Q17:Q24" si="28">O17*P17*Q$4</f>
        <v>3.4441750487792175E+27</v>
      </c>
      <c r="R17" s="6">
        <f t="shared" ref="R17:R24" si="29">N17*N17*R$4</f>
        <v>3.1536E+17</v>
      </c>
      <c r="S17" s="6">
        <f t="shared" ref="S17:S24" si="30">N17*N17*N17*S$4</f>
        <v>3.1536E+21</v>
      </c>
      <c r="T17" s="6" t="e">
        <f t="shared" ref="T17" si="31">POWER(2,N17)*T$4</f>
        <v>#VALUE!</v>
      </c>
      <c r="U17" s="6" t="e">
        <f>FACT(N17)*U$4</f>
        <v>#VALUE!</v>
      </c>
      <c r="V17" s="7">
        <v>9000</v>
      </c>
      <c r="W17" s="8"/>
      <c r="X17" s="2"/>
      <c r="Y17" s="2"/>
      <c r="AD17" s="10"/>
      <c r="AE17" s="10"/>
      <c r="AF17" s="10">
        <v>15</v>
      </c>
      <c r="AG17" s="10">
        <f t="shared" si="10"/>
        <v>1307674368000</v>
      </c>
      <c r="AH17" s="10"/>
      <c r="AI17" s="10"/>
      <c r="AJ17" s="10"/>
      <c r="AK17" s="10"/>
      <c r="AL17" s="10"/>
    </row>
    <row r="18" spans="1:38" x14ac:dyDescent="0.25">
      <c r="A18" s="1"/>
      <c r="B18" s="1"/>
      <c r="C18" s="1"/>
      <c r="D18" s="1"/>
      <c r="E18" s="1"/>
      <c r="L18" s="2"/>
      <c r="M18" s="2">
        <v>3</v>
      </c>
      <c r="N18" s="2">
        <f t="shared" si="25"/>
        <v>1000</v>
      </c>
      <c r="O18" s="5">
        <f t="shared" si="26"/>
        <v>9965784.2846620865</v>
      </c>
      <c r="P18" s="5">
        <f t="shared" si="27"/>
        <v>60000000000</v>
      </c>
      <c r="Q18" s="5">
        <f t="shared" si="28"/>
        <v>5.1662625731688253E+28</v>
      </c>
      <c r="R18" s="6">
        <f t="shared" si="29"/>
        <v>3.1536E+19</v>
      </c>
      <c r="S18" s="6">
        <f t="shared" si="30"/>
        <v>3.1535999999999999E+24</v>
      </c>
      <c r="T18" s="6"/>
      <c r="U18" s="6"/>
      <c r="V18" s="7">
        <f>999000</f>
        <v>999000</v>
      </c>
      <c r="W18" s="8"/>
      <c r="X18" s="2"/>
      <c r="Y18" s="2"/>
      <c r="AD18" s="10"/>
      <c r="AE18" s="10"/>
      <c r="AF18" s="10">
        <v>16</v>
      </c>
      <c r="AG18" s="10">
        <f t="shared" si="10"/>
        <v>20922789888000</v>
      </c>
      <c r="AH18" s="10"/>
      <c r="AI18" s="10"/>
      <c r="AJ18" s="10"/>
      <c r="AK18" s="10"/>
      <c r="AL18" s="10"/>
    </row>
    <row r="19" spans="1:38" x14ac:dyDescent="0.25">
      <c r="A19" s="1"/>
      <c r="B19" s="1"/>
      <c r="C19" s="1"/>
      <c r="D19" s="1"/>
      <c r="E19" s="1"/>
      <c r="L19" s="2"/>
      <c r="M19" s="2">
        <v>4</v>
      </c>
      <c r="N19" s="2">
        <f t="shared" si="25"/>
        <v>10000</v>
      </c>
      <c r="O19" s="5">
        <f t="shared" si="26"/>
        <v>13287712.379549451</v>
      </c>
      <c r="P19" s="5">
        <f t="shared" si="27"/>
        <v>600000000000</v>
      </c>
      <c r="Q19" s="5">
        <f t="shared" si="28"/>
        <v>6.8883500975584358E+29</v>
      </c>
      <c r="R19" s="6">
        <f t="shared" si="29"/>
        <v>3.1536E+21</v>
      </c>
      <c r="S19" s="6">
        <f t="shared" si="30"/>
        <v>3.1536E+27</v>
      </c>
      <c r="T19" s="6"/>
      <c r="U19" s="6"/>
      <c r="V19" s="7"/>
      <c r="W19" s="8"/>
      <c r="X19" s="2"/>
      <c r="Y19" s="2"/>
      <c r="AD19" s="10"/>
      <c r="AE19" s="10"/>
      <c r="AF19" s="10">
        <v>17</v>
      </c>
      <c r="AG19" s="10">
        <f t="shared" si="10"/>
        <v>355687428096000</v>
      </c>
      <c r="AH19" s="10"/>
      <c r="AI19" s="10"/>
      <c r="AJ19" s="10"/>
      <c r="AK19" s="10"/>
      <c r="AL19" s="10"/>
    </row>
    <row r="20" spans="1:38" x14ac:dyDescent="0.25">
      <c r="A20" s="1"/>
      <c r="B20" s="1"/>
      <c r="C20" s="1"/>
      <c r="D20" s="1"/>
      <c r="E20" s="1"/>
      <c r="L20" s="2"/>
      <c r="M20" s="2">
        <v>5</v>
      </c>
      <c r="N20" s="2">
        <f t="shared" si="25"/>
        <v>100000</v>
      </c>
      <c r="O20" s="5">
        <f t="shared" si="26"/>
        <v>16609640.474436812</v>
      </c>
      <c r="P20" s="5">
        <f t="shared" si="27"/>
        <v>6000000000000</v>
      </c>
      <c r="Q20" s="5">
        <f t="shared" si="28"/>
        <v>8.6104376219480439E+30</v>
      </c>
      <c r="R20" s="6">
        <f t="shared" si="29"/>
        <v>3.1536000000000001E+23</v>
      </c>
      <c r="S20" s="6">
        <f t="shared" si="30"/>
        <v>3.1536000000000001E+30</v>
      </c>
      <c r="T20" s="6"/>
      <c r="U20" s="6"/>
      <c r="V20" s="7"/>
      <c r="W20" s="8"/>
      <c r="X20" s="2"/>
      <c r="Y20" s="2"/>
      <c r="AD20" s="10"/>
      <c r="AE20" s="10"/>
      <c r="AF20" s="10">
        <v>18</v>
      </c>
      <c r="AG20" s="10">
        <f t="shared" si="10"/>
        <v>6402373705728000</v>
      </c>
      <c r="AH20" s="10"/>
      <c r="AI20" s="10"/>
      <c r="AJ20" s="10"/>
      <c r="AK20" s="10"/>
      <c r="AL20" s="10"/>
    </row>
    <row r="21" spans="1:38" x14ac:dyDescent="0.25">
      <c r="A21" s="1"/>
      <c r="B21" s="1"/>
      <c r="C21" s="1"/>
      <c r="D21" s="1"/>
      <c r="E21" s="1"/>
      <c r="L21" s="2"/>
      <c r="M21" s="2">
        <v>6</v>
      </c>
      <c r="N21" s="2">
        <f t="shared" si="25"/>
        <v>1000000</v>
      </c>
      <c r="O21" s="5">
        <f t="shared" si="26"/>
        <v>19931568.569324173</v>
      </c>
      <c r="P21" s="5">
        <f t="shared" si="27"/>
        <v>60000000000000</v>
      </c>
      <c r="Q21" s="5">
        <f t="shared" si="28"/>
        <v>1.0332525146337652E+32</v>
      </c>
      <c r="R21" s="6">
        <f t="shared" si="29"/>
        <v>3.1536000000000002E+25</v>
      </c>
      <c r="S21" s="6">
        <f t="shared" si="30"/>
        <v>3.1536000000000001E+33</v>
      </c>
      <c r="T21" s="6"/>
      <c r="U21" s="6"/>
      <c r="V21" s="7"/>
      <c r="W21" s="8"/>
      <c r="X21" s="2"/>
      <c r="Y21" s="2"/>
      <c r="AD21" s="10"/>
      <c r="AE21" s="10"/>
      <c r="AF21" s="10">
        <v>19</v>
      </c>
      <c r="AG21" s="10">
        <f t="shared" si="10"/>
        <v>1.21645100408832E+17</v>
      </c>
      <c r="AH21" s="10"/>
      <c r="AI21" s="10"/>
      <c r="AJ21" s="10"/>
      <c r="AK21" s="10"/>
      <c r="AL21" s="10"/>
    </row>
    <row r="22" spans="1:38" x14ac:dyDescent="0.25">
      <c r="A22" s="1"/>
      <c r="B22" s="1"/>
      <c r="C22" s="1"/>
      <c r="D22" s="1"/>
      <c r="E22" s="1"/>
      <c r="L22" s="2"/>
      <c r="M22" s="2">
        <v>7</v>
      </c>
      <c r="N22" s="2">
        <f t="shared" si="25"/>
        <v>10000000</v>
      </c>
      <c r="O22" s="5">
        <f t="shared" si="26"/>
        <v>23253496.664211538</v>
      </c>
      <c r="P22" s="5">
        <f t="shared" si="27"/>
        <v>600000000000000</v>
      </c>
      <c r="Q22" s="5">
        <f t="shared" si="28"/>
        <v>1.2054612670727262E+33</v>
      </c>
      <c r="R22" s="6">
        <f t="shared" si="29"/>
        <v>3.1536E+27</v>
      </c>
      <c r="S22" s="6">
        <f t="shared" si="30"/>
        <v>3.1535999999999999E+36</v>
      </c>
      <c r="T22" s="6"/>
      <c r="U22" s="6"/>
      <c r="V22" s="7"/>
      <c r="W22" s="8"/>
      <c r="X22" s="2"/>
      <c r="Y22" s="2"/>
      <c r="AD22" s="10"/>
      <c r="AE22" s="10"/>
      <c r="AF22" s="10">
        <v>20</v>
      </c>
      <c r="AG22" s="10">
        <f t="shared" si="10"/>
        <v>2.43290200817664E+18</v>
      </c>
      <c r="AH22" s="10"/>
      <c r="AI22" s="10"/>
      <c r="AJ22" s="10"/>
      <c r="AK22" s="10"/>
      <c r="AL22" s="10"/>
    </row>
    <row r="23" spans="1:38" x14ac:dyDescent="0.25">
      <c r="A23" s="1"/>
      <c r="B23" s="1"/>
      <c r="C23" s="1"/>
      <c r="D23" s="1"/>
      <c r="E23" s="1"/>
      <c r="L23" s="2"/>
      <c r="M23" s="2">
        <v>8</v>
      </c>
      <c r="N23" s="2">
        <f t="shared" si="25"/>
        <v>100000000</v>
      </c>
      <c r="O23" s="5">
        <f t="shared" si="26"/>
        <v>26575424.759098902</v>
      </c>
      <c r="P23" s="5">
        <f t="shared" si="27"/>
        <v>6000000000000000</v>
      </c>
      <c r="Q23" s="5">
        <f t="shared" si="28"/>
        <v>1.3776700195116872E+34</v>
      </c>
      <c r="R23" s="6">
        <f t="shared" si="29"/>
        <v>3.1536000000000001E+29</v>
      </c>
      <c r="S23" s="6">
        <f t="shared" si="30"/>
        <v>3.1535999999999999E+39</v>
      </c>
      <c r="T23" s="6"/>
      <c r="U23" s="6"/>
      <c r="V23" s="7"/>
      <c r="W23" s="8"/>
      <c r="X23" s="2"/>
      <c r="Y23" s="2"/>
      <c r="AD23" s="10"/>
      <c r="AE23" s="10"/>
      <c r="AF23" s="10">
        <v>21</v>
      </c>
      <c r="AG23" s="10">
        <f t="shared" si="10"/>
        <v>5.109094217170944E+19</v>
      </c>
      <c r="AH23" s="10"/>
      <c r="AI23" s="10"/>
      <c r="AJ23" s="10"/>
      <c r="AK23" s="10"/>
      <c r="AL23" s="10"/>
    </row>
    <row r="24" spans="1:38" x14ac:dyDescent="0.25">
      <c r="L24" s="2"/>
      <c r="M24" s="2">
        <v>9</v>
      </c>
      <c r="N24" s="2">
        <f t="shared" si="25"/>
        <v>1000000000</v>
      </c>
      <c r="O24" s="5">
        <f t="shared" si="26"/>
        <v>29897352.853986263</v>
      </c>
      <c r="P24" s="5">
        <f t="shared" si="27"/>
        <v>6E+16</v>
      </c>
      <c r="Q24" s="5">
        <f t="shared" si="28"/>
        <v>1.5498787719506479E+35</v>
      </c>
      <c r="R24" s="6">
        <f t="shared" si="29"/>
        <v>3.1535999999999999E+31</v>
      </c>
      <c r="S24" s="6">
        <f t="shared" si="30"/>
        <v>3.1536000000000001E+42</v>
      </c>
      <c r="T24" s="6"/>
      <c r="U24" s="6"/>
      <c r="V24" s="2"/>
      <c r="W24" s="2"/>
      <c r="X24" s="2"/>
      <c r="Y24" s="2"/>
      <c r="AD24" s="10"/>
      <c r="AF24" s="10">
        <v>22</v>
      </c>
      <c r="AG24" s="10">
        <f t="shared" si="10"/>
        <v>1.1240007277776077E+21</v>
      </c>
    </row>
    <row r="25" spans="1:38" x14ac:dyDescent="0.25">
      <c r="AD25" s="10"/>
      <c r="AF25" s="10">
        <v>23</v>
      </c>
      <c r="AG25" s="10">
        <f t="shared" si="10"/>
        <v>2.5852016738884978E+22</v>
      </c>
    </row>
    <row r="26" spans="1:38" x14ac:dyDescent="0.25">
      <c r="AD26" s="10"/>
      <c r="AF26" s="10">
        <v>24</v>
      </c>
      <c r="AG26" s="10">
        <f t="shared" si="10"/>
        <v>6.2044840173323941E+23</v>
      </c>
    </row>
    <row r="27" spans="1:38" x14ac:dyDescent="0.25">
      <c r="AD27" s="10"/>
      <c r="AF27" s="10">
        <v>25</v>
      </c>
      <c r="AG27" s="10">
        <f t="shared" si="10"/>
        <v>1.5511210043330986E+25</v>
      </c>
    </row>
    <row r="28" spans="1:38" x14ac:dyDescent="0.25">
      <c r="AD28" s="10"/>
      <c r="AF28" s="10">
        <v>26</v>
      </c>
      <c r="AG28" s="10">
        <f t="shared" si="10"/>
        <v>4.0329146112660565E+26</v>
      </c>
    </row>
    <row r="29" spans="1:38" x14ac:dyDescent="0.25">
      <c r="AD29" s="10"/>
      <c r="AF29" s="10">
        <v>27</v>
      </c>
      <c r="AG29" s="10">
        <f t="shared" si="10"/>
        <v>1.0888869450418352E+28</v>
      </c>
    </row>
    <row r="30" spans="1:38" x14ac:dyDescent="0.25">
      <c r="AD30" s="10"/>
      <c r="AF30" s="10">
        <v>28</v>
      </c>
      <c r="AG30" s="10">
        <f t="shared" si="10"/>
        <v>3.0488834461171384E+29</v>
      </c>
    </row>
    <row r="31" spans="1:38" x14ac:dyDescent="0.25">
      <c r="AD31" s="10"/>
      <c r="AF31" s="10">
        <v>29</v>
      </c>
      <c r="AG31" s="10">
        <f t="shared" si="10"/>
        <v>8.8417619937397008E+30</v>
      </c>
    </row>
    <row r="32" spans="1:38" x14ac:dyDescent="0.25">
      <c r="AD32" s="10"/>
      <c r="AF32" s="10">
        <v>30</v>
      </c>
      <c r="AG32" s="10">
        <f t="shared" si="10"/>
        <v>2.6525285981219103E+32</v>
      </c>
    </row>
    <row r="33" spans="30:33" x14ac:dyDescent="0.25">
      <c r="AD33" s="10"/>
      <c r="AF33" s="10">
        <v>31</v>
      </c>
      <c r="AG33" s="10">
        <f t="shared" si="10"/>
        <v>8.2228386541779224E+33</v>
      </c>
    </row>
    <row r="34" spans="30:33" x14ac:dyDescent="0.25">
      <c r="AF34" s="10">
        <v>32</v>
      </c>
      <c r="AG34" s="10">
        <f t="shared" si="10"/>
        <v>2.6313083693369352E+35</v>
      </c>
    </row>
    <row r="35" spans="30:33" x14ac:dyDescent="0.25">
      <c r="AF35" s="10">
        <v>33</v>
      </c>
      <c r="AG35" s="10">
        <f t="shared" si="10"/>
        <v>8.6833176188118859E+36</v>
      </c>
    </row>
    <row r="36" spans="30:33" x14ac:dyDescent="0.25">
      <c r="AF36" s="10">
        <v>34</v>
      </c>
      <c r="AG36" s="10">
        <f t="shared" si="10"/>
        <v>2.9523279903960412E+38</v>
      </c>
    </row>
    <row r="37" spans="30:33" x14ac:dyDescent="0.25">
      <c r="AF37" s="10">
        <v>35</v>
      </c>
      <c r="AG37" s="10">
        <f t="shared" si="10"/>
        <v>1.0333147966386144E+40</v>
      </c>
    </row>
    <row r="38" spans="30:33" x14ac:dyDescent="0.25">
      <c r="AF38" s="10">
        <v>36</v>
      </c>
      <c r="AG38" s="10">
        <f t="shared" si="10"/>
        <v>3.7199332678990118E+41</v>
      </c>
    </row>
    <row r="39" spans="30:33" x14ac:dyDescent="0.25">
      <c r="AF39" s="10">
        <v>37</v>
      </c>
      <c r="AG39" s="10">
        <f t="shared" si="10"/>
        <v>1.3763753091226343E+43</v>
      </c>
    </row>
    <row r="40" spans="30:33" x14ac:dyDescent="0.25">
      <c r="AF40" s="10">
        <v>38</v>
      </c>
      <c r="AG40" s="10">
        <f t="shared" si="10"/>
        <v>5.2302261746660104E+44</v>
      </c>
    </row>
    <row r="41" spans="30:33" x14ac:dyDescent="0.25">
      <c r="AF41" s="10">
        <v>39</v>
      </c>
      <c r="AG41" s="10">
        <f t="shared" si="10"/>
        <v>2.0397882081197442E+46</v>
      </c>
    </row>
    <row r="42" spans="30:33" x14ac:dyDescent="0.25">
      <c r="AF42" s="10">
        <v>40</v>
      </c>
      <c r="AG42" s="10">
        <f t="shared" si="10"/>
        <v>8.1591528324789768E+47</v>
      </c>
    </row>
    <row r="43" spans="30:33" x14ac:dyDescent="0.25">
      <c r="AF43" s="10">
        <v>41</v>
      </c>
      <c r="AG43" s="10">
        <f t="shared" si="10"/>
        <v>3.3452526613163803E+49</v>
      </c>
    </row>
    <row r="44" spans="30:33" x14ac:dyDescent="0.25">
      <c r="AF44" s="10">
        <v>42</v>
      </c>
      <c r="AG44" s="10">
        <f t="shared" si="10"/>
        <v>1.4050061177528798E+51</v>
      </c>
    </row>
    <row r="45" spans="30:33" x14ac:dyDescent="0.25">
      <c r="AF45" s="10">
        <v>43</v>
      </c>
      <c r="AG45" s="10">
        <f t="shared" si="10"/>
        <v>6.0415263063373834E+52</v>
      </c>
    </row>
    <row r="46" spans="30:33" x14ac:dyDescent="0.25">
      <c r="AF46" s="10">
        <v>44</v>
      </c>
      <c r="AG46" s="10">
        <f t="shared" si="10"/>
        <v>2.6582715747884485E+54</v>
      </c>
    </row>
    <row r="47" spans="30:33" x14ac:dyDescent="0.25">
      <c r="AF47" s="10">
        <v>45</v>
      </c>
      <c r="AG47" s="10">
        <f t="shared" si="10"/>
        <v>1.1962222086548019E+56</v>
      </c>
    </row>
    <row r="48" spans="30:33" x14ac:dyDescent="0.25">
      <c r="AF48" s="10">
        <v>46</v>
      </c>
      <c r="AG48" s="10">
        <f t="shared" si="10"/>
        <v>5.5026221598120885E+57</v>
      </c>
    </row>
    <row r="49" spans="32:33" x14ac:dyDescent="0.25">
      <c r="AF49" s="10">
        <v>47</v>
      </c>
      <c r="AG49" s="10">
        <f t="shared" si="10"/>
        <v>2.5862324151116818E+59</v>
      </c>
    </row>
    <row r="50" spans="32:33" x14ac:dyDescent="0.25">
      <c r="AF50" s="10">
        <v>48</v>
      </c>
      <c r="AG50" s="10">
        <f t="shared" si="10"/>
        <v>1.2413915592536073E+61</v>
      </c>
    </row>
    <row r="51" spans="32:33" x14ac:dyDescent="0.25">
      <c r="AF51" s="10">
        <v>49</v>
      </c>
      <c r="AG51" s="10">
        <f t="shared" si="10"/>
        <v>6.0828186403426752E+62</v>
      </c>
    </row>
    <row r="52" spans="32:33" x14ac:dyDescent="0.25">
      <c r="AF52" s="10">
        <v>50</v>
      </c>
      <c r="AG52" s="10">
        <f t="shared" si="10"/>
        <v>3.0414093201713376E+64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2018-09-26T08:18:11Z</dcterms:modified>
</cp:coreProperties>
</file>