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őke Szonja\Desktop\UNI\Szakdolgozat\Finish\"/>
    </mc:Choice>
  </mc:AlternateContent>
  <bookViews>
    <workbookView xWindow="0" yWindow="0" windowWidth="10848" windowHeight="4332" tabRatio="881" firstSheet="11" activeTab="14"/>
  </bookViews>
  <sheets>
    <sheet name="Chicken breast HU" sheetId="1" r:id="rId1"/>
    <sheet name="Butter HU" sheetId="2" r:id="rId2"/>
    <sheet name="Egg HU" sheetId="3" r:id="rId3"/>
    <sheet name="Milk HU" sheetId="4" r:id="rId4"/>
    <sheet name="Pasta HU" sheetId="5" r:id="rId5"/>
    <sheet name="Chicken breast AU" sheetId="6" r:id="rId6"/>
    <sheet name="Butter AU" sheetId="7" r:id="rId7"/>
    <sheet name="Egg AU" sheetId="8" r:id="rId8"/>
    <sheet name="Milk AU" sheetId="9" r:id="rId9"/>
    <sheet name="Pasta AU" sheetId="10" r:id="rId10"/>
    <sheet name="Chicken breast SK" sheetId="11" r:id="rId11"/>
    <sheet name="Egg SK" sheetId="12" r:id="rId12"/>
    <sheet name="Butter SK" sheetId="13" r:id="rId13"/>
    <sheet name="Milk SK" sheetId="14" r:id="rId14"/>
    <sheet name="Kutatás" sheetId="16" r:id="rId15"/>
    <sheet name="Spaghetti SK" sheetId="15" r:id="rId16"/>
    <sheet name="Munka1" sheetId="17" r:id="rId17"/>
  </sheets>
  <calcPr calcId="162913"/>
</workbook>
</file>

<file path=xl/calcChain.xml><?xml version="1.0" encoding="utf-8"?>
<calcChain xmlns="http://schemas.openxmlformats.org/spreadsheetml/2006/main">
  <c r="M35" i="16" l="1"/>
  <c r="N35" i="16"/>
  <c r="L34" i="16"/>
  <c r="L35" i="16" s="1"/>
  <c r="M34" i="16"/>
  <c r="N34" i="16"/>
  <c r="O34" i="16"/>
  <c r="P34" i="16"/>
  <c r="M33" i="16"/>
  <c r="N33" i="16"/>
  <c r="O33" i="16"/>
  <c r="O35" i="16" s="1"/>
  <c r="P33" i="16"/>
  <c r="P35" i="16" s="1"/>
  <c r="L33" i="16"/>
  <c r="P9" i="16"/>
  <c r="D1" i="15"/>
  <c r="D1" i="5"/>
  <c r="C6" i="5"/>
  <c r="C3" i="5"/>
  <c r="C4" i="5"/>
  <c r="C5" i="5"/>
  <c r="C2" i="5"/>
  <c r="P6" i="16" l="1"/>
  <c r="P7" i="16"/>
  <c r="O7" i="16"/>
  <c r="D1" i="2" l="1"/>
  <c r="C7" i="16" s="1"/>
  <c r="D1" i="7"/>
  <c r="D7" i="16" s="1"/>
  <c r="E9" i="16"/>
  <c r="C9" i="16"/>
  <c r="C8" i="16"/>
  <c r="C6" i="16"/>
  <c r="C5" i="16"/>
  <c r="D1" i="14"/>
  <c r="E8" i="16" s="1"/>
  <c r="D1" i="13"/>
  <c r="E7" i="16" s="1"/>
  <c r="D1" i="12"/>
  <c r="E6" i="16" s="1"/>
  <c r="D1" i="11"/>
  <c r="E5" i="16" s="1"/>
  <c r="D1" i="10"/>
  <c r="D9" i="16" s="1"/>
  <c r="D1" i="9"/>
  <c r="D8" i="16" s="1"/>
  <c r="D1" i="8"/>
  <c r="D6" i="16" s="1"/>
  <c r="C3" i="6"/>
  <c r="C4" i="6"/>
  <c r="C2" i="6"/>
  <c r="D1" i="6" s="1"/>
  <c r="D5" i="16" s="1"/>
  <c r="D1" i="4"/>
  <c r="D1" i="3"/>
  <c r="D1" i="1"/>
  <c r="C10" i="16" l="1"/>
  <c r="H6" i="16" s="1"/>
  <c r="E10" i="16"/>
  <c r="D10" i="16"/>
  <c r="I7" i="16" s="1"/>
  <c r="C11" i="16" l="1"/>
  <c r="H7" i="16"/>
  <c r="H8" i="16"/>
  <c r="H9" i="16"/>
  <c r="N6" i="16"/>
  <c r="H5" i="16"/>
  <c r="J8" i="16"/>
  <c r="N8" i="16"/>
  <c r="U8" i="16" s="1"/>
  <c r="D11" i="16"/>
  <c r="N7" i="16"/>
  <c r="I6" i="16"/>
  <c r="I5" i="16"/>
  <c r="I8" i="16"/>
  <c r="I9" i="16"/>
  <c r="E11" i="16"/>
  <c r="J6" i="16"/>
  <c r="J7" i="16"/>
  <c r="J9" i="16"/>
  <c r="J5" i="16"/>
  <c r="T7" i="16" l="1"/>
  <c r="V7" i="16"/>
  <c r="U7" i="16"/>
  <c r="V9" i="16"/>
  <c r="U9" i="16"/>
  <c r="T9" i="16"/>
  <c r="V8" i="16"/>
  <c r="T8" i="16"/>
</calcChain>
</file>

<file path=xl/sharedStrings.xml><?xml version="1.0" encoding="utf-8"?>
<sst xmlns="http://schemas.openxmlformats.org/spreadsheetml/2006/main" count="157" uniqueCount="108">
  <si>
    <t>Product Name</t>
  </si>
  <si>
    <t>Product Price</t>
  </si>
  <si>
    <t>Lurpak sótlan vaj 200 g</t>
  </si>
  <si>
    <t>Mizo ESL tej 2,8% 1 l</t>
  </si>
  <si>
    <t>Naszálytej Magic Milk laktózmentes UHT tej 2,8% zsírtartalommal, 1L</t>
  </si>
  <si>
    <t>Cserpes Tej 2,8% 1 l</t>
  </si>
  <si>
    <t>Tarka UHT félzsíros tej 2,8% 1 l</t>
  </si>
  <si>
    <t>Zöldfarm BIO UHT tej 2,8% 1 l</t>
  </si>
  <si>
    <t>Mizo UHT félzsíros tej 2,8% 1 l</t>
  </si>
  <si>
    <t>Balogh Tésztakarékos spagetti 500g tojás nélküli</t>
  </si>
  <si>
    <t>Balogh Tetővári Spagetti - 500g</t>
  </si>
  <si>
    <t>Durillo Durum Spagetti Száraztészta 500 g</t>
  </si>
  <si>
    <t>Gyermelyi Spagetti 4 tojásos tészta 500 g</t>
  </si>
  <si>
    <t>Gyermelyi Vita Pasta Spagetti durum tészta 500 g</t>
  </si>
  <si>
    <t>GENUSS 100% AUS ÖSTERREICH Maishendl Filetsteak per kg</t>
  </si>
  <si>
    <t>ZURÜCK ZUM URSPRUNG Bio Landhendl Filets per kg</t>
  </si>
  <si>
    <t>ZURÜCK ZUM URSPRUNG Landhendl Filetstreifen per kg</t>
  </si>
  <si>
    <t>MILFINA Teebutter laktosefrei 250g</t>
  </si>
  <si>
    <t>ZURÜCK ZUM URSPRUNG Bergbauern Joghurtbutter 250g</t>
  </si>
  <si>
    <t>MILFINA Butterschmalz 500g</t>
  </si>
  <si>
    <t>MILFINA Teebutter 250g</t>
  </si>
  <si>
    <t>ZURÜCK ZUM URSPRUNG Streichzart mit Bergbauernbutter und Sonnenblumenöl 250g</t>
  </si>
  <si>
    <t>ZURÜCK ZUM URSPRUNG Bergbauernbutter aus Süßrahm 250g</t>
  </si>
  <si>
    <t>GOLDLAND Frische Eier aus Bodenhaltung 10Stk.</t>
  </si>
  <si>
    <t>SCHLÖGI EI Bunte Eier 10 Stück</t>
  </si>
  <si>
    <t>GOLDLAND Frische Eier aus Freilandhaltung 10Stk.</t>
  </si>
  <si>
    <t>FAIR HOF Tierwohl-Eier 10Stk.</t>
  </si>
  <si>
    <t>ZURÜCK ZUM URSPRUNG Bio Eier 10Stk.</t>
  </si>
  <si>
    <t>ZURÜCK ZUM URSPRUNG Schafmilch 500ml</t>
  </si>
  <si>
    <t>MILFINA Leichte Milch 1l</t>
  </si>
  <si>
    <t>MILFINA Vollmilch 3,5% Fett 1l</t>
  </si>
  <si>
    <t>MILFINA Milch laktosefrei 1,8% Fett 1l</t>
  </si>
  <si>
    <t>ZURÜCK ZUM URSPRUNG frische Murauer Bergbauern Heumilch 3,6 % Fett 1l</t>
  </si>
  <si>
    <t>ZURÜCK ZUM URSPRUNG leichte Murauer Bergbauern Heumilch 0,9 % Fett länger frisch 1l</t>
  </si>
  <si>
    <t>ZURÜCK ZUM URSPRUNG Ursprungsmilch 1l</t>
  </si>
  <si>
    <t>MILFINA Längerfrische Vollmilch 3,5% Fett 1l</t>
  </si>
  <si>
    <t>ZURÜCK ZUM URSPRUNG Bergbauer Heumilch Schlagobers 250ml</t>
  </si>
  <si>
    <t>ZURÜCK ZUM URSPRUNG Murauer Bergbauern Heumilch länger frisch 3,6 % Fett 1l</t>
  </si>
  <si>
    <t>ZURÜCK ZUM URSPRUNG Bergbauern Heumilch Sauerrahm 250g</t>
  </si>
  <si>
    <t>FAIR HOF Bergbauern Vollmilch länger frisch 3,5 % Fett 1l</t>
  </si>
  <si>
    <t>ZURÜCK ZUM URSPRUNG Bergbauern Heumilch in Glasflasche 1l</t>
  </si>
  <si>
    <t>CUCINA NOBILE Dinkel Spaghetti 500g</t>
  </si>
  <si>
    <t>ZURÜCK ZUM URSPRUNG Dinkel Spaghetti 500g</t>
  </si>
  <si>
    <t>BIO NATURA Spaghetti Vollkorn 500g</t>
  </si>
  <si>
    <t>BIO NATURA Spaghetti Hartweizen 500g</t>
  </si>
  <si>
    <t>CUCINA NOBILE Spaghetti 1kg</t>
  </si>
  <si>
    <t>Kuracie stehná cca 500g Hyza</t>
  </si>
  <si>
    <t>Kačacie stehná s kožou 500g Sous-vide, Beef House</t>
  </si>
  <si>
    <t>Kačacie trhané mäso 500g Selský Grunt</t>
  </si>
  <si>
    <t>Kuracie pečienky cca 500g TopFarm</t>
  </si>
  <si>
    <t>Kuracie stehná Prémium cca 500g TopFarm</t>
  </si>
  <si>
    <t>Kuracie stehná Prémium vykostené cca 500g TopFarm</t>
  </si>
  <si>
    <t>Mr.Kačacie prsia bez kostí s kožou 500g Valdor</t>
  </si>
  <si>
    <t>Vajcia podstielkový chov L 10ks Tatranské</t>
  </si>
  <si>
    <t>Vajcia podstielkový chov M 10ks Tatranské</t>
  </si>
  <si>
    <t>Vajcia klietkový chov L 10ks Baloň</t>
  </si>
  <si>
    <t>Vajcia klietkový chov M 10ks Baloň</t>
  </si>
  <si>
    <t>Vajcia voľný výbeh M-L 10ks Baloň</t>
  </si>
  <si>
    <t>Rama 100% rastlinná alter. s olivovým olejom 200g</t>
  </si>
  <si>
    <t>Rama 100% rastlinná alternatíva, slaná 200 g</t>
  </si>
  <si>
    <t>Rama margarín MINI 200x10g</t>
  </si>
  <si>
    <t>Mlieko polotučné 1,5% 1l Rajo</t>
  </si>
  <si>
    <t>Mlieko polotučné 1,5% 1l Tami</t>
  </si>
  <si>
    <t>Mlieko Maresi 500ml</t>
  </si>
  <si>
    <t>Mlieko plnotučné 3,6% Bio čerstvé 1l Tami</t>
  </si>
  <si>
    <t>Mlieko plnotučné 3,5% bezlakt. Lakto Free 1l Rajo</t>
  </si>
  <si>
    <t>Mlieko polotučné 1,5% bezlakt. Lakto Free 1l Rajo</t>
  </si>
  <si>
    <t>Mlieko Barista 3,5% 1l Tami</t>
  </si>
  <si>
    <t>Mlieko polotučné 1,5% bezlaktózové 1l Tami</t>
  </si>
  <si>
    <t>Mlieko Barista 3,5% 1l Rajo</t>
  </si>
  <si>
    <t>Mlieko kokosové 200ml M&amp;S</t>
  </si>
  <si>
    <t>Mlieko kokosové 500ml M&amp;S</t>
  </si>
  <si>
    <t>Mlieko kozie čerstvé 1l Farma Bardy</t>
  </si>
  <si>
    <t>Mlieko nízkotučné 0,5% 1l Rajo</t>
  </si>
  <si>
    <t>Mlieko plnotučné 3,5% UHT 1l Rajo</t>
  </si>
  <si>
    <t>Mlieko polotučné 1,5% Dráčik 250ml Tami</t>
  </si>
  <si>
    <t>Cestoviny Špagety 500g Gyermelyi</t>
  </si>
  <si>
    <t>Cestoviny Špagety sépiové čierne 500g Della Costa</t>
  </si>
  <si>
    <t>Cestoviny Špagety čerstvé 500g Max Food</t>
  </si>
  <si>
    <t>Cestoviny Špagety celozrnné 500g Divella</t>
  </si>
  <si>
    <t>Valdor friss csirkemellfilé - kb. 550g</t>
  </si>
  <si>
    <t>Farm Tojás Farm Prémium mélyalmos tojás M 10 db</t>
  </si>
  <si>
    <t>Farm Tojás Free Range tojás szabad tartásból M 10 db</t>
  </si>
  <si>
    <t>Kutatás</t>
  </si>
  <si>
    <t>Euro</t>
  </si>
  <si>
    <t>Magyarország</t>
  </si>
  <si>
    <t>Ausztria</t>
  </si>
  <si>
    <t>Szlovákia</t>
  </si>
  <si>
    <t>500 g csirkemell</t>
  </si>
  <si>
    <t>10 darab tojás</t>
  </si>
  <si>
    <t>vaj</t>
  </si>
  <si>
    <t>tej</t>
  </si>
  <si>
    <t>spagetti</t>
  </si>
  <si>
    <t>átlagbér</t>
  </si>
  <si>
    <t>bev</t>
  </si>
  <si>
    <t>HU</t>
  </si>
  <si>
    <t>AU</t>
  </si>
  <si>
    <t>SK</t>
  </si>
  <si>
    <t>Átlagkereset</t>
  </si>
  <si>
    <t>Bevásárlás végösszege</t>
  </si>
  <si>
    <t>Magyar bér</t>
  </si>
  <si>
    <t>Magyar ár-magyar átlagbér</t>
  </si>
  <si>
    <t>Szlovák ár-magyar bér</t>
  </si>
  <si>
    <t>Répa</t>
  </si>
  <si>
    <t>Saláta</t>
  </si>
  <si>
    <t>Paprika</t>
  </si>
  <si>
    <t>Cékla</t>
  </si>
  <si>
    <t>Vöröshagyma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</si>
</sst>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FFFFFF"/>
      <name val="Times New Roman"/>
      <family val="1"/>
      <charset val="238"/>
    </font>
  </fonts>
  <fills count="13">
    <fill>
      <patternFill patternType="none"/>
    </fill>
    <fill>
      <patternFill patternType="gray125"/>
    </fill>
    <fill>
      <patternFill patternType="solid">
        <fgColor rgb="FF6983A2"/>
        <bgColor indexed="64"/>
      </patternFill>
    </fill>
    <fill>
      <patternFill patternType="solid">
        <fgColor rgb="FF99B0C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567293"/>
        <bgColor indexed="64"/>
      </patternFill>
    </fill>
    <fill>
      <patternFill patternType="solid">
        <fgColor rgb="FF8BA3C0"/>
        <bgColor indexed="64"/>
      </patternFill>
    </fill>
    <fill>
      <patternFill patternType="solid">
        <fgColor rgb="FFBCD0E9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5B769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6" fillId="0" borderId="8" xfId="0" applyFont="1" applyBorder="1" applyAlignment="1">
      <alignment horizontal="center" vertical="center"/>
    </xf>
    <xf numFmtId="10" fontId="6" fillId="2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6" fillId="4" borderId="8" xfId="0" applyNumberFormat="1" applyFont="1" applyFill="1" applyBorder="1" applyAlignment="1">
      <alignment horizontal="center" vertical="center"/>
    </xf>
    <xf numFmtId="10" fontId="6" fillId="5" borderId="8" xfId="0" applyNumberFormat="1" applyFont="1" applyFill="1" applyBorder="1" applyAlignment="1">
      <alignment horizontal="center" vertical="center"/>
    </xf>
    <xf numFmtId="10" fontId="6" fillId="6" borderId="8" xfId="0" applyNumberFormat="1" applyFont="1" applyFill="1" applyBorder="1" applyAlignment="1">
      <alignment horizontal="center" vertical="center"/>
    </xf>
    <xf numFmtId="10" fontId="6" fillId="7" borderId="8" xfId="0" applyNumberFormat="1" applyFont="1" applyFill="1" applyBorder="1" applyAlignment="1">
      <alignment horizontal="center" vertical="center"/>
    </xf>
    <xf numFmtId="10" fontId="6" fillId="9" borderId="8" xfId="0" applyNumberFormat="1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10" fontId="0" fillId="0" borderId="0" xfId="0" applyNumberFormat="1"/>
    <xf numFmtId="0" fontId="5" fillId="11" borderId="13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7" fillId="8" borderId="8" xfId="0" applyNumberFormat="1" applyFont="1" applyFill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200" b="1" i="0" baseline="0">
                <a:effectLst/>
              </a:rPr>
              <a:t>Magyarországi bevásárlás árai 2023.11.28-ai adatokkal</a:t>
            </a:r>
            <a:endParaRPr lang="hu-HU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Kutatás!$C$4</c:f>
              <c:strCache>
                <c:ptCount val="1"/>
                <c:pt idx="0">
                  <c:v>Magyarország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0-43D2-A333-7F0B0885CCC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0-43D2-A333-7F0B0885CCC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0-43D2-A333-7F0B0885CCCC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70-43D2-A333-7F0B0885CCCC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70-43D2-A333-7F0B0885CCC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Kutatás!$B$5:$B$9</c:f>
              <c:strCache>
                <c:ptCount val="5"/>
                <c:pt idx="0">
                  <c:v>500 g csirkemell</c:v>
                </c:pt>
                <c:pt idx="1">
                  <c:v>10 darab tojás</c:v>
                </c:pt>
                <c:pt idx="2">
                  <c:v>vaj</c:v>
                </c:pt>
                <c:pt idx="3">
                  <c:v>tej</c:v>
                </c:pt>
                <c:pt idx="4">
                  <c:v>spagetti</c:v>
                </c:pt>
              </c:strCache>
            </c:strRef>
          </c:cat>
          <c:val>
            <c:numRef>
              <c:f>Kutatás!$C$5:$C$9</c:f>
              <c:numCache>
                <c:formatCode>General</c:formatCode>
                <c:ptCount val="5"/>
                <c:pt idx="0" formatCode="#,##0">
                  <c:v>1649</c:v>
                </c:pt>
                <c:pt idx="1">
                  <c:v>629.33333333333337</c:v>
                </c:pt>
                <c:pt idx="2">
                  <c:v>1699</c:v>
                </c:pt>
                <c:pt idx="3">
                  <c:v>584</c:v>
                </c:pt>
                <c:pt idx="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D78-8079-00A23073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200" b="1"/>
              <a:t>Ausztriai bevásárlás árai 2023.11.28-ai adatokkal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Kutatás!$D$4</c:f>
              <c:strCache>
                <c:ptCount val="1"/>
                <c:pt idx="0">
                  <c:v>Ausztria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9-4BC5-922D-572A47B60860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9-4BC5-922D-572A47B6086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9-4BC5-922D-572A47B60860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9-4BC5-922D-572A47B60860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79-4BC5-922D-572A47B6086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Kutatás!$B$5:$B$9</c:f>
              <c:strCache>
                <c:ptCount val="5"/>
                <c:pt idx="0">
                  <c:v>500 g csirkemell</c:v>
                </c:pt>
                <c:pt idx="1">
                  <c:v>10 darab tojás</c:v>
                </c:pt>
                <c:pt idx="2">
                  <c:v>vaj</c:v>
                </c:pt>
                <c:pt idx="3">
                  <c:v>tej</c:v>
                </c:pt>
                <c:pt idx="4">
                  <c:v>spagetti</c:v>
                </c:pt>
              </c:strCache>
            </c:strRef>
          </c:cat>
          <c:val>
            <c:numRef>
              <c:f>Kutatás!$D$5:$D$9</c:f>
              <c:numCache>
                <c:formatCode>General</c:formatCode>
                <c:ptCount val="5"/>
                <c:pt idx="0">
                  <c:v>4207.0264166666666</c:v>
                </c:pt>
                <c:pt idx="1">
                  <c:v>1240.4287000000002</c:v>
                </c:pt>
                <c:pt idx="2">
                  <c:v>1171.3065333333334</c:v>
                </c:pt>
                <c:pt idx="3">
                  <c:v>558.87446923076914</c:v>
                </c:pt>
                <c:pt idx="4">
                  <c:v>618.32920000000001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1-4C53-B09C-2DAB21A9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200" b="1"/>
              <a:t>Szlovákiai bevásárlás árai 2023.11.28-ai adatokkal</a:t>
            </a:r>
          </a:p>
          <a:p>
            <a:pPr algn="ctr" rtl="0">
              <a:defRPr sz="1200" b="1"/>
            </a:pP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Kutatás!$E$4</c:f>
              <c:strCache>
                <c:ptCount val="1"/>
                <c:pt idx="0">
                  <c:v>Szlovákia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E-482A-8C1F-7A46771F249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E-482A-8C1F-7A46771F249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AE-482A-8C1F-7A46771F2499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AE-482A-8C1F-7A46771F2499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AE-482A-8C1F-7A46771F249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Kutatás!$B$5:$B$9</c:f>
              <c:strCache>
                <c:ptCount val="5"/>
                <c:pt idx="0">
                  <c:v>500 g csirkemell</c:v>
                </c:pt>
                <c:pt idx="1">
                  <c:v>10 darab tojás</c:v>
                </c:pt>
                <c:pt idx="2">
                  <c:v>vaj</c:v>
                </c:pt>
                <c:pt idx="3">
                  <c:v>tej</c:v>
                </c:pt>
                <c:pt idx="4">
                  <c:v>spagetti</c:v>
                </c:pt>
              </c:strCache>
            </c:strRef>
          </c:cat>
          <c:val>
            <c:numRef>
              <c:f>Kutatás!$E$5:$E$9</c:f>
              <c:numCache>
                <c:formatCode>General</c:formatCode>
                <c:ptCount val="5"/>
                <c:pt idx="0">
                  <c:v>1958.9401571428571</c:v>
                </c:pt>
                <c:pt idx="1">
                  <c:v>1300.7535</c:v>
                </c:pt>
                <c:pt idx="2">
                  <c:v>814.38479999999981</c:v>
                </c:pt>
                <c:pt idx="3">
                  <c:v>1012.1998733333332</c:v>
                </c:pt>
                <c:pt idx="4">
                  <c:v>1312.0644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548-8BB0-0EEB20199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/>
              <a:t>A termékek árainak aránya a bevásárlás során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Kutatás!$G$5</c:f>
              <c:strCache>
                <c:ptCount val="1"/>
                <c:pt idx="0">
                  <c:v>500 g csirkemell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hade val="51000"/>
                    <a:satMod val="130000"/>
                  </a:schemeClr>
                </a:gs>
                <a:gs pos="80000">
                  <a:schemeClr val="accent1">
                    <a:tint val="54000"/>
                    <a:shade val="93000"/>
                    <a:satMod val="130000"/>
                  </a:schemeClr>
                </a:gs>
                <a:gs pos="100000">
                  <a:schemeClr val="accent1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Kutatás!$H$5:$J$5</c:f>
              <c:numCache>
                <c:formatCode>0.0%</c:formatCode>
                <c:ptCount val="3"/>
                <c:pt idx="0">
                  <c:v>0.32426586261143153</c:v>
                </c:pt>
                <c:pt idx="1">
                  <c:v>0.53964149972408748</c:v>
                </c:pt>
                <c:pt idx="2">
                  <c:v>0.30616368013738221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4612-AC72-C77ED1C5F015}"/>
            </c:ext>
          </c:extLst>
        </c:ser>
        <c:ser>
          <c:idx val="1"/>
          <c:order val="1"/>
          <c:tx>
            <c:strRef>
              <c:f>Kutatás!$G$6</c:f>
              <c:strCache>
                <c:ptCount val="1"/>
                <c:pt idx="0">
                  <c:v>10 darab tojás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Kutatás!$H$6:$J$6</c:f>
              <c:numCache>
                <c:formatCode>0.0%</c:formatCode>
                <c:ptCount val="3"/>
                <c:pt idx="0">
                  <c:v>0.12375458835867854</c:v>
                </c:pt>
                <c:pt idx="1">
                  <c:v>0.15911162366771453</c:v>
                </c:pt>
                <c:pt idx="2">
                  <c:v>0.20329537738019746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4612-AC72-C77ED1C5F015}"/>
            </c:ext>
          </c:extLst>
        </c:ser>
        <c:ser>
          <c:idx val="2"/>
          <c:order val="2"/>
          <c:tx>
            <c:strRef>
              <c:f>Kutatás!$G$7</c:f>
              <c:strCache>
                <c:ptCount val="1"/>
                <c:pt idx="0">
                  <c:v>vaj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Kutatás!$H$7:$J$7</c:f>
              <c:numCache>
                <c:formatCode>0.0%</c:formatCode>
                <c:ptCount val="3"/>
                <c:pt idx="0">
                  <c:v>0.33409805977975876</c:v>
                </c:pt>
                <c:pt idx="1">
                  <c:v>0.15024522113303945</c:v>
                </c:pt>
                <c:pt idx="2">
                  <c:v>0.12728058409890619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4612-AC72-C77ED1C5F015}"/>
            </c:ext>
          </c:extLst>
        </c:ser>
        <c:ser>
          <c:idx val="3"/>
          <c:order val="3"/>
          <c:tx>
            <c:strRef>
              <c:f>Kutatás!$G$8</c:f>
              <c:strCache>
                <c:ptCount val="1"/>
                <c:pt idx="0">
                  <c:v>tej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Kutatás!$H$8:$J$8</c:f>
              <c:numCache>
                <c:formatCode>0.0%</c:formatCode>
                <c:ptCount val="3"/>
                <c:pt idx="0">
                  <c:v>0.11484006292606186</c:v>
                </c:pt>
                <c:pt idx="1">
                  <c:v>7.1687654619519717E-2</c:v>
                </c:pt>
                <c:pt idx="2">
                  <c:v>0.15819719511305411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0-4612-AC72-C77ED1C5F015}"/>
            </c:ext>
          </c:extLst>
        </c:ser>
        <c:ser>
          <c:idx val="4"/>
          <c:order val="4"/>
          <c:tx>
            <c:strRef>
              <c:f>Kutatás!$G$9</c:f>
              <c:strCache>
                <c:ptCount val="1"/>
                <c:pt idx="0">
                  <c:v>spagetti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hade val="51000"/>
                    <a:satMod val="130000"/>
                  </a:schemeClr>
                </a:gs>
                <a:gs pos="80000">
                  <a:schemeClr val="accent1">
                    <a:shade val="53000"/>
                    <a:shade val="93000"/>
                    <a:satMod val="130000"/>
                  </a:schemeClr>
                </a:gs>
                <a:gs pos="100000">
                  <a:schemeClr val="accent1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Kutatás!$H$4:$J$4</c:f>
              <c:strCache>
                <c:ptCount val="3"/>
                <c:pt idx="0">
                  <c:v>Magyarország</c:v>
                </c:pt>
                <c:pt idx="1">
                  <c:v>Ausztria</c:v>
                </c:pt>
                <c:pt idx="2">
                  <c:v>Szlovákia</c:v>
                </c:pt>
              </c:strCache>
            </c:strRef>
          </c:cat>
          <c:val>
            <c:numRef>
              <c:f>Kutatás!$H$9:$J$9</c:f>
              <c:numCache>
                <c:formatCode>0.0%</c:formatCode>
                <c:ptCount val="3"/>
                <c:pt idx="0">
                  <c:v>0.10304142632406921</c:v>
                </c:pt>
                <c:pt idx="1">
                  <c:v>7.9314000855638847E-2</c:v>
                </c:pt>
                <c:pt idx="2">
                  <c:v>0.20506316327046004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0-4612-AC72-C77ED1C5F0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7027024"/>
        <c:axId val="957018704"/>
      </c:barChart>
      <c:catAx>
        <c:axId val="95702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957018704"/>
        <c:crosses val="autoZero"/>
        <c:auto val="1"/>
        <c:lblAlgn val="ctr"/>
        <c:lblOffset val="100"/>
        <c:noMultiLvlLbl val="0"/>
      </c:catAx>
      <c:valAx>
        <c:axId val="957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9570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11</xdr:row>
      <xdr:rowOff>133350</xdr:rowOff>
    </xdr:from>
    <xdr:to>
      <xdr:col>8</xdr:col>
      <xdr:colOff>449580</xdr:colOff>
      <xdr:row>26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11</xdr:row>
      <xdr:rowOff>95250</xdr:rowOff>
    </xdr:from>
    <xdr:to>
      <xdr:col>16</xdr:col>
      <xdr:colOff>381000</xdr:colOff>
      <xdr:row>26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144780</xdr:colOff>
      <xdr:row>11</xdr:row>
      <xdr:rowOff>118110</xdr:rowOff>
    </xdr:from>
    <xdr:to>
      <xdr:col>24</xdr:col>
      <xdr:colOff>449580</xdr:colOff>
      <xdr:row>26</xdr:row>
      <xdr:rowOff>118110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259080</xdr:colOff>
      <xdr:row>26</xdr:row>
      <xdr:rowOff>148590</xdr:rowOff>
    </xdr:from>
    <xdr:to>
      <xdr:col>8</xdr:col>
      <xdr:colOff>563880</xdr:colOff>
      <xdr:row>41</xdr:row>
      <xdr:rowOff>148590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 s="2">
        <f>AVERAGE(B2:B3)</f>
        <v>1649</v>
      </c>
    </row>
    <row r="2" spans="1:4" x14ac:dyDescent="0.3">
      <c r="A2" t="s">
        <v>80</v>
      </c>
      <c r="B2" s="2">
        <v>1649</v>
      </c>
    </row>
    <row r="3" spans="1:4" x14ac:dyDescent="0.3">
      <c r="A3" t="s">
        <v>80</v>
      </c>
      <c r="B3" s="2">
        <v>1649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AVERAGE(B2:B6)*Kutatás!C1</f>
        <v>618.32920000000001</v>
      </c>
    </row>
    <row r="2" spans="1:4" x14ac:dyDescent="0.3">
      <c r="A2" t="s">
        <v>41</v>
      </c>
      <c r="B2" s="4">
        <v>1.79</v>
      </c>
    </row>
    <row r="3" spans="1:4" x14ac:dyDescent="0.3">
      <c r="A3" t="s">
        <v>42</v>
      </c>
      <c r="B3" s="4">
        <v>2.35</v>
      </c>
    </row>
    <row r="4" spans="1:4" x14ac:dyDescent="0.3">
      <c r="A4" t="s">
        <v>43</v>
      </c>
      <c r="B4" s="4">
        <v>1.29</v>
      </c>
    </row>
    <row r="5" spans="1:4" x14ac:dyDescent="0.3">
      <c r="A5" t="s">
        <v>44</v>
      </c>
      <c r="B5" s="4">
        <v>1.29</v>
      </c>
    </row>
    <row r="6" spans="1:4" x14ac:dyDescent="0.3">
      <c r="A6" t="s">
        <v>45</v>
      </c>
      <c r="B6" s="4">
        <v>1.48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4.4" x14ac:dyDescent="0.3"/>
  <cols>
    <col min="1" max="1" width="45.33203125" bestFit="1" customWidth="1"/>
  </cols>
  <sheetData>
    <row r="1" spans="1:4" x14ac:dyDescent="0.3">
      <c r="A1" s="1" t="s">
        <v>0</v>
      </c>
      <c r="B1" s="1" t="s">
        <v>1</v>
      </c>
      <c r="D1">
        <f>(AVERAGE(B2:B8)/2)*Kutatás!C1</f>
        <v>1958.9401571428571</v>
      </c>
    </row>
    <row r="2" spans="1:4" x14ac:dyDescent="0.3">
      <c r="A2" t="s">
        <v>46</v>
      </c>
      <c r="B2" s="5">
        <v>4.0999999999999996</v>
      </c>
    </row>
    <row r="3" spans="1:4" x14ac:dyDescent="0.3">
      <c r="A3" t="s">
        <v>47</v>
      </c>
      <c r="B3" s="5">
        <v>17.18</v>
      </c>
    </row>
    <row r="4" spans="1:4" x14ac:dyDescent="0.3">
      <c r="A4" t="s">
        <v>48</v>
      </c>
      <c r="B4" s="5">
        <v>15.18</v>
      </c>
    </row>
    <row r="5" spans="1:4" x14ac:dyDescent="0.3">
      <c r="A5" t="s">
        <v>49</v>
      </c>
      <c r="B5" s="5">
        <v>5.6</v>
      </c>
    </row>
    <row r="6" spans="1:4" x14ac:dyDescent="0.3">
      <c r="A6" t="s">
        <v>50</v>
      </c>
      <c r="B6" s="5">
        <v>6.3</v>
      </c>
    </row>
    <row r="7" spans="1:4" x14ac:dyDescent="0.3">
      <c r="A7" t="s">
        <v>51</v>
      </c>
      <c r="B7" s="5">
        <v>8</v>
      </c>
    </row>
    <row r="8" spans="1:4" x14ac:dyDescent="0.3">
      <c r="A8" t="s">
        <v>52</v>
      </c>
      <c r="B8" s="5">
        <v>16.38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defaultRowHeight="14.4" x14ac:dyDescent="0.3"/>
  <cols>
    <col min="1" max="1" width="36.21875" bestFit="1" customWidth="1"/>
  </cols>
  <sheetData>
    <row r="1" spans="1:4" x14ac:dyDescent="0.3">
      <c r="A1" s="1" t="s">
        <v>0</v>
      </c>
      <c r="B1" s="1" t="s">
        <v>1</v>
      </c>
      <c r="D1">
        <f>AVERAGE(B2:B6)*Kutatás!C1</f>
        <v>1300.7535</v>
      </c>
    </row>
    <row r="2" spans="1:4" x14ac:dyDescent="0.3">
      <c r="A2" t="s">
        <v>53</v>
      </c>
      <c r="B2">
        <v>3.59</v>
      </c>
    </row>
    <row r="3" spans="1:4" x14ac:dyDescent="0.3">
      <c r="A3" t="s">
        <v>54</v>
      </c>
      <c r="B3">
        <v>3.39</v>
      </c>
    </row>
    <row r="4" spans="1:4" x14ac:dyDescent="0.3">
      <c r="A4" t="s">
        <v>55</v>
      </c>
      <c r="B4">
        <v>3.29</v>
      </c>
    </row>
    <row r="5" spans="1:4" x14ac:dyDescent="0.3">
      <c r="A5" t="s">
        <v>56</v>
      </c>
      <c r="B5">
        <v>3.09</v>
      </c>
    </row>
    <row r="6" spans="1:4" x14ac:dyDescent="0.3">
      <c r="A6" t="s">
        <v>57</v>
      </c>
      <c r="B6">
        <v>3.89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4" x14ac:dyDescent="0.3"/>
  <cols>
    <col min="1" max="1" width="43.109375" bestFit="1" customWidth="1"/>
  </cols>
  <sheetData>
    <row r="1" spans="1:4" x14ac:dyDescent="0.3">
      <c r="A1" s="1" t="s">
        <v>0</v>
      </c>
      <c r="B1" s="1" t="s">
        <v>1</v>
      </c>
      <c r="D1">
        <f>(AVERAGE(B2:B4)/5)*Kutatás!C1</f>
        <v>814.38479999999981</v>
      </c>
    </row>
    <row r="2" spans="1:4" x14ac:dyDescent="0.3">
      <c r="A2" t="s">
        <v>58</v>
      </c>
      <c r="B2">
        <v>10.95</v>
      </c>
    </row>
    <row r="3" spans="1:4" x14ac:dyDescent="0.3">
      <c r="A3" t="s">
        <v>59</v>
      </c>
      <c r="B3">
        <v>10.95</v>
      </c>
    </row>
    <row r="4" spans="1:4" x14ac:dyDescent="0.3">
      <c r="A4" t="s">
        <v>60</v>
      </c>
      <c r="B4">
        <v>10.5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8" sqref="A8:XFD8"/>
    </sheetView>
  </sheetViews>
  <sheetFormatPr defaultRowHeight="14.4" x14ac:dyDescent="0.3"/>
  <cols>
    <col min="1" max="1" width="42.21875" bestFit="1" customWidth="1"/>
  </cols>
  <sheetData>
    <row r="1" spans="1:4" x14ac:dyDescent="0.3">
      <c r="A1" s="1" t="s">
        <v>0</v>
      </c>
      <c r="B1" s="1" t="s">
        <v>1</v>
      </c>
      <c r="D1">
        <f>AVERAGE(B:B)*Kutatás!C1</f>
        <v>1012.1998733333332</v>
      </c>
    </row>
    <row r="2" spans="1:4" x14ac:dyDescent="0.3">
      <c r="A2" t="s">
        <v>61</v>
      </c>
      <c r="B2">
        <v>1.29</v>
      </c>
    </row>
    <row r="3" spans="1:4" x14ac:dyDescent="0.3">
      <c r="A3" t="s">
        <v>62</v>
      </c>
      <c r="B3">
        <v>1.29</v>
      </c>
    </row>
    <row r="4" spans="1:4" x14ac:dyDescent="0.3">
      <c r="A4" t="s">
        <v>63</v>
      </c>
      <c r="B4">
        <v>5.98</v>
      </c>
    </row>
    <row r="5" spans="1:4" x14ac:dyDescent="0.3">
      <c r="A5" t="s">
        <v>64</v>
      </c>
      <c r="B5">
        <v>1.69</v>
      </c>
    </row>
    <row r="6" spans="1:4" x14ac:dyDescent="0.3">
      <c r="A6" t="s">
        <v>65</v>
      </c>
      <c r="B6">
        <v>2.13</v>
      </c>
    </row>
    <row r="7" spans="1:4" x14ac:dyDescent="0.3">
      <c r="A7" t="s">
        <v>66</v>
      </c>
      <c r="B7">
        <v>1.89</v>
      </c>
    </row>
    <row r="8" spans="1:4" x14ac:dyDescent="0.3">
      <c r="A8" t="s">
        <v>67</v>
      </c>
      <c r="B8">
        <v>1.49</v>
      </c>
    </row>
    <row r="9" spans="1:4" x14ac:dyDescent="0.3">
      <c r="A9" t="s">
        <v>68</v>
      </c>
      <c r="B9">
        <v>1.4</v>
      </c>
    </row>
    <row r="10" spans="1:4" x14ac:dyDescent="0.3">
      <c r="A10" t="s">
        <v>69</v>
      </c>
      <c r="B10">
        <v>1.55</v>
      </c>
    </row>
    <row r="11" spans="1:4" x14ac:dyDescent="0.3">
      <c r="A11" t="s">
        <v>70</v>
      </c>
      <c r="B11">
        <v>7.45</v>
      </c>
    </row>
    <row r="12" spans="1:4" x14ac:dyDescent="0.3">
      <c r="A12" t="s">
        <v>71</v>
      </c>
      <c r="B12">
        <v>5.78</v>
      </c>
    </row>
    <row r="13" spans="1:4" x14ac:dyDescent="0.3">
      <c r="A13" t="s">
        <v>72</v>
      </c>
      <c r="B13">
        <v>3.29</v>
      </c>
    </row>
    <row r="14" spans="1:4" x14ac:dyDescent="0.3">
      <c r="A14" t="s">
        <v>73</v>
      </c>
      <c r="B14">
        <v>1.19</v>
      </c>
    </row>
    <row r="15" spans="1:4" x14ac:dyDescent="0.3">
      <c r="A15" t="s">
        <v>74</v>
      </c>
      <c r="B15">
        <v>1.49</v>
      </c>
    </row>
    <row r="16" spans="1:4" x14ac:dyDescent="0.3">
      <c r="A16" t="s">
        <v>75</v>
      </c>
      <c r="B16">
        <v>2.36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J1" zoomScale="63" workbookViewId="0">
      <selection activeCell="W9" sqref="W9"/>
    </sheetView>
  </sheetViews>
  <sheetFormatPr defaultRowHeight="14.4" x14ac:dyDescent="0.3"/>
  <cols>
    <col min="11" max="11" width="25" bestFit="1" customWidth="1"/>
  </cols>
  <sheetData>
    <row r="1" spans="1:22" ht="15.6" x14ac:dyDescent="0.3">
      <c r="A1" t="s">
        <v>83</v>
      </c>
      <c r="B1" t="s">
        <v>84</v>
      </c>
      <c r="C1" s="3">
        <v>377.03</v>
      </c>
      <c r="D1" s="3"/>
    </row>
    <row r="4" spans="1:22" ht="15" thickBot="1" x14ac:dyDescent="0.35">
      <c r="C4" t="s">
        <v>85</v>
      </c>
      <c r="D4" t="s">
        <v>86</v>
      </c>
      <c r="E4" t="s">
        <v>87</v>
      </c>
      <c r="H4" t="s">
        <v>85</v>
      </c>
      <c r="I4" t="s">
        <v>86</v>
      </c>
      <c r="J4" t="s">
        <v>87</v>
      </c>
    </row>
    <row r="5" spans="1:22" ht="15" thickBot="1" x14ac:dyDescent="0.35">
      <c r="B5" t="s">
        <v>88</v>
      </c>
      <c r="C5" s="2">
        <f>'Chicken breast HU'!$D$1</f>
        <v>1649</v>
      </c>
      <c r="D5">
        <f>'Chicken breast AU'!$D$1</f>
        <v>4207.0264166666666</v>
      </c>
      <c r="E5">
        <f>'Chicken breast SK'!$D$1</f>
        <v>1958.9401571428571</v>
      </c>
      <c r="G5" t="s">
        <v>88</v>
      </c>
      <c r="H5" s="7">
        <f>C5/C$10</f>
        <v>0.32426586261143153</v>
      </c>
      <c r="I5" s="7">
        <f>D5/D$10</f>
        <v>0.53964149972408748</v>
      </c>
      <c r="J5" s="7">
        <f>E5/E$10</f>
        <v>0.30616368013738221</v>
      </c>
      <c r="M5" t="s">
        <v>93</v>
      </c>
      <c r="N5" t="s">
        <v>94</v>
      </c>
      <c r="R5" s="21"/>
      <c r="S5" s="22"/>
      <c r="T5" s="28" t="s">
        <v>98</v>
      </c>
      <c r="U5" s="29"/>
      <c r="V5" s="30"/>
    </row>
    <row r="6" spans="1:22" ht="15" thickBot="1" x14ac:dyDescent="0.35">
      <c r="B6" t="s">
        <v>89</v>
      </c>
      <c r="C6">
        <f>'Egg HU'!$D$1</f>
        <v>629.33333333333337</v>
      </c>
      <c r="D6">
        <f>'Egg AU'!$D$1</f>
        <v>1240.4287000000002</v>
      </c>
      <c r="E6">
        <f>'Egg SK'!$D$1</f>
        <v>1300.7535</v>
      </c>
      <c r="G6" t="s">
        <v>89</v>
      </c>
      <c r="H6" s="7">
        <f t="shared" ref="H6:H9" si="0">C6/C$10</f>
        <v>0.12375458835867854</v>
      </c>
      <c r="I6" s="7">
        <f t="shared" ref="I6:I9" si="1">D6/D$10</f>
        <v>0.15911162366771453</v>
      </c>
      <c r="J6" s="7">
        <f t="shared" ref="J6:J9" si="2">E6/E$10</f>
        <v>0.20329537738019746</v>
      </c>
      <c r="L6" t="s">
        <v>95</v>
      </c>
      <c r="M6">
        <v>409961</v>
      </c>
      <c r="N6">
        <f>C10</f>
        <v>5085.3333333333339</v>
      </c>
      <c r="P6" s="6">
        <f>26258.8/(M6*12)</f>
        <v>5.337662200388167E-3</v>
      </c>
      <c r="R6" s="23"/>
      <c r="S6" s="24"/>
      <c r="T6" s="8" t="s">
        <v>85</v>
      </c>
      <c r="U6" s="8" t="s">
        <v>87</v>
      </c>
      <c r="V6" s="8" t="s">
        <v>86</v>
      </c>
    </row>
    <row r="7" spans="1:22" ht="15" thickBot="1" x14ac:dyDescent="0.35">
      <c r="B7" t="s">
        <v>90</v>
      </c>
      <c r="C7">
        <f>'Butter HU'!$D$1</f>
        <v>1699</v>
      </c>
      <c r="D7">
        <f>'Butter AU'!$D$1</f>
        <v>1171.3065333333334</v>
      </c>
      <c r="E7">
        <f>'Butter SK'!$D$1</f>
        <v>814.38479999999981</v>
      </c>
      <c r="G7" t="s">
        <v>90</v>
      </c>
      <c r="H7" s="7">
        <f t="shared" si="0"/>
        <v>0.33409805977975876</v>
      </c>
      <c r="I7" s="7">
        <f t="shared" si="1"/>
        <v>0.15024522113303945</v>
      </c>
      <c r="J7" s="7">
        <f t="shared" si="2"/>
        <v>0.12728058409890619</v>
      </c>
      <c r="L7" t="s">
        <v>96</v>
      </c>
      <c r="M7">
        <v>758075</v>
      </c>
      <c r="N7">
        <f>D10</f>
        <v>7795.9653192307696</v>
      </c>
      <c r="O7" s="6">
        <f>M7/M6</f>
        <v>1.8491393083732355</v>
      </c>
      <c r="P7" s="6">
        <f>36245.8/(M7*14)</f>
        <v>3.4152105191250395E-3</v>
      </c>
      <c r="R7" s="25" t="s">
        <v>99</v>
      </c>
      <c r="S7" s="8" t="s">
        <v>85</v>
      </c>
      <c r="T7" s="9">
        <f>N6/M6</f>
        <v>1.240443196629273E-2</v>
      </c>
      <c r="U7" s="10">
        <f>N6/M8</f>
        <v>1.1692087914446045E-2</v>
      </c>
      <c r="V7" s="11">
        <f>N6/M7</f>
        <v>6.708219283492179E-3</v>
      </c>
    </row>
    <row r="8" spans="1:22" ht="15" thickBot="1" x14ac:dyDescent="0.35">
      <c r="B8" t="s">
        <v>91</v>
      </c>
      <c r="C8">
        <f>'Milk HU'!$D$1</f>
        <v>584</v>
      </c>
      <c r="D8">
        <f>'Milk AU'!$D$1</f>
        <v>558.87446923076914</v>
      </c>
      <c r="E8">
        <f>'Milk SK'!$D$1</f>
        <v>1012.1998733333332</v>
      </c>
      <c r="G8" t="s">
        <v>91</v>
      </c>
      <c r="H8" s="7">
        <f t="shared" si="0"/>
        <v>0.11484006292606186</v>
      </c>
      <c r="I8" s="7">
        <f t="shared" si="1"/>
        <v>7.1687654619519717E-2</v>
      </c>
      <c r="J8" s="7">
        <f t="shared" si="2"/>
        <v>0.15819719511305411</v>
      </c>
      <c r="L8" t="s">
        <v>97</v>
      </c>
      <c r="M8">
        <v>434938</v>
      </c>
      <c r="N8">
        <f>E10</f>
        <v>6398.3427304761899</v>
      </c>
      <c r="R8" s="26"/>
      <c r="S8" s="8" t="s">
        <v>87</v>
      </c>
      <c r="T8" s="12">
        <f>N8/M6</f>
        <v>1.5607198563951668E-2</v>
      </c>
      <c r="U8" s="13">
        <f>N8/M8</f>
        <v>1.471093059350112E-2</v>
      </c>
      <c r="V8" s="14">
        <f>N8/M7</f>
        <v>8.4402502792945162E-3</v>
      </c>
    </row>
    <row r="9" spans="1:22" ht="15" thickBot="1" x14ac:dyDescent="0.35">
      <c r="B9" t="s">
        <v>92</v>
      </c>
      <c r="C9">
        <f>'Pasta HU'!$D$1</f>
        <v>524</v>
      </c>
      <c r="D9">
        <f>'Pasta AU'!$D$1</f>
        <v>618.32920000000001</v>
      </c>
      <c r="E9">
        <f>'Spaghetti SK'!$D$1</f>
        <v>1312.0644</v>
      </c>
      <c r="G9" t="s">
        <v>92</v>
      </c>
      <c r="H9" s="7">
        <f t="shared" si="0"/>
        <v>0.10304142632406921</v>
      </c>
      <c r="I9" s="7">
        <f t="shared" si="1"/>
        <v>7.9314000855638847E-2</v>
      </c>
      <c r="J9" s="7">
        <f t="shared" si="2"/>
        <v>0.20506316327046004</v>
      </c>
      <c r="P9" s="7">
        <f>M8/M6</f>
        <v>1.0609253075292528</v>
      </c>
      <c r="R9" s="27"/>
      <c r="S9" s="8" t="s">
        <v>86</v>
      </c>
      <c r="T9" s="32">
        <f>N7/M6</f>
        <v>1.9016358432218602E-2</v>
      </c>
      <c r="U9" s="15">
        <f>N7/M8</f>
        <v>1.7924314084377013E-2</v>
      </c>
      <c r="V9" s="10">
        <f>N7/M7</f>
        <v>1.0283897133173854E-2</v>
      </c>
    </row>
    <row r="10" spans="1:22" x14ac:dyDescent="0.3">
      <c r="C10" s="2">
        <f>SUM(C5:C9)</f>
        <v>5085.3333333333339</v>
      </c>
      <c r="D10">
        <f t="shared" ref="D10:E10" si="3">SUM(D5:D9)</f>
        <v>7795.9653192307696</v>
      </c>
      <c r="E10">
        <f t="shared" si="3"/>
        <v>6398.3427304761899</v>
      </c>
    </row>
    <row r="11" spans="1:22" x14ac:dyDescent="0.3">
      <c r="C11" s="6">
        <f>C10/409961</f>
        <v>1.240443196629273E-2</v>
      </c>
      <c r="D11" s="6">
        <f>D10/758075</f>
        <v>1.0283897133173854E-2</v>
      </c>
      <c r="E11">
        <f>SUM(E5:E10)</f>
        <v>12796.68546095238</v>
      </c>
    </row>
    <row r="29" spans="11:16" ht="15" thickBot="1" x14ac:dyDescent="0.35">
      <c r="L29" s="16">
        <v>299</v>
      </c>
      <c r="M29" s="16">
        <v>697.57142859999999</v>
      </c>
      <c r="N29" s="16">
        <v>971.17391299999997</v>
      </c>
      <c r="O29" s="16">
        <v>597.57142859999999</v>
      </c>
      <c r="P29" s="16">
        <v>429</v>
      </c>
    </row>
    <row r="30" spans="11:16" ht="15" thickBot="1" x14ac:dyDescent="0.35">
      <c r="L30" s="16">
        <v>561.77470000000005</v>
      </c>
      <c r="M30" s="16">
        <v>524.07169999999996</v>
      </c>
      <c r="N30" s="16">
        <v>639.21086149999996</v>
      </c>
      <c r="O30" s="16">
        <v>741.24098000000004</v>
      </c>
      <c r="P30" s="16">
        <v>359.20676359999999</v>
      </c>
    </row>
    <row r="31" spans="11:16" ht="15" thickBot="1" x14ac:dyDescent="0.35"/>
    <row r="32" spans="11:16" ht="15" thickBot="1" x14ac:dyDescent="0.35">
      <c r="K32" s="18"/>
      <c r="L32" s="18" t="s">
        <v>103</v>
      </c>
      <c r="M32" s="19" t="s">
        <v>104</v>
      </c>
      <c r="N32" s="19" t="s">
        <v>105</v>
      </c>
      <c r="O32" s="18" t="s">
        <v>106</v>
      </c>
      <c r="P32" s="20" t="s">
        <v>107</v>
      </c>
    </row>
    <row r="33" spans="10:16" ht="15" thickBot="1" x14ac:dyDescent="0.35">
      <c r="J33" s="31" t="s">
        <v>100</v>
      </c>
      <c r="K33" s="18" t="s">
        <v>101</v>
      </c>
      <c r="L33" s="6">
        <f>L29/$M$6</f>
        <v>7.2933766870507193E-4</v>
      </c>
      <c r="M33" s="6">
        <f t="shared" ref="M33:P33" si="4">M29/$M$6</f>
        <v>1.7015555835799014E-3</v>
      </c>
      <c r="N33" s="6">
        <f t="shared" si="4"/>
        <v>2.3689421993799411E-3</v>
      </c>
      <c r="O33" s="6">
        <f t="shared" si="4"/>
        <v>1.4576299418725196E-3</v>
      </c>
      <c r="P33" s="6">
        <f t="shared" si="4"/>
        <v>1.0464410029246685E-3</v>
      </c>
    </row>
    <row r="34" spans="10:16" ht="15" thickBot="1" x14ac:dyDescent="0.35">
      <c r="J34" s="31"/>
      <c r="K34" s="18" t="s">
        <v>102</v>
      </c>
      <c r="L34" s="6">
        <f>L30/$M$6</f>
        <v>1.3703125419247198E-3</v>
      </c>
      <c r="M34" s="6">
        <f t="shared" ref="M34:P34" si="5">M30/$M$6</f>
        <v>1.2783452572317853E-3</v>
      </c>
      <c r="N34" s="6">
        <f t="shared" si="5"/>
        <v>1.5591991957771593E-3</v>
      </c>
      <c r="O34" s="6">
        <f t="shared" si="5"/>
        <v>1.8080768170630865E-3</v>
      </c>
      <c r="P34" s="6">
        <f t="shared" si="5"/>
        <v>8.7619740316761832E-4</v>
      </c>
    </row>
    <row r="35" spans="10:16" ht="15" thickBot="1" x14ac:dyDescent="0.35">
      <c r="J35" s="31"/>
      <c r="K35" s="18"/>
      <c r="L35" s="6">
        <f>L33-L34</f>
        <v>-6.4097487321964784E-4</v>
      </c>
      <c r="M35" s="6">
        <f t="shared" ref="M35:P35" si="6">M33-M34</f>
        <v>4.232103263481161E-4</v>
      </c>
      <c r="N35" s="6">
        <f t="shared" si="6"/>
        <v>8.0974300360278184E-4</v>
      </c>
      <c r="O35" s="6">
        <f t="shared" si="6"/>
        <v>-3.5044687519056685E-4</v>
      </c>
      <c r="P35" s="6">
        <f t="shared" si="6"/>
        <v>1.7024359975705017E-4</v>
      </c>
    </row>
    <row r="36" spans="10:16" ht="15" thickBot="1" x14ac:dyDescent="0.35">
      <c r="J36" s="31"/>
      <c r="K36" s="18"/>
      <c r="L36" s="6"/>
      <c r="M36" s="6"/>
      <c r="N36" s="6"/>
      <c r="O36" s="6"/>
      <c r="P36" s="6"/>
    </row>
    <row r="38" spans="10:16" x14ac:dyDescent="0.3">
      <c r="L38" s="17"/>
      <c r="M38" s="17"/>
      <c r="N38" s="17"/>
      <c r="O38" s="17"/>
      <c r="P38" s="17"/>
    </row>
  </sheetData>
  <mergeCells count="5">
    <mergeCell ref="R5:S6"/>
    <mergeCell ref="R7:R9"/>
    <mergeCell ref="T5:V5"/>
    <mergeCell ref="J33:J34"/>
    <mergeCell ref="J35:J36"/>
  </mergeCells>
  <conditionalFormatting sqref="L33:P36">
    <cfRule type="colorScale" priority="3">
      <colorScale>
        <cfvo type="min"/>
        <cfvo type="max"/>
        <color theme="4" tint="0.79998168889431442"/>
        <color theme="3"/>
      </colorScale>
    </cfRule>
    <cfRule type="colorScale" priority="4">
      <colorScale>
        <cfvo type="min"/>
        <cfvo type="max"/>
        <color theme="3"/>
        <color theme="4" tint="0.79998168889431442"/>
      </colorScale>
    </cfRule>
  </conditionalFormatting>
  <conditionalFormatting sqref="L35:P35">
    <cfRule type="cellIs" dxfId="0" priority="2" operator="greaterThan">
      <formula>0</formula>
    </cfRule>
  </conditionalFormatting>
  <conditionalFormatting sqref="T7:V9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4.4" x14ac:dyDescent="0.3"/>
  <cols>
    <col min="1" max="1" width="42.6640625" bestFit="1" customWidth="1"/>
  </cols>
  <sheetData>
    <row r="1" spans="1:4" x14ac:dyDescent="0.3">
      <c r="A1" s="1" t="s">
        <v>0</v>
      </c>
      <c r="B1" s="1" t="s">
        <v>1</v>
      </c>
      <c r="D1">
        <f>(AVERAGE(B:B)/2)*Kutatás!C1</f>
        <v>1312.0644</v>
      </c>
    </row>
    <row r="2" spans="1:4" x14ac:dyDescent="0.3">
      <c r="A2" t="s">
        <v>76</v>
      </c>
      <c r="B2">
        <v>3.58</v>
      </c>
    </row>
    <row r="3" spans="1:4" x14ac:dyDescent="0.3">
      <c r="A3" t="s">
        <v>77</v>
      </c>
      <c r="B3">
        <v>13.5</v>
      </c>
    </row>
    <row r="4" spans="1:4" x14ac:dyDescent="0.3">
      <c r="A4" t="s">
        <v>78</v>
      </c>
      <c r="B4">
        <v>5.78</v>
      </c>
    </row>
    <row r="5" spans="1:4" x14ac:dyDescent="0.3">
      <c r="A5" t="s">
        <v>79</v>
      </c>
      <c r="B5">
        <v>4.9800000000000004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AVERAGE(B:B)/5</f>
        <v>1699</v>
      </c>
    </row>
    <row r="2" spans="1:4" x14ac:dyDescent="0.3">
      <c r="A2" t="s">
        <v>2</v>
      </c>
      <c r="B2" s="2">
        <v>8495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D1">
        <f>AVERAGEA(B:B)</f>
        <v>629.33333333333337</v>
      </c>
    </row>
    <row r="2" spans="1:4" x14ac:dyDescent="0.3">
      <c r="A2" t="s">
        <v>81</v>
      </c>
      <c r="B2">
        <v>819</v>
      </c>
    </row>
    <row r="3" spans="1:4" x14ac:dyDescent="0.3">
      <c r="A3" t="s">
        <v>82</v>
      </c>
      <c r="B3" s="2">
        <v>1069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4.4" x14ac:dyDescent="0.3"/>
  <cols>
    <col min="1" max="1" width="58" bestFit="1" customWidth="1"/>
  </cols>
  <sheetData>
    <row r="1" spans="1:4" x14ac:dyDescent="0.3">
      <c r="A1" s="1" t="s">
        <v>0</v>
      </c>
      <c r="B1" s="1" t="s">
        <v>1</v>
      </c>
      <c r="D1">
        <f>AVERAGE(B:B)</f>
        <v>584</v>
      </c>
    </row>
    <row r="2" spans="1:4" x14ac:dyDescent="0.3">
      <c r="A2" t="s">
        <v>3</v>
      </c>
      <c r="B2">
        <v>569</v>
      </c>
    </row>
    <row r="3" spans="1:4" x14ac:dyDescent="0.3">
      <c r="A3" t="s">
        <v>4</v>
      </c>
      <c r="B3">
        <v>639</v>
      </c>
    </row>
    <row r="4" spans="1:4" x14ac:dyDescent="0.3">
      <c r="A4" t="s">
        <v>5</v>
      </c>
      <c r="B4">
        <v>619</v>
      </c>
    </row>
    <row r="5" spans="1:4" x14ac:dyDescent="0.3">
      <c r="A5" t="s">
        <v>6</v>
      </c>
      <c r="B5">
        <v>489</v>
      </c>
    </row>
    <row r="6" spans="1:4" x14ac:dyDescent="0.3">
      <c r="A6" t="s">
        <v>7</v>
      </c>
      <c r="B6">
        <v>679</v>
      </c>
    </row>
    <row r="7" spans="1:4" x14ac:dyDescent="0.3">
      <c r="A7" t="s">
        <v>8</v>
      </c>
      <c r="B7">
        <v>509</v>
      </c>
    </row>
    <row r="8" spans="1:4" x14ac:dyDescent="0.3">
      <c r="A8" t="s">
        <v>5</v>
      </c>
      <c r="B8">
        <v>619</v>
      </c>
    </row>
    <row r="9" spans="1:4" x14ac:dyDescent="0.3">
      <c r="A9" t="s">
        <v>3</v>
      </c>
      <c r="B9">
        <v>569</v>
      </c>
    </row>
    <row r="10" spans="1:4" x14ac:dyDescent="0.3">
      <c r="A10" t="s">
        <v>4</v>
      </c>
      <c r="B10">
        <v>639</v>
      </c>
    </row>
    <row r="11" spans="1:4" x14ac:dyDescent="0.3">
      <c r="A11" t="s">
        <v>8</v>
      </c>
      <c r="B11">
        <v>509</v>
      </c>
    </row>
    <row r="12" spans="1:4" x14ac:dyDescent="0.3">
      <c r="A12" t="s">
        <v>6</v>
      </c>
      <c r="B12">
        <v>489</v>
      </c>
    </row>
    <row r="13" spans="1:4" x14ac:dyDescent="0.3">
      <c r="A13" t="s">
        <v>7</v>
      </c>
      <c r="B13">
        <v>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cols>
    <col min="1" max="1" width="41.21875" bestFit="1" customWidth="1"/>
  </cols>
  <sheetData>
    <row r="1" spans="1:4" x14ac:dyDescent="0.3">
      <c r="A1" s="1" t="s">
        <v>0</v>
      </c>
      <c r="B1" s="1" t="s">
        <v>1</v>
      </c>
      <c r="D1">
        <f>AVERAGE(C:C)</f>
        <v>524</v>
      </c>
    </row>
    <row r="2" spans="1:4" x14ac:dyDescent="0.3">
      <c r="A2" t="s">
        <v>9</v>
      </c>
      <c r="B2">
        <v>948</v>
      </c>
      <c r="C2">
        <f>B2/2</f>
        <v>474</v>
      </c>
    </row>
    <row r="3" spans="1:4" x14ac:dyDescent="0.3">
      <c r="A3" t="s">
        <v>10</v>
      </c>
      <c r="B3" s="2">
        <v>1058</v>
      </c>
      <c r="C3">
        <f t="shared" ref="C3:C6" si="0">B3/2</f>
        <v>529</v>
      </c>
    </row>
    <row r="4" spans="1:4" x14ac:dyDescent="0.3">
      <c r="A4" t="s">
        <v>11</v>
      </c>
      <c r="B4" s="2">
        <v>1198</v>
      </c>
      <c r="C4">
        <f t="shared" si="0"/>
        <v>599</v>
      </c>
    </row>
    <row r="5" spans="1:4" x14ac:dyDescent="0.3">
      <c r="A5" t="s">
        <v>12</v>
      </c>
      <c r="B5">
        <v>998</v>
      </c>
      <c r="C5">
        <f t="shared" si="0"/>
        <v>499</v>
      </c>
    </row>
    <row r="6" spans="1:4" x14ac:dyDescent="0.3">
      <c r="A6" t="s">
        <v>13</v>
      </c>
      <c r="B6" s="2">
        <v>1038</v>
      </c>
      <c r="C6">
        <f t="shared" si="0"/>
        <v>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:B4"/>
    </sheetView>
  </sheetViews>
  <sheetFormatPr defaultRowHeight="14.4" x14ac:dyDescent="0.3"/>
  <cols>
    <col min="1" max="1" width="50.5546875" bestFit="1" customWidth="1"/>
  </cols>
  <sheetData>
    <row r="1" spans="1:4" x14ac:dyDescent="0.3">
      <c r="A1" s="1" t="s">
        <v>0</v>
      </c>
      <c r="B1" s="1" t="s">
        <v>1</v>
      </c>
      <c r="D1">
        <f>AVERAGE(C2:C4)*Kutatás!C1</f>
        <v>4207.0264166666666</v>
      </c>
    </row>
    <row r="2" spans="1:4" x14ac:dyDescent="0.3">
      <c r="A2" t="s">
        <v>14</v>
      </c>
      <c r="B2" s="4">
        <v>16.989999999999998</v>
      </c>
      <c r="C2">
        <f>B2/2</f>
        <v>8.4949999999999992</v>
      </c>
    </row>
    <row r="3" spans="1:4" x14ac:dyDescent="0.3">
      <c r="A3" t="s">
        <v>15</v>
      </c>
      <c r="B3" s="4">
        <v>24.98</v>
      </c>
      <c r="C3">
        <f t="shared" ref="C3:C4" si="0">B3/2</f>
        <v>12.49</v>
      </c>
    </row>
    <row r="4" spans="1:4" x14ac:dyDescent="0.3">
      <c r="A4" t="s">
        <v>16</v>
      </c>
      <c r="B4" s="4">
        <v>24.98</v>
      </c>
      <c r="C4">
        <f t="shared" si="0"/>
        <v>12.49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4.4" x14ac:dyDescent="0.3"/>
  <cols>
    <col min="1" max="1" width="72.33203125" bestFit="1" customWidth="1"/>
    <col min="4" max="4" width="12.44140625" bestFit="1" customWidth="1"/>
  </cols>
  <sheetData>
    <row r="1" spans="1:4" x14ac:dyDescent="0.3">
      <c r="A1" s="1" t="s">
        <v>0</v>
      </c>
      <c r="B1" s="1" t="s">
        <v>1</v>
      </c>
      <c r="D1">
        <f>AVERAGE(B:B)*Kutatás!C1</f>
        <v>1171.3065333333334</v>
      </c>
    </row>
    <row r="2" spans="1:4" x14ac:dyDescent="0.3">
      <c r="A2" t="s">
        <v>17</v>
      </c>
      <c r="B2" s="4">
        <v>2.15</v>
      </c>
    </row>
    <row r="3" spans="1:4" x14ac:dyDescent="0.3">
      <c r="A3" t="s">
        <v>18</v>
      </c>
      <c r="B3" s="4">
        <v>2.75</v>
      </c>
    </row>
    <row r="4" spans="1:4" x14ac:dyDescent="0.3">
      <c r="A4" t="s">
        <v>19</v>
      </c>
      <c r="B4" s="4">
        <v>6.49</v>
      </c>
    </row>
    <row r="5" spans="1:4" x14ac:dyDescent="0.3">
      <c r="A5" t="s">
        <v>20</v>
      </c>
      <c r="B5" s="4">
        <v>1.95</v>
      </c>
    </row>
    <row r="6" spans="1:4" x14ac:dyDescent="0.3">
      <c r="A6" t="s">
        <v>21</v>
      </c>
      <c r="B6" s="4">
        <v>2.75</v>
      </c>
    </row>
    <row r="7" spans="1:4" x14ac:dyDescent="0.3">
      <c r="A7" t="s">
        <v>22</v>
      </c>
      <c r="B7" s="4">
        <v>2.5499999999999998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4" x14ac:dyDescent="0.3"/>
  <cols>
    <col min="1" max="1" width="42.33203125" bestFit="1" customWidth="1"/>
  </cols>
  <sheetData>
    <row r="1" spans="1:4" x14ac:dyDescent="0.3">
      <c r="A1" s="1" t="s">
        <v>0</v>
      </c>
      <c r="B1" s="1" t="s">
        <v>1</v>
      </c>
      <c r="D1">
        <f>AVERAGE(B2:B6)*Kutatás!C1</f>
        <v>1240.4287000000002</v>
      </c>
    </row>
    <row r="2" spans="1:4" x14ac:dyDescent="0.3">
      <c r="A2" t="s">
        <v>23</v>
      </c>
      <c r="B2" s="4">
        <v>2.4900000000000002</v>
      </c>
    </row>
    <row r="3" spans="1:4" x14ac:dyDescent="0.3">
      <c r="A3" t="s">
        <v>24</v>
      </c>
      <c r="B3" s="4">
        <v>3.49</v>
      </c>
    </row>
    <row r="4" spans="1:4" x14ac:dyDescent="0.3">
      <c r="A4" t="s">
        <v>25</v>
      </c>
      <c r="B4" s="4">
        <v>2.89</v>
      </c>
    </row>
    <row r="5" spans="1:4" x14ac:dyDescent="0.3">
      <c r="A5" t="s">
        <v>26</v>
      </c>
      <c r="B5" s="4">
        <v>3.39</v>
      </c>
    </row>
    <row r="6" spans="1:4" x14ac:dyDescent="0.3">
      <c r="A6" t="s">
        <v>27</v>
      </c>
      <c r="B6" s="4">
        <v>4.1900000000000004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4.4" x14ac:dyDescent="0.3"/>
  <cols>
    <col min="1" max="1" width="75.44140625" bestFit="1" customWidth="1"/>
  </cols>
  <sheetData>
    <row r="1" spans="1:4" x14ac:dyDescent="0.3">
      <c r="A1" s="1" t="s">
        <v>0</v>
      </c>
      <c r="B1" s="1" t="s">
        <v>1</v>
      </c>
      <c r="D1">
        <f>AVERAGE(B2:B14)*Kutatás!C1</f>
        <v>558.87446923076914</v>
      </c>
    </row>
    <row r="2" spans="1:4" x14ac:dyDescent="0.3">
      <c r="A2" t="s">
        <v>28</v>
      </c>
      <c r="B2" s="4">
        <v>1.99</v>
      </c>
    </row>
    <row r="3" spans="1:4" x14ac:dyDescent="0.3">
      <c r="A3" t="s">
        <v>29</v>
      </c>
      <c r="B3" s="4">
        <v>1.25</v>
      </c>
    </row>
    <row r="4" spans="1:4" x14ac:dyDescent="0.3">
      <c r="A4" t="s">
        <v>30</v>
      </c>
      <c r="B4" s="4">
        <v>1.29</v>
      </c>
    </row>
    <row r="5" spans="1:4" x14ac:dyDescent="0.3">
      <c r="A5" t="s">
        <v>31</v>
      </c>
      <c r="B5" s="4">
        <v>1.45</v>
      </c>
    </row>
    <row r="6" spans="1:4" x14ac:dyDescent="0.3">
      <c r="A6" t="s">
        <v>32</v>
      </c>
      <c r="B6" s="4">
        <v>1.59</v>
      </c>
    </row>
    <row r="7" spans="1:4" x14ac:dyDescent="0.3">
      <c r="A7" t="s">
        <v>33</v>
      </c>
      <c r="B7" s="4">
        <v>1.45</v>
      </c>
    </row>
    <row r="8" spans="1:4" x14ac:dyDescent="0.3">
      <c r="A8" t="s">
        <v>34</v>
      </c>
      <c r="B8" s="4">
        <v>1.79</v>
      </c>
    </row>
    <row r="9" spans="1:4" x14ac:dyDescent="0.3">
      <c r="A9" t="s">
        <v>35</v>
      </c>
      <c r="B9" s="4">
        <v>1.29</v>
      </c>
    </row>
    <row r="10" spans="1:4" x14ac:dyDescent="0.3">
      <c r="A10" t="s">
        <v>36</v>
      </c>
      <c r="B10" s="4">
        <v>1.59</v>
      </c>
    </row>
    <row r="11" spans="1:4" x14ac:dyDescent="0.3">
      <c r="A11" t="s">
        <v>37</v>
      </c>
      <c r="B11" s="4">
        <v>1.49</v>
      </c>
    </row>
    <row r="12" spans="1:4" x14ac:dyDescent="0.3">
      <c r="A12" t="s">
        <v>38</v>
      </c>
      <c r="B12" s="4">
        <v>0.85</v>
      </c>
    </row>
    <row r="13" spans="1:4" x14ac:dyDescent="0.3">
      <c r="A13" t="s">
        <v>39</v>
      </c>
      <c r="B13" s="4">
        <v>1.49</v>
      </c>
    </row>
    <row r="14" spans="1:4" x14ac:dyDescent="0.3">
      <c r="A14" t="s">
        <v>40</v>
      </c>
      <c r="B14" s="4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17</vt:i4>
      </vt:variant>
    </vt:vector>
  </HeadingPairs>
  <TitlesOfParts>
    <vt:vector size="17" baseType="lpstr">
      <vt:lpstr>Chicken breast HU</vt:lpstr>
      <vt:lpstr>Butter HU</vt:lpstr>
      <vt:lpstr>Egg HU</vt:lpstr>
      <vt:lpstr>Milk HU</vt:lpstr>
      <vt:lpstr>Pasta HU</vt:lpstr>
      <vt:lpstr>Chicken breast AU</vt:lpstr>
      <vt:lpstr>Butter AU</vt:lpstr>
      <vt:lpstr>Egg AU</vt:lpstr>
      <vt:lpstr>Milk AU</vt:lpstr>
      <vt:lpstr>Pasta AU</vt:lpstr>
      <vt:lpstr>Chicken breast SK</vt:lpstr>
      <vt:lpstr>Egg SK</vt:lpstr>
      <vt:lpstr>Butter SK</vt:lpstr>
      <vt:lpstr>Milk SK</vt:lpstr>
      <vt:lpstr>Kutatás</vt:lpstr>
      <vt:lpstr>Spaghetti SK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Tőke Szonja</cp:lastModifiedBy>
  <dcterms:created xsi:type="dcterms:W3CDTF">2023-11-28T22:44:00Z</dcterms:created>
  <dcterms:modified xsi:type="dcterms:W3CDTF">2023-11-30T16:34:24Z</dcterms:modified>
</cp:coreProperties>
</file>