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őke Szonja\Desktop\UNI\Szakdolgozat\"/>
    </mc:Choice>
  </mc:AlternateContent>
  <bookViews>
    <workbookView xWindow="240" yWindow="12" windowWidth="16092" windowHeight="9660" firstSheet="13" activeTab="15"/>
  </bookViews>
  <sheets>
    <sheet name="Chicken breast HU" sheetId="1" r:id="rId1"/>
    <sheet name="Butter HU" sheetId="2" r:id="rId2"/>
    <sheet name="Egg HU" sheetId="3" r:id="rId3"/>
    <sheet name="Milk HU" sheetId="4" r:id="rId4"/>
    <sheet name="Pasta HU" sheetId="5" r:id="rId5"/>
    <sheet name="Chicken breast AU" sheetId="6" r:id="rId6"/>
    <sheet name="Butter AU" sheetId="7" r:id="rId7"/>
    <sheet name="Egg AU" sheetId="8" r:id="rId8"/>
    <sheet name="Milk AU" sheetId="9" r:id="rId9"/>
    <sheet name="Pasta AU" sheetId="10" r:id="rId10"/>
    <sheet name="Chicken breast SK" sheetId="11" r:id="rId11"/>
    <sheet name="Egg SK" sheetId="12" r:id="rId12"/>
    <sheet name="Butter SK" sheetId="13" r:id="rId13"/>
    <sheet name="Milk SK" sheetId="14" r:id="rId14"/>
    <sheet name="Spaghetti SK" sheetId="15" r:id="rId15"/>
    <sheet name="Kutatás" sheetId="16" r:id="rId16"/>
  </sheets>
  <calcPr calcId="162913"/>
</workbook>
</file>

<file path=xl/calcChain.xml><?xml version="1.0" encoding="utf-8"?>
<calcChain xmlns="http://schemas.openxmlformats.org/spreadsheetml/2006/main">
  <c r="P6" i="16" l="1"/>
  <c r="P4" i="16"/>
  <c r="O5" i="16"/>
  <c r="M4" i="16" l="1"/>
  <c r="C3" i="15" l="1"/>
  <c r="C4" i="15"/>
  <c r="C5" i="15"/>
  <c r="C2" i="15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2" i="14"/>
  <c r="C3" i="13"/>
  <c r="C2" i="13"/>
  <c r="C3" i="12"/>
  <c r="C4" i="12"/>
  <c r="C5" i="12"/>
  <c r="C6" i="12"/>
  <c r="C2" i="12"/>
  <c r="C3" i="11"/>
  <c r="C4" i="11"/>
  <c r="C5" i="11"/>
  <c r="C6" i="11"/>
  <c r="C7" i="11"/>
  <c r="C8" i="11"/>
  <c r="C2" i="11"/>
  <c r="C3" i="10"/>
  <c r="C4" i="10"/>
  <c r="C5" i="10"/>
  <c r="C6" i="10"/>
  <c r="C2" i="10"/>
  <c r="C3" i="9"/>
  <c r="C4" i="9"/>
  <c r="C5" i="9"/>
  <c r="C6" i="9"/>
  <c r="C7" i="9"/>
  <c r="C8" i="9"/>
  <c r="C9" i="9"/>
  <c r="C10" i="9"/>
  <c r="C11" i="9"/>
  <c r="C12" i="9"/>
  <c r="C13" i="9"/>
  <c r="C14" i="9"/>
  <c r="C2" i="9"/>
  <c r="C3" i="8"/>
  <c r="C4" i="8"/>
  <c r="C5" i="8"/>
  <c r="C2" i="8"/>
  <c r="C3" i="7"/>
  <c r="C4" i="7"/>
  <c r="C5" i="7"/>
  <c r="C6" i="7"/>
  <c r="C7" i="7"/>
  <c r="C2" i="7"/>
  <c r="C2" i="6"/>
  <c r="C3" i="6"/>
  <c r="C4" i="6"/>
  <c r="O31" i="16" l="1"/>
  <c r="N31" i="16"/>
  <c r="M31" i="16"/>
  <c r="E1" i="15"/>
  <c r="F1" i="15" s="1"/>
  <c r="G5" i="16"/>
  <c r="G6" i="16"/>
  <c r="G7" i="16"/>
  <c r="G8" i="16"/>
  <c r="G4" i="16"/>
  <c r="B10" i="16"/>
  <c r="B9" i="16"/>
  <c r="B8" i="16"/>
  <c r="B7" i="16"/>
  <c r="B6" i="16"/>
  <c r="B5" i="16"/>
  <c r="B4" i="16"/>
  <c r="D1" i="15"/>
  <c r="D8" i="16" s="1"/>
  <c r="D1" i="14"/>
  <c r="D7" i="16" s="1"/>
  <c r="D1" i="13"/>
  <c r="D6" i="16" s="1"/>
  <c r="D1" i="12"/>
  <c r="D5" i="16" s="1"/>
  <c r="D1" i="11"/>
  <c r="D4" i="16" s="1"/>
  <c r="D1" i="10"/>
  <c r="C8" i="16" s="1"/>
  <c r="D1" i="9"/>
  <c r="C7" i="16" s="1"/>
  <c r="D1" i="8"/>
  <c r="C5" i="16" s="1"/>
  <c r="D1" i="7"/>
  <c r="C6" i="16" s="1"/>
  <c r="D1" i="5"/>
  <c r="D1" i="4"/>
  <c r="D1" i="3"/>
  <c r="D1" i="2"/>
  <c r="D1" i="1"/>
  <c r="D9" i="16" l="1"/>
  <c r="D1" i="6"/>
  <c r="C4" i="16" s="1"/>
  <c r="I6" i="16" l="1"/>
  <c r="I5" i="16"/>
  <c r="E1" i="16"/>
  <c r="I8" i="16"/>
  <c r="I7" i="16"/>
  <c r="M6" i="16"/>
  <c r="D10" i="16"/>
  <c r="I4" i="16"/>
  <c r="C9" i="16"/>
  <c r="H4" i="16" s="1"/>
  <c r="N32" i="16" l="1"/>
  <c r="M32" i="16"/>
  <c r="O32" i="16"/>
  <c r="H5" i="16"/>
  <c r="D1" i="16"/>
  <c r="H7" i="16"/>
  <c r="H8" i="16"/>
  <c r="M5" i="16"/>
  <c r="M33" i="16" s="1"/>
  <c r="H6" i="16"/>
  <c r="C10" i="16"/>
  <c r="O33" i="16" l="1"/>
  <c r="N33" i="16"/>
</calcChain>
</file>

<file path=xl/sharedStrings.xml><?xml version="1.0" encoding="utf-8"?>
<sst xmlns="http://schemas.openxmlformats.org/spreadsheetml/2006/main" count="177" uniqueCount="119">
  <si>
    <t>Product Name</t>
  </si>
  <si>
    <t>Product Price</t>
  </si>
  <si>
    <t>Valdor friss csirkemellfilé - kb. 550g</t>
  </si>
  <si>
    <t>Lurpak sótlan vaj 200 g</t>
  </si>
  <si>
    <t>Farm Tojás Farm Prémium mélyalmos tojás M 10 db</t>
  </si>
  <si>
    <t>Farm Tojás Free Range tojás szabad tartásból M 10 db</t>
  </si>
  <si>
    <t>Mizo ESL tej 2,8% 1 l</t>
  </si>
  <si>
    <t>Naszálytej Magic Milk laktózmentes UHT tej 2,8% zsírtartalommal, 1L</t>
  </si>
  <si>
    <t>Cserpes Tej 2,8% 1 l</t>
  </si>
  <si>
    <t>Tarka UHT félzsíros tej 2,8% 1 l</t>
  </si>
  <si>
    <t>Zöldfarm BIO UHT tej 2,8% 1 l</t>
  </si>
  <si>
    <t>Mizo UHT félzsíros tej 2,8% 1 l</t>
  </si>
  <si>
    <t>Balogh Tésztakarékos spagetti 500g tojás nélküli</t>
  </si>
  <si>
    <t>Balogh Tetővári Spagetti - 500g</t>
  </si>
  <si>
    <t>Durillo Durum Spagetti Száraztészta 500 g</t>
  </si>
  <si>
    <t>Gyermelyi Spagetti 4 tojásos tészta 500 g</t>
  </si>
  <si>
    <t>Gyermelyi Vita Pasta Spagetti durum tészta 500 g</t>
  </si>
  <si>
    <t>GENUSS 100% AUS ÖSTERREICH Maishendl Filetsteak per kg</t>
  </si>
  <si>
    <t>ZURÜCK ZUM URSPRUNG Bio Landhendl Filets per kg</t>
  </si>
  <si>
    <t>ZURÜCK ZUM URSPRUNG Landhendl Filetstreifen per kg</t>
  </si>
  <si>
    <t>16,99</t>
  </si>
  <si>
    <t>24,98</t>
  </si>
  <si>
    <t>MILFINA Teebutter laktosefrei 250g</t>
  </si>
  <si>
    <t>ZURÜCK ZUM URSPRUNG Bergbauern Joghurtbutter 250g</t>
  </si>
  <si>
    <t>MILFINA Teebutter 250g</t>
  </si>
  <si>
    <t>ZURÜCK ZUM URSPRUNG Streichzart mit Bergbauernbutter und Sonnenblumenöl 250g</t>
  </si>
  <si>
    <t>MILFINA Butterschmalz 500g</t>
  </si>
  <si>
    <t>ZURÜCK ZUM URSPRUNG Bergbauernbutter aus Süßrahm 250g</t>
  </si>
  <si>
    <t>2,15</t>
  </si>
  <si>
    <t>2,75</t>
  </si>
  <si>
    <t>1,95</t>
  </si>
  <si>
    <t>6,49</t>
  </si>
  <si>
    <t>2,55</t>
  </si>
  <si>
    <t>GOLDLAND Frische Eier aus Bodenhaltung 10Stk.</t>
  </si>
  <si>
    <t>GOLDLAND Frische Eier aus Freilandhaltung 10Stk.</t>
  </si>
  <si>
    <t>FAIR HOF Tierwohl-Eier 10Stk.</t>
  </si>
  <si>
    <t>ZURÜCK ZUM URSPRUNG Bio Eier 10Stk.</t>
  </si>
  <si>
    <t>2,49</t>
  </si>
  <si>
    <t>2,89</t>
  </si>
  <si>
    <t>3,39</t>
  </si>
  <si>
    <t>4,19</t>
  </si>
  <si>
    <t>ZURÜCK ZUM URSPRUNG Schafmilch 500ml</t>
  </si>
  <si>
    <t>MILFINA Leichte Milch 1l</t>
  </si>
  <si>
    <t>MILFINA Milch laktosefrei 1,8% Fett 1l</t>
  </si>
  <si>
    <t>MILFINA Vollmilch 3,5% Fett 1l</t>
  </si>
  <si>
    <t>ZURÜCK ZUM URSPRUNG leichte Murauer Bergbauern Heumilch 0,9 % Fett länger frisch 1l</t>
  </si>
  <si>
    <t>ZURÜCK ZUM URSPRUNG frische Murauer Bergbauern Heumilch 3,6 % Fett 1l</t>
  </si>
  <si>
    <t>ZURÜCK ZUM URSPRUNG Ursprungsmilch 1l</t>
  </si>
  <si>
    <t>MILFINA Längerfrische Vollmilch 3,5% Fett 1l</t>
  </si>
  <si>
    <t>ZURÜCK ZUM URSPRUNG Bergbauer Heumilch Schlagobers 250ml</t>
  </si>
  <si>
    <t>ZURÜCK ZUM URSPRUNG Bergbauern Heumilch Sauerrahm 250g</t>
  </si>
  <si>
    <t>FAIR HOF Bergbauern Vollmilch länger frisch 3,5 % Fett 1l</t>
  </si>
  <si>
    <t>ZURÜCK ZUM URSPRUNG Murauer Bergbauern Heumilch länger frisch 3,6 % Fett 1l</t>
  </si>
  <si>
    <t>ZURÜCK ZUM URSPRUNG Bergbauern Heumilch in Glasflasche 1l</t>
  </si>
  <si>
    <t>1,99</t>
  </si>
  <si>
    <t>1,25</t>
  </si>
  <si>
    <t>1,45</t>
  </si>
  <si>
    <t>1,29</t>
  </si>
  <si>
    <t>1,59</t>
  </si>
  <si>
    <t>1,79</t>
  </si>
  <si>
    <t>0,85</t>
  </si>
  <si>
    <t>1,49</t>
  </si>
  <si>
    <t>1,75</t>
  </si>
  <si>
    <t>CUCINA NOBILE Dinkel Spaghetti 500g</t>
  </si>
  <si>
    <t>ZURÜCK ZUM URSPRUNG Dinkel Spaghetti 500g</t>
  </si>
  <si>
    <t>BIO NATURA Spaghetti Vollkorn 500g</t>
  </si>
  <si>
    <t>BIO NATURA Spaghetti Hartweizen 500g</t>
  </si>
  <si>
    <t>CUCINA NOBILE Spaghetti 1kg</t>
  </si>
  <si>
    <t>2,35</t>
  </si>
  <si>
    <t>1,48</t>
  </si>
  <si>
    <t>Kuracie stehná cca 500g Hyza</t>
  </si>
  <si>
    <t>Kačacie stehná s kožou 500g Sous-vide, Beef House</t>
  </si>
  <si>
    <t>Kačacie trhané mäso 500g Selský Grunt</t>
  </si>
  <si>
    <t>Kuracie pečienky cca 500g TopFarm</t>
  </si>
  <si>
    <t>Kuracie stehná cca 500g Hyza VÝPREDAJ</t>
  </si>
  <si>
    <t>Kuracie stehná Prémium cca 500g TopFarm</t>
  </si>
  <si>
    <t>Kuracie stehná Prémium vykostené cca 500g TopFarm</t>
  </si>
  <si>
    <t>Vajcia podstielkový chov L 10ks Tatranské</t>
  </si>
  <si>
    <t>Vajcia podstielkový chov M 10ks Tatranské</t>
  </si>
  <si>
    <t>Vajcia klietkový chov L 10ks Baloň</t>
  </si>
  <si>
    <t>Vajcia klietkový chov M 10ks Baloň</t>
  </si>
  <si>
    <t>Vajcia voľný výbeh M-L 10ks Baloň</t>
  </si>
  <si>
    <t>Rama 100% rastlinná alter. s olivovým olejom 200g</t>
  </si>
  <si>
    <t>Rama 100% rastlinná alternatíva, slaná 200 g</t>
  </si>
  <si>
    <t>Mlieko polotučné 1,5% 1l Rajo</t>
  </si>
  <si>
    <t>Mlieko polotučné 1,5% 1l Tami</t>
  </si>
  <si>
    <t>Mlieko Maresi 500ml</t>
  </si>
  <si>
    <t>Mlieko plnotučné 3,6% Bio čerstvé 1l Tami</t>
  </si>
  <si>
    <t>Mlieko polotučné 1,5% bezlakt. Lakto Free 1l Rajo</t>
  </si>
  <si>
    <t>Jesenka zahustené sladené mlieko 75g Tatra</t>
  </si>
  <si>
    <t>Mlieko Barista 3,5% 1l Tami</t>
  </si>
  <si>
    <t>Mlieko polotučné 1,5% bezlaktózové 1l Tami</t>
  </si>
  <si>
    <t>Mlieko Barista 3,5% 1l Rajo</t>
  </si>
  <si>
    <t>Mlieko kokosové 200ml M&amp;S</t>
  </si>
  <si>
    <t>Mlieko kokosové 500ml M&amp;S</t>
  </si>
  <si>
    <t>Mlieko kozie čerstvé 1l Farma Bardy</t>
  </si>
  <si>
    <t>Mlieko nízkotučné 0,5% 1l Rajo</t>
  </si>
  <si>
    <t>Mlieko plnotučné 3,5% UHT 1l Rajo</t>
  </si>
  <si>
    <t>Mlieko polotučné 1,5% Dráčik 250ml Tami</t>
  </si>
  <si>
    <t>Cestoviny Špagety 500g Gyermelyi</t>
  </si>
  <si>
    <t>Cestoviny Špagety sépiové čierne 500g Della Costa</t>
  </si>
  <si>
    <t>Cestoviny Špagety čerstvé 500g Max Food</t>
  </si>
  <si>
    <t>Cestoviny Špagety celozrnné 500g Divella</t>
  </si>
  <si>
    <t>Euro</t>
  </si>
  <si>
    <t>Magyarország</t>
  </si>
  <si>
    <t>Ausztria</t>
  </si>
  <si>
    <t>Szlovákia</t>
  </si>
  <si>
    <t>500 g csirkemell</t>
  </si>
  <si>
    <t>10 darab tojás</t>
  </si>
  <si>
    <t>vaj</t>
  </si>
  <si>
    <t>tej</t>
  </si>
  <si>
    <t>spagetti</t>
  </si>
  <si>
    <t>Átlagkereset</t>
  </si>
  <si>
    <t>Bevásárlás végösszege</t>
  </si>
  <si>
    <t>HU</t>
  </si>
  <si>
    <t>AU</t>
  </si>
  <si>
    <t>SK</t>
  </si>
  <si>
    <t>átlagbér</t>
  </si>
  <si>
    <t>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</si>
</sst>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  <font>
      <b/>
      <sz val="11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sz val="11"/>
      <color rgb="FFFFFFFF"/>
      <name val="Times New Roman"/>
      <family val="1"/>
      <charset val="238"/>
    </font>
  </fonts>
  <fills count="10">
    <fill>
      <patternFill patternType="none"/>
    </fill>
    <fill>
      <patternFill patternType="gray125"/>
    </fill>
    <fill>
      <patternFill patternType="solid">
        <fgColor rgb="FF6983A2"/>
        <bgColor indexed="64"/>
      </patternFill>
    </fill>
    <fill>
      <patternFill patternType="solid">
        <fgColor rgb="FF99B0CC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567293"/>
        <bgColor indexed="64"/>
      </patternFill>
    </fill>
    <fill>
      <patternFill patternType="solid">
        <fgColor rgb="FF8BA3C0"/>
        <bgColor indexed="64"/>
      </patternFill>
    </fill>
    <fill>
      <patternFill patternType="solid">
        <fgColor rgb="FFBCD0E9"/>
        <bgColor indexed="64"/>
      </patternFill>
    </fill>
    <fill>
      <patternFill patternType="solid">
        <fgColor rgb="FF16365C"/>
        <bgColor indexed="64"/>
      </patternFill>
    </fill>
    <fill>
      <patternFill patternType="solid">
        <fgColor rgb="FF5B769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NumberFormat="1"/>
    <xf numFmtId="0" fontId="3" fillId="0" borderId="0" xfId="0" applyFont="1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0" fontId="6" fillId="0" borderId="5" xfId="0" applyFont="1" applyBorder="1" applyAlignment="1">
      <alignment horizontal="center" vertical="center"/>
    </xf>
    <xf numFmtId="10" fontId="6" fillId="2" borderId="5" xfId="0" applyNumberFormat="1" applyFont="1" applyFill="1" applyBorder="1" applyAlignment="1">
      <alignment horizontal="center" vertical="center"/>
    </xf>
    <xf numFmtId="10" fontId="6" fillId="3" borderId="5" xfId="0" applyNumberFormat="1" applyFont="1" applyFill="1" applyBorder="1" applyAlignment="1">
      <alignment horizontal="center" vertical="center"/>
    </xf>
    <xf numFmtId="10" fontId="6" fillId="4" borderId="5" xfId="0" applyNumberFormat="1" applyFont="1" applyFill="1" applyBorder="1" applyAlignment="1">
      <alignment horizontal="center" vertical="center"/>
    </xf>
    <xf numFmtId="10" fontId="6" fillId="5" borderId="5" xfId="0" applyNumberFormat="1" applyFont="1" applyFill="1" applyBorder="1" applyAlignment="1">
      <alignment horizontal="center" vertical="center"/>
    </xf>
    <xf numFmtId="10" fontId="6" fillId="6" borderId="5" xfId="0" applyNumberFormat="1" applyFont="1" applyFill="1" applyBorder="1" applyAlignment="1">
      <alignment horizontal="center" vertical="center"/>
    </xf>
    <xf numFmtId="10" fontId="6" fillId="7" borderId="5" xfId="0" applyNumberFormat="1" applyFont="1" applyFill="1" applyBorder="1" applyAlignment="1">
      <alignment horizontal="center" vertical="center"/>
    </xf>
    <xf numFmtId="10" fontId="7" fillId="8" borderId="5" xfId="0" applyNumberFormat="1" applyFont="1" applyFill="1" applyBorder="1" applyAlignment="1">
      <alignment horizontal="center" vertical="center"/>
    </xf>
    <xf numFmtId="10" fontId="6" fillId="9" borderId="5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5" fontId="0" fillId="0" borderId="0" xfId="1" applyNumberFormat="1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textRotation="90" wrapText="1"/>
    </xf>
  </cellXfs>
  <cellStyles count="2">
    <cellStyle name="Normál" xfId="0" builtinId="0"/>
    <cellStyle name="Százalék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Kutatás!$B$3</c:f>
              <c:strCache>
                <c:ptCount val="1"/>
                <c:pt idx="0">
                  <c:v>Magyarország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4000"/>
                      <a:shade val="51000"/>
                      <a:satMod val="130000"/>
                    </a:schemeClr>
                  </a:gs>
                  <a:gs pos="80000">
                    <a:schemeClr val="accent1">
                      <a:tint val="54000"/>
                      <a:shade val="93000"/>
                      <a:satMod val="130000"/>
                    </a:schemeClr>
                  </a:gs>
                  <a:gs pos="100000">
                    <a:schemeClr val="accent1">
                      <a:tint val="54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E6A-499A-847E-68A5A7F3827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77000"/>
                      <a:shade val="51000"/>
                      <a:satMod val="130000"/>
                    </a:schemeClr>
                  </a:gs>
                  <a:gs pos="80000">
                    <a:schemeClr val="accent1">
                      <a:tint val="77000"/>
                      <a:shade val="93000"/>
                      <a:satMod val="130000"/>
                    </a:schemeClr>
                  </a:gs>
                  <a:gs pos="100000">
                    <a:schemeClr val="accent1">
                      <a:tint val="77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E6A-499A-847E-68A5A7F3827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E6A-499A-847E-68A5A7F3827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hade val="76000"/>
                      <a:shade val="51000"/>
                      <a:satMod val="130000"/>
                    </a:schemeClr>
                  </a:gs>
                  <a:gs pos="80000">
                    <a:schemeClr val="accent1">
                      <a:shade val="76000"/>
                      <a:shade val="93000"/>
                      <a:satMod val="130000"/>
                    </a:schemeClr>
                  </a:gs>
                  <a:gs pos="100000">
                    <a:schemeClr val="accent1">
                      <a:shade val="7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E6A-499A-847E-68A5A7F3827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shade val="53000"/>
                      <a:shade val="51000"/>
                      <a:satMod val="130000"/>
                    </a:schemeClr>
                  </a:gs>
                  <a:gs pos="80000">
                    <a:schemeClr val="accent1">
                      <a:shade val="53000"/>
                      <a:shade val="93000"/>
                      <a:satMod val="130000"/>
                    </a:schemeClr>
                  </a:gs>
                  <a:gs pos="100000">
                    <a:schemeClr val="accent1">
                      <a:shade val="53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E6A-499A-847E-68A5A7F38272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hu-H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Kutatás!$A$4:$A$8</c:f>
              <c:strCache>
                <c:ptCount val="5"/>
                <c:pt idx="0">
                  <c:v>500 g csirkemell</c:v>
                </c:pt>
                <c:pt idx="1">
                  <c:v>10 darab tojás</c:v>
                </c:pt>
                <c:pt idx="2">
                  <c:v>vaj</c:v>
                </c:pt>
                <c:pt idx="3">
                  <c:v>tej</c:v>
                </c:pt>
                <c:pt idx="4">
                  <c:v>spagetti</c:v>
                </c:pt>
              </c:strCache>
            </c:strRef>
          </c:cat>
          <c:val>
            <c:numRef>
              <c:f>Kutatás!$B$4:$B$8</c:f>
              <c:numCache>
                <c:formatCode>General</c:formatCode>
                <c:ptCount val="5"/>
                <c:pt idx="0">
                  <c:v>1649</c:v>
                </c:pt>
                <c:pt idx="1">
                  <c:v>629.33333333333337</c:v>
                </c:pt>
                <c:pt idx="2">
                  <c:v>1699</c:v>
                </c:pt>
                <c:pt idx="3">
                  <c:v>584</c:v>
                </c:pt>
                <c:pt idx="4">
                  <c:v>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A-4F1E-9F26-8B6DDC6E7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1F497D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hu-HU" sz="1500" b="1" i="0" baseline="0">
                <a:effectLst/>
              </a:rPr>
              <a:t>Ausztriai bevásárlás árai 2023.11.22-ei adatokkal</a:t>
            </a:r>
            <a:endParaRPr lang="hu-HU" sz="15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1F497D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Kutatás!$C$3</c:f>
              <c:strCache>
                <c:ptCount val="1"/>
                <c:pt idx="0">
                  <c:v>Ausztria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4000"/>
                      <a:shade val="51000"/>
                      <a:satMod val="130000"/>
                    </a:schemeClr>
                  </a:gs>
                  <a:gs pos="80000">
                    <a:schemeClr val="accent1">
                      <a:tint val="54000"/>
                      <a:shade val="93000"/>
                      <a:satMod val="130000"/>
                    </a:schemeClr>
                  </a:gs>
                  <a:gs pos="100000">
                    <a:schemeClr val="accent1">
                      <a:tint val="54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693-49B4-948A-DFC5E6B587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77000"/>
                      <a:shade val="51000"/>
                      <a:satMod val="130000"/>
                    </a:schemeClr>
                  </a:gs>
                  <a:gs pos="80000">
                    <a:schemeClr val="accent1">
                      <a:tint val="77000"/>
                      <a:shade val="93000"/>
                      <a:satMod val="130000"/>
                    </a:schemeClr>
                  </a:gs>
                  <a:gs pos="100000">
                    <a:schemeClr val="accent1">
                      <a:tint val="77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693-49B4-948A-DFC5E6B587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693-49B4-948A-DFC5E6B587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hade val="76000"/>
                      <a:shade val="51000"/>
                      <a:satMod val="130000"/>
                    </a:schemeClr>
                  </a:gs>
                  <a:gs pos="80000">
                    <a:schemeClr val="accent1">
                      <a:shade val="76000"/>
                      <a:shade val="93000"/>
                      <a:satMod val="130000"/>
                    </a:schemeClr>
                  </a:gs>
                  <a:gs pos="100000">
                    <a:schemeClr val="accent1">
                      <a:shade val="7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693-49B4-948A-DFC5E6B587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shade val="53000"/>
                      <a:shade val="51000"/>
                      <a:satMod val="130000"/>
                    </a:schemeClr>
                  </a:gs>
                  <a:gs pos="80000">
                    <a:schemeClr val="accent1">
                      <a:shade val="53000"/>
                      <a:shade val="93000"/>
                      <a:satMod val="130000"/>
                    </a:schemeClr>
                  </a:gs>
                  <a:gs pos="100000">
                    <a:schemeClr val="accent1">
                      <a:shade val="53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693-49B4-948A-DFC5E6B587D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hu-H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Kutatás!$A$4:$A$8</c:f>
              <c:strCache>
                <c:ptCount val="5"/>
                <c:pt idx="0">
                  <c:v>500 g csirkemell</c:v>
                </c:pt>
                <c:pt idx="1">
                  <c:v>10 darab tojás</c:v>
                </c:pt>
                <c:pt idx="2">
                  <c:v>vaj</c:v>
                </c:pt>
                <c:pt idx="3">
                  <c:v>tej</c:v>
                </c:pt>
                <c:pt idx="4">
                  <c:v>spagetti</c:v>
                </c:pt>
              </c:strCache>
            </c:strRef>
          </c:cat>
          <c:val>
            <c:numRef>
              <c:f>Kutatás!$C$4:$C$8</c:f>
              <c:numCache>
                <c:formatCode>General</c:formatCode>
                <c:ptCount val="5"/>
                <c:pt idx="0">
                  <c:v>4207.0264166666666</c:v>
                </c:pt>
                <c:pt idx="1">
                  <c:v>1221.5771999999999</c:v>
                </c:pt>
                <c:pt idx="2">
                  <c:v>1171.3065333333332</c:v>
                </c:pt>
                <c:pt idx="3">
                  <c:v>558.87446923076925</c:v>
                </c:pt>
                <c:pt idx="4">
                  <c:v>618.3291999999999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3-483A-A712-26EAA48C7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hu-HU"/>
              <a:t>Szlovákiai bevásárlás árai 2023.11.22-ei adatokkal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Kutatás!$D$3</c:f>
              <c:strCache>
                <c:ptCount val="1"/>
                <c:pt idx="0">
                  <c:v>Szlovákia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4000"/>
                      <a:shade val="51000"/>
                      <a:satMod val="130000"/>
                    </a:schemeClr>
                  </a:gs>
                  <a:gs pos="80000">
                    <a:schemeClr val="accent1">
                      <a:tint val="54000"/>
                      <a:shade val="93000"/>
                      <a:satMod val="130000"/>
                    </a:schemeClr>
                  </a:gs>
                  <a:gs pos="100000">
                    <a:schemeClr val="accent1">
                      <a:tint val="54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E62-4AF7-91FC-A87826A85DB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77000"/>
                      <a:shade val="51000"/>
                      <a:satMod val="130000"/>
                    </a:schemeClr>
                  </a:gs>
                  <a:gs pos="80000">
                    <a:schemeClr val="accent1">
                      <a:tint val="77000"/>
                      <a:shade val="93000"/>
                      <a:satMod val="130000"/>
                    </a:schemeClr>
                  </a:gs>
                  <a:gs pos="100000">
                    <a:schemeClr val="accent1">
                      <a:tint val="77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E62-4AF7-91FC-A87826A85DB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E62-4AF7-91FC-A87826A85DB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hade val="76000"/>
                      <a:shade val="51000"/>
                      <a:satMod val="130000"/>
                    </a:schemeClr>
                  </a:gs>
                  <a:gs pos="80000">
                    <a:schemeClr val="accent1">
                      <a:shade val="76000"/>
                      <a:shade val="93000"/>
                      <a:satMod val="130000"/>
                    </a:schemeClr>
                  </a:gs>
                  <a:gs pos="100000">
                    <a:schemeClr val="accent1">
                      <a:shade val="7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E62-4AF7-91FC-A87826A85DB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shade val="53000"/>
                      <a:shade val="51000"/>
                      <a:satMod val="130000"/>
                    </a:schemeClr>
                  </a:gs>
                  <a:gs pos="80000">
                    <a:schemeClr val="accent1">
                      <a:shade val="53000"/>
                      <a:shade val="93000"/>
                      <a:satMod val="130000"/>
                    </a:schemeClr>
                  </a:gs>
                  <a:gs pos="100000">
                    <a:schemeClr val="accent1">
                      <a:shade val="53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E62-4AF7-91FC-A87826A85DB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hu-H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Kutatás!$A$4:$A$8</c:f>
              <c:strCache>
                <c:ptCount val="5"/>
                <c:pt idx="0">
                  <c:v>500 g csirkemell</c:v>
                </c:pt>
                <c:pt idx="1">
                  <c:v>10 darab tojás</c:v>
                </c:pt>
                <c:pt idx="2">
                  <c:v>vaj</c:v>
                </c:pt>
                <c:pt idx="3">
                  <c:v>tej</c:v>
                </c:pt>
                <c:pt idx="4">
                  <c:v>spagetti</c:v>
                </c:pt>
              </c:strCache>
            </c:strRef>
          </c:cat>
          <c:val>
            <c:numRef>
              <c:f>Kutatás!$D$4:$D$8</c:f>
              <c:numCache>
                <c:formatCode>General</c:formatCode>
                <c:ptCount val="5"/>
                <c:pt idx="0">
                  <c:v>1595.9141285714286</c:v>
                </c:pt>
                <c:pt idx="1">
                  <c:v>1300.7535</c:v>
                </c:pt>
                <c:pt idx="2">
                  <c:v>825.69569999999987</c:v>
                </c:pt>
                <c:pt idx="3">
                  <c:v>643.96724000000006</c:v>
                </c:pt>
                <c:pt idx="4">
                  <c:v>1312.0644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5-436D-90B5-76A891AFB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hu-HU"/>
              <a:t>A termékek árainak aránya a bevásárlás során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hu-HU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Kutatás!$F$4</c:f>
              <c:strCache>
                <c:ptCount val="1"/>
                <c:pt idx="0">
                  <c:v>500 g csirkemell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hu-H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Kutatás!$G$3:$I$3</c:f>
              <c:strCache>
                <c:ptCount val="3"/>
                <c:pt idx="0">
                  <c:v>Magyarország</c:v>
                </c:pt>
                <c:pt idx="1">
                  <c:v>Ausztria</c:v>
                </c:pt>
                <c:pt idx="2">
                  <c:v>Szlovákia</c:v>
                </c:pt>
              </c:strCache>
            </c:strRef>
          </c:cat>
          <c:val>
            <c:numRef>
              <c:f>Kutatás!$G$4:$I$4</c:f>
              <c:numCache>
                <c:formatCode>0.0%</c:formatCode>
                <c:ptCount val="3"/>
                <c:pt idx="0">
                  <c:v>0.32548193960128952</c:v>
                </c:pt>
                <c:pt idx="1">
                  <c:v>0.54094957518350706</c:v>
                </c:pt>
                <c:pt idx="2">
                  <c:v>0.28105021531690472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17-4A72-9624-E3C134F1F718}"/>
            </c:ext>
          </c:extLst>
        </c:ser>
        <c:ser>
          <c:idx val="1"/>
          <c:order val="1"/>
          <c:tx>
            <c:strRef>
              <c:f>Kutatás!$F$5</c:f>
              <c:strCache>
                <c:ptCount val="1"/>
                <c:pt idx="0">
                  <c:v>10 darab tojás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hu-H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Kutatás!$G$3:$I$3</c:f>
              <c:strCache>
                <c:ptCount val="3"/>
                <c:pt idx="0">
                  <c:v>Magyarország</c:v>
                </c:pt>
                <c:pt idx="1">
                  <c:v>Ausztria</c:v>
                </c:pt>
                <c:pt idx="2">
                  <c:v>Szlovákia</c:v>
                </c:pt>
              </c:strCache>
            </c:strRef>
          </c:cat>
          <c:val>
            <c:numRef>
              <c:f>Kutatás!$G$5:$I$5</c:f>
              <c:numCache>
                <c:formatCode>0.0%</c:formatCode>
                <c:ptCount val="3"/>
                <c:pt idx="0">
                  <c:v>0.12421869859859201</c:v>
                </c:pt>
                <c:pt idx="1">
                  <c:v>0.15707333445208926</c:v>
                </c:pt>
                <c:pt idx="2">
                  <c:v>0.22907062773888795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17-4A72-9624-E3C134F1F718}"/>
            </c:ext>
          </c:extLst>
        </c:ser>
        <c:ser>
          <c:idx val="2"/>
          <c:order val="2"/>
          <c:tx>
            <c:strRef>
              <c:f>Kutatás!$F$6</c:f>
              <c:strCache>
                <c:ptCount val="1"/>
                <c:pt idx="0">
                  <c:v>vaj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hu-H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Kutatás!$G$3:$I$3</c:f>
              <c:strCache>
                <c:ptCount val="3"/>
                <c:pt idx="0">
                  <c:v>Magyarország</c:v>
                </c:pt>
                <c:pt idx="1">
                  <c:v>Ausztria</c:v>
                </c:pt>
                <c:pt idx="2">
                  <c:v>Szlovákia</c:v>
                </c:pt>
              </c:strCache>
            </c:strRef>
          </c:cat>
          <c:val>
            <c:numRef>
              <c:f>Kutatás!$G$6:$I$6</c:f>
              <c:numCache>
                <c:formatCode>0.0%</c:formatCode>
                <c:ptCount val="3"/>
                <c:pt idx="0">
                  <c:v>0.33535100993486411</c:v>
                </c:pt>
                <c:pt idx="1">
                  <c:v>0.15060941122360821</c:v>
                </c:pt>
                <c:pt idx="2">
                  <c:v>0.14541005065164189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17-4A72-9624-E3C134F1F718}"/>
            </c:ext>
          </c:extLst>
        </c:ser>
        <c:ser>
          <c:idx val="3"/>
          <c:order val="3"/>
          <c:tx>
            <c:strRef>
              <c:f>Kutatás!$F$7</c:f>
              <c:strCache>
                <c:ptCount val="1"/>
                <c:pt idx="0">
                  <c:v>tej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hu-H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Kutatás!$G$3:$I$3</c:f>
              <c:strCache>
                <c:ptCount val="3"/>
                <c:pt idx="0">
                  <c:v>Magyarország</c:v>
                </c:pt>
                <c:pt idx="1">
                  <c:v>Ausztria</c:v>
                </c:pt>
                <c:pt idx="2">
                  <c:v>Szlovákia</c:v>
                </c:pt>
              </c:strCache>
            </c:strRef>
          </c:cat>
          <c:val>
            <c:numRef>
              <c:f>Kutatás!$G$7:$I$7</c:f>
              <c:numCache>
                <c:formatCode>0.0%</c:formatCode>
                <c:ptCount val="3"/>
                <c:pt idx="0">
                  <c:v>0.11527074149615105</c:v>
                </c:pt>
                <c:pt idx="1">
                  <c:v>7.1861423430478646E-2</c:v>
                </c:pt>
                <c:pt idx="2">
                  <c:v>0.11340656005160019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17-4A72-9624-E3C134F1F718}"/>
            </c:ext>
          </c:extLst>
        </c:ser>
        <c:ser>
          <c:idx val="4"/>
          <c:order val="4"/>
          <c:tx>
            <c:strRef>
              <c:f>Kutatás!$F$8</c:f>
              <c:strCache>
                <c:ptCount val="1"/>
                <c:pt idx="0">
                  <c:v>spagetti</c:v>
                </c:pt>
              </c:strCache>
            </c:strRef>
          </c:tx>
          <c:spPr>
            <a:solidFill>
              <a:schemeClr val="accent1">
                <a:shade val="5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hu-H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Kutatás!$G$3:$I$3</c:f>
              <c:strCache>
                <c:ptCount val="3"/>
                <c:pt idx="0">
                  <c:v>Magyarország</c:v>
                </c:pt>
                <c:pt idx="1">
                  <c:v>Ausztria</c:v>
                </c:pt>
                <c:pt idx="2">
                  <c:v>Szlovákia</c:v>
                </c:pt>
              </c:strCache>
            </c:strRef>
          </c:cat>
          <c:val>
            <c:numRef>
              <c:f>Kutatás!$G$8:$I$8</c:f>
              <c:numCache>
                <c:formatCode>0.0%</c:formatCode>
                <c:ptCount val="3"/>
                <c:pt idx="0">
                  <c:v>9.967761036910322E-2</c:v>
                </c:pt>
                <c:pt idx="1">
                  <c:v>7.9506255710316789E-2</c:v>
                </c:pt>
                <c:pt idx="2">
                  <c:v>0.23106254624096523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17-4A72-9624-E3C134F1F71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64942256"/>
        <c:axId val="564952240"/>
      </c:barChart>
      <c:catAx>
        <c:axId val="564942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hu-HU"/>
          </a:p>
        </c:txPr>
        <c:crossAx val="564952240"/>
        <c:crosses val="autoZero"/>
        <c:auto val="1"/>
        <c:lblAlgn val="ctr"/>
        <c:lblOffset val="100"/>
        <c:noMultiLvlLbl val="0"/>
      </c:catAx>
      <c:valAx>
        <c:axId val="56495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hu-HU"/>
          </a:p>
        </c:txPr>
        <c:crossAx val="56494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11</xdr:row>
      <xdr:rowOff>41910</xdr:rowOff>
    </xdr:from>
    <xdr:to>
      <xdr:col>6</xdr:col>
      <xdr:colOff>198120</xdr:colOff>
      <xdr:row>26</xdr:row>
      <xdr:rowOff>41910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335280</xdr:colOff>
      <xdr:row>10</xdr:row>
      <xdr:rowOff>87630</xdr:rowOff>
    </xdr:from>
    <xdr:to>
      <xdr:col>12</xdr:col>
      <xdr:colOff>266700</xdr:colOff>
      <xdr:row>25</xdr:row>
      <xdr:rowOff>87630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388620</xdr:colOff>
      <xdr:row>10</xdr:row>
      <xdr:rowOff>87630</xdr:rowOff>
    </xdr:from>
    <xdr:to>
      <xdr:col>20</xdr:col>
      <xdr:colOff>83820</xdr:colOff>
      <xdr:row>25</xdr:row>
      <xdr:rowOff>87630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518160</xdr:colOff>
      <xdr:row>26</xdr:row>
      <xdr:rowOff>140970</xdr:rowOff>
    </xdr:from>
    <xdr:to>
      <xdr:col>7</xdr:col>
      <xdr:colOff>160020</xdr:colOff>
      <xdr:row>41</xdr:row>
      <xdr:rowOff>140970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B3"/>
    </sheetView>
  </sheetViews>
  <sheetFormatPr defaultRowHeight="14.4" x14ac:dyDescent="0.3"/>
  <cols>
    <col min="1" max="1" width="30.109375" bestFit="1" customWidth="1"/>
    <col min="2" max="2" width="12.44140625" bestFit="1" customWidth="1"/>
  </cols>
  <sheetData>
    <row r="1" spans="1:4" x14ac:dyDescent="0.3">
      <c r="A1" s="1" t="s">
        <v>0</v>
      </c>
      <c r="B1" s="1" t="s">
        <v>1</v>
      </c>
      <c r="D1">
        <f>AVERAGE(B2:B3)</f>
        <v>1649</v>
      </c>
    </row>
    <row r="2" spans="1:4" x14ac:dyDescent="0.3">
      <c r="A2" t="s">
        <v>2</v>
      </c>
      <c r="B2" s="2">
        <v>1649</v>
      </c>
    </row>
    <row r="3" spans="1:4" x14ac:dyDescent="0.3">
      <c r="A3" t="s">
        <v>2</v>
      </c>
      <c r="B3" s="2">
        <v>1649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D1">
        <f>AVERAGE(B:B)</f>
        <v>1699</v>
      </c>
    </row>
    <row r="2" spans="1:4" x14ac:dyDescent="0.3">
      <c r="A2" t="s">
        <v>3</v>
      </c>
      <c r="B2" s="2">
        <v>1699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B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D1">
        <f>AVERAGEA(B:B)</f>
        <v>629.33333333333337</v>
      </c>
    </row>
    <row r="2" spans="1:4" x14ac:dyDescent="0.3">
      <c r="A2" t="s">
        <v>4</v>
      </c>
      <c r="B2">
        <v>819</v>
      </c>
    </row>
    <row r="3" spans="1:4" x14ac:dyDescent="0.3">
      <c r="A3" t="s">
        <v>5</v>
      </c>
      <c r="B3" s="2">
        <v>1069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D1">
        <f>AVERAGE(B:B)</f>
        <v>584</v>
      </c>
    </row>
    <row r="2" spans="1:4" x14ac:dyDescent="0.3">
      <c r="A2" t="s">
        <v>6</v>
      </c>
      <c r="B2">
        <v>569</v>
      </c>
    </row>
    <row r="3" spans="1:4" x14ac:dyDescent="0.3">
      <c r="A3" t="s">
        <v>7</v>
      </c>
      <c r="B3">
        <v>639</v>
      </c>
    </row>
    <row r="4" spans="1:4" x14ac:dyDescent="0.3">
      <c r="A4" t="s">
        <v>8</v>
      </c>
      <c r="B4">
        <v>619</v>
      </c>
    </row>
    <row r="5" spans="1:4" x14ac:dyDescent="0.3">
      <c r="A5" t="s">
        <v>9</v>
      </c>
      <c r="B5">
        <v>489</v>
      </c>
    </row>
    <row r="6" spans="1:4" x14ac:dyDescent="0.3">
      <c r="A6" t="s">
        <v>10</v>
      </c>
      <c r="B6">
        <v>679</v>
      </c>
    </row>
    <row r="7" spans="1:4" x14ac:dyDescent="0.3">
      <c r="A7" t="s">
        <v>11</v>
      </c>
      <c r="B7">
        <v>509</v>
      </c>
    </row>
    <row r="8" spans="1:4" x14ac:dyDescent="0.3">
      <c r="A8" t="s">
        <v>8</v>
      </c>
      <c r="B8">
        <v>619</v>
      </c>
    </row>
    <row r="9" spans="1:4" x14ac:dyDescent="0.3">
      <c r="A9" t="s">
        <v>6</v>
      </c>
      <c r="B9">
        <v>569</v>
      </c>
    </row>
    <row r="10" spans="1:4" x14ac:dyDescent="0.3">
      <c r="A10" t="s">
        <v>7</v>
      </c>
      <c r="B10">
        <v>639</v>
      </c>
    </row>
    <row r="11" spans="1:4" x14ac:dyDescent="0.3">
      <c r="A11" t="s">
        <v>11</v>
      </c>
      <c r="B11">
        <v>509</v>
      </c>
    </row>
    <row r="12" spans="1:4" x14ac:dyDescent="0.3">
      <c r="A12" t="s">
        <v>9</v>
      </c>
      <c r="B12">
        <v>489</v>
      </c>
    </row>
    <row r="13" spans="1:4" x14ac:dyDescent="0.3">
      <c r="A13" t="s">
        <v>10</v>
      </c>
      <c r="B13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D1">
        <f>AVERAGE(B:B)</f>
        <v>505</v>
      </c>
    </row>
    <row r="2" spans="1:4" x14ac:dyDescent="0.3">
      <c r="A2" t="s">
        <v>12</v>
      </c>
      <c r="B2">
        <v>379</v>
      </c>
    </row>
    <row r="3" spans="1:4" x14ac:dyDescent="0.3">
      <c r="A3" t="s">
        <v>13</v>
      </c>
      <c r="B3">
        <v>529</v>
      </c>
    </row>
    <row r="4" spans="1:4" x14ac:dyDescent="0.3">
      <c r="A4" t="s">
        <v>14</v>
      </c>
      <c r="B4">
        <v>599</v>
      </c>
    </row>
    <row r="5" spans="1:4" x14ac:dyDescent="0.3">
      <c r="A5" t="s">
        <v>15</v>
      </c>
      <c r="B5">
        <v>499</v>
      </c>
    </row>
    <row r="6" spans="1:4" x14ac:dyDescent="0.3">
      <c r="A6" t="s">
        <v>16</v>
      </c>
      <c r="B6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4.4" x14ac:dyDescent="0.3"/>
  <cols>
    <col min="1" max="1" width="50.5546875" bestFit="1" customWidth="1"/>
  </cols>
  <sheetData>
    <row r="1" spans="1:4" x14ac:dyDescent="0.3">
      <c r="A1" s="1" t="s">
        <v>0</v>
      </c>
      <c r="B1" s="1" t="s">
        <v>1</v>
      </c>
      <c r="D1">
        <f>AVERAGE(C:C)</f>
        <v>4207.0264166666666</v>
      </c>
    </row>
    <row r="2" spans="1:4" x14ac:dyDescent="0.3">
      <c r="A2" t="s">
        <v>17</v>
      </c>
      <c r="B2" t="s">
        <v>20</v>
      </c>
      <c r="C2">
        <f>(B2*Kutatás!$B$1)/2</f>
        <v>3202.8698499999996</v>
      </c>
    </row>
    <row r="3" spans="1:4" x14ac:dyDescent="0.3">
      <c r="A3" t="s">
        <v>18</v>
      </c>
      <c r="B3" t="s">
        <v>21</v>
      </c>
      <c r="C3">
        <f>(B3*Kutatás!$B$1)/2</f>
        <v>4709.1046999999999</v>
      </c>
    </row>
    <row r="4" spans="1:4" x14ac:dyDescent="0.3">
      <c r="A4" t="s">
        <v>19</v>
      </c>
      <c r="B4" t="s">
        <v>21</v>
      </c>
      <c r="C4">
        <f>(B4*Kutatás!$B$1)/2</f>
        <v>4709.1046999999999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:C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D1">
        <f>AVERAGE(C:C)</f>
        <v>1171.3065333333332</v>
      </c>
    </row>
    <row r="2" spans="1:4" x14ac:dyDescent="0.3">
      <c r="A2" t="s">
        <v>22</v>
      </c>
      <c r="B2" t="s">
        <v>28</v>
      </c>
      <c r="C2">
        <f>B2*Kutatás!$B$1</f>
        <v>810.61449999999991</v>
      </c>
    </row>
    <row r="3" spans="1:4" x14ac:dyDescent="0.3">
      <c r="A3" t="s">
        <v>23</v>
      </c>
      <c r="B3" t="s">
        <v>29</v>
      </c>
      <c r="C3">
        <f>B3*Kutatás!$B$1</f>
        <v>1036.8325</v>
      </c>
    </row>
    <row r="4" spans="1:4" x14ac:dyDescent="0.3">
      <c r="A4" t="s">
        <v>24</v>
      </c>
      <c r="B4" t="s">
        <v>30</v>
      </c>
      <c r="C4">
        <f>B4*Kutatás!$B$1</f>
        <v>735.20849999999996</v>
      </c>
    </row>
    <row r="5" spans="1:4" x14ac:dyDescent="0.3">
      <c r="A5" t="s">
        <v>25</v>
      </c>
      <c r="B5" t="s">
        <v>29</v>
      </c>
      <c r="C5">
        <f>B5*Kutatás!$B$1</f>
        <v>1036.8325</v>
      </c>
    </row>
    <row r="6" spans="1:4" x14ac:dyDescent="0.3">
      <c r="A6" t="s">
        <v>26</v>
      </c>
      <c r="B6" t="s">
        <v>31</v>
      </c>
      <c r="C6">
        <f>B6*Kutatás!$B$1</f>
        <v>2446.9247</v>
      </c>
    </row>
    <row r="7" spans="1:4" x14ac:dyDescent="0.3">
      <c r="A7" t="s">
        <v>27</v>
      </c>
      <c r="B7" t="s">
        <v>32</v>
      </c>
      <c r="C7">
        <f>B7*Kutatás!$B$1</f>
        <v>961.42649999999992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D1">
        <f>AVERAGE(C:C)</f>
        <v>1221.5771999999999</v>
      </c>
    </row>
    <row r="2" spans="1:4" x14ac:dyDescent="0.3">
      <c r="A2" t="s">
        <v>33</v>
      </c>
      <c r="B2" t="s">
        <v>37</v>
      </c>
      <c r="C2">
        <f>B2*Kutatás!$B$1</f>
        <v>938.80470000000003</v>
      </c>
    </row>
    <row r="3" spans="1:4" x14ac:dyDescent="0.3">
      <c r="A3" t="s">
        <v>34</v>
      </c>
      <c r="B3" t="s">
        <v>38</v>
      </c>
      <c r="C3">
        <f>B3*Kutatás!$B$1</f>
        <v>1089.6167</v>
      </c>
    </row>
    <row r="4" spans="1:4" x14ac:dyDescent="0.3">
      <c r="A4" t="s">
        <v>35</v>
      </c>
      <c r="B4" t="s">
        <v>39</v>
      </c>
      <c r="C4">
        <f>B4*Kutatás!$B$1</f>
        <v>1278.1316999999999</v>
      </c>
    </row>
    <row r="5" spans="1:4" x14ac:dyDescent="0.3">
      <c r="A5" t="s">
        <v>36</v>
      </c>
      <c r="B5" t="s">
        <v>40</v>
      </c>
      <c r="C5">
        <f>B5*Kutatás!$B$1</f>
        <v>1579.7556999999999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" sqref="C2:C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D1">
        <f>AVERAGE(C:C)</f>
        <v>558.87446923076925</v>
      </c>
    </row>
    <row r="2" spans="1:4" x14ac:dyDescent="0.3">
      <c r="A2" t="s">
        <v>41</v>
      </c>
      <c r="B2" t="s">
        <v>54</v>
      </c>
      <c r="C2">
        <f>B2*Kutatás!$B$1</f>
        <v>750.28969999999993</v>
      </c>
    </row>
    <row r="3" spans="1:4" x14ac:dyDescent="0.3">
      <c r="A3" t="s">
        <v>42</v>
      </c>
      <c r="B3" t="s">
        <v>55</v>
      </c>
      <c r="C3">
        <f>B3*Kutatás!$B$1</f>
        <v>471.28749999999997</v>
      </c>
    </row>
    <row r="4" spans="1:4" x14ac:dyDescent="0.3">
      <c r="A4" t="s">
        <v>43</v>
      </c>
      <c r="B4" t="s">
        <v>56</v>
      </c>
      <c r="C4">
        <f>B4*Kutatás!$B$1</f>
        <v>546.69349999999997</v>
      </c>
    </row>
    <row r="5" spans="1:4" x14ac:dyDescent="0.3">
      <c r="A5" t="s">
        <v>44</v>
      </c>
      <c r="B5" t="s">
        <v>57</v>
      </c>
      <c r="C5">
        <f>B5*Kutatás!$B$1</f>
        <v>486.36869999999999</v>
      </c>
    </row>
    <row r="6" spans="1:4" x14ac:dyDescent="0.3">
      <c r="A6" t="s">
        <v>45</v>
      </c>
      <c r="B6" t="s">
        <v>56</v>
      </c>
      <c r="C6">
        <f>B6*Kutatás!$B$1</f>
        <v>546.69349999999997</v>
      </c>
    </row>
    <row r="7" spans="1:4" x14ac:dyDescent="0.3">
      <c r="A7" t="s">
        <v>46</v>
      </c>
      <c r="B7" t="s">
        <v>58</v>
      </c>
      <c r="C7">
        <f>B7*Kutatás!$B$1</f>
        <v>599.47770000000003</v>
      </c>
    </row>
    <row r="8" spans="1:4" x14ac:dyDescent="0.3">
      <c r="A8" t="s">
        <v>47</v>
      </c>
      <c r="B8" t="s">
        <v>59</v>
      </c>
      <c r="C8">
        <f>B8*Kutatás!$B$1</f>
        <v>674.88369999999998</v>
      </c>
    </row>
    <row r="9" spans="1:4" x14ac:dyDescent="0.3">
      <c r="A9" t="s">
        <v>48</v>
      </c>
      <c r="B9" t="s">
        <v>57</v>
      </c>
      <c r="C9">
        <f>B9*Kutatás!$B$1</f>
        <v>486.36869999999999</v>
      </c>
    </row>
    <row r="10" spans="1:4" x14ac:dyDescent="0.3">
      <c r="A10" t="s">
        <v>49</v>
      </c>
      <c r="B10" t="s">
        <v>58</v>
      </c>
      <c r="C10">
        <f>B10*Kutatás!$B$1</f>
        <v>599.47770000000003</v>
      </c>
    </row>
    <row r="11" spans="1:4" x14ac:dyDescent="0.3">
      <c r="A11" t="s">
        <v>50</v>
      </c>
      <c r="B11" t="s">
        <v>60</v>
      </c>
      <c r="C11">
        <f>B11*Kutatás!$B$1</f>
        <v>320.47549999999995</v>
      </c>
    </row>
    <row r="12" spans="1:4" x14ac:dyDescent="0.3">
      <c r="A12" t="s">
        <v>51</v>
      </c>
      <c r="B12" t="s">
        <v>61</v>
      </c>
      <c r="C12">
        <f>B12*Kutatás!$B$1</f>
        <v>561.77469999999994</v>
      </c>
    </row>
    <row r="13" spans="1:4" x14ac:dyDescent="0.3">
      <c r="A13" t="s">
        <v>52</v>
      </c>
      <c r="B13" t="s">
        <v>61</v>
      </c>
      <c r="C13">
        <f>B13*Kutatás!$B$1</f>
        <v>561.77469999999994</v>
      </c>
    </row>
    <row r="14" spans="1:4" x14ac:dyDescent="0.3">
      <c r="A14" t="s">
        <v>53</v>
      </c>
      <c r="B14" t="s">
        <v>62</v>
      </c>
      <c r="C14">
        <f>B14*Kutatás!$B$1</f>
        <v>659.80250000000001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:C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D1">
        <f>AVERAGE(C:C)</f>
        <v>618.3291999999999</v>
      </c>
    </row>
    <row r="2" spans="1:4" x14ac:dyDescent="0.3">
      <c r="A2" t="s">
        <v>63</v>
      </c>
      <c r="B2" t="s">
        <v>59</v>
      </c>
      <c r="C2">
        <f>B2*Kutatás!$B$1</f>
        <v>674.88369999999998</v>
      </c>
    </row>
    <row r="3" spans="1:4" x14ac:dyDescent="0.3">
      <c r="A3" t="s">
        <v>64</v>
      </c>
      <c r="B3" t="s">
        <v>68</v>
      </c>
      <c r="C3">
        <f>B3*Kutatás!$B$1</f>
        <v>886.02049999999997</v>
      </c>
    </row>
    <row r="4" spans="1:4" x14ac:dyDescent="0.3">
      <c r="A4" t="s">
        <v>65</v>
      </c>
      <c r="B4" t="s">
        <v>57</v>
      </c>
      <c r="C4">
        <f>B4*Kutatás!$B$1</f>
        <v>486.36869999999999</v>
      </c>
    </row>
    <row r="5" spans="1:4" x14ac:dyDescent="0.3">
      <c r="A5" t="s">
        <v>66</v>
      </c>
      <c r="B5" t="s">
        <v>57</v>
      </c>
      <c r="C5">
        <f>B5*Kutatás!$B$1</f>
        <v>486.36869999999999</v>
      </c>
    </row>
    <row r="6" spans="1:4" x14ac:dyDescent="0.3">
      <c r="A6" t="s">
        <v>67</v>
      </c>
      <c r="B6" t="s">
        <v>69</v>
      </c>
      <c r="C6">
        <f>B6*Kutatás!$B$1</f>
        <v>558.00439999999992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K13" sqref="K13"/>
    </sheetView>
  </sheetViews>
  <sheetFormatPr defaultRowHeight="14.4" x14ac:dyDescent="0.3"/>
  <cols>
    <col min="1" max="1" width="45.33203125" bestFit="1" customWidth="1"/>
  </cols>
  <sheetData>
    <row r="1" spans="1:4" x14ac:dyDescent="0.3">
      <c r="A1" s="1" t="s">
        <v>0</v>
      </c>
      <c r="B1" s="1" t="s">
        <v>1</v>
      </c>
      <c r="D1">
        <f>AVERAGE(C:C)</f>
        <v>1595.9141285714286</v>
      </c>
    </row>
    <row r="2" spans="1:4" x14ac:dyDescent="0.3">
      <c r="A2" t="s">
        <v>70</v>
      </c>
      <c r="B2" s="3">
        <v>2.0499999999999998</v>
      </c>
      <c r="C2">
        <f>B2*Kutatás!$B$1</f>
        <v>772.91149999999993</v>
      </c>
    </row>
    <row r="3" spans="1:4" x14ac:dyDescent="0.3">
      <c r="A3" t="s">
        <v>71</v>
      </c>
      <c r="B3">
        <v>8.59</v>
      </c>
      <c r="C3">
        <f>B3*Kutatás!$B$1</f>
        <v>3238.6876999999995</v>
      </c>
    </row>
    <row r="4" spans="1:4" x14ac:dyDescent="0.3">
      <c r="A4" t="s">
        <v>72</v>
      </c>
      <c r="B4">
        <v>7.59</v>
      </c>
      <c r="C4">
        <f>B4*Kutatás!$B$1</f>
        <v>2861.6576999999997</v>
      </c>
    </row>
    <row r="5" spans="1:4" x14ac:dyDescent="0.3">
      <c r="A5" t="s">
        <v>73</v>
      </c>
      <c r="B5">
        <v>2.8</v>
      </c>
      <c r="C5">
        <f>B5*Kutatás!$B$1</f>
        <v>1055.684</v>
      </c>
    </row>
    <row r="6" spans="1:4" x14ac:dyDescent="0.3">
      <c r="A6" t="s">
        <v>74</v>
      </c>
      <c r="B6">
        <v>1.45</v>
      </c>
      <c r="C6">
        <f>B6*Kutatás!$B$1</f>
        <v>546.69349999999997</v>
      </c>
    </row>
    <row r="7" spans="1:4" x14ac:dyDescent="0.3">
      <c r="A7" t="s">
        <v>75</v>
      </c>
      <c r="B7">
        <v>3.15</v>
      </c>
      <c r="C7">
        <f>B7*Kutatás!$B$1</f>
        <v>1187.6444999999999</v>
      </c>
    </row>
    <row r="8" spans="1:4" x14ac:dyDescent="0.3">
      <c r="A8" t="s">
        <v>76</v>
      </c>
      <c r="B8">
        <v>4</v>
      </c>
      <c r="C8">
        <f>B8*Kutatás!$B$1</f>
        <v>1508.12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B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D1">
        <f>AVERAGE(C:C)</f>
        <v>1300.7535</v>
      </c>
    </row>
    <row r="2" spans="1:4" x14ac:dyDescent="0.3">
      <c r="A2" t="s">
        <v>77</v>
      </c>
      <c r="B2">
        <v>3.59</v>
      </c>
      <c r="C2">
        <f>B2*Kutatás!$B$1</f>
        <v>1353.5376999999999</v>
      </c>
    </row>
    <row r="3" spans="1:4" x14ac:dyDescent="0.3">
      <c r="A3" t="s">
        <v>78</v>
      </c>
      <c r="B3">
        <v>3.39</v>
      </c>
      <c r="C3">
        <f>B3*Kutatás!$B$1</f>
        <v>1278.1316999999999</v>
      </c>
    </row>
    <row r="4" spans="1:4" x14ac:dyDescent="0.3">
      <c r="A4" t="s">
        <v>79</v>
      </c>
      <c r="B4">
        <v>3.29</v>
      </c>
      <c r="C4">
        <f>B4*Kutatás!$B$1</f>
        <v>1240.4286999999999</v>
      </c>
    </row>
    <row r="5" spans="1:4" x14ac:dyDescent="0.3">
      <c r="A5" t="s">
        <v>80</v>
      </c>
      <c r="B5">
        <v>3.09</v>
      </c>
      <c r="C5">
        <f>B5*Kutatás!$B$1</f>
        <v>1165.0226999999998</v>
      </c>
    </row>
    <row r="6" spans="1:4" x14ac:dyDescent="0.3">
      <c r="A6" t="s">
        <v>81</v>
      </c>
      <c r="B6">
        <v>3.89</v>
      </c>
      <c r="C6">
        <f>B6*Kutatás!$B$1</f>
        <v>1466.6467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:C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D1">
        <f>AVERAGE(C:C)</f>
        <v>825.69569999999987</v>
      </c>
    </row>
    <row r="2" spans="1:4" x14ac:dyDescent="0.3">
      <c r="A2" t="s">
        <v>82</v>
      </c>
      <c r="B2">
        <v>2.19</v>
      </c>
      <c r="C2">
        <f>B2*Kutatás!$B$1</f>
        <v>825.69569999999987</v>
      </c>
    </row>
    <row r="3" spans="1:4" x14ac:dyDescent="0.3">
      <c r="A3" t="s">
        <v>83</v>
      </c>
      <c r="B3">
        <v>2.19</v>
      </c>
      <c r="C3">
        <f>B3*Kutatás!$B$1</f>
        <v>825.69569999999987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" sqref="C2:C1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D1">
        <f>AVERAGE(C:C)</f>
        <v>643.96724000000006</v>
      </c>
    </row>
    <row r="2" spans="1:4" x14ac:dyDescent="0.3">
      <c r="A2" t="s">
        <v>84</v>
      </c>
      <c r="B2">
        <v>1.29</v>
      </c>
      <c r="C2">
        <f>B2*Kutatás!$B$1</f>
        <v>486.36869999999999</v>
      </c>
    </row>
    <row r="3" spans="1:4" x14ac:dyDescent="0.3">
      <c r="A3" t="s">
        <v>85</v>
      </c>
      <c r="B3">
        <v>1.29</v>
      </c>
      <c r="C3">
        <f>B3*Kutatás!$B$1</f>
        <v>486.36869999999999</v>
      </c>
    </row>
    <row r="4" spans="1:4" x14ac:dyDescent="0.3">
      <c r="A4" t="s">
        <v>86</v>
      </c>
      <c r="B4">
        <v>2.99</v>
      </c>
      <c r="C4">
        <f>B4*Kutatás!$B$1</f>
        <v>1127.3197</v>
      </c>
    </row>
    <row r="5" spans="1:4" x14ac:dyDescent="0.3">
      <c r="A5" t="s">
        <v>87</v>
      </c>
      <c r="B5">
        <v>1.69</v>
      </c>
      <c r="C5">
        <f>B5*Kutatás!$B$1</f>
        <v>637.18069999999989</v>
      </c>
    </row>
    <row r="6" spans="1:4" x14ac:dyDescent="0.3">
      <c r="A6" t="s">
        <v>88</v>
      </c>
      <c r="B6">
        <v>1.89</v>
      </c>
      <c r="C6">
        <f>B6*Kutatás!$B$1</f>
        <v>712.58669999999995</v>
      </c>
    </row>
    <row r="7" spans="1:4" x14ac:dyDescent="0.3">
      <c r="A7" t="s">
        <v>89</v>
      </c>
      <c r="B7">
        <v>1.05</v>
      </c>
      <c r="C7">
        <f>B7*Kutatás!$B$1</f>
        <v>395.88149999999996</v>
      </c>
    </row>
    <row r="8" spans="1:4" x14ac:dyDescent="0.3">
      <c r="A8" t="s">
        <v>90</v>
      </c>
      <c r="B8">
        <v>1.49</v>
      </c>
      <c r="C8">
        <f>B8*Kutatás!$B$1</f>
        <v>561.77469999999994</v>
      </c>
    </row>
    <row r="9" spans="1:4" x14ac:dyDescent="0.3">
      <c r="A9" t="s">
        <v>91</v>
      </c>
      <c r="B9">
        <v>1.4</v>
      </c>
      <c r="C9">
        <f>B9*Kutatás!$B$1</f>
        <v>527.84199999999998</v>
      </c>
    </row>
    <row r="10" spans="1:4" x14ac:dyDescent="0.3">
      <c r="A10" t="s">
        <v>92</v>
      </c>
      <c r="B10">
        <v>1.59</v>
      </c>
      <c r="C10">
        <f>B10*Kutatás!$B$1</f>
        <v>599.47770000000003</v>
      </c>
    </row>
    <row r="11" spans="1:4" x14ac:dyDescent="0.3">
      <c r="A11" t="s">
        <v>93</v>
      </c>
      <c r="B11">
        <v>1.49</v>
      </c>
      <c r="C11">
        <f>B11*Kutatás!$B$1</f>
        <v>561.77469999999994</v>
      </c>
    </row>
    <row r="12" spans="1:4" x14ac:dyDescent="0.3">
      <c r="A12" t="s">
        <v>94</v>
      </c>
      <c r="B12">
        <v>2.89</v>
      </c>
      <c r="C12">
        <f>B12*Kutatás!$B$1</f>
        <v>1089.6167</v>
      </c>
    </row>
    <row r="13" spans="1:4" x14ac:dyDescent="0.3">
      <c r="A13" t="s">
        <v>95</v>
      </c>
      <c r="B13">
        <v>3.29</v>
      </c>
      <c r="C13">
        <f>B13*Kutatás!$B$1</f>
        <v>1240.4286999999999</v>
      </c>
    </row>
    <row r="14" spans="1:4" x14ac:dyDescent="0.3">
      <c r="A14" t="s">
        <v>96</v>
      </c>
      <c r="B14">
        <v>1.19</v>
      </c>
      <c r="C14">
        <f>B14*Kutatás!$B$1</f>
        <v>448.66569999999996</v>
      </c>
    </row>
    <row r="15" spans="1:4" x14ac:dyDescent="0.3">
      <c r="A15" t="s">
        <v>97</v>
      </c>
      <c r="B15">
        <v>1.49</v>
      </c>
      <c r="C15">
        <f>B15*Kutatás!$B$1</f>
        <v>561.77469999999994</v>
      </c>
    </row>
    <row r="16" spans="1:4" x14ac:dyDescent="0.3">
      <c r="A16" t="s">
        <v>98</v>
      </c>
      <c r="B16">
        <v>0.59</v>
      </c>
      <c r="C16">
        <f>B16*Kutatás!$B$1</f>
        <v>222.44769999999997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C5"/>
    </sheetView>
  </sheetViews>
  <sheetFormatPr defaultRowHeight="14.4" x14ac:dyDescent="0.3"/>
  <cols>
    <col min="1" max="1" width="42.6640625" bestFit="1" customWidth="1"/>
  </cols>
  <sheetData>
    <row r="1" spans="1:6" x14ac:dyDescent="0.3">
      <c r="A1" s="1" t="s">
        <v>0</v>
      </c>
      <c r="B1" s="1" t="s">
        <v>1</v>
      </c>
      <c r="D1">
        <f>AVERAGE(C:C)</f>
        <v>1312.0644</v>
      </c>
      <c r="E1">
        <f>AVERAGE(C4,C5,C2)</f>
        <v>901.10170000000005</v>
      </c>
      <c r="F1">
        <f>E1/Kutatás!$B$1</f>
        <v>2.39</v>
      </c>
    </row>
    <row r="2" spans="1:6" x14ac:dyDescent="0.3">
      <c r="A2" t="s">
        <v>99</v>
      </c>
      <c r="B2">
        <v>1.79</v>
      </c>
      <c r="C2">
        <f>B2*Kutatás!$B$1</f>
        <v>674.88369999999998</v>
      </c>
    </row>
    <row r="3" spans="1:6" x14ac:dyDescent="0.3">
      <c r="A3" t="s">
        <v>100</v>
      </c>
      <c r="B3">
        <v>6.75</v>
      </c>
      <c r="C3">
        <f>B3*Kutatás!$B$1</f>
        <v>2544.9524999999999</v>
      </c>
    </row>
    <row r="4" spans="1:6" x14ac:dyDescent="0.3">
      <c r="A4" t="s">
        <v>101</v>
      </c>
      <c r="B4">
        <v>2.89</v>
      </c>
      <c r="C4">
        <f>B4*Kutatás!$B$1</f>
        <v>1089.6167</v>
      </c>
    </row>
    <row r="5" spans="1:6" x14ac:dyDescent="0.3">
      <c r="A5" t="s">
        <v>102</v>
      </c>
      <c r="B5">
        <v>2.4900000000000002</v>
      </c>
      <c r="C5">
        <f>B5*Kutatás!$B$1</f>
        <v>938.80470000000003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D1" zoomScale="61" workbookViewId="0">
      <selection activeCell="P7" sqref="P7"/>
    </sheetView>
  </sheetViews>
  <sheetFormatPr defaultRowHeight="14.4" x14ac:dyDescent="0.3"/>
  <cols>
    <col min="2" max="2" width="12.33203125" bestFit="1" customWidth="1"/>
    <col min="3" max="4" width="12" bestFit="1" customWidth="1"/>
    <col min="12" max="13" width="12.21875" bestFit="1" customWidth="1"/>
    <col min="14" max="14" width="8.6640625" bestFit="1" customWidth="1"/>
    <col min="16" max="16" width="12" bestFit="1" customWidth="1"/>
  </cols>
  <sheetData>
    <row r="1" spans="1:16" ht="15.6" x14ac:dyDescent="0.3">
      <c r="A1" t="s">
        <v>103</v>
      </c>
      <c r="B1" s="4">
        <v>377.03</v>
      </c>
      <c r="C1" s="4">
        <v>377.03</v>
      </c>
      <c r="D1">
        <f>C9/B1</f>
        <v>20.627307692307692</v>
      </c>
      <c r="E1">
        <f>D9/B1</f>
        <v>15.060857142857145</v>
      </c>
    </row>
    <row r="3" spans="1:16" x14ac:dyDescent="0.3">
      <c r="B3" t="s">
        <v>104</v>
      </c>
      <c r="C3" t="s">
        <v>105</v>
      </c>
      <c r="D3" t="s">
        <v>106</v>
      </c>
      <c r="G3" t="s">
        <v>104</v>
      </c>
      <c r="H3" t="s">
        <v>105</v>
      </c>
      <c r="I3" t="s">
        <v>106</v>
      </c>
      <c r="L3" t="s">
        <v>117</v>
      </c>
      <c r="M3" t="s">
        <v>118</v>
      </c>
    </row>
    <row r="4" spans="1:16" x14ac:dyDescent="0.3">
      <c r="A4" t="s">
        <v>107</v>
      </c>
      <c r="B4">
        <f>'Chicken breast HU'!$D$1</f>
        <v>1649</v>
      </c>
      <c r="C4">
        <f>'Chicken breast AU'!$D$1</f>
        <v>4207.0264166666666</v>
      </c>
      <c r="D4">
        <f>'Chicken breast SK'!$D$1</f>
        <v>1595.9141285714286</v>
      </c>
      <c r="F4" t="s">
        <v>107</v>
      </c>
      <c r="G4" s="5">
        <f t="shared" ref="G4:I8" si="0">B4/B$9</f>
        <v>0.32548193960128952</v>
      </c>
      <c r="H4" s="5">
        <f t="shared" si="0"/>
        <v>0.54094957518350706</v>
      </c>
      <c r="I4" s="5">
        <f t="shared" si="0"/>
        <v>0.28105021531690472</v>
      </c>
      <c r="J4" s="17"/>
      <c r="K4" t="s">
        <v>114</v>
      </c>
      <c r="L4">
        <v>409961</v>
      </c>
      <c r="M4">
        <f>B9</f>
        <v>5066.3333333333339</v>
      </c>
      <c r="P4" s="6">
        <f>36245.8/(L5*14)</f>
        <v>3.4152105191250395E-3</v>
      </c>
    </row>
    <row r="5" spans="1:16" x14ac:dyDescent="0.3">
      <c r="A5" t="s">
        <v>108</v>
      </c>
      <c r="B5">
        <f>'Egg HU'!$D$1</f>
        <v>629.33333333333337</v>
      </c>
      <c r="C5">
        <f>'Egg AU'!$D$1</f>
        <v>1221.5771999999999</v>
      </c>
      <c r="D5">
        <f>'Egg SK'!$D$1</f>
        <v>1300.7535</v>
      </c>
      <c r="F5" t="s">
        <v>108</v>
      </c>
      <c r="G5" s="5">
        <f t="shared" si="0"/>
        <v>0.12421869859859201</v>
      </c>
      <c r="H5" s="5">
        <f t="shared" si="0"/>
        <v>0.15707333445208926</v>
      </c>
      <c r="I5" s="5">
        <f t="shared" si="0"/>
        <v>0.22907062773888795</v>
      </c>
      <c r="J5" s="17"/>
      <c r="K5" t="s">
        <v>115</v>
      </c>
      <c r="L5">
        <v>758075</v>
      </c>
      <c r="M5">
        <f>C9</f>
        <v>7777.113819230769</v>
      </c>
      <c r="O5" s="6">
        <f>L5/L4</f>
        <v>1.8491393083732355</v>
      </c>
    </row>
    <row r="6" spans="1:16" x14ac:dyDescent="0.3">
      <c r="A6" t="s">
        <v>109</v>
      </c>
      <c r="B6">
        <f>'Butter HU'!$D$1</f>
        <v>1699</v>
      </c>
      <c r="C6">
        <f>'Butter AU'!$D$1</f>
        <v>1171.3065333333332</v>
      </c>
      <c r="D6">
        <f>'Butter SK'!$D$1</f>
        <v>825.69569999999987</v>
      </c>
      <c r="F6" t="s">
        <v>109</v>
      </c>
      <c r="G6" s="5">
        <f t="shared" si="0"/>
        <v>0.33535100993486411</v>
      </c>
      <c r="H6" s="5">
        <f t="shared" si="0"/>
        <v>0.15060941122360821</v>
      </c>
      <c r="I6" s="5">
        <f t="shared" si="0"/>
        <v>0.14541005065164189</v>
      </c>
      <c r="J6" s="17"/>
      <c r="K6" t="s">
        <v>116</v>
      </c>
      <c r="L6">
        <v>540223</v>
      </c>
      <c r="M6">
        <f>D9</f>
        <v>5678.3949685714288</v>
      </c>
      <c r="P6" s="18">
        <f>26258.8/(L4*12)</f>
        <v>5.337662200388167E-3</v>
      </c>
    </row>
    <row r="7" spans="1:16" x14ac:dyDescent="0.3">
      <c r="A7" t="s">
        <v>110</v>
      </c>
      <c r="B7">
        <f>'Milk HU'!$D$1</f>
        <v>584</v>
      </c>
      <c r="C7">
        <f>'Milk AU'!$D$1</f>
        <v>558.87446923076925</v>
      </c>
      <c r="D7">
        <f>'Milk SK'!$D$1</f>
        <v>643.96724000000006</v>
      </c>
      <c r="F7" t="s">
        <v>110</v>
      </c>
      <c r="G7" s="5">
        <f t="shared" si="0"/>
        <v>0.11527074149615105</v>
      </c>
      <c r="H7" s="5">
        <f t="shared" si="0"/>
        <v>7.1861423430478646E-2</v>
      </c>
      <c r="I7" s="5">
        <f t="shared" si="0"/>
        <v>0.11340656005160019</v>
      </c>
    </row>
    <row r="8" spans="1:16" x14ac:dyDescent="0.3">
      <c r="A8" t="s">
        <v>111</v>
      </c>
      <c r="B8">
        <f>'Pasta HU'!$D$1</f>
        <v>505</v>
      </c>
      <c r="C8">
        <f>'Pasta AU'!$D$1</f>
        <v>618.3291999999999</v>
      </c>
      <c r="D8">
        <f>'Spaghetti SK'!$D$1</f>
        <v>1312.0644</v>
      </c>
      <c r="F8" t="s">
        <v>111</v>
      </c>
      <c r="G8" s="5">
        <f t="shared" si="0"/>
        <v>9.967761036910322E-2</v>
      </c>
      <c r="H8" s="5">
        <f t="shared" si="0"/>
        <v>7.9506255710316789E-2</v>
      </c>
      <c r="I8" s="5">
        <f t="shared" si="0"/>
        <v>0.23106254624096523</v>
      </c>
    </row>
    <row r="9" spans="1:16" x14ac:dyDescent="0.3">
      <c r="B9">
        <f>SUM(B4:B8)</f>
        <v>5066.3333333333339</v>
      </c>
      <c r="C9">
        <f t="shared" ref="C9:D9" si="1">SUM(C4:C8)</f>
        <v>7777.113819230769</v>
      </c>
      <c r="D9">
        <f t="shared" si="1"/>
        <v>5678.3949685714288</v>
      </c>
    </row>
    <row r="10" spans="1:16" x14ac:dyDescent="0.3">
      <c r="B10" s="6">
        <f>B9/409961</f>
        <v>1.2358086094368328E-2</v>
      </c>
      <c r="C10" s="6">
        <f>C9/758075</f>
        <v>1.0259029540917151E-2</v>
      </c>
      <c r="D10">
        <f>SUM(D4:D9)</f>
        <v>11356.789937142858</v>
      </c>
    </row>
    <row r="11" spans="1:16" x14ac:dyDescent="0.3">
      <c r="B11" s="7"/>
    </row>
    <row r="28" spans="11:15" ht="15" thickBot="1" x14ac:dyDescent="0.35"/>
    <row r="29" spans="11:15" ht="15" thickBot="1" x14ac:dyDescent="0.35">
      <c r="K29" s="19"/>
      <c r="L29" s="20"/>
      <c r="M29" s="23" t="s">
        <v>112</v>
      </c>
      <c r="N29" s="24"/>
      <c r="O29" s="25"/>
    </row>
    <row r="30" spans="11:15" ht="15" thickBot="1" x14ac:dyDescent="0.35">
      <c r="K30" s="21"/>
      <c r="L30" s="22"/>
      <c r="M30" s="8" t="s">
        <v>104</v>
      </c>
      <c r="N30" s="8" t="s">
        <v>106</v>
      </c>
      <c r="O30" s="8" t="s">
        <v>105</v>
      </c>
    </row>
    <row r="31" spans="11:15" ht="25.2" customHeight="1" thickBot="1" x14ac:dyDescent="0.35">
      <c r="K31" s="26" t="s">
        <v>113</v>
      </c>
      <c r="L31" s="8" t="s">
        <v>104</v>
      </c>
      <c r="M31" s="9">
        <f>M4/L4</f>
        <v>1.2358086094368328E-2</v>
      </c>
      <c r="N31" s="10">
        <f>M4/L6</f>
        <v>9.3782259054748397E-3</v>
      </c>
      <c r="O31" s="11">
        <f>M4/L5</f>
        <v>6.6831558003275851E-3</v>
      </c>
    </row>
    <row r="32" spans="11:15" ht="15" customHeight="1" thickBot="1" x14ac:dyDescent="0.35">
      <c r="K32" s="27"/>
      <c r="L32" s="8" t="s">
        <v>106</v>
      </c>
      <c r="M32" s="12">
        <f>M6/L4</f>
        <v>1.3851061365767546E-2</v>
      </c>
      <c r="N32" s="13">
        <f>M6/L6</f>
        <v>1.051120549952784E-2</v>
      </c>
      <c r="O32" s="14">
        <f>M6/L5</f>
        <v>7.4905450893004372E-3</v>
      </c>
    </row>
    <row r="33" spans="11:15" ht="15" thickBot="1" x14ac:dyDescent="0.35">
      <c r="K33" s="28"/>
      <c r="L33" s="8" t="s">
        <v>105</v>
      </c>
      <c r="M33" s="15">
        <f>M5/L4</f>
        <v>1.8970374789872131E-2</v>
      </c>
      <c r="N33" s="16">
        <f>M5/L6</f>
        <v>1.4396117564840388E-2</v>
      </c>
      <c r="O33" s="10">
        <f>M5/L5</f>
        <v>1.0259029540917151E-2</v>
      </c>
    </row>
  </sheetData>
  <mergeCells count="3">
    <mergeCell ref="K29:L30"/>
    <mergeCell ref="M29:O29"/>
    <mergeCell ref="K31:K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16</vt:i4>
      </vt:variant>
    </vt:vector>
  </HeadingPairs>
  <TitlesOfParts>
    <vt:vector size="16" baseType="lpstr">
      <vt:lpstr>Chicken breast HU</vt:lpstr>
      <vt:lpstr>Butter HU</vt:lpstr>
      <vt:lpstr>Egg HU</vt:lpstr>
      <vt:lpstr>Milk HU</vt:lpstr>
      <vt:lpstr>Pasta HU</vt:lpstr>
      <vt:lpstr>Chicken breast AU</vt:lpstr>
      <vt:lpstr>Butter AU</vt:lpstr>
      <vt:lpstr>Egg AU</vt:lpstr>
      <vt:lpstr>Milk AU</vt:lpstr>
      <vt:lpstr>Pasta AU</vt:lpstr>
      <vt:lpstr>Chicken breast SK</vt:lpstr>
      <vt:lpstr>Egg SK</vt:lpstr>
      <vt:lpstr>Butter SK</vt:lpstr>
      <vt:lpstr>Milk SK</vt:lpstr>
      <vt:lpstr>Spaghetti SK</vt:lpstr>
      <vt:lpstr>Kutatás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Tőke Szonja</cp:lastModifiedBy>
  <dcterms:created xsi:type="dcterms:W3CDTF">2023-11-22T15:41:09Z</dcterms:created>
  <dcterms:modified xsi:type="dcterms:W3CDTF">2023-11-28T23:13:44Z</dcterms:modified>
</cp:coreProperties>
</file>