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gulator.local\dfs$\Projekt_PIT_2_Rozbudowa$\Szablony\excele\"/>
    </mc:Choice>
  </mc:AlternateContent>
  <bookViews>
    <workbookView xWindow="0" yWindow="7200" windowWidth="28800" windowHeight="12435" tabRatio="442" activeTab="6"/>
  </bookViews>
  <sheets>
    <sheet name="dane" sheetId="19" r:id="rId1"/>
    <sheet name="słowniki" sheetId="18" r:id="rId2"/>
    <sheet name="Zas_rd" sheetId="11" state="hidden" r:id="rId3"/>
    <sheet name="ww" sheetId="13" r:id="rId4"/>
    <sheet name="Interf" sheetId="21" r:id="rId5"/>
    <sheet name="linie_bp" sheetId="12" r:id="rId6"/>
    <sheet name="zas" sheetId="3" r:id="rId7"/>
    <sheet name="usl" sheetId="7" r:id="rId8"/>
    <sheet name="węzły" sheetId="15" r:id="rId9"/>
    <sheet name="pe" sheetId="20" r:id="rId10"/>
    <sheet name="linie" sheetId="16" r:id="rId11"/>
    <sheet name="zas_usl" sheetId="4" r:id="rId12"/>
    <sheet name="usługi" sheetId="2" r:id="rId13"/>
  </sheets>
  <definedNames>
    <definedName name="_xlnm._FilterDatabase" localSheetId="6" hidden="1">zas!$A$1:$AC$1</definedName>
    <definedName name="dane_isp2" localSheetId="0">dane!#REF!</definedName>
    <definedName name="dane_isp2_1" localSheetId="0">dane!#REF!</definedName>
    <definedName name="dane_isp2_wifi" localSheetId="0">dane!#REF!</definedName>
    <definedName name="dane_isp2_wifi_1" localSheetId="0">dane!#REF!</definedName>
    <definedName name="dane_isp2_wifi_2" localSheetId="0">dane!#REF!</definedName>
    <definedName name="tst2_dane_004" localSheetId="0">dane!#REF!</definedName>
    <definedName name="z7_liniebezprzewodowe_1_szablon_20230131" localSheetId="10">linie!$A$1:$I$2</definedName>
    <definedName name="z7_wezly_3_szablon_20230131" localSheetId="8">węzły!$A$1:$S$2</definedName>
    <definedName name="z7_wezly_3_szablon_20230132" localSheetId="8">węzły!$A$1:$S$2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" i="4" l="1"/>
  <c r="AZ2" i="4"/>
  <c r="L2" i="20" l="1"/>
  <c r="A2" i="15"/>
  <c r="A2" i="4"/>
  <c r="B2" i="4"/>
  <c r="C2" i="4"/>
  <c r="D2" i="4"/>
  <c r="E2" i="4"/>
  <c r="F2" i="4"/>
  <c r="G2" i="4"/>
  <c r="H2" i="4"/>
  <c r="I2" i="4"/>
  <c r="J2" i="4"/>
  <c r="K2" i="4"/>
  <c r="L2" i="4"/>
  <c r="AR2" i="4"/>
  <c r="AS2" i="4" s="1"/>
  <c r="AT2" i="4"/>
  <c r="AX2" i="4" s="1"/>
  <c r="AU2" i="4"/>
  <c r="AY2" i="4" s="1"/>
  <c r="AV2" i="4"/>
  <c r="AW2" i="4"/>
  <c r="V2" i="2" l="1"/>
  <c r="U2" i="2"/>
  <c r="T2" i="2"/>
  <c r="R2" i="2"/>
  <c r="Q2" i="2"/>
  <c r="O2" i="2"/>
  <c r="J2" i="2"/>
  <c r="I2" i="2"/>
  <c r="H2" i="2"/>
  <c r="G2" i="2" l="1"/>
  <c r="F2" i="2"/>
  <c r="E2" i="2"/>
  <c r="D2" i="2"/>
  <c r="A2" i="2"/>
  <c r="B2" i="2"/>
  <c r="C2" i="2"/>
  <c r="O2" i="15" l="1"/>
  <c r="N2" i="20" s="1"/>
  <c r="O2" i="20"/>
  <c r="J2" i="12"/>
  <c r="J2" i="15"/>
  <c r="K2" i="20" s="1"/>
  <c r="I2" i="15"/>
  <c r="J2" i="20" s="1"/>
  <c r="H2" i="15"/>
  <c r="I2" i="20" s="1"/>
  <c r="G2" i="15"/>
  <c r="H2" i="20" s="1"/>
  <c r="F2" i="15"/>
  <c r="G2" i="20" s="1"/>
  <c r="D2" i="15"/>
  <c r="E2" i="20" s="1"/>
  <c r="E2" i="15"/>
  <c r="F2" i="20" s="1"/>
  <c r="B2" i="15"/>
  <c r="H2" i="16" l="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" i="1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2" i="20" l="1"/>
  <c r="I2" i="16"/>
  <c r="G2" i="16"/>
  <c r="F2" i="16"/>
  <c r="D2" i="16"/>
  <c r="E2" i="16" s="1"/>
  <c r="B2" i="16"/>
  <c r="C2" i="16"/>
  <c r="A2" i="16"/>
  <c r="A2" i="20" l="1"/>
</calcChain>
</file>

<file path=xl/connections.xml><?xml version="1.0" encoding="utf-8"?>
<connections xmlns="http://schemas.openxmlformats.org/spreadsheetml/2006/main">
  <connection id="1" name="z7_liniebezprzewodowe_1_szablon_20230131" type="6" refreshedVersion="6" background="1" saveData="1">
    <textPr codePage="65001" sourceFile="E:\Dane\DataFolder\UKE\PROJEKT_PIT\Softcream\Realizacja_etap3\_SZABLONY\Szablony_otrzymane\20230131\zestaw7_szablony_csv_20230131\zestaw7_szablony_csv_20230131\z7_liniebezprzewodowe_1_szablon_20230131.csv" decimal="," thousands=" 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z7_wezly_3_szablon_20230131" type="6" refreshedVersion="6" background="1" saveData="1">
    <textPr codePage="65001" sourceFile="E:\Dane\DataFolder\UKE\PROJEKT_PIT\Softcream\Realizacja_etap3\_SZABLONY\Szablony_otrzymane\20230131\zestaw7_szablony_csv_20230131\zestaw7_szablony_csv_20230131\z7_wezly_3_szablon_20230131.csv" decimal="," thousands=" " comma="1">
      <textFields count="1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z7_wezly_3_szablon_202301311" type="6" refreshedVersion="6" background="1" saveData="1">
    <textPr codePage="65001" sourceFile="E:\Dane\DataFolder\UKE\PROJEKT_PIT\Softcream\Realizacja_etap3\_SZABLONY\Szablony_otrzymane\20230131\zestaw7_szablony_csv_20230131\zestaw7_szablony_csv_20230131\z7_wezly_3_szablon_20230131.csv" decimal="," thousands=" " comma="1">
      <textFields count="1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keepAlive="1" name="Zapytanie — tst_dane_003" description="Połączenie z zapytaniem „tst_dane_003” w skoroszycie." type="5" refreshedVersion="6" background="1" saveData="1">
    <dbPr connection="Provider=Microsoft.Mashup.OleDb.1;Data Source=$Workbook$;Location=tst_dane_003;Extended Properties=&quot;&quot;" command="SELECT * FROM [tst_dane_003]"/>
  </connection>
</connections>
</file>

<file path=xl/sharedStrings.xml><?xml version="1.0" encoding="utf-8"?>
<sst xmlns="http://schemas.openxmlformats.org/spreadsheetml/2006/main" count="522" uniqueCount="371">
  <si>
    <t>Nie</t>
  </si>
  <si>
    <t>GPON</t>
  </si>
  <si>
    <t>ua01_id_punktu_adresowego</t>
  </si>
  <si>
    <t>ua02_id_pe</t>
  </si>
  <si>
    <t>ua03_id_po</t>
  </si>
  <si>
    <t>ua04_terc</t>
  </si>
  <si>
    <t>ua05_simc</t>
  </si>
  <si>
    <t>ua06_ulic</t>
  </si>
  <si>
    <t>ua07_nr_porzadkowy</t>
  </si>
  <si>
    <t>ua08_szerokosc</t>
  </si>
  <si>
    <t>ua09_dlugosc</t>
  </si>
  <si>
    <t>ua10_medium_dochodzace_do_pa</t>
  </si>
  <si>
    <t>ua11_technologia_dostepowa</t>
  </si>
  <si>
    <t>ua12_instalacja_telekom</t>
  </si>
  <si>
    <t>ua13_medium_instalacji_budynku</t>
  </si>
  <si>
    <t>ua14_technologia_dostepowa</t>
  </si>
  <si>
    <t>ua15_identyfikacja_uslugi</t>
  </si>
  <si>
    <t>ua16_dostep_stacjonarny</t>
  </si>
  <si>
    <t>ua17_dostep_stacjonarny_bezprzewodowy</t>
  </si>
  <si>
    <t>ua18_telewizja_cyfrowa</t>
  </si>
  <si>
    <t>ua19_radio</t>
  </si>
  <si>
    <t>ua20_usluga_telefoniczna</t>
  </si>
  <si>
    <t>ua21_predkosc_uslugi_td</t>
  </si>
  <si>
    <t>ua22_liczba_uzytkownikow_uslugi_td</t>
  </si>
  <si>
    <t>11</t>
  </si>
  <si>
    <t>identyfikator</t>
  </si>
  <si>
    <t>id_budynku</t>
  </si>
  <si>
    <t>telefonia_POTS_ISDN</t>
  </si>
  <si>
    <t>telefonia_VoIP</t>
  </si>
  <si>
    <t>telefonia_mobilna</t>
  </si>
  <si>
    <t>stacjonarny_internet</t>
  </si>
  <si>
    <t>mobilny_internet</t>
  </si>
  <si>
    <t>tv_IPTV_DTV</t>
  </si>
  <si>
    <t>kons_bez_internetu</t>
  </si>
  <si>
    <t>kons_ponizej_1Mbps</t>
  </si>
  <si>
    <t>kons_od_1Mbps_do_2Mbps</t>
  </si>
  <si>
    <t>kons_2Mbps</t>
  </si>
  <si>
    <t>kons_od_2Mbps_do_10Mbps</t>
  </si>
  <si>
    <t>kons_od_10Mbps_do_20Mbps</t>
  </si>
  <si>
    <t>kons_od_20Mbps_do_30Mbps</t>
  </si>
  <si>
    <t>kons_30Mbps</t>
  </si>
  <si>
    <t>kons_od_30Mbps_do_100Mbps</t>
  </si>
  <si>
    <t>kons_100Mbps</t>
  </si>
  <si>
    <t>kons_powyzej_100Mbps</t>
  </si>
  <si>
    <t>nie_kons_bez_internetu</t>
  </si>
  <si>
    <t>nie_kons_ponizej_1Mbps</t>
  </si>
  <si>
    <t>nie_kons_od_1Mbps_do_2Mbps</t>
  </si>
  <si>
    <t>nie_kons_2Mbps</t>
  </si>
  <si>
    <t>nie_kons_od_2Mbps_do_10Mbps</t>
  </si>
  <si>
    <t>nie_kons_od_10Mbps_do_20Mbps</t>
  </si>
  <si>
    <t>nie_kons_od_20Mbps_do_30Mbps</t>
  </si>
  <si>
    <t>nie_kons_30Mbps</t>
  </si>
  <si>
    <t>nie_kons_od_30Mbps_do_100Mbps</t>
  </si>
  <si>
    <t>nie_kons_100Mbps</t>
  </si>
  <si>
    <t>nie_kons_powyzej_100Mbps</t>
  </si>
  <si>
    <t>wlasnosc</t>
  </si>
  <si>
    <t>id_wezla</t>
  </si>
  <si>
    <t>medium_transmisyjne</t>
  </si>
  <si>
    <t>siec_dostepowa</t>
  </si>
  <si>
    <t>przepustowosc_stacjonarny</t>
  </si>
  <si>
    <t>przepustowosc_mobilny</t>
  </si>
  <si>
    <t>wojewodztwo</t>
  </si>
  <si>
    <t>powiat</t>
  </si>
  <si>
    <t>gmina</t>
  </si>
  <si>
    <t>TERC</t>
  </si>
  <si>
    <t>miejscowosc</t>
  </si>
  <si>
    <t>SYM</t>
  </si>
  <si>
    <t>ulica</t>
  </si>
  <si>
    <t>SYM_UL</t>
  </si>
  <si>
    <t>nr_budynku</t>
  </si>
  <si>
    <t>szerokosc_geograficzna</t>
  </si>
  <si>
    <t>dlugosc_geograficzna</t>
  </si>
  <si>
    <t>inne_uslugi</t>
  </si>
  <si>
    <t>PNA</t>
  </si>
  <si>
    <t>form_korzystania</t>
  </si>
  <si>
    <t xml:space="preserve">Przepustowość </t>
  </si>
  <si>
    <t>Kod przepustowości</t>
  </si>
  <si>
    <t>2 Mb/s</t>
  </si>
  <si>
    <t>01</t>
  </si>
  <si>
    <t>10 Mb/s</t>
  </si>
  <si>
    <t>02</t>
  </si>
  <si>
    <t>20 Mb/s</t>
  </si>
  <si>
    <t>03</t>
  </si>
  <si>
    <t>30 Mb/s</t>
  </si>
  <si>
    <t>04</t>
  </si>
  <si>
    <t>40 Mb/s</t>
  </si>
  <si>
    <t>05</t>
  </si>
  <si>
    <t>50 Mb/s</t>
  </si>
  <si>
    <t>06</t>
  </si>
  <si>
    <t>60 Mb/s</t>
  </si>
  <si>
    <t>07</t>
  </si>
  <si>
    <t>70 Mb/s</t>
  </si>
  <si>
    <t>08</t>
  </si>
  <si>
    <t>80 Mb/s</t>
  </si>
  <si>
    <t>09</t>
  </si>
  <si>
    <t>90 Mb/s</t>
  </si>
  <si>
    <t>10</t>
  </si>
  <si>
    <t>100 Mb/s</t>
  </si>
  <si>
    <t>200 Mb/s</t>
  </si>
  <si>
    <t>12</t>
  </si>
  <si>
    <t>300 Mb/s</t>
  </si>
  <si>
    <t>13</t>
  </si>
  <si>
    <t>400 Mb/s</t>
  </si>
  <si>
    <t>14</t>
  </si>
  <si>
    <t>500 Mb/s</t>
  </si>
  <si>
    <t>15</t>
  </si>
  <si>
    <t>600 Mb/s</t>
  </si>
  <si>
    <t>16</t>
  </si>
  <si>
    <t>700 Mb/s</t>
  </si>
  <si>
    <t>17</t>
  </si>
  <si>
    <t>800 Mb/s</t>
  </si>
  <si>
    <t>18</t>
  </si>
  <si>
    <t>900 Mb/s</t>
  </si>
  <si>
    <t>19</t>
  </si>
  <si>
    <t>1000 Mb/s</t>
  </si>
  <si>
    <t>20</t>
  </si>
  <si>
    <t>2000 Mb/s</t>
  </si>
  <si>
    <t>21</t>
  </si>
  <si>
    <t>3000 Mb/s</t>
  </si>
  <si>
    <t>22</t>
  </si>
  <si>
    <t>4000 Mb/s</t>
  </si>
  <si>
    <t>23</t>
  </si>
  <si>
    <t>5000 Mb/s</t>
  </si>
  <si>
    <t>24</t>
  </si>
  <si>
    <t>6000 Mb/s</t>
  </si>
  <si>
    <t>25</t>
  </si>
  <si>
    <t>7000 Mb/s</t>
  </si>
  <si>
    <t>26</t>
  </si>
  <si>
    <t>8000 Mb/s</t>
  </si>
  <si>
    <t>27</t>
  </si>
  <si>
    <t>9000 Mb/s</t>
  </si>
  <si>
    <t>28</t>
  </si>
  <si>
    <t>10000 Mb/s</t>
  </si>
  <si>
    <t>29</t>
  </si>
  <si>
    <t>Przepustowości konsument</t>
  </si>
  <si>
    <t>Przepustowości nie konsument</t>
  </si>
  <si>
    <t>Liczba usług - konsumenci</t>
  </si>
  <si>
    <t>Liczba usług - nie konsumenci</t>
  </si>
  <si>
    <t>Identyfikator_podmiotu_obcego</t>
  </si>
  <si>
    <t>8</t>
  </si>
  <si>
    <t>kod_pocztowy</t>
  </si>
  <si>
    <t>typ_obiektu</t>
  </si>
  <si>
    <t>udostepnienie_powierzchni</t>
  </si>
  <si>
    <t>instalacja_anten</t>
  </si>
  <si>
    <t>finansowanie_ue</t>
  </si>
  <si>
    <t>id_wezla_wlasnego</t>
  </si>
  <si>
    <t>przepustowosc</t>
  </si>
  <si>
    <t>id_interfejsu_wezla_wlasnego</t>
  </si>
  <si>
    <t>pasmo_licencjonowane</t>
  </si>
  <si>
    <t>azymut</t>
  </si>
  <si>
    <t>szerokosc_katowa</t>
  </si>
  <si>
    <t>promien_zasiegu</t>
  </si>
  <si>
    <t>id_wezla_poczatkowego</t>
  </si>
  <si>
    <t>id_wezla_koncowego</t>
  </si>
  <si>
    <t>pasmo_radiowe</t>
  </si>
  <si>
    <t>system_transmisyjny</t>
  </si>
  <si>
    <t>przep</t>
  </si>
  <si>
    <t>udostepnienie_przep</t>
  </si>
  <si>
    <t>WW-PRZED39</t>
  </si>
  <si>
    <t>WW-GEODE14</t>
  </si>
  <si>
    <t>WW-MEBIN</t>
  </si>
  <si>
    <t>WW-DOLNA12</t>
  </si>
  <si>
    <t>WW-SUCH49</t>
  </si>
  <si>
    <t>WW-PIWNA1</t>
  </si>
  <si>
    <t>WW-LCZ10</t>
  </si>
  <si>
    <t>WW-Portowa14</t>
  </si>
  <si>
    <t>WW-LgotaWielka-Sloneczna1</t>
  </si>
  <si>
    <t>WW-BlokDobryszyce-HB</t>
  </si>
  <si>
    <t>WW-BlokDobryszyce-HK</t>
  </si>
  <si>
    <t>WW-Piotrkowska49-BD</t>
  </si>
  <si>
    <t>WW-MALUTKIE30A</t>
  </si>
  <si>
    <t>WW-Goslawice</t>
  </si>
  <si>
    <t>WW-BIAŁA_GÓRA</t>
  </si>
  <si>
    <t>WW-DOBRYSZYCE</t>
  </si>
  <si>
    <t>WW-STRZALKOW</t>
  </si>
  <si>
    <t>WW-PRZYBYSZOW</t>
  </si>
  <si>
    <t>INT-PRZED39-WIFI5</t>
  </si>
  <si>
    <t>1000</t>
  </si>
  <si>
    <t>INT-GEODE14-WIFI5</t>
  </si>
  <si>
    <t>INT-MEBIN-WIFI5</t>
  </si>
  <si>
    <t>INT-DOLNA-WIFI5</t>
  </si>
  <si>
    <t>INT-SUCH49-WIFI5</t>
  </si>
  <si>
    <t>WW-PIWNA-WIFI</t>
  </si>
  <si>
    <t>WW-LCZ10-WIFI</t>
  </si>
  <si>
    <t>INT-Portowa14-5GHz</t>
  </si>
  <si>
    <t>INT-LgotaWielka-5GHz</t>
  </si>
  <si>
    <t>WW-BlokDobryszyce-HB-5GHz</t>
  </si>
  <si>
    <t>WW-BlokDobryszyce-HK-5GHz</t>
  </si>
  <si>
    <t>INT-MALUTKIE30A-WIFI</t>
  </si>
  <si>
    <t>INT-Goslawice-WIFI</t>
  </si>
  <si>
    <t>INT-BIAŁA_GÓRA-WIFI</t>
  </si>
  <si>
    <t>INT-dobryszyce-wifi</t>
  </si>
  <si>
    <t>INT-STRZALKOW-WIFI</t>
  </si>
  <si>
    <t>INT-PRZYBYSZOW-WIFI</t>
  </si>
  <si>
    <t>SR-PRZED39-1</t>
  </si>
  <si>
    <t>90</t>
  </si>
  <si>
    <t>4000</t>
  </si>
  <si>
    <t>SR-GEODE14</t>
  </si>
  <si>
    <t>SR-MEBIN</t>
  </si>
  <si>
    <t>SR-DOLNA</t>
  </si>
  <si>
    <t>SR-SUCH49</t>
  </si>
  <si>
    <t>SR-PIWNA</t>
  </si>
  <si>
    <t>SR-LCZ10</t>
  </si>
  <si>
    <t>SR-Portowa14-1</t>
  </si>
  <si>
    <t>SR-Sloneczna1</t>
  </si>
  <si>
    <t>3000</t>
  </si>
  <si>
    <t>SR-BD-HB</t>
  </si>
  <si>
    <t>2000</t>
  </si>
  <si>
    <t>SR-BD-HK</t>
  </si>
  <si>
    <t>360</t>
  </si>
  <si>
    <t>SR-BD-Piotrkowska49</t>
  </si>
  <si>
    <t>1500</t>
  </si>
  <si>
    <t>SR-MALUTKIE30A</t>
  </si>
  <si>
    <t>SR-GOSLAWICE</t>
  </si>
  <si>
    <t>120</t>
  </si>
  <si>
    <t>SR-BIALA_GORA</t>
  </si>
  <si>
    <t>SR-Dobryszyce</t>
  </si>
  <si>
    <t>SR-STRZALKOW</t>
  </si>
  <si>
    <t>SR-PRZYBYSZOW</t>
  </si>
  <si>
    <t>id podmiotu obcego</t>
  </si>
  <si>
    <t>id kolokacji</t>
  </si>
  <si>
    <t>szerokość</t>
  </si>
  <si>
    <t>długość</t>
  </si>
  <si>
    <t>pozwolenie</t>
  </si>
  <si>
    <t>wyskość</t>
  </si>
  <si>
    <t>we01_id_wezla</t>
  </si>
  <si>
    <t>we02_tytul_do_wezla</t>
  </si>
  <si>
    <t>we03_id_podmiotu_obcego</t>
  </si>
  <si>
    <t>we04_terc</t>
  </si>
  <si>
    <t>we05_simc</t>
  </si>
  <si>
    <t>we06_ulic</t>
  </si>
  <si>
    <t>we07_nr_porzadkowy</t>
  </si>
  <si>
    <t>we08_szerokosc</t>
  </si>
  <si>
    <t>we09_dlugosc</t>
  </si>
  <si>
    <t>we10_medium_transmisyjne</t>
  </si>
  <si>
    <t>we11_bsa</t>
  </si>
  <si>
    <t>we12_technologia_dostepowa</t>
  </si>
  <si>
    <t>we13_uslugi_transmisji_danych</t>
  </si>
  <si>
    <t>we14_mozliwosc_zwiekszenia_liczby_interfejsow</t>
  </si>
  <si>
    <t>we15_finansowanie_publ</t>
  </si>
  <si>
    <t>we16_numery_projektow_publ</t>
  </si>
  <si>
    <t>we17_infrastruktura_o_duzym_znaczeniu</t>
  </si>
  <si>
    <t>we18_typ_interfejsu</t>
  </si>
  <si>
    <t>we19_udostepnianie_ethernet</t>
  </si>
  <si>
    <t>lb01_id_lb</t>
  </si>
  <si>
    <t>lb02_id_punktu_poczatkowego</t>
  </si>
  <si>
    <t>lb03_id_punktu_koncowego</t>
  </si>
  <si>
    <t>lb04_medium_transmisyjne</t>
  </si>
  <si>
    <t>lb05_nr_pozwolenia_radiowego</t>
  </si>
  <si>
    <t>lb06_pasmo_radiowe</t>
  </si>
  <si>
    <t>lb07_system_transmisyjny</t>
  </si>
  <si>
    <t>lb08_przepustowosc</t>
  </si>
  <si>
    <t>lb09_mozliwosc_udostepniania</t>
  </si>
  <si>
    <t>Kod roboczy usługi (konsumenci)</t>
  </si>
  <si>
    <t>Kod roboczy usługi (nie konsumenci)</t>
  </si>
  <si>
    <t>Przepustowość robocza</t>
  </si>
  <si>
    <t>Przep</t>
  </si>
  <si>
    <t>Zakres Przepustowości</t>
  </si>
  <si>
    <t>bez_internetu</t>
  </si>
  <si>
    <t>ponizej_1Mbps</t>
  </si>
  <si>
    <t>od_1Mbps_do_2Mbps</t>
  </si>
  <si>
    <t>2Mbps</t>
  </si>
  <si>
    <t>od_2Mbps_do_10Mbps</t>
  </si>
  <si>
    <t>od_10Mbps_do_20Mbps</t>
  </si>
  <si>
    <t>od_20Mbps_do_30Mbps</t>
  </si>
  <si>
    <t>30Mbps</t>
  </si>
  <si>
    <t>od_30Mbps_do_100Mbps</t>
  </si>
  <si>
    <t>100Mbps</t>
  </si>
  <si>
    <t>powyzej_100Mbps</t>
  </si>
  <si>
    <t>ADSL</t>
  </si>
  <si>
    <t>ADSL2</t>
  </si>
  <si>
    <t>ADSL2+</t>
  </si>
  <si>
    <t>VDSL</t>
  </si>
  <si>
    <t>VDSL2</t>
  </si>
  <si>
    <t>VDSL2(vectoring)</t>
  </si>
  <si>
    <t>G.Fast</t>
  </si>
  <si>
    <t>(EURO)DOCSIS 1.x</t>
  </si>
  <si>
    <t>(EURO)DOCSIS 2.x</t>
  </si>
  <si>
    <t>(EURO)DOCSIS 3.x</t>
  </si>
  <si>
    <t>10 Mb/s Ethernet</t>
  </si>
  <si>
    <t>100 Mb/s Fast Ethernet</t>
  </si>
  <si>
    <t>1 Gigabit Ethernet</t>
  </si>
  <si>
    <t>2,5 Gigabit Ethernet</t>
  </si>
  <si>
    <t>5 Gigabit Ethernet</t>
  </si>
  <si>
    <t>10 Gigabit Ethernet</t>
  </si>
  <si>
    <t>25 Gigabit Ethernet</t>
  </si>
  <si>
    <t>100 Gigabit Ethernet</t>
  </si>
  <si>
    <t>WiFi – 802.11a w paśmie 5GHz</t>
  </si>
  <si>
    <t>WiFi – 802.11b w paśmie 2.4GHz</t>
  </si>
  <si>
    <t>WiFi – 802.11g w paśmie 2.4GHz</t>
  </si>
  <si>
    <t>WiFi – 802.11n w paśmie 2.4GHz</t>
  </si>
  <si>
    <t>WiFi – 802.11n w paśmie 5GHz</t>
  </si>
  <si>
    <t>WiFi – 802.11ac w paśmie 5GHz</t>
  </si>
  <si>
    <t>WiFi – 802.11ax w paśmie 2.4GHz</t>
  </si>
  <si>
    <t>WiFi – 802.11ax w paśmie 5GHz</t>
  </si>
  <si>
    <t>WiFi – 802.11ax w paśmie 6GHz</t>
  </si>
  <si>
    <t>WiFi – 802.11ad w paśmie 60GHz</t>
  </si>
  <si>
    <t>WiMAX</t>
  </si>
  <si>
    <t>LMDS</t>
  </si>
  <si>
    <t>radiolinia</t>
  </si>
  <si>
    <t>CWDM</t>
  </si>
  <si>
    <t>DWDM</t>
  </si>
  <si>
    <t>SDH/PDH</t>
  </si>
  <si>
    <t>EPON</t>
  </si>
  <si>
    <t>10G-EPON</t>
  </si>
  <si>
    <t>NGPON1 (XGPON)</t>
  </si>
  <si>
    <t>NGPON2 (XGPON)</t>
  </si>
  <si>
    <t>XGSPON</t>
  </si>
  <si>
    <t>25G PON</t>
  </si>
  <si>
    <t>MoCA</t>
  </si>
  <si>
    <t>CoaxData</t>
  </si>
  <si>
    <t>EoC</t>
  </si>
  <si>
    <t>Technologie dostępowe</t>
  </si>
  <si>
    <t>Kod roboczy przepustowości</t>
  </si>
  <si>
    <t>pe01_id_pe</t>
  </si>
  <si>
    <t>pe02_typ_pe</t>
  </si>
  <si>
    <t>pe03_id_wezla</t>
  </si>
  <si>
    <t>pe04_pdu</t>
  </si>
  <si>
    <t>pe05_terc</t>
  </si>
  <si>
    <t>pe06_simc</t>
  </si>
  <si>
    <t>pe07_ulic</t>
  </si>
  <si>
    <t>pe08_nr_porzadkowy</t>
  </si>
  <si>
    <t>pe09_szerokosc</t>
  </si>
  <si>
    <t>pe10_dlugosc</t>
  </si>
  <si>
    <t>pe11_medium_transmisyjne</t>
  </si>
  <si>
    <t>pe12_technologia_dostepowa</t>
  </si>
  <si>
    <t>pe13_mozliwosc_swiadczenia_uslug</t>
  </si>
  <si>
    <t>pe14_finansowanie_publ</t>
  </si>
  <si>
    <t>pe15_numery_projektow_publ</t>
  </si>
  <si>
    <t>Typ lokalizacji punktu elastyczności</t>
  </si>
  <si>
    <t>Kod lokalizacji punktu elastyczności</t>
  </si>
  <si>
    <t>Szafa kablowa</t>
  </si>
  <si>
    <t>Studzienka</t>
  </si>
  <si>
    <t>Mufa kablowa</t>
  </si>
  <si>
    <t>Skrzynka kablowa</t>
  </si>
  <si>
    <t>Kontener telekomunikacyjny</t>
  </si>
  <si>
    <t>Słupek telekomunikacyjny</t>
  </si>
  <si>
    <t>Słupek kablowy</t>
  </si>
  <si>
    <t>Szafa telekomunikacyjna</t>
  </si>
  <si>
    <t>Złącze kablowe</t>
  </si>
  <si>
    <t>Maszt oświetleniowy</t>
  </si>
  <si>
    <t>Maszt telekomunikacyjny</t>
  </si>
  <si>
    <t xml:space="preserve">Słup </t>
  </si>
  <si>
    <t>Wieża telekomunikacyjna</t>
  </si>
  <si>
    <t>ID węzła</t>
  </si>
  <si>
    <t>ID PE</t>
  </si>
  <si>
    <t>System transmisyjny dla medium radiowego</t>
  </si>
  <si>
    <t>Radiolinia</t>
  </si>
  <si>
    <t xml:space="preserve">WiFi </t>
  </si>
  <si>
    <t>IP Peering</t>
  </si>
  <si>
    <t>IP Transport</t>
  </si>
  <si>
    <t>VPN MPLS</t>
  </si>
  <si>
    <t>VPN FR</t>
  </si>
  <si>
    <t>VPN-MetroETH</t>
  </si>
  <si>
    <t>VPN SD-WAN</t>
  </si>
  <si>
    <t>Ethernet VLAN</t>
  </si>
  <si>
    <t>dzierżawa łącza</t>
  </si>
  <si>
    <t>W budynku sprawozdawca nie posiada instalacji telekomunikacyjnej budynku</t>
  </si>
  <si>
    <t>W budynku sprawozdawca posiada instalację telekomunikacyjną budynku</t>
  </si>
  <si>
    <t>udostepnienie</t>
  </si>
  <si>
    <t>interfejsy_wolne</t>
  </si>
  <si>
    <t>interfejsy_wykorzystane</t>
  </si>
  <si>
    <t>interfejsy_lacznie</t>
  </si>
  <si>
    <t>przepustowosc w góre</t>
  </si>
  <si>
    <t>przepustowosc w dół</t>
  </si>
  <si>
    <t>technologia</t>
  </si>
  <si>
    <t>Pasmo</t>
  </si>
  <si>
    <t>medium</t>
  </si>
  <si>
    <t>warstwa_dostepowa</t>
  </si>
  <si>
    <t>warstwa_dystrybucyjna</t>
  </si>
  <si>
    <t>warstwa_szkieletowa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</si>
</sst>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7" tint="0.79998168889431442"/>
      <name val="Calibri"/>
      <family val="2"/>
      <charset val="238"/>
      <scheme val="minor"/>
    </font>
    <font>
      <b/>
      <sz val="11"/>
      <color theme="2" tint="-0.74999237037263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1" tint="0.79998168889431442"/>
        <bgColor theme="4"/>
      </patternFill>
    </fill>
    <fill>
      <patternFill patternType="solid">
        <fgColor theme="5" tint="0.79998168889431442"/>
        <bgColor theme="6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 tint="-0.499984740745262"/>
        <bgColor theme="6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11" borderId="2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1" fillId="3" borderId="1" xfId="0" applyFont="1" applyFill="1" applyBorder="1" applyAlignment="1">
      <alignment horizontal="center" textRotation="90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textRotation="90"/>
    </xf>
    <xf numFmtId="49" fontId="0" fillId="8" borderId="0" xfId="0" applyNumberFormat="1" applyFill="1"/>
    <xf numFmtId="0" fontId="0" fillId="9" borderId="0" xfId="0" applyNumberFormat="1" applyFill="1"/>
    <xf numFmtId="49" fontId="0" fillId="9" borderId="0" xfId="0" applyNumberFormat="1" applyFill="1"/>
    <xf numFmtId="0" fontId="0" fillId="10" borderId="0" xfId="0" applyNumberFormat="1" applyFill="1"/>
    <xf numFmtId="0" fontId="3" fillId="4" borderId="0" xfId="0" applyFont="1" applyFill="1" applyBorder="1" applyAlignment="1">
      <alignment horizontal="center" textRotation="90"/>
    </xf>
    <xf numFmtId="0" fontId="9" fillId="12" borderId="0" xfId="0" applyFont="1" applyFill="1" applyBorder="1" applyAlignment="1">
      <alignment horizontal="center" textRotation="90"/>
    </xf>
    <xf numFmtId="0" fontId="8" fillId="11" borderId="0" xfId="1" applyNumberFormat="1" applyFont="1" applyBorder="1"/>
    <xf numFmtId="0" fontId="5" fillId="7" borderId="0" xfId="0" applyFont="1" applyFill="1" applyBorder="1" applyAlignment="1">
      <alignment vertical="center"/>
    </xf>
    <xf numFmtId="49" fontId="5" fillId="7" borderId="0" xfId="0" applyNumberFormat="1" applyFont="1" applyFill="1" applyBorder="1" applyAlignment="1">
      <alignment vertical="center" wrapText="1"/>
    </xf>
    <xf numFmtId="0" fontId="6" fillId="13" borderId="0" xfId="0" applyFont="1" applyFill="1" applyBorder="1" applyAlignment="1">
      <alignment vertical="center"/>
    </xf>
    <xf numFmtId="49" fontId="6" fillId="13" borderId="0" xfId="0" applyNumberFormat="1" applyFont="1" applyFill="1" applyBorder="1" applyAlignment="1">
      <alignment vertical="center" wrapText="1"/>
    </xf>
    <xf numFmtId="0" fontId="6" fillId="14" borderId="0" xfId="0" applyNumberFormat="1" applyFont="1" applyFill="1" applyBorder="1" applyAlignment="1">
      <alignment vertical="center" wrapText="1"/>
    </xf>
    <xf numFmtId="0" fontId="0" fillId="14" borderId="0" xfId="0" applyFill="1" applyBorder="1"/>
    <xf numFmtId="0" fontId="6" fillId="14" borderId="0" xfId="0" applyFont="1" applyFill="1" applyBorder="1" applyAlignment="1">
      <alignment vertical="center"/>
    </xf>
    <xf numFmtId="49" fontId="6" fillId="14" borderId="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 textRotation="90"/>
    </xf>
    <xf numFmtId="0" fontId="0" fillId="8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 textRotation="90"/>
    </xf>
    <xf numFmtId="0" fontId="0" fillId="2" borderId="0" xfId="0" applyNumberFormat="1" applyFont="1" applyFill="1" applyBorder="1"/>
    <xf numFmtId="0" fontId="0" fillId="6" borderId="0" xfId="0" applyNumberFormat="1" applyFont="1" applyFill="1" applyBorder="1"/>
    <xf numFmtId="0" fontId="0" fillId="0" borderId="0" xfId="0" applyNumberFormat="1" applyBorder="1"/>
    <xf numFmtId="49" fontId="0" fillId="0" borderId="0" xfId="0" applyNumberFormat="1" applyFill="1"/>
    <xf numFmtId="49" fontId="0" fillId="15" borderId="0" xfId="0" applyNumberFormat="1" applyFill="1"/>
    <xf numFmtId="0" fontId="4" fillId="5" borderId="0" xfId="0" applyFont="1" applyFill="1" applyBorder="1" applyAlignment="1">
      <alignment horizontal="center" textRotation="90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16" borderId="0" xfId="0" applyNumberFormat="1" applyFill="1" applyAlignment="1">
      <alignment horizontal="center" textRotation="90"/>
    </xf>
    <xf numFmtId="49" fontId="0" fillId="16" borderId="0" xfId="0" applyNumberFormat="1" applyFill="1" applyAlignment="1">
      <alignment horizontal="center" textRotation="90"/>
    </xf>
    <xf numFmtId="0" fontId="2" fillId="17" borderId="0" xfId="0" applyFont="1" applyFill="1" applyBorder="1" applyAlignment="1">
      <alignment horizontal="center" textRotation="90"/>
    </xf>
    <xf numFmtId="0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10" borderId="0" xfId="0" applyNumberFormat="1" applyFont="1" applyFill="1" applyAlignment="1">
      <alignment horizontal="left"/>
    </xf>
  </cellXfs>
  <cellStyles count="2">
    <cellStyle name="Normalny" xfId="0" builtinId="0"/>
    <cellStyle name="Obliczenia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z7_wezly_3_szablon_2023013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z7_wezly_3_szablon_2023013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z7_liniebezprzewodowe_1_szablon_2023013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UKE_3">
      <a:dk1>
        <a:srgbClr val="4A4A49"/>
      </a:dk1>
      <a:lt1>
        <a:srgbClr val="779BE5"/>
      </a:lt1>
      <a:dk2>
        <a:srgbClr val="31418D"/>
      </a:dk2>
      <a:lt2>
        <a:srgbClr val="DADADA"/>
      </a:lt2>
      <a:accent1>
        <a:srgbClr val="243069"/>
      </a:accent1>
      <a:accent2>
        <a:srgbClr val="373736"/>
      </a:accent2>
      <a:accent3>
        <a:srgbClr val="C7D540"/>
      </a:accent3>
      <a:accent4>
        <a:srgbClr val="929291"/>
      </a:accent4>
      <a:accent5>
        <a:srgbClr val="1B4292"/>
      </a:accent5>
      <a:accent6>
        <a:srgbClr val="DDE58C"/>
      </a:accent6>
      <a:hlink>
        <a:srgbClr val="243069"/>
      </a:hlink>
      <a:folHlink>
        <a:srgbClr val="A0AADD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5"/>
    </sheetView>
  </sheetViews>
  <sheetFormatPr defaultColWidth="8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"/>
  <sheetViews>
    <sheetView workbookViewId="0">
      <selection activeCell="B2" sqref="B2"/>
    </sheetView>
  </sheetViews>
  <sheetFormatPr defaultRowHeight="15" x14ac:dyDescent="0.25"/>
  <cols>
    <col min="1" max="1" width="26.140625" bestFit="1" customWidth="1"/>
    <col min="2" max="2" width="3.7109375" bestFit="1" customWidth="1"/>
    <col min="3" max="3" width="27.42578125" bestFit="1" customWidth="1"/>
    <col min="4" max="4" width="4" bestFit="1" customWidth="1"/>
    <col min="12" max="12" width="28.7109375" bestFit="1" customWidth="1"/>
    <col min="13" max="13" width="4" bestFit="1" customWidth="1"/>
    <col min="14" max="14" width="4.140625" bestFit="1" customWidth="1"/>
    <col min="15" max="15" width="3.7109375" bestFit="1" customWidth="1"/>
  </cols>
  <sheetData>
    <row r="1" spans="1:15" s="6" customFormat="1" ht="177.75" x14ac:dyDescent="0.25">
      <c r="A1" s="35" t="s">
        <v>314</v>
      </c>
      <c r="B1" s="35" t="s">
        <v>315</v>
      </c>
      <c r="C1" s="35" t="s">
        <v>316</v>
      </c>
      <c r="D1" s="35" t="s">
        <v>317</v>
      </c>
      <c r="E1" s="35" t="s">
        <v>318</v>
      </c>
      <c r="F1" s="35" t="s">
        <v>319</v>
      </c>
      <c r="G1" s="35" t="s">
        <v>320</v>
      </c>
      <c r="H1" s="35" t="s">
        <v>321</v>
      </c>
      <c r="I1" s="35" t="s">
        <v>322</v>
      </c>
      <c r="J1" s="35" t="s">
        <v>323</v>
      </c>
      <c r="K1" s="35" t="s">
        <v>324</v>
      </c>
      <c r="L1" s="35" t="s">
        <v>325</v>
      </c>
      <c r="M1" s="35" t="s">
        <v>326</v>
      </c>
      <c r="N1" s="35" t="s">
        <v>327</v>
      </c>
      <c r="O1" s="35" t="s">
        <v>328</v>
      </c>
    </row>
    <row r="2" spans="1:15" x14ac:dyDescent="0.25">
      <c r="A2" s="8" t="str">
        <f>"PE_"&amp;MID(C2,4,LEN(C2))</f>
        <v>PE_</v>
      </c>
      <c r="B2" s="30"/>
      <c r="C2" s="8">
        <f>węzły!A2</f>
        <v>0</v>
      </c>
      <c r="D2" s="10"/>
      <c r="E2" s="8">
        <f>węzły!D2</f>
        <v>0</v>
      </c>
      <c r="F2" s="8">
        <f>węzły!E2</f>
        <v>0</v>
      </c>
      <c r="G2" s="8">
        <f>węzły!F2</f>
        <v>0</v>
      </c>
      <c r="H2" s="8">
        <f>węzły!G2</f>
        <v>0</v>
      </c>
      <c r="I2" s="8">
        <f>węzły!H2</f>
        <v>0</v>
      </c>
      <c r="J2" s="8">
        <f>węzły!I2</f>
        <v>0</v>
      </c>
      <c r="K2" s="8">
        <f>węzły!J2</f>
        <v>0</v>
      </c>
      <c r="L2" s="8">
        <f>węzły!K2</f>
        <v>0</v>
      </c>
      <c r="M2" s="10"/>
      <c r="N2" s="8" t="str">
        <f>IF(węzły!O2="","",węzły!O2)</f>
        <v/>
      </c>
      <c r="O2" s="8" t="str">
        <f>IF(węzły!P2="","",węzły!P2)</f>
        <v/>
      </c>
    </row>
  </sheetData>
  <dataValidations count="1">
    <dataValidation type="list" allowBlank="1" showInputMessage="1" showErrorMessage="1" sqref="D2 M2">
      <formula1>"Tak,Nie"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2"/>
  <sheetViews>
    <sheetView workbookViewId="0">
      <selection activeCell="A2" sqref="A2"/>
    </sheetView>
  </sheetViews>
  <sheetFormatPr defaultRowHeight="15" x14ac:dyDescent="0.25"/>
  <cols>
    <col min="1" max="1" width="38.42578125" bestFit="1" customWidth="1"/>
    <col min="2" max="3" width="27.42578125" bestFit="1" customWidth="1"/>
    <col min="4" max="4" width="40" bestFit="1" customWidth="1"/>
    <col min="5" max="5" width="3.7109375" bestFit="1" customWidth="1"/>
    <col min="6" max="6" width="7.5703125" bestFit="1" customWidth="1"/>
    <col min="7" max="7" width="5" bestFit="1" customWidth="1"/>
    <col min="8" max="8" width="3.7109375" bestFit="1" customWidth="1"/>
    <col min="9" max="9" width="4.140625" bestFit="1" customWidth="1"/>
  </cols>
  <sheetData>
    <row r="1" spans="1:9" s="6" customFormat="1" ht="157.5" x14ac:dyDescent="0.25">
      <c r="A1" s="36" t="s">
        <v>244</v>
      </c>
      <c r="B1" s="36" t="s">
        <v>245</v>
      </c>
      <c r="C1" s="36" t="s">
        <v>246</v>
      </c>
      <c r="D1" s="36" t="s">
        <v>247</v>
      </c>
      <c r="E1" s="35" t="s">
        <v>248</v>
      </c>
      <c r="F1" s="36" t="s">
        <v>249</v>
      </c>
      <c r="G1" s="36" t="s">
        <v>250</v>
      </c>
      <c r="H1" s="36" t="s">
        <v>251</v>
      </c>
      <c r="I1" s="36" t="s">
        <v>252</v>
      </c>
    </row>
    <row r="2" spans="1:9" s="4" customFormat="1" x14ac:dyDescent="0.25">
      <c r="A2" s="7">
        <f>linie_bp!A2</f>
        <v>0</v>
      </c>
      <c r="B2" s="7">
        <f>linie_bp!B2</f>
        <v>0</v>
      </c>
      <c r="C2" s="7">
        <f>linie_bp!C2</f>
        <v>0</v>
      </c>
      <c r="D2" s="7">
        <f>linie_bp!D2</f>
        <v>0</v>
      </c>
      <c r="E2" s="23" t="str">
        <f>IF(D2="",linie_bp!E2,"")</f>
        <v/>
      </c>
      <c r="F2" s="7">
        <f>linie_bp!F2</f>
        <v>0</v>
      </c>
      <c r="G2" s="7">
        <f>linie_bp!G2</f>
        <v>0</v>
      </c>
      <c r="H2" s="7" t="e">
        <f>linie_bp!J2</f>
        <v>#N/A</v>
      </c>
      <c r="I2" s="7">
        <f>linie_bp!I2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A2"/>
  <sheetViews>
    <sheetView topLeftCell="H1" zoomScale="85" zoomScaleNormal="85" workbookViewId="0">
      <selection activeCell="AR2" sqref="AR2"/>
    </sheetView>
  </sheetViews>
  <sheetFormatPr defaultColWidth="16.28515625" defaultRowHeight="15" x14ac:dyDescent="0.25"/>
  <cols>
    <col min="1" max="1" width="42.28515625" style="24" bestFit="1" customWidth="1"/>
    <col min="2" max="3" width="8" style="24" bestFit="1" customWidth="1"/>
    <col min="4" max="4" width="6" style="24" bestFit="1" customWidth="1"/>
    <col min="5" max="5" width="6.42578125" style="34" bestFit="1" customWidth="1"/>
    <col min="6" max="7" width="8.5703125" style="24" bestFit="1" customWidth="1"/>
    <col min="8" max="8" width="3.7109375" style="24" bestFit="1" customWidth="1"/>
    <col min="9" max="9" width="8.28515625" style="24" bestFit="1" customWidth="1"/>
    <col min="10" max="10" width="11.42578125" style="24" bestFit="1" customWidth="1"/>
    <col min="11" max="12" width="3.7109375" style="24" bestFit="1" customWidth="1"/>
    <col min="13" max="13" width="38.140625" style="24" bestFit="1" customWidth="1"/>
    <col min="14" max="14" width="42.28515625" style="24" bestFit="1" customWidth="1"/>
    <col min="15" max="17" width="4.140625" style="24" bestFit="1" customWidth="1"/>
    <col min="18" max="18" width="4" style="24" bestFit="1" customWidth="1"/>
    <col min="19" max="20" width="4.140625" style="24" bestFit="1" customWidth="1"/>
    <col min="21" max="43" width="3.7109375" style="24" bestFit="1" customWidth="1"/>
    <col min="44" max="44" width="22.85546875" style="24" bestFit="1" customWidth="1"/>
    <col min="45" max="45" width="21.5703125" style="24" bestFit="1" customWidth="1"/>
    <col min="46" max="47" width="8" style="24" bestFit="1" customWidth="1"/>
    <col min="48" max="49" width="4.28515625" style="24" bestFit="1" customWidth="1"/>
    <col min="50" max="51" width="3.7109375" style="24" bestFit="1" customWidth="1"/>
    <col min="52" max="53" width="6.42578125" style="24" bestFit="1" customWidth="1"/>
    <col min="54" max="16384" width="16.28515625" style="24"/>
  </cols>
  <sheetData>
    <row r="1" spans="1:53" s="25" customFormat="1" ht="179.25" x14ac:dyDescent="0.25">
      <c r="A1" s="11" t="s">
        <v>25</v>
      </c>
      <c r="B1" s="11" t="s">
        <v>64</v>
      </c>
      <c r="C1" s="11" t="s">
        <v>66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138</v>
      </c>
      <c r="I1" s="11" t="s">
        <v>57</v>
      </c>
      <c r="J1" s="11" t="s">
        <v>58</v>
      </c>
      <c r="K1" s="11" t="s">
        <v>59</v>
      </c>
      <c r="L1" s="11" t="s">
        <v>60</v>
      </c>
      <c r="M1" s="31" t="s">
        <v>25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72</v>
      </c>
      <c r="V1" s="31" t="s">
        <v>33</v>
      </c>
      <c r="W1" s="31" t="s">
        <v>34</v>
      </c>
      <c r="X1" s="31" t="s">
        <v>35</v>
      </c>
      <c r="Y1" s="31" t="s">
        <v>36</v>
      </c>
      <c r="Z1" s="31" t="s">
        <v>37</v>
      </c>
      <c r="AA1" s="31" t="s">
        <v>38</v>
      </c>
      <c r="AB1" s="31" t="s">
        <v>39</v>
      </c>
      <c r="AC1" s="31" t="s">
        <v>40</v>
      </c>
      <c r="AD1" s="31" t="s">
        <v>41</v>
      </c>
      <c r="AE1" s="31" t="s">
        <v>42</v>
      </c>
      <c r="AF1" s="31" t="s">
        <v>43</v>
      </c>
      <c r="AG1" s="31" t="s">
        <v>44</v>
      </c>
      <c r="AH1" s="31" t="s">
        <v>45</v>
      </c>
      <c r="AI1" s="31" t="s">
        <v>46</v>
      </c>
      <c r="AJ1" s="31" t="s">
        <v>47</v>
      </c>
      <c r="AK1" s="31" t="s">
        <v>48</v>
      </c>
      <c r="AL1" s="31" t="s">
        <v>49</v>
      </c>
      <c r="AM1" s="31" t="s">
        <v>50</v>
      </c>
      <c r="AN1" s="31" t="s">
        <v>51</v>
      </c>
      <c r="AO1" s="31" t="s">
        <v>52</v>
      </c>
      <c r="AP1" s="31" t="s">
        <v>53</v>
      </c>
      <c r="AQ1" s="31" t="s">
        <v>54</v>
      </c>
      <c r="AR1" s="12" t="s">
        <v>344</v>
      </c>
      <c r="AS1" s="12" t="s">
        <v>345</v>
      </c>
      <c r="AT1" s="12" t="s">
        <v>134</v>
      </c>
      <c r="AU1" s="12" t="s">
        <v>135</v>
      </c>
      <c r="AV1" s="12" t="s">
        <v>136</v>
      </c>
      <c r="AW1" s="12" t="s">
        <v>137</v>
      </c>
      <c r="AX1" s="12" t="s">
        <v>253</v>
      </c>
      <c r="AY1" s="12" t="s">
        <v>254</v>
      </c>
      <c r="AZ1" s="12" t="s">
        <v>255</v>
      </c>
      <c r="BA1" s="12" t="s">
        <v>313</v>
      </c>
    </row>
    <row r="2" spans="1:53" x14ac:dyDescent="0.25">
      <c r="A2" s="39" t="e">
        <f>INDEX(zas!$A$2:$A$60,MATCH(zas_usl!N2,zas!$A$2:$A$60,0))</f>
        <v>#N/A</v>
      </c>
      <c r="B2" s="39" t="e">
        <f>INDEX(zas!$I$2:$I$60,MATCH($N2,zas!$A$2:$A$60,0))</f>
        <v>#N/A</v>
      </c>
      <c r="C2" s="39" t="e">
        <f>INDEX(zas!$K$2:$K$60,MATCH($N2,zas!$A$2:$A$60,0))</f>
        <v>#N/A</v>
      </c>
      <c r="D2" s="39" t="e">
        <f>INDEX(zas!$M$2:$M$60,MATCH($N2,zas!$A$2:$A$60,0))</f>
        <v>#N/A</v>
      </c>
      <c r="E2" s="40" t="e">
        <f>INDEX(zas!$N$2:$N$60,MATCH($N2,zas!$A$2:$A$60,0))</f>
        <v>#N/A</v>
      </c>
      <c r="F2" s="40" t="e">
        <f>INDEX(zas!$P$2:$P$60,MATCH($N2,zas!$A$2:$A$60,0))</f>
        <v>#N/A</v>
      </c>
      <c r="G2" s="40" t="e">
        <f>INDEX(zas!$Q$2:$Q$60,MATCH($N2,zas!$A$2:$A$60,0))</f>
        <v>#N/A</v>
      </c>
      <c r="H2" s="40" t="e">
        <f>INDEX(zas!$D$2:$D$60,MATCH($N2,zas!$A$2:$A$60,0))</f>
        <v>#N/A</v>
      </c>
      <c r="I2" s="40" t="e">
        <f>INDEX(zas!$R$2:$R$60,MATCH($N2,zas!$A$2:$A$60,0))</f>
        <v>#N/A</v>
      </c>
      <c r="J2" s="40" t="e">
        <f>INDEX(zas!$S$2:$S$60,MATCH($N2,zas!$A$2:$A$60,0))</f>
        <v>#N/A</v>
      </c>
      <c r="K2" s="40" t="e">
        <f>INDEX(zas!$AA$2:$AA$60,MATCH(zas_usl!N2,zas!$A$2:$A$60,0))</f>
        <v>#N/A</v>
      </c>
      <c r="L2" s="40" t="e">
        <f>INDEX(zas!$AB$2:$AB$60,MATCH(zas_usl!N2,zas!$A$2:$A$60,0))</f>
        <v>#N/A</v>
      </c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2"/>
      <c r="AQ2" s="32"/>
      <c r="AR2" s="13" t="e">
        <f>INDEX(zas!$E$2:$E$84,MATCH(N2,zas!$A$2:$A$84,0))</f>
        <v>#N/A</v>
      </c>
      <c r="AS2" s="13" t="e">
        <f>INDEX(pe!$A$2:$A$19,MATCH(zas_usl!AR2,pe!$C$2:$C$19,0))</f>
        <v>#N/A</v>
      </c>
      <c r="AT2" s="13">
        <f>VALUE(IF(V2&gt;0,1,0)&amp;IF(W2&gt;0,1,0)&amp;IF(X2&gt;0,1,0)&amp;IF(Y2&gt;0,1,0)&amp;IF(Z2&gt;0,1,0)&amp;IF(AA2&gt;0,1,0)&amp;IF(AB2&gt;0,1,0)&amp;IF(AC2&gt;0,1,0)&amp;IF(AD2&gt;0,1,0)&amp;IF(AE2&gt;0,1,0)&amp;IF(AF2&gt;0,1,0))</f>
        <v>0</v>
      </c>
      <c r="AU2" s="13">
        <f>VALUE(IF(AG2&gt;0,1,0)&amp;IF(AH2&gt;0,1,0)&amp;IF(AI2&gt;0,1,0)&amp;IF(AJ2&gt;0,1,0)&amp;IF(AK2&gt;0,1,0)&amp;IF(AL2&gt;0,1,0)&amp;IF(AM2&gt;0,1,0)&amp;IF(AN2&gt;0,1,0)&amp;IF(AO2&gt;0,1,0)&amp;IF(AP2&gt;0,1,0)&amp;IF(AQ2&gt;0,1,0))</f>
        <v>0</v>
      </c>
      <c r="AV2" s="13">
        <f>V2+W2+X2+Y2+Z2+AA2+AB2+AC2+AD2+AE2+AF2</f>
        <v>0</v>
      </c>
      <c r="AW2" s="13">
        <f>AG2+AH2+AI2+AJ2+AK2+AL2+AM2+AN2+AO2+AP2+AQ2</f>
        <v>0</v>
      </c>
      <c r="AX2" s="13">
        <f>IFERROR(ABS(BIN2DEC(VALUE(AT2))),1024)</f>
        <v>0</v>
      </c>
      <c r="AY2" s="13">
        <f>IFERROR(ABS(BIN2DEC(VALUE(AU2))),1024)</f>
        <v>0</v>
      </c>
      <c r="AZ2" s="13" t="e">
        <f>IFERROR(INDEX(słowniki!$G$2:$G$12,MATCH(AX2,słowniki!$F$2:$F$12,0)),INDEX(słowniki!$G$2:$G$12,MATCH(AY2,słowniki!$F$2:$F$12,0)))</f>
        <v>#N/A</v>
      </c>
      <c r="BA2" s="13" t="e">
        <f>INDEX(słowniki!$B$2:$B$30,MATCH(AZ2,słowniki!$C$2:$C$30,0))</f>
        <v>#N/A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W2"/>
  <sheetViews>
    <sheetView zoomScale="85" zoomScaleNormal="85" workbookViewId="0">
      <selection activeCell="T2" sqref="T2"/>
    </sheetView>
  </sheetViews>
  <sheetFormatPr defaultColWidth="26.7109375" defaultRowHeight="15" x14ac:dyDescent="0.25"/>
  <cols>
    <col min="1" max="1" width="42.28515625" style="24" bestFit="1" customWidth="1"/>
    <col min="2" max="2" width="21.85546875" style="24" bestFit="1" customWidth="1"/>
    <col min="3" max="3" width="6.42578125" style="24" bestFit="1" customWidth="1"/>
    <col min="4" max="5" width="8.140625" style="24" bestFit="1" customWidth="1"/>
    <col min="6" max="6" width="6.140625" style="24" bestFit="1" customWidth="1"/>
    <col min="7" max="7" width="6.42578125" style="24" bestFit="1" customWidth="1"/>
    <col min="8" max="10" width="8.7109375" style="24" bestFit="1" customWidth="1"/>
    <col min="11" max="11" width="30.28515625" style="24" bestFit="1" customWidth="1"/>
    <col min="12" max="12" width="75" style="24" bestFit="1" customWidth="1"/>
    <col min="13" max="14" width="4.28515625" style="24" bestFit="1" customWidth="1"/>
    <col min="15" max="15" width="34.5703125" style="24" bestFit="1" customWidth="1"/>
    <col min="16" max="20" width="4.28515625" style="24" bestFit="1" customWidth="1"/>
    <col min="21" max="21" width="6.42578125" style="24" bestFit="1" customWidth="1"/>
    <col min="22" max="22" width="4.28515625" style="24" bestFit="1" customWidth="1"/>
    <col min="23" max="23" width="4.28515625" style="24" customWidth="1"/>
    <col min="24" max="16384" width="26.7109375" style="24"/>
  </cols>
  <sheetData>
    <row r="1" spans="1:23" s="25" customFormat="1" ht="210" x14ac:dyDescent="0.25">
      <c r="A1" s="37" t="s">
        <v>2</v>
      </c>
      <c r="B1" s="37" t="s">
        <v>3</v>
      </c>
      <c r="C1" s="37" t="s">
        <v>4</v>
      </c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  <c r="K1" s="37" t="s">
        <v>12</v>
      </c>
      <c r="L1" s="37" t="s">
        <v>13</v>
      </c>
      <c r="M1" s="37" t="s">
        <v>14</v>
      </c>
      <c r="N1" s="37" t="s">
        <v>15</v>
      </c>
      <c r="O1" s="37" t="s">
        <v>16</v>
      </c>
      <c r="P1" s="37" t="s">
        <v>17</v>
      </c>
      <c r="Q1" s="37" t="s">
        <v>18</v>
      </c>
      <c r="R1" s="37" t="s">
        <v>19</v>
      </c>
      <c r="S1" s="37" t="s">
        <v>20</v>
      </c>
      <c r="T1" s="37" t="s">
        <v>21</v>
      </c>
      <c r="U1" s="37" t="s">
        <v>22</v>
      </c>
      <c r="V1" s="37" t="s">
        <v>23</v>
      </c>
      <c r="W1" s="24"/>
    </row>
    <row r="2" spans="1:23" s="28" customFormat="1" x14ac:dyDescent="0.25">
      <c r="A2" s="26" t="e">
        <f>zas_usl!A2</f>
        <v>#N/A</v>
      </c>
      <c r="B2" s="26" t="e">
        <f>zas_usl!AS2</f>
        <v>#N/A</v>
      </c>
      <c r="C2" s="26" t="e">
        <f>zas_usl!H2</f>
        <v>#N/A</v>
      </c>
      <c r="D2" s="26" t="e">
        <f>zas_usl!B2</f>
        <v>#N/A</v>
      </c>
      <c r="E2" s="26" t="e">
        <f>zas_usl!C2</f>
        <v>#N/A</v>
      </c>
      <c r="F2" s="26" t="e">
        <f>zas_usl!D2</f>
        <v>#N/A</v>
      </c>
      <c r="G2" s="26" t="e">
        <f>zas_usl!E2</f>
        <v>#N/A</v>
      </c>
      <c r="H2" s="26" t="e">
        <f>zas_usl!F2</f>
        <v>#N/A</v>
      </c>
      <c r="I2" s="26" t="e">
        <f>zas_usl!G2</f>
        <v>#N/A</v>
      </c>
      <c r="J2" s="26" t="e">
        <f>zas_usl!I2</f>
        <v>#N/A</v>
      </c>
      <c r="K2" s="27"/>
      <c r="L2" s="27"/>
      <c r="M2" s="27"/>
      <c r="N2" s="27"/>
      <c r="O2" s="26">
        <f>zas_usl!M2</f>
        <v>0</v>
      </c>
      <c r="P2" s="27" t="s">
        <v>0</v>
      </c>
      <c r="Q2" s="26">
        <f>zas_usl!R2</f>
        <v>0</v>
      </c>
      <c r="R2" s="26">
        <f>zas_usl!T2</f>
        <v>0</v>
      </c>
      <c r="S2" s="27" t="s">
        <v>0</v>
      </c>
      <c r="T2" s="26">
        <f>zas_usl!O2</f>
        <v>0</v>
      </c>
      <c r="U2" s="26" t="e">
        <f>zas_usl!BA2</f>
        <v>#N/A</v>
      </c>
      <c r="V2" s="26">
        <f>SUM(zas_usl!AV2,zas_usl!AW2)</f>
        <v>0</v>
      </c>
      <c r="W2" s="24"/>
    </row>
  </sheetData>
  <dataValidations count="3">
    <dataValidation showInputMessage="1" showErrorMessage="1" error="Komórka nie może być pusta." sqref="R2 T2"/>
    <dataValidation type="list" showInputMessage="1" showErrorMessage="1" error="Komórka nie może być pusta." sqref="S2">
      <formula1>"Tak,Nie"</formula1>
    </dataValidation>
    <dataValidation type="list" showInputMessage="1" showErrorMessage="1" error="Komórka nie może być pusta." sqref="P2">
      <formula1>"Tak, Nie"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-0.499984740745262"/>
  </sheetPr>
  <dimension ref="A1:N52"/>
  <sheetViews>
    <sheetView zoomScale="70" zoomScaleNormal="70" workbookViewId="0">
      <selection activeCell="L12" sqref="L12"/>
    </sheetView>
  </sheetViews>
  <sheetFormatPr defaultRowHeight="15" x14ac:dyDescent="0.25"/>
  <cols>
    <col min="1" max="1" width="15.28515625" bestFit="1" customWidth="1"/>
    <col min="2" max="3" width="8.7109375" bestFit="1" customWidth="1"/>
    <col min="4" max="4" width="4.140625" customWidth="1"/>
    <col min="5" max="5" width="23.7109375" bestFit="1" customWidth="1"/>
    <col min="9" max="9" width="42.28515625" bestFit="1" customWidth="1"/>
    <col min="11" max="11" width="41.140625" bestFit="1" customWidth="1"/>
    <col min="12" max="12" width="17.140625" customWidth="1"/>
    <col min="14" max="14" width="71.42578125" bestFit="1" customWidth="1"/>
  </cols>
  <sheetData>
    <row r="1" spans="1:14" ht="38.25" x14ac:dyDescent="0.25">
      <c r="A1" s="14" t="s">
        <v>75</v>
      </c>
      <c r="B1" s="15" t="s">
        <v>76</v>
      </c>
      <c r="C1" s="15" t="s">
        <v>256</v>
      </c>
      <c r="E1" s="14" t="s">
        <v>257</v>
      </c>
      <c r="F1" s="14"/>
      <c r="G1" s="14"/>
      <c r="I1" s="14" t="s">
        <v>312</v>
      </c>
      <c r="K1" s="14" t="s">
        <v>329</v>
      </c>
      <c r="L1" s="15" t="s">
        <v>330</v>
      </c>
    </row>
    <row r="2" spans="1:14" x14ac:dyDescent="0.25">
      <c r="A2" s="16" t="s">
        <v>77</v>
      </c>
      <c r="B2" s="17" t="s">
        <v>78</v>
      </c>
      <c r="C2" s="18">
        <f>VALUE(LEFT(A2,FIND(" ",A2,1)))</f>
        <v>2</v>
      </c>
      <c r="E2" s="19" t="s">
        <v>258</v>
      </c>
      <c r="F2" s="19">
        <v>1024</v>
      </c>
      <c r="G2" s="19">
        <v>0</v>
      </c>
      <c r="I2" s="19" t="s">
        <v>269</v>
      </c>
      <c r="K2" s="16" t="s">
        <v>331</v>
      </c>
      <c r="L2" s="17" t="s">
        <v>78</v>
      </c>
      <c r="N2" s="27" t="s">
        <v>357</v>
      </c>
    </row>
    <row r="3" spans="1:14" x14ac:dyDescent="0.25">
      <c r="A3" s="20" t="s">
        <v>79</v>
      </c>
      <c r="B3" s="21" t="s">
        <v>80</v>
      </c>
      <c r="C3" s="18">
        <f t="shared" ref="C3:C30" si="0">VALUE(LEFT(A3,FIND(" ",A3,1)))</f>
        <v>10</v>
      </c>
      <c r="E3" s="19" t="s">
        <v>259</v>
      </c>
      <c r="F3" s="19">
        <v>512</v>
      </c>
      <c r="G3" s="19">
        <v>1</v>
      </c>
      <c r="I3" s="19" t="s">
        <v>270</v>
      </c>
      <c r="K3" s="16" t="s">
        <v>332</v>
      </c>
      <c r="L3" s="17" t="s">
        <v>80</v>
      </c>
      <c r="N3" s="27" t="s">
        <v>358</v>
      </c>
    </row>
    <row r="4" spans="1:14" x14ac:dyDescent="0.25">
      <c r="A4" s="16" t="s">
        <v>81</v>
      </c>
      <c r="B4" s="17" t="s">
        <v>82</v>
      </c>
      <c r="C4" s="18">
        <f t="shared" si="0"/>
        <v>20</v>
      </c>
      <c r="E4" s="19" t="s">
        <v>260</v>
      </c>
      <c r="F4" s="19">
        <v>256</v>
      </c>
      <c r="G4" s="19">
        <v>2</v>
      </c>
      <c r="I4" s="19" t="s">
        <v>271</v>
      </c>
      <c r="K4" s="16" t="s">
        <v>333</v>
      </c>
      <c r="L4" s="17" t="s">
        <v>82</v>
      </c>
    </row>
    <row r="5" spans="1:14" x14ac:dyDescent="0.25">
      <c r="A5" s="20" t="s">
        <v>83</v>
      </c>
      <c r="B5" s="21" t="s">
        <v>84</v>
      </c>
      <c r="C5" s="18">
        <f t="shared" si="0"/>
        <v>30</v>
      </c>
      <c r="E5" s="19" t="s">
        <v>261</v>
      </c>
      <c r="F5" s="19">
        <v>128</v>
      </c>
      <c r="G5" s="19">
        <v>2</v>
      </c>
      <c r="I5" s="19" t="s">
        <v>272</v>
      </c>
      <c r="K5" s="16" t="s">
        <v>334</v>
      </c>
      <c r="L5" s="17" t="s">
        <v>84</v>
      </c>
    </row>
    <row r="6" spans="1:14" x14ac:dyDescent="0.25">
      <c r="A6" s="16" t="s">
        <v>85</v>
      </c>
      <c r="B6" s="17" t="s">
        <v>86</v>
      </c>
      <c r="C6" s="18">
        <f t="shared" si="0"/>
        <v>40</v>
      </c>
      <c r="E6" s="19" t="s">
        <v>262</v>
      </c>
      <c r="F6" s="19">
        <v>64</v>
      </c>
      <c r="G6" s="19">
        <v>10</v>
      </c>
      <c r="I6" s="19" t="s">
        <v>273</v>
      </c>
      <c r="K6" s="16" t="s">
        <v>335</v>
      </c>
      <c r="L6" s="17" t="s">
        <v>86</v>
      </c>
    </row>
    <row r="7" spans="1:14" x14ac:dyDescent="0.25">
      <c r="A7" s="20" t="s">
        <v>87</v>
      </c>
      <c r="B7" s="21" t="s">
        <v>88</v>
      </c>
      <c r="C7" s="18">
        <f t="shared" si="0"/>
        <v>50</v>
      </c>
      <c r="E7" s="19" t="s">
        <v>263</v>
      </c>
      <c r="F7" s="19">
        <v>32</v>
      </c>
      <c r="G7" s="19">
        <v>20</v>
      </c>
      <c r="I7" s="19" t="s">
        <v>274</v>
      </c>
      <c r="K7" s="16" t="s">
        <v>336</v>
      </c>
      <c r="L7" s="17" t="s">
        <v>88</v>
      </c>
    </row>
    <row r="8" spans="1:14" x14ac:dyDescent="0.25">
      <c r="A8" s="16" t="s">
        <v>89</v>
      </c>
      <c r="B8" s="17" t="s">
        <v>90</v>
      </c>
      <c r="C8" s="18">
        <f t="shared" si="0"/>
        <v>60</v>
      </c>
      <c r="E8" s="19" t="s">
        <v>264</v>
      </c>
      <c r="F8" s="19">
        <v>16</v>
      </c>
      <c r="G8" s="19">
        <v>30</v>
      </c>
      <c r="I8" s="19" t="s">
        <v>275</v>
      </c>
      <c r="K8" s="16" t="s">
        <v>337</v>
      </c>
      <c r="L8" s="17" t="s">
        <v>90</v>
      </c>
    </row>
    <row r="9" spans="1:14" x14ac:dyDescent="0.25">
      <c r="A9" s="20" t="s">
        <v>91</v>
      </c>
      <c r="B9" s="21" t="s">
        <v>92</v>
      </c>
      <c r="C9" s="18">
        <f t="shared" si="0"/>
        <v>70</v>
      </c>
      <c r="E9" s="19" t="s">
        <v>265</v>
      </c>
      <c r="F9" s="19">
        <v>8</v>
      </c>
      <c r="G9" s="19">
        <v>30</v>
      </c>
      <c r="I9" s="19" t="s">
        <v>276</v>
      </c>
      <c r="K9" s="16" t="s">
        <v>338</v>
      </c>
      <c r="L9" s="17" t="s">
        <v>92</v>
      </c>
    </row>
    <row r="10" spans="1:14" x14ac:dyDescent="0.25">
      <c r="A10" s="16" t="s">
        <v>93</v>
      </c>
      <c r="B10" s="17" t="s">
        <v>94</v>
      </c>
      <c r="C10" s="18">
        <f t="shared" si="0"/>
        <v>80</v>
      </c>
      <c r="E10" s="19" t="s">
        <v>266</v>
      </c>
      <c r="F10" s="19">
        <v>4</v>
      </c>
      <c r="G10" s="19">
        <v>80</v>
      </c>
      <c r="I10" s="19" t="s">
        <v>277</v>
      </c>
      <c r="K10" s="16" t="s">
        <v>339</v>
      </c>
      <c r="L10" s="17" t="s">
        <v>94</v>
      </c>
    </row>
    <row r="11" spans="1:14" x14ac:dyDescent="0.25">
      <c r="A11" s="20" t="s">
        <v>95</v>
      </c>
      <c r="B11" s="21" t="s">
        <v>96</v>
      </c>
      <c r="C11" s="18">
        <f t="shared" si="0"/>
        <v>90</v>
      </c>
      <c r="E11" s="19" t="s">
        <v>267</v>
      </c>
      <c r="F11" s="19">
        <v>2</v>
      </c>
      <c r="G11" s="19">
        <v>100</v>
      </c>
      <c r="I11" s="19" t="s">
        <v>278</v>
      </c>
      <c r="K11" s="16" t="s">
        <v>340</v>
      </c>
      <c r="L11" s="17" t="s">
        <v>96</v>
      </c>
    </row>
    <row r="12" spans="1:14" x14ac:dyDescent="0.25">
      <c r="A12" s="16" t="s">
        <v>97</v>
      </c>
      <c r="B12" s="17" t="s">
        <v>24</v>
      </c>
      <c r="C12" s="18">
        <f t="shared" si="0"/>
        <v>100</v>
      </c>
      <c r="E12" s="19" t="s">
        <v>268</v>
      </c>
      <c r="F12" s="19">
        <v>1</v>
      </c>
      <c r="G12" s="19">
        <v>150</v>
      </c>
      <c r="I12" s="19" t="s">
        <v>279</v>
      </c>
      <c r="K12" s="16" t="s">
        <v>341</v>
      </c>
      <c r="L12" s="17" t="s">
        <v>24</v>
      </c>
    </row>
    <row r="13" spans="1:14" x14ac:dyDescent="0.25">
      <c r="A13" s="20" t="s">
        <v>98</v>
      </c>
      <c r="B13" s="21" t="s">
        <v>99</v>
      </c>
      <c r="C13" s="18">
        <f t="shared" si="0"/>
        <v>200</v>
      </c>
      <c r="I13" s="19" t="s">
        <v>280</v>
      </c>
      <c r="K13" s="16" t="s">
        <v>342</v>
      </c>
      <c r="L13" s="17" t="s">
        <v>99</v>
      </c>
    </row>
    <row r="14" spans="1:14" x14ac:dyDescent="0.25">
      <c r="A14" s="16" t="s">
        <v>100</v>
      </c>
      <c r="B14" s="17" t="s">
        <v>101</v>
      </c>
      <c r="C14" s="18">
        <f t="shared" si="0"/>
        <v>300</v>
      </c>
      <c r="I14" s="19" t="s">
        <v>281</v>
      </c>
      <c r="K14" s="16" t="s">
        <v>343</v>
      </c>
      <c r="L14" s="17" t="s">
        <v>101</v>
      </c>
    </row>
    <row r="15" spans="1:14" x14ac:dyDescent="0.25">
      <c r="A15" s="20" t="s">
        <v>102</v>
      </c>
      <c r="B15" s="21" t="s">
        <v>103</v>
      </c>
      <c r="C15" s="18">
        <f t="shared" si="0"/>
        <v>400</v>
      </c>
      <c r="I15" s="19" t="s">
        <v>282</v>
      </c>
      <c r="K15" s="16"/>
      <c r="L15" s="17" t="s">
        <v>103</v>
      </c>
    </row>
    <row r="16" spans="1:14" x14ac:dyDescent="0.25">
      <c r="A16" s="16" t="s">
        <v>104</v>
      </c>
      <c r="B16" s="17" t="s">
        <v>105</v>
      </c>
      <c r="C16" s="18">
        <f t="shared" si="0"/>
        <v>500</v>
      </c>
      <c r="I16" s="19" t="s">
        <v>283</v>
      </c>
    </row>
    <row r="17" spans="1:11" x14ac:dyDescent="0.25">
      <c r="A17" s="20" t="s">
        <v>106</v>
      </c>
      <c r="B17" s="21" t="s">
        <v>107</v>
      </c>
      <c r="C17" s="18">
        <f t="shared" si="0"/>
        <v>600</v>
      </c>
      <c r="I17" s="19" t="s">
        <v>284</v>
      </c>
      <c r="K17" s="14"/>
    </row>
    <row r="18" spans="1:11" x14ac:dyDescent="0.25">
      <c r="A18" s="16" t="s">
        <v>108</v>
      </c>
      <c r="B18" s="17" t="s">
        <v>109</v>
      </c>
      <c r="C18" s="18">
        <f t="shared" si="0"/>
        <v>700</v>
      </c>
      <c r="I18" s="19" t="s">
        <v>285</v>
      </c>
      <c r="K18" s="16" t="s">
        <v>349</v>
      </c>
    </row>
    <row r="19" spans="1:11" x14ac:dyDescent="0.25">
      <c r="A19" s="20" t="s">
        <v>110</v>
      </c>
      <c r="B19" s="21" t="s">
        <v>111</v>
      </c>
      <c r="C19" s="18">
        <f t="shared" si="0"/>
        <v>800</v>
      </c>
      <c r="I19" s="19" t="s">
        <v>286</v>
      </c>
      <c r="K19" s="16" t="s">
        <v>350</v>
      </c>
    </row>
    <row r="20" spans="1:11" x14ac:dyDescent="0.25">
      <c r="A20" s="16" t="s">
        <v>112</v>
      </c>
      <c r="B20" s="17" t="s">
        <v>113</v>
      </c>
      <c r="C20" s="18">
        <f t="shared" si="0"/>
        <v>900</v>
      </c>
      <c r="I20" s="19" t="s">
        <v>287</v>
      </c>
      <c r="K20" s="16" t="s">
        <v>351</v>
      </c>
    </row>
    <row r="21" spans="1:11" x14ac:dyDescent="0.25">
      <c r="A21" s="20" t="s">
        <v>114</v>
      </c>
      <c r="B21" s="21" t="s">
        <v>115</v>
      </c>
      <c r="C21" s="18">
        <f t="shared" si="0"/>
        <v>1000</v>
      </c>
      <c r="I21" s="19" t="s">
        <v>288</v>
      </c>
      <c r="K21" s="16" t="s">
        <v>352</v>
      </c>
    </row>
    <row r="22" spans="1:11" x14ac:dyDescent="0.25">
      <c r="A22" s="16" t="s">
        <v>116</v>
      </c>
      <c r="B22" s="17" t="s">
        <v>117</v>
      </c>
      <c r="C22" s="18">
        <f t="shared" si="0"/>
        <v>2000</v>
      </c>
      <c r="I22" s="19" t="s">
        <v>289</v>
      </c>
      <c r="K22" s="16" t="s">
        <v>353</v>
      </c>
    </row>
    <row r="23" spans="1:11" x14ac:dyDescent="0.25">
      <c r="A23" s="20" t="s">
        <v>118</v>
      </c>
      <c r="B23" s="21" t="s">
        <v>119</v>
      </c>
      <c r="C23" s="18">
        <f t="shared" si="0"/>
        <v>3000</v>
      </c>
      <c r="I23" s="19" t="s">
        <v>290</v>
      </c>
      <c r="K23" s="16" t="s">
        <v>354</v>
      </c>
    </row>
    <row r="24" spans="1:11" x14ac:dyDescent="0.25">
      <c r="A24" s="16" t="s">
        <v>120</v>
      </c>
      <c r="B24" s="17" t="s">
        <v>121</v>
      </c>
      <c r="C24" s="18">
        <f t="shared" si="0"/>
        <v>4000</v>
      </c>
      <c r="I24" s="19" t="s">
        <v>291</v>
      </c>
      <c r="K24" s="16" t="s">
        <v>355</v>
      </c>
    </row>
    <row r="25" spans="1:11" x14ac:dyDescent="0.25">
      <c r="A25" s="20" t="s">
        <v>122</v>
      </c>
      <c r="B25" s="21" t="s">
        <v>123</v>
      </c>
      <c r="C25" s="18">
        <f t="shared" si="0"/>
        <v>5000</v>
      </c>
      <c r="I25" s="19" t="s">
        <v>292</v>
      </c>
      <c r="K25" s="16" t="s">
        <v>356</v>
      </c>
    </row>
    <row r="26" spans="1:11" x14ac:dyDescent="0.25">
      <c r="A26" s="16" t="s">
        <v>124</v>
      </c>
      <c r="B26" s="17" t="s">
        <v>125</v>
      </c>
      <c r="C26" s="18">
        <f t="shared" si="0"/>
        <v>6000</v>
      </c>
      <c r="I26" s="19" t="s">
        <v>293</v>
      </c>
      <c r="K26" s="16"/>
    </row>
    <row r="27" spans="1:11" x14ac:dyDescent="0.25">
      <c r="A27" s="20" t="s">
        <v>126</v>
      </c>
      <c r="B27" s="21" t="s">
        <v>127</v>
      </c>
      <c r="C27" s="18">
        <f t="shared" si="0"/>
        <v>7000</v>
      </c>
      <c r="I27" s="19" t="s">
        <v>294</v>
      </c>
    </row>
    <row r="28" spans="1:11" x14ac:dyDescent="0.25">
      <c r="A28" s="16" t="s">
        <v>128</v>
      </c>
      <c r="B28" s="17" t="s">
        <v>129</v>
      </c>
      <c r="C28" s="18">
        <f t="shared" si="0"/>
        <v>8000</v>
      </c>
      <c r="I28" s="19" t="s">
        <v>295</v>
      </c>
    </row>
    <row r="29" spans="1:11" x14ac:dyDescent="0.25">
      <c r="A29" s="20" t="s">
        <v>130</v>
      </c>
      <c r="B29" s="21" t="s">
        <v>131</v>
      </c>
      <c r="C29" s="18">
        <f t="shared" si="0"/>
        <v>9000</v>
      </c>
      <c r="I29" s="19" t="s">
        <v>296</v>
      </c>
    </row>
    <row r="30" spans="1:11" x14ac:dyDescent="0.25">
      <c r="A30" s="16" t="s">
        <v>132</v>
      </c>
      <c r="B30" s="17" t="s">
        <v>133</v>
      </c>
      <c r="C30" s="18">
        <f t="shared" si="0"/>
        <v>10000</v>
      </c>
      <c r="I30" s="19" t="s">
        <v>297</v>
      </c>
    </row>
    <row r="31" spans="1:11" x14ac:dyDescent="0.25">
      <c r="I31" s="19" t="s">
        <v>298</v>
      </c>
    </row>
    <row r="32" spans="1:11" x14ac:dyDescent="0.25">
      <c r="I32" s="19" t="s">
        <v>299</v>
      </c>
    </row>
    <row r="33" spans="9:9" x14ac:dyDescent="0.25">
      <c r="I33" s="19" t="s">
        <v>300</v>
      </c>
    </row>
    <row r="34" spans="9:9" x14ac:dyDescent="0.25">
      <c r="I34" s="19" t="s">
        <v>301</v>
      </c>
    </row>
    <row r="35" spans="9:9" x14ac:dyDescent="0.25">
      <c r="I35" s="19" t="s">
        <v>302</v>
      </c>
    </row>
    <row r="36" spans="9:9" x14ac:dyDescent="0.25">
      <c r="I36" s="19" t="s">
        <v>303</v>
      </c>
    </row>
    <row r="37" spans="9:9" x14ac:dyDescent="0.25">
      <c r="I37" s="19" t="s">
        <v>304</v>
      </c>
    </row>
    <row r="38" spans="9:9" x14ac:dyDescent="0.25">
      <c r="I38" s="19" t="s">
        <v>1</v>
      </c>
    </row>
    <row r="39" spans="9:9" x14ac:dyDescent="0.25">
      <c r="I39" s="19" t="s">
        <v>305</v>
      </c>
    </row>
    <row r="40" spans="9:9" x14ac:dyDescent="0.25">
      <c r="I40" s="19" t="s">
        <v>306</v>
      </c>
    </row>
    <row r="41" spans="9:9" x14ac:dyDescent="0.25">
      <c r="I41" s="19" t="s">
        <v>307</v>
      </c>
    </row>
    <row r="42" spans="9:9" x14ac:dyDescent="0.25">
      <c r="I42" s="19" t="s">
        <v>308</v>
      </c>
    </row>
    <row r="43" spans="9:9" x14ac:dyDescent="0.25">
      <c r="I43" s="19" t="s">
        <v>309</v>
      </c>
    </row>
    <row r="44" spans="9:9" x14ac:dyDescent="0.25">
      <c r="I44" s="19" t="s">
        <v>310</v>
      </c>
    </row>
    <row r="45" spans="9:9" x14ac:dyDescent="0.25">
      <c r="I45" s="19" t="s">
        <v>311</v>
      </c>
    </row>
    <row r="47" spans="9:9" x14ac:dyDescent="0.25">
      <c r="I47" s="14" t="s">
        <v>346</v>
      </c>
    </row>
    <row r="48" spans="9:9" x14ac:dyDescent="0.25">
      <c r="I48" s="16" t="s">
        <v>347</v>
      </c>
    </row>
    <row r="49" spans="9:9" x14ac:dyDescent="0.25">
      <c r="I49" s="16" t="s">
        <v>348</v>
      </c>
    </row>
    <row r="50" spans="9:9" x14ac:dyDescent="0.25">
      <c r="I50" s="16" t="s">
        <v>297</v>
      </c>
    </row>
    <row r="51" spans="9:9" x14ac:dyDescent="0.25">
      <c r="I51" s="16" t="s">
        <v>298</v>
      </c>
    </row>
    <row r="52" spans="9:9" x14ac:dyDescent="0.25">
      <c r="I5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K19"/>
  <sheetViews>
    <sheetView workbookViewId="0">
      <selection activeCell="K2" sqref="K1:K2"/>
    </sheetView>
  </sheetViews>
  <sheetFormatPr defaultRowHeight="15" x14ac:dyDescent="0.25"/>
  <cols>
    <col min="1" max="1" width="20.140625" bestFit="1" customWidth="1"/>
    <col min="2" max="2" width="27.42578125" bestFit="1" customWidth="1"/>
    <col min="3" max="3" width="28.140625" bestFit="1" customWidth="1"/>
    <col min="4" max="4" width="4.140625" bestFit="1" customWidth="1"/>
    <col min="5" max="6" width="3.7109375" bestFit="1" customWidth="1"/>
    <col min="7" max="7" width="4" bestFit="1" customWidth="1"/>
    <col min="8" max="8" width="3.7109375" bestFit="1" customWidth="1"/>
    <col min="9" max="9" width="5" bestFit="1" customWidth="1"/>
    <col min="10" max="10" width="3.7109375" bestFit="1" customWidth="1"/>
    <col min="11" max="11" width="3" bestFit="1" customWidth="1"/>
  </cols>
  <sheetData>
    <row r="1" spans="1:11" ht="150" x14ac:dyDescent="0.25">
      <c r="A1" s="3" t="s">
        <v>25</v>
      </c>
      <c r="B1" s="3" t="s">
        <v>145</v>
      </c>
      <c r="C1" s="3" t="s">
        <v>147</v>
      </c>
      <c r="D1" s="3" t="s">
        <v>148</v>
      </c>
      <c r="E1" s="3" t="s">
        <v>223</v>
      </c>
      <c r="F1" s="3" t="s">
        <v>149</v>
      </c>
      <c r="G1" s="3" t="s">
        <v>150</v>
      </c>
      <c r="H1" s="3" t="s">
        <v>224</v>
      </c>
      <c r="I1" s="3" t="s">
        <v>151</v>
      </c>
      <c r="J1" s="3" t="s">
        <v>146</v>
      </c>
      <c r="K1" s="12" t="s">
        <v>313</v>
      </c>
    </row>
    <row r="2" spans="1:11" x14ac:dyDescent="0.25">
      <c r="A2" s="5" t="s">
        <v>194</v>
      </c>
      <c r="B2" s="5" t="s">
        <v>158</v>
      </c>
      <c r="C2" s="5" t="s">
        <v>176</v>
      </c>
      <c r="D2" s="5" t="s">
        <v>0</v>
      </c>
      <c r="F2" s="5" t="s">
        <v>139</v>
      </c>
      <c r="G2" s="5" t="s">
        <v>195</v>
      </c>
      <c r="I2" s="5" t="s">
        <v>196</v>
      </c>
      <c r="J2" s="4">
        <v>30</v>
      </c>
      <c r="K2" t="str">
        <f>INDEX(słowniki!$B$2:$B$30,MATCH(J2,słowniki!$C$2:$C$30,0))</f>
        <v>04</v>
      </c>
    </row>
    <row r="3" spans="1:11" x14ac:dyDescent="0.25">
      <c r="A3" s="5" t="s">
        <v>197</v>
      </c>
      <c r="B3" s="5" t="s">
        <v>159</v>
      </c>
      <c r="C3" s="5" t="s">
        <v>178</v>
      </c>
      <c r="D3" s="5" t="s">
        <v>0</v>
      </c>
      <c r="F3" s="5" t="s">
        <v>139</v>
      </c>
      <c r="G3" s="5" t="s">
        <v>195</v>
      </c>
      <c r="I3" s="5" t="s">
        <v>196</v>
      </c>
      <c r="J3" s="4">
        <v>30</v>
      </c>
      <c r="K3" t="str">
        <f>INDEX(słowniki!$B$2:$B$30,MATCH(J3,słowniki!$C$2:$C$30,0))</f>
        <v>04</v>
      </c>
    </row>
    <row r="4" spans="1:11" x14ac:dyDescent="0.25">
      <c r="A4" s="5" t="s">
        <v>198</v>
      </c>
      <c r="B4" s="5" t="s">
        <v>160</v>
      </c>
      <c r="C4" s="5" t="s">
        <v>179</v>
      </c>
      <c r="D4" s="5" t="s">
        <v>0</v>
      </c>
      <c r="F4" s="5" t="s">
        <v>139</v>
      </c>
      <c r="G4" s="5" t="s">
        <v>195</v>
      </c>
      <c r="I4" s="5" t="s">
        <v>196</v>
      </c>
      <c r="J4" s="4">
        <v>30</v>
      </c>
      <c r="K4" t="str">
        <f>INDEX(słowniki!$B$2:$B$30,MATCH(J4,słowniki!$C$2:$C$30,0))</f>
        <v>04</v>
      </c>
    </row>
    <row r="5" spans="1:11" x14ac:dyDescent="0.25">
      <c r="A5" s="5" t="s">
        <v>199</v>
      </c>
      <c r="B5" s="5" t="s">
        <v>161</v>
      </c>
      <c r="C5" s="5" t="s">
        <v>180</v>
      </c>
      <c r="D5" s="5" t="s">
        <v>0</v>
      </c>
      <c r="F5" s="5" t="s">
        <v>139</v>
      </c>
      <c r="G5" s="5" t="s">
        <v>195</v>
      </c>
      <c r="I5" s="5" t="s">
        <v>196</v>
      </c>
      <c r="J5" s="4">
        <v>30</v>
      </c>
      <c r="K5" t="str">
        <f>INDEX(słowniki!$B$2:$B$30,MATCH(J5,słowniki!$C$2:$C$30,0))</f>
        <v>04</v>
      </c>
    </row>
    <row r="6" spans="1:11" x14ac:dyDescent="0.25">
      <c r="A6" s="5" t="s">
        <v>200</v>
      </c>
      <c r="B6" s="5" t="s">
        <v>162</v>
      </c>
      <c r="C6" s="5" t="s">
        <v>181</v>
      </c>
      <c r="D6" s="5" t="s">
        <v>0</v>
      </c>
      <c r="F6" s="5" t="s">
        <v>139</v>
      </c>
      <c r="G6" s="5" t="s">
        <v>195</v>
      </c>
      <c r="I6" s="5" t="s">
        <v>196</v>
      </c>
      <c r="J6" s="4">
        <v>30</v>
      </c>
      <c r="K6" t="str">
        <f>INDEX(słowniki!$B$2:$B$30,MATCH(J6,słowniki!$C$2:$C$30,0))</f>
        <v>04</v>
      </c>
    </row>
    <row r="7" spans="1:11" x14ac:dyDescent="0.25">
      <c r="A7" s="5" t="s">
        <v>201</v>
      </c>
      <c r="B7" s="5" t="s">
        <v>163</v>
      </c>
      <c r="C7" s="5" t="s">
        <v>182</v>
      </c>
      <c r="D7" s="5" t="s">
        <v>0</v>
      </c>
      <c r="F7" s="5" t="s">
        <v>139</v>
      </c>
      <c r="G7" s="5" t="s">
        <v>195</v>
      </c>
      <c r="I7" s="5" t="s">
        <v>196</v>
      </c>
      <c r="J7" s="4">
        <v>30</v>
      </c>
      <c r="K7" t="str">
        <f>INDEX(słowniki!$B$2:$B$30,MATCH(J7,słowniki!$C$2:$C$30,0))</f>
        <v>04</v>
      </c>
    </row>
    <row r="8" spans="1:11" x14ac:dyDescent="0.25">
      <c r="A8" s="5" t="s">
        <v>202</v>
      </c>
      <c r="B8" s="5" t="s">
        <v>164</v>
      </c>
      <c r="C8" s="5" t="s">
        <v>183</v>
      </c>
      <c r="D8" s="5" t="s">
        <v>0</v>
      </c>
      <c r="F8" s="5" t="s">
        <v>139</v>
      </c>
      <c r="G8" s="5" t="s">
        <v>195</v>
      </c>
      <c r="I8" s="5" t="s">
        <v>196</v>
      </c>
      <c r="J8" s="4">
        <v>30</v>
      </c>
      <c r="K8" t="str">
        <f>INDEX(słowniki!$B$2:$B$30,MATCH(J8,słowniki!$C$2:$C$30,0))</f>
        <v>04</v>
      </c>
    </row>
    <row r="9" spans="1:11" x14ac:dyDescent="0.25">
      <c r="A9" s="5" t="s">
        <v>203</v>
      </c>
      <c r="B9" s="5" t="s">
        <v>165</v>
      </c>
      <c r="C9" s="5" t="s">
        <v>184</v>
      </c>
      <c r="D9" s="5" t="s">
        <v>0</v>
      </c>
      <c r="F9" s="5" t="s">
        <v>139</v>
      </c>
      <c r="G9" s="5" t="s">
        <v>195</v>
      </c>
      <c r="I9" s="5" t="s">
        <v>177</v>
      </c>
      <c r="J9" s="4">
        <v>30</v>
      </c>
      <c r="K9" t="str">
        <f>INDEX(słowniki!$B$2:$B$30,MATCH(J9,słowniki!$C$2:$C$30,0))</f>
        <v>04</v>
      </c>
    </row>
    <row r="10" spans="1:11" x14ac:dyDescent="0.25">
      <c r="A10" s="5" t="s">
        <v>204</v>
      </c>
      <c r="B10" s="5" t="s">
        <v>166</v>
      </c>
      <c r="C10" s="5" t="s">
        <v>185</v>
      </c>
      <c r="D10" s="5" t="s">
        <v>0</v>
      </c>
      <c r="F10" s="5" t="s">
        <v>139</v>
      </c>
      <c r="G10" s="5" t="s">
        <v>195</v>
      </c>
      <c r="I10" s="5" t="s">
        <v>205</v>
      </c>
      <c r="J10" s="4">
        <v>30</v>
      </c>
      <c r="K10" t="str">
        <f>INDEX(słowniki!$B$2:$B$30,MATCH(J10,słowniki!$C$2:$C$30,0))</f>
        <v>04</v>
      </c>
    </row>
    <row r="11" spans="1:11" x14ac:dyDescent="0.25">
      <c r="A11" s="5" t="s">
        <v>206</v>
      </c>
      <c r="B11" s="5" t="s">
        <v>167</v>
      </c>
      <c r="C11" s="5" t="s">
        <v>186</v>
      </c>
      <c r="D11" s="5" t="s">
        <v>0</v>
      </c>
      <c r="F11" s="5" t="s">
        <v>139</v>
      </c>
      <c r="G11" s="5" t="s">
        <v>195</v>
      </c>
      <c r="I11" s="5" t="s">
        <v>207</v>
      </c>
      <c r="J11" s="4">
        <v>20</v>
      </c>
      <c r="K11" t="str">
        <f>INDEX(słowniki!$B$2:$B$30,MATCH(J11,słowniki!$C$2:$C$30,0))</f>
        <v>03</v>
      </c>
    </row>
    <row r="12" spans="1:11" x14ac:dyDescent="0.25">
      <c r="A12" s="5" t="s">
        <v>208</v>
      </c>
      <c r="B12" s="5" t="s">
        <v>168</v>
      </c>
      <c r="C12" s="5" t="s">
        <v>187</v>
      </c>
      <c r="D12" s="5" t="s">
        <v>0</v>
      </c>
      <c r="F12" s="5" t="s">
        <v>139</v>
      </c>
      <c r="G12" s="5" t="s">
        <v>209</v>
      </c>
      <c r="I12" s="5" t="s">
        <v>207</v>
      </c>
      <c r="J12" s="4">
        <v>20</v>
      </c>
      <c r="K12" t="str">
        <f>INDEX(słowniki!$B$2:$B$30,MATCH(J12,słowniki!$C$2:$C$30,0))</f>
        <v>03</v>
      </c>
    </row>
    <row r="13" spans="1:11" x14ac:dyDescent="0.25">
      <c r="A13" s="5" t="s">
        <v>210</v>
      </c>
      <c r="B13" s="5" t="s">
        <v>169</v>
      </c>
      <c r="C13" s="5" t="s">
        <v>169</v>
      </c>
      <c r="D13" s="5" t="s">
        <v>0</v>
      </c>
      <c r="F13" s="5" t="s">
        <v>139</v>
      </c>
      <c r="G13" s="5" t="s">
        <v>195</v>
      </c>
      <c r="I13" s="5" t="s">
        <v>211</v>
      </c>
      <c r="J13" s="4">
        <v>20</v>
      </c>
      <c r="K13" t="str">
        <f>INDEX(słowniki!$B$2:$B$30,MATCH(J13,słowniki!$C$2:$C$30,0))</f>
        <v>03</v>
      </c>
    </row>
    <row r="14" spans="1:11" x14ac:dyDescent="0.25">
      <c r="A14" s="29" t="s">
        <v>212</v>
      </c>
      <c r="B14" s="29" t="s">
        <v>170</v>
      </c>
      <c r="C14" s="5" t="s">
        <v>188</v>
      </c>
      <c r="D14" s="5" t="s">
        <v>0</v>
      </c>
      <c r="F14" s="5" t="s">
        <v>139</v>
      </c>
      <c r="G14" s="5" t="s">
        <v>195</v>
      </c>
      <c r="I14" s="5" t="s">
        <v>207</v>
      </c>
      <c r="J14" s="4">
        <v>30</v>
      </c>
      <c r="K14" t="str">
        <f>INDEX(słowniki!$B$2:$B$30,MATCH(J14,słowniki!$C$2:$C$30,0))</f>
        <v>04</v>
      </c>
    </row>
    <row r="15" spans="1:11" x14ac:dyDescent="0.25">
      <c r="A15" s="29" t="s">
        <v>213</v>
      </c>
      <c r="B15" s="29" t="s">
        <v>171</v>
      </c>
      <c r="C15" s="5" t="s">
        <v>189</v>
      </c>
      <c r="D15" s="5" t="s">
        <v>0</v>
      </c>
      <c r="F15" s="5" t="s">
        <v>139</v>
      </c>
      <c r="G15" s="5" t="s">
        <v>214</v>
      </c>
      <c r="I15" s="5" t="s">
        <v>207</v>
      </c>
      <c r="J15" s="4">
        <v>30</v>
      </c>
      <c r="K15" t="str">
        <f>INDEX(słowniki!$B$2:$B$30,MATCH(J15,słowniki!$C$2:$C$30,0))</f>
        <v>04</v>
      </c>
    </row>
    <row r="16" spans="1:11" x14ac:dyDescent="0.25">
      <c r="A16" s="29" t="s">
        <v>215</v>
      </c>
      <c r="B16" s="29" t="s">
        <v>172</v>
      </c>
      <c r="C16" s="5" t="s">
        <v>190</v>
      </c>
      <c r="D16" s="5" t="s">
        <v>0</v>
      </c>
      <c r="F16" s="5" t="s">
        <v>96</v>
      </c>
      <c r="G16" s="5" t="s">
        <v>214</v>
      </c>
      <c r="I16" s="5" t="s">
        <v>207</v>
      </c>
      <c r="J16" s="4">
        <v>30</v>
      </c>
      <c r="K16" t="str">
        <f>INDEX(słowniki!$B$2:$B$30,MATCH(J16,słowniki!$C$2:$C$30,0))</f>
        <v>04</v>
      </c>
    </row>
    <row r="17" spans="1:11" x14ac:dyDescent="0.25">
      <c r="A17" s="29" t="s">
        <v>216</v>
      </c>
      <c r="B17" s="29" t="s">
        <v>173</v>
      </c>
      <c r="C17" s="5" t="s">
        <v>191</v>
      </c>
      <c r="D17" s="5" t="s">
        <v>0</v>
      </c>
      <c r="F17" s="5" t="s">
        <v>139</v>
      </c>
      <c r="G17" s="5" t="s">
        <v>214</v>
      </c>
      <c r="I17" s="5" t="s">
        <v>196</v>
      </c>
      <c r="J17" s="4">
        <v>30</v>
      </c>
      <c r="K17" t="str">
        <f>INDEX(słowniki!$B$2:$B$30,MATCH(J17,słowniki!$C$2:$C$30,0))</f>
        <v>04</v>
      </c>
    </row>
    <row r="18" spans="1:11" x14ac:dyDescent="0.25">
      <c r="A18" s="29" t="s">
        <v>217</v>
      </c>
      <c r="B18" s="29" t="s">
        <v>174</v>
      </c>
      <c r="C18" s="5" t="s">
        <v>192</v>
      </c>
      <c r="D18" s="5" t="s">
        <v>0</v>
      </c>
      <c r="F18" s="5" t="s">
        <v>139</v>
      </c>
      <c r="G18" s="5" t="s">
        <v>214</v>
      </c>
      <c r="I18" s="5" t="s">
        <v>207</v>
      </c>
      <c r="J18" s="4">
        <v>30</v>
      </c>
      <c r="K18" t="str">
        <f>INDEX(słowniki!$B$2:$B$30,MATCH(J18,słowniki!$C$2:$C$30,0))</f>
        <v>04</v>
      </c>
    </row>
    <row r="19" spans="1:11" x14ac:dyDescent="0.25">
      <c r="A19" s="5" t="s">
        <v>218</v>
      </c>
      <c r="B19" s="5" t="s">
        <v>175</v>
      </c>
      <c r="C19" s="5" t="s">
        <v>193</v>
      </c>
      <c r="D19" s="5" t="s">
        <v>0</v>
      </c>
      <c r="F19" s="5" t="s">
        <v>139</v>
      </c>
      <c r="G19" s="5" t="s">
        <v>214</v>
      </c>
      <c r="I19" s="5" t="s">
        <v>205</v>
      </c>
      <c r="J19" s="4">
        <v>50</v>
      </c>
      <c r="K19" t="str">
        <f>INDEX(słowniki!$B$2:$B$30,MATCH(J19,słowniki!$C$2:$C$30,0))</f>
        <v>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T1"/>
  <sheetViews>
    <sheetView workbookViewId="0">
      <selection activeCell="A2" sqref="A2:T19"/>
    </sheetView>
  </sheetViews>
  <sheetFormatPr defaultRowHeight="15" x14ac:dyDescent="0.25"/>
  <cols>
    <col min="1" max="1" width="27.42578125" bestFit="1" customWidth="1"/>
    <col min="2" max="2" width="13.140625" bestFit="1" customWidth="1"/>
    <col min="3" max="4" width="3.7109375" bestFit="1" customWidth="1"/>
    <col min="5" max="5" width="7.42578125" bestFit="1" customWidth="1"/>
    <col min="6" max="6" width="14.85546875" bestFit="1" customWidth="1"/>
    <col min="7" max="7" width="15.28515625" bestFit="1" customWidth="1"/>
    <col min="8" max="8" width="8" bestFit="1" customWidth="1"/>
    <col min="9" max="9" width="20.5703125" bestFit="1" customWidth="1"/>
    <col min="10" max="10" width="8" bestFit="1" customWidth="1"/>
    <col min="11" max="11" width="18.28515625" bestFit="1" customWidth="1"/>
    <col min="12" max="12" width="6" bestFit="1" customWidth="1"/>
    <col min="13" max="13" width="5.85546875" bestFit="1" customWidth="1"/>
    <col min="14" max="14" width="6.7109375" bestFit="1" customWidth="1"/>
    <col min="15" max="16" width="8.5703125" bestFit="1" customWidth="1"/>
    <col min="17" max="17" width="30.5703125" bestFit="1" customWidth="1"/>
    <col min="18" max="20" width="4.140625" bestFit="1" customWidth="1"/>
  </cols>
  <sheetData>
    <row r="1" spans="1:20" s="6" customFormat="1" ht="138.75" x14ac:dyDescent="0.25">
      <c r="A1" s="3" t="s">
        <v>25</v>
      </c>
      <c r="B1" s="3" t="s">
        <v>55</v>
      </c>
      <c r="C1" s="3" t="s">
        <v>219</v>
      </c>
      <c r="D1" s="3" t="s">
        <v>220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140</v>
      </c>
      <c r="O1" s="3" t="s">
        <v>221</v>
      </c>
      <c r="P1" s="3" t="s">
        <v>222</v>
      </c>
      <c r="Q1" s="3" t="s">
        <v>141</v>
      </c>
      <c r="R1" s="3" t="s">
        <v>142</v>
      </c>
      <c r="S1" s="3" t="s">
        <v>143</v>
      </c>
      <c r="T1" s="3" t="s">
        <v>144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N19"/>
  <sheetViews>
    <sheetView workbookViewId="0">
      <selection activeCell="A2" sqref="A2:N19"/>
    </sheetView>
  </sheetViews>
  <sheetFormatPr defaultRowHeight="15" x14ac:dyDescent="0.25"/>
  <cols>
    <col min="1" max="1" width="28.140625" bestFit="1" customWidth="1"/>
    <col min="2" max="2" width="27.42578125" bestFit="1" customWidth="1"/>
    <col min="8" max="8" width="11.42578125" bestFit="1" customWidth="1"/>
  </cols>
  <sheetData>
    <row r="1" spans="1:14" s="6" customFormat="1" ht="121.5" x14ac:dyDescent="0.25">
      <c r="A1" s="3" t="s">
        <v>25</v>
      </c>
      <c r="B1" s="3" t="s">
        <v>145</v>
      </c>
      <c r="C1" s="3" t="s">
        <v>370</v>
      </c>
      <c r="D1" s="3" t="s">
        <v>369</v>
      </c>
      <c r="E1" s="3" t="s">
        <v>368</v>
      </c>
      <c r="F1" s="3" t="s">
        <v>367</v>
      </c>
      <c r="G1" s="3" t="s">
        <v>366</v>
      </c>
      <c r="H1" s="3" t="s">
        <v>365</v>
      </c>
      <c r="I1" s="3" t="s">
        <v>364</v>
      </c>
      <c r="J1" s="3" t="s">
        <v>363</v>
      </c>
      <c r="K1" s="3" t="s">
        <v>362</v>
      </c>
      <c r="L1" s="3" t="s">
        <v>361</v>
      </c>
      <c r="M1" s="3" t="s">
        <v>360</v>
      </c>
      <c r="N1" s="3" t="s">
        <v>359</v>
      </c>
    </row>
    <row r="2" spans="1:14" x14ac:dyDescent="0.25">
      <c r="A2" s="5"/>
      <c r="B2" s="5"/>
      <c r="C2" s="5"/>
      <c r="D2" s="5"/>
      <c r="E2" s="5"/>
      <c r="F2" s="5"/>
      <c r="G2" s="5"/>
      <c r="H2" s="5"/>
      <c r="I2" s="4"/>
      <c r="K2" s="4"/>
      <c r="L2" s="4"/>
      <c r="M2" s="4"/>
      <c r="N2" s="5"/>
    </row>
    <row r="3" spans="1:14" x14ac:dyDescent="0.25">
      <c r="A3" s="5"/>
      <c r="B3" s="5"/>
      <c r="C3" s="5"/>
      <c r="D3" s="5"/>
      <c r="E3" s="5"/>
      <c r="F3" s="5"/>
      <c r="G3" s="5"/>
      <c r="H3" s="5"/>
      <c r="I3" s="4"/>
      <c r="K3" s="4"/>
      <c r="L3" s="4"/>
      <c r="M3" s="4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4"/>
      <c r="K4" s="4"/>
      <c r="L4" s="4"/>
      <c r="M4" s="4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4"/>
      <c r="K5" s="4"/>
      <c r="L5" s="4"/>
      <c r="M5" s="4"/>
      <c r="N5" s="5"/>
    </row>
    <row r="6" spans="1:14" x14ac:dyDescent="0.25">
      <c r="A6" s="5"/>
      <c r="B6" s="5"/>
      <c r="C6" s="5"/>
      <c r="D6" s="5"/>
      <c r="E6" s="5"/>
      <c r="F6" s="5"/>
      <c r="G6" s="5"/>
      <c r="H6" s="5"/>
      <c r="I6" s="4"/>
      <c r="K6" s="4"/>
      <c r="L6" s="4"/>
      <c r="M6" s="4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4"/>
      <c r="K7" s="4"/>
      <c r="L7" s="4"/>
      <c r="M7" s="4"/>
      <c r="N7" s="5"/>
    </row>
    <row r="8" spans="1:14" x14ac:dyDescent="0.25">
      <c r="A8" s="5"/>
      <c r="B8" s="5"/>
      <c r="C8" s="5"/>
      <c r="D8" s="5"/>
      <c r="E8" s="5"/>
      <c r="F8" s="5"/>
      <c r="G8" s="5"/>
      <c r="H8" s="5"/>
      <c r="I8" s="4"/>
      <c r="K8" s="4"/>
      <c r="L8" s="4"/>
      <c r="M8" s="4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4"/>
      <c r="K9" s="4"/>
      <c r="L9" s="4"/>
      <c r="M9" s="4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4"/>
      <c r="K10" s="4"/>
      <c r="L10" s="4"/>
      <c r="M10" s="4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4"/>
      <c r="K11" s="4"/>
      <c r="L11" s="4"/>
      <c r="M11" s="4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4"/>
      <c r="K12" s="4"/>
      <c r="L12" s="4"/>
      <c r="M12" s="4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4"/>
      <c r="K13" s="4"/>
      <c r="L13" s="4"/>
      <c r="M13" s="4"/>
      <c r="N13" s="5"/>
    </row>
    <row r="14" spans="1:14" x14ac:dyDescent="0.25">
      <c r="A14" s="29"/>
      <c r="B14" s="29"/>
      <c r="C14" s="5"/>
      <c r="D14" s="5"/>
      <c r="E14" s="5"/>
      <c r="F14" s="5"/>
      <c r="G14" s="5"/>
      <c r="H14" s="5"/>
      <c r="I14" s="4"/>
      <c r="K14" s="4"/>
      <c r="L14" s="4"/>
      <c r="M14" s="4"/>
      <c r="N14" s="5"/>
    </row>
    <row r="15" spans="1:14" x14ac:dyDescent="0.25">
      <c r="A15" s="29"/>
      <c r="B15" s="29"/>
      <c r="C15" s="5"/>
      <c r="D15" s="5"/>
      <c r="E15" s="5"/>
      <c r="F15" s="5"/>
      <c r="G15" s="5"/>
      <c r="H15" s="5"/>
      <c r="I15" s="4"/>
      <c r="K15" s="4"/>
      <c r="L15" s="4"/>
      <c r="M15" s="4"/>
      <c r="N15" s="5"/>
    </row>
    <row r="16" spans="1:14" x14ac:dyDescent="0.25">
      <c r="A16" s="29"/>
      <c r="B16" s="29"/>
      <c r="C16" s="5"/>
      <c r="D16" s="5"/>
      <c r="E16" s="5"/>
      <c r="F16" s="5"/>
      <c r="G16" s="5"/>
      <c r="H16" s="5"/>
      <c r="I16" s="4"/>
      <c r="K16" s="4"/>
      <c r="L16" s="4"/>
      <c r="M16" s="4"/>
      <c r="N16" s="5"/>
    </row>
    <row r="17" spans="1:14" x14ac:dyDescent="0.25">
      <c r="A17" s="29"/>
      <c r="B17" s="29"/>
      <c r="C17" s="5"/>
      <c r="D17" s="5"/>
      <c r="E17" s="5"/>
      <c r="F17" s="5"/>
      <c r="G17" s="5"/>
      <c r="H17" s="5"/>
      <c r="I17" s="4"/>
      <c r="K17" s="4"/>
      <c r="L17" s="4"/>
      <c r="M17" s="4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4"/>
      <c r="K18" s="4"/>
      <c r="L18" s="4"/>
      <c r="M18" s="4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4"/>
      <c r="K19" s="4"/>
      <c r="L19" s="4"/>
      <c r="M19" s="4"/>
      <c r="N1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J18"/>
  <sheetViews>
    <sheetView workbookViewId="0">
      <selection activeCell="J3" sqref="J3:J18"/>
    </sheetView>
  </sheetViews>
  <sheetFormatPr defaultRowHeight="15" x14ac:dyDescent="0.25"/>
  <cols>
    <col min="1" max="1" width="38.42578125" bestFit="1" customWidth="1"/>
    <col min="2" max="3" width="27.42578125" bestFit="1" customWidth="1"/>
    <col min="4" max="4" width="40" bestFit="1" customWidth="1"/>
    <col min="5" max="5" width="3.7109375" bestFit="1" customWidth="1"/>
    <col min="6" max="6" width="7.5703125" bestFit="1" customWidth="1"/>
    <col min="7" max="7" width="5" bestFit="1" customWidth="1"/>
    <col min="8" max="8" width="4" bestFit="1" customWidth="1"/>
    <col min="9" max="9" width="4.140625" bestFit="1" customWidth="1"/>
    <col min="10" max="10" width="3" bestFit="1" customWidth="1"/>
  </cols>
  <sheetData>
    <row r="1" spans="1:10" ht="139.5" x14ac:dyDescent="0.25">
      <c r="A1" s="3" t="s">
        <v>25</v>
      </c>
      <c r="B1" s="3" t="s">
        <v>152</v>
      </c>
      <c r="C1" s="3" t="s">
        <v>153</v>
      </c>
      <c r="D1" s="3" t="s">
        <v>57</v>
      </c>
      <c r="E1" s="3" t="s">
        <v>223</v>
      </c>
      <c r="F1" s="3" t="s">
        <v>154</v>
      </c>
      <c r="G1" s="3" t="s">
        <v>155</v>
      </c>
      <c r="H1" s="3" t="s">
        <v>156</v>
      </c>
      <c r="I1" s="3" t="s">
        <v>157</v>
      </c>
      <c r="J1" s="12" t="s">
        <v>313</v>
      </c>
    </row>
    <row r="2" spans="1:10" x14ac:dyDescent="0.25">
      <c r="A2" s="5"/>
      <c r="B2" s="5"/>
      <c r="C2" s="5"/>
      <c r="D2" s="5"/>
      <c r="F2" s="5"/>
      <c r="G2" s="5"/>
      <c r="H2" s="4"/>
      <c r="I2" s="5"/>
      <c r="J2" t="e">
        <f>INDEX(słowniki!$B$2:$B$30,MATCH(H2,słowniki!$C$2:$C$30,0))</f>
        <v>#N/A</v>
      </c>
    </row>
    <row r="3" spans="1:10" x14ac:dyDescent="0.25">
      <c r="H3" s="4"/>
    </row>
    <row r="4" spans="1:10" x14ac:dyDescent="0.25">
      <c r="H4" s="4"/>
    </row>
    <row r="5" spans="1:10" x14ac:dyDescent="0.25">
      <c r="H5" s="4"/>
    </row>
    <row r="6" spans="1:10" x14ac:dyDescent="0.25">
      <c r="H6" s="4"/>
    </row>
    <row r="7" spans="1:10" x14ac:dyDescent="0.25">
      <c r="H7" s="4"/>
    </row>
    <row r="8" spans="1:10" x14ac:dyDescent="0.25">
      <c r="H8" s="4"/>
    </row>
    <row r="9" spans="1:10" x14ac:dyDescent="0.25">
      <c r="H9" s="4"/>
    </row>
    <row r="10" spans="1:10" x14ac:dyDescent="0.25">
      <c r="H10" s="4"/>
    </row>
    <row r="11" spans="1:10" x14ac:dyDescent="0.25">
      <c r="H11" s="4"/>
    </row>
    <row r="12" spans="1:10" x14ac:dyDescent="0.25">
      <c r="H12" s="4"/>
    </row>
    <row r="13" spans="1:10" x14ac:dyDescent="0.25">
      <c r="H13" s="4"/>
    </row>
    <row r="14" spans="1:10" x14ac:dyDescent="0.25">
      <c r="H14" s="4"/>
    </row>
    <row r="15" spans="1:10" x14ac:dyDescent="0.25">
      <c r="H15" s="4"/>
    </row>
    <row r="16" spans="1:10" x14ac:dyDescent="0.25">
      <c r="H16" s="4"/>
    </row>
    <row r="17" spans="8:8" x14ac:dyDescent="0.25">
      <c r="H17" s="4"/>
    </row>
    <row r="18" spans="8:8" x14ac:dyDescent="0.25">
      <c r="H1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B84"/>
  <sheetViews>
    <sheetView tabSelected="1" workbookViewId="0">
      <selection activeCell="A2" sqref="A2:AB84"/>
    </sheetView>
  </sheetViews>
  <sheetFormatPr defaultRowHeight="15" x14ac:dyDescent="0.25"/>
  <cols>
    <col min="1" max="1" width="42.28515625" bestFit="1" customWidth="1"/>
    <col min="2" max="2" width="7.42578125" bestFit="1" customWidth="1"/>
    <col min="3" max="4" width="3.7109375" bestFit="1" customWidth="1"/>
    <col min="5" max="5" width="22.85546875" bestFit="1" customWidth="1"/>
    <col min="6" max="6" width="7.42578125" bestFit="1" customWidth="1"/>
    <col min="7" max="7" width="14.85546875" bestFit="1" customWidth="1"/>
    <col min="8" max="8" width="15.28515625" bestFit="1" customWidth="1"/>
    <col min="9" max="9" width="8" bestFit="1" customWidth="1"/>
    <col min="10" max="10" width="20.5703125" bestFit="1" customWidth="1"/>
    <col min="11" max="11" width="8" bestFit="1" customWidth="1"/>
    <col min="12" max="12" width="27.140625" bestFit="1" customWidth="1"/>
    <col min="13" max="13" width="6" bestFit="1" customWidth="1"/>
    <col min="14" max="14" width="5.7109375" bestFit="1" customWidth="1"/>
    <col min="15" max="15" width="6.7109375" bestFit="1" customWidth="1"/>
    <col min="16" max="17" width="8.5703125" bestFit="1" customWidth="1"/>
    <col min="18" max="18" width="8.28515625" bestFit="1" customWidth="1"/>
    <col min="19" max="19" width="11.42578125" bestFit="1" customWidth="1"/>
    <col min="20" max="22" width="4.140625" bestFit="1" customWidth="1"/>
    <col min="23" max="23" width="4" bestFit="1" customWidth="1"/>
    <col min="24" max="25" width="4.140625" bestFit="1" customWidth="1"/>
    <col min="26" max="26" width="3.7109375" bestFit="1" customWidth="1"/>
    <col min="27" max="27" width="4" bestFit="1" customWidth="1"/>
    <col min="28" max="28" width="3.7109375" bestFit="1" customWidth="1"/>
  </cols>
  <sheetData>
    <row r="1" spans="1:28" s="2" customFormat="1" ht="159.75" x14ac:dyDescent="0.25">
      <c r="A1" s="3" t="s">
        <v>25</v>
      </c>
      <c r="B1" s="3" t="s">
        <v>55</v>
      </c>
      <c r="C1" s="3" t="s">
        <v>74</v>
      </c>
      <c r="D1" s="3" t="s">
        <v>138</v>
      </c>
      <c r="E1" s="3" t="s">
        <v>56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73</v>
      </c>
      <c r="P1" s="3" t="s">
        <v>70</v>
      </c>
      <c r="Q1" s="3" t="s">
        <v>71</v>
      </c>
      <c r="R1" s="3" t="s">
        <v>57</v>
      </c>
      <c r="S1" s="3" t="s">
        <v>58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72</v>
      </c>
      <c r="AA1" s="3" t="s">
        <v>59</v>
      </c>
      <c r="AB1" s="3" t="s">
        <v>60</v>
      </c>
    </row>
    <row r="2" spans="1:28" x14ac:dyDescent="0.25">
      <c r="AA2" s="4"/>
      <c r="AB2" s="4"/>
    </row>
    <row r="3" spans="1:28" x14ac:dyDescent="0.25">
      <c r="AA3" s="4"/>
      <c r="AB3" s="4"/>
    </row>
    <row r="4" spans="1:28" x14ac:dyDescent="0.25">
      <c r="AA4" s="4"/>
      <c r="AB4" s="4"/>
    </row>
    <row r="5" spans="1:28" x14ac:dyDescent="0.25">
      <c r="AA5" s="4"/>
      <c r="AB5" s="4"/>
    </row>
    <row r="6" spans="1:28" x14ac:dyDescent="0.25">
      <c r="AA6" s="4"/>
      <c r="AB6" s="4"/>
    </row>
    <row r="7" spans="1:28" x14ac:dyDescent="0.25">
      <c r="AA7" s="4"/>
      <c r="AB7" s="4"/>
    </row>
    <row r="8" spans="1:28" x14ac:dyDescent="0.25">
      <c r="AA8" s="4"/>
      <c r="AB8" s="4"/>
    </row>
    <row r="9" spans="1:28" x14ac:dyDescent="0.25">
      <c r="AA9" s="4"/>
      <c r="AB9" s="4"/>
    </row>
    <row r="10" spans="1:28" x14ac:dyDescent="0.25">
      <c r="AA10" s="4"/>
      <c r="AB10" s="4"/>
    </row>
    <row r="11" spans="1:28" x14ac:dyDescent="0.25">
      <c r="AA11" s="4"/>
      <c r="AB11" s="4"/>
    </row>
    <row r="12" spans="1:28" x14ac:dyDescent="0.25">
      <c r="AA12" s="4"/>
      <c r="AB12" s="4"/>
    </row>
    <row r="13" spans="1:28" x14ac:dyDescent="0.25">
      <c r="AA13" s="4"/>
      <c r="AB13" s="4"/>
    </row>
    <row r="14" spans="1:28" x14ac:dyDescent="0.25">
      <c r="AA14" s="4"/>
      <c r="AB14" s="4"/>
    </row>
    <row r="15" spans="1:28" x14ac:dyDescent="0.25">
      <c r="AA15" s="4"/>
      <c r="AB15" s="4"/>
    </row>
    <row r="16" spans="1:28" x14ac:dyDescent="0.25">
      <c r="AA16" s="4"/>
      <c r="AB16" s="4"/>
    </row>
    <row r="17" spans="27:28" x14ac:dyDescent="0.25">
      <c r="AA17" s="4"/>
      <c r="AB17" s="4"/>
    </row>
    <row r="18" spans="27:28" x14ac:dyDescent="0.25">
      <c r="AA18" s="4"/>
      <c r="AB18" s="4"/>
    </row>
    <row r="19" spans="27:28" x14ac:dyDescent="0.25">
      <c r="AA19" s="4"/>
      <c r="AB19" s="4"/>
    </row>
    <row r="20" spans="27:28" x14ac:dyDescent="0.25">
      <c r="AA20" s="4"/>
      <c r="AB20" s="4"/>
    </row>
    <row r="21" spans="27:28" x14ac:dyDescent="0.25">
      <c r="AA21" s="4"/>
      <c r="AB21" s="4"/>
    </row>
    <row r="22" spans="27:28" x14ac:dyDescent="0.25">
      <c r="AA22" s="4"/>
      <c r="AB22" s="4"/>
    </row>
    <row r="23" spans="27:28" x14ac:dyDescent="0.25">
      <c r="AA23" s="4"/>
      <c r="AB23" s="4"/>
    </row>
    <row r="24" spans="27:28" x14ac:dyDescent="0.25">
      <c r="AA24" s="4"/>
      <c r="AB24" s="4"/>
    </row>
    <row r="25" spans="27:28" x14ac:dyDescent="0.25">
      <c r="AA25" s="4"/>
      <c r="AB25" s="4"/>
    </row>
    <row r="26" spans="27:28" x14ac:dyDescent="0.25">
      <c r="AA26" s="4"/>
      <c r="AB26" s="4"/>
    </row>
    <row r="27" spans="27:28" x14ac:dyDescent="0.25">
      <c r="AA27" s="4"/>
      <c r="AB27" s="4"/>
    </row>
    <row r="28" spans="27:28" x14ac:dyDescent="0.25">
      <c r="AA28" s="4"/>
      <c r="AB28" s="4"/>
    </row>
    <row r="29" spans="27:28" x14ac:dyDescent="0.25">
      <c r="AA29" s="4"/>
      <c r="AB29" s="4"/>
    </row>
    <row r="30" spans="27:28" x14ac:dyDescent="0.25">
      <c r="AA30" s="4"/>
      <c r="AB30" s="4"/>
    </row>
    <row r="31" spans="27:28" x14ac:dyDescent="0.25">
      <c r="AA31" s="4"/>
      <c r="AB31" s="4"/>
    </row>
    <row r="32" spans="27:28" x14ac:dyDescent="0.25">
      <c r="AA32" s="4"/>
      <c r="AB32" s="4"/>
    </row>
    <row r="33" spans="27:28" x14ac:dyDescent="0.25">
      <c r="AA33" s="4"/>
      <c r="AB33" s="4"/>
    </row>
    <row r="34" spans="27:28" x14ac:dyDescent="0.25">
      <c r="AA34" s="4"/>
      <c r="AB34" s="4"/>
    </row>
    <row r="35" spans="27:28" x14ac:dyDescent="0.25">
      <c r="AA35" s="4"/>
      <c r="AB35" s="4"/>
    </row>
    <row r="36" spans="27:28" x14ac:dyDescent="0.25">
      <c r="AA36" s="4"/>
      <c r="AB36" s="4"/>
    </row>
    <row r="37" spans="27:28" x14ac:dyDescent="0.25">
      <c r="AA37" s="4"/>
      <c r="AB37" s="4"/>
    </row>
    <row r="38" spans="27:28" x14ac:dyDescent="0.25">
      <c r="AA38" s="4"/>
      <c r="AB38" s="4"/>
    </row>
    <row r="39" spans="27:28" x14ac:dyDescent="0.25">
      <c r="AA39" s="4"/>
      <c r="AB39" s="4"/>
    </row>
    <row r="40" spans="27:28" x14ac:dyDescent="0.25">
      <c r="AA40" s="4"/>
      <c r="AB40" s="4"/>
    </row>
    <row r="41" spans="27:28" x14ac:dyDescent="0.25">
      <c r="AA41" s="4"/>
      <c r="AB41" s="4"/>
    </row>
    <row r="42" spans="27:28" x14ac:dyDescent="0.25">
      <c r="AA42" s="4"/>
      <c r="AB42" s="4"/>
    </row>
    <row r="43" spans="27:28" x14ac:dyDescent="0.25">
      <c r="AA43" s="4"/>
      <c r="AB43" s="4"/>
    </row>
    <row r="44" spans="27:28" x14ac:dyDescent="0.25">
      <c r="AA44" s="4"/>
      <c r="AB44" s="4"/>
    </row>
    <row r="45" spans="27:28" x14ac:dyDescent="0.25">
      <c r="AA45" s="4"/>
      <c r="AB45" s="4"/>
    </row>
    <row r="46" spans="27:28" x14ac:dyDescent="0.25">
      <c r="AA46" s="4"/>
      <c r="AB46" s="4"/>
    </row>
    <row r="47" spans="27:28" x14ac:dyDescent="0.25">
      <c r="AA47" s="4"/>
      <c r="AB47" s="4"/>
    </row>
    <row r="48" spans="27:28" x14ac:dyDescent="0.25">
      <c r="AA48" s="4"/>
      <c r="AB48" s="4"/>
    </row>
    <row r="49" spans="27:28" x14ac:dyDescent="0.25">
      <c r="AA49" s="4"/>
      <c r="AB49" s="4"/>
    </row>
    <row r="50" spans="27:28" x14ac:dyDescent="0.25">
      <c r="AA50" s="4"/>
      <c r="AB50" s="4"/>
    </row>
    <row r="51" spans="27:28" x14ac:dyDescent="0.25">
      <c r="AA51" s="4"/>
      <c r="AB51" s="4"/>
    </row>
    <row r="52" spans="27:28" x14ac:dyDescent="0.25">
      <c r="AA52" s="4"/>
      <c r="AB52" s="4"/>
    </row>
    <row r="53" spans="27:28" x14ac:dyDescent="0.25">
      <c r="AA53" s="4"/>
      <c r="AB53" s="4"/>
    </row>
    <row r="54" spans="27:28" x14ac:dyDescent="0.25">
      <c r="AA54" s="4"/>
      <c r="AB54" s="4"/>
    </row>
    <row r="55" spans="27:28" x14ac:dyDescent="0.25">
      <c r="AA55" s="4"/>
      <c r="AB55" s="4"/>
    </row>
    <row r="56" spans="27:28" x14ac:dyDescent="0.25">
      <c r="AA56" s="4"/>
      <c r="AB56" s="4"/>
    </row>
    <row r="57" spans="27:28" x14ac:dyDescent="0.25">
      <c r="AA57" s="4"/>
      <c r="AB57" s="4"/>
    </row>
    <row r="58" spans="27:28" x14ac:dyDescent="0.25">
      <c r="AA58" s="4"/>
      <c r="AB58" s="4"/>
    </row>
    <row r="59" spans="27:28" x14ac:dyDescent="0.25">
      <c r="AA59" s="4"/>
      <c r="AB59" s="4"/>
    </row>
    <row r="60" spans="27:28" x14ac:dyDescent="0.25">
      <c r="AA60" s="4"/>
      <c r="AB60" s="4"/>
    </row>
    <row r="61" spans="27:28" x14ac:dyDescent="0.25">
      <c r="AA61" s="4"/>
      <c r="AB61" s="4"/>
    </row>
    <row r="62" spans="27:28" x14ac:dyDescent="0.25">
      <c r="AA62" s="4"/>
      <c r="AB62" s="4"/>
    </row>
    <row r="63" spans="27:28" x14ac:dyDescent="0.25">
      <c r="AA63" s="4"/>
      <c r="AB63" s="4"/>
    </row>
    <row r="64" spans="27:28" x14ac:dyDescent="0.25">
      <c r="AA64" s="4"/>
      <c r="AB64" s="4"/>
    </row>
    <row r="65" spans="27:28" x14ac:dyDescent="0.25">
      <c r="AA65" s="4"/>
      <c r="AB65" s="4"/>
    </row>
    <row r="66" spans="27:28" x14ac:dyDescent="0.25">
      <c r="AA66" s="4"/>
      <c r="AB66" s="4"/>
    </row>
    <row r="67" spans="27:28" x14ac:dyDescent="0.25">
      <c r="AA67" s="4"/>
      <c r="AB67" s="4"/>
    </row>
    <row r="68" spans="27:28" x14ac:dyDescent="0.25">
      <c r="AA68" s="4"/>
      <c r="AB68" s="4"/>
    </row>
    <row r="69" spans="27:28" x14ac:dyDescent="0.25">
      <c r="AA69" s="4"/>
      <c r="AB69" s="4"/>
    </row>
    <row r="70" spans="27:28" x14ac:dyDescent="0.25">
      <c r="AA70" s="4"/>
      <c r="AB70" s="4"/>
    </row>
    <row r="71" spans="27:28" x14ac:dyDescent="0.25">
      <c r="AA71" s="4"/>
      <c r="AB71" s="4"/>
    </row>
    <row r="72" spans="27:28" x14ac:dyDescent="0.25">
      <c r="AA72" s="4"/>
      <c r="AB72" s="4"/>
    </row>
    <row r="73" spans="27:28" x14ac:dyDescent="0.25">
      <c r="AA73" s="4"/>
      <c r="AB73" s="4"/>
    </row>
    <row r="74" spans="27:28" x14ac:dyDescent="0.25">
      <c r="AA74" s="4"/>
      <c r="AB74" s="4"/>
    </row>
    <row r="75" spans="27:28" x14ac:dyDescent="0.25">
      <c r="AA75" s="4"/>
      <c r="AB75" s="4"/>
    </row>
    <row r="76" spans="27:28" x14ac:dyDescent="0.25">
      <c r="AA76" s="4"/>
      <c r="AB76" s="4"/>
    </row>
    <row r="77" spans="27:28" x14ac:dyDescent="0.25">
      <c r="AA77" s="4"/>
      <c r="AB77" s="4"/>
    </row>
    <row r="78" spans="27:28" x14ac:dyDescent="0.25">
      <c r="AA78" s="4"/>
      <c r="AB78" s="4"/>
    </row>
    <row r="79" spans="27:28" x14ac:dyDescent="0.25">
      <c r="AA79" s="4"/>
      <c r="AB79" s="4"/>
    </row>
    <row r="80" spans="27:28" x14ac:dyDescent="0.25">
      <c r="AA80" s="4"/>
      <c r="AB80" s="4"/>
    </row>
    <row r="81" spans="27:28" x14ac:dyDescent="0.25">
      <c r="AA81" s="4"/>
      <c r="AB81" s="4"/>
    </row>
    <row r="82" spans="27:28" x14ac:dyDescent="0.25">
      <c r="AA82" s="4"/>
      <c r="AB82" s="4"/>
    </row>
    <row r="83" spans="27:28" x14ac:dyDescent="0.25">
      <c r="AA83" s="4"/>
      <c r="AB83" s="4"/>
    </row>
    <row r="84" spans="27:28" x14ac:dyDescent="0.25">
      <c r="AA84" s="4"/>
      <c r="AB84" s="4"/>
    </row>
  </sheetData>
  <autoFilter ref="A1:AC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E84"/>
  <sheetViews>
    <sheetView workbookViewId="0">
      <selection activeCell="A2" sqref="A2:AE84"/>
    </sheetView>
  </sheetViews>
  <sheetFormatPr defaultRowHeight="15" x14ac:dyDescent="0.25"/>
  <cols>
    <col min="1" max="1" width="16.140625" bestFit="1" customWidth="1"/>
    <col min="2" max="2" width="27.28515625" customWidth="1"/>
    <col min="3" max="5" width="4.140625" bestFit="1" customWidth="1"/>
    <col min="6" max="6" width="4" bestFit="1" customWidth="1"/>
    <col min="7" max="8" width="4.140625" bestFit="1" customWidth="1"/>
    <col min="9" max="31" width="3.7109375" style="1" bestFit="1" customWidth="1"/>
  </cols>
  <sheetData>
    <row r="1" spans="1:31" s="2" customFormat="1" ht="174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72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</row>
    <row r="2" spans="1:31" x14ac:dyDescent="0.25"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31" x14ac:dyDescent="0.25"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31" x14ac:dyDescent="0.25"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31" x14ac:dyDescent="0.25"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31" x14ac:dyDescent="0.25"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31" x14ac:dyDescent="0.25"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31" x14ac:dyDescent="0.25"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31" x14ac:dyDescent="0.25"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31" x14ac:dyDescent="0.25"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31" x14ac:dyDescent="0.25"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31" x14ac:dyDescent="0.25"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31" x14ac:dyDescent="0.25"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31" x14ac:dyDescent="0.25"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31" x14ac:dyDescent="0.25"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1" x14ac:dyDescent="0.25"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0:29" x14ac:dyDescent="0.25"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0:29" x14ac:dyDescent="0.25"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0:29" x14ac:dyDescent="0.25"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0:29" x14ac:dyDescent="0.25"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0:29" x14ac:dyDescent="0.25"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0:29" x14ac:dyDescent="0.25"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0:29" x14ac:dyDescent="0.25"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0:29" x14ac:dyDescent="0.25"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0:29" x14ac:dyDescent="0.25"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0:29" x14ac:dyDescent="0.25"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0:29" x14ac:dyDescent="0.25"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0:29" x14ac:dyDescent="0.25"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spans="10:29" x14ac:dyDescent="0.25"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0:29" x14ac:dyDescent="0.25"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0:29" x14ac:dyDescent="0.25"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0:29" x14ac:dyDescent="0.25"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0:29" x14ac:dyDescent="0.25"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0:29" x14ac:dyDescent="0.25"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0:29" x14ac:dyDescent="0.25"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0:29" x14ac:dyDescent="0.25"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0:29" x14ac:dyDescent="0.25"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0:29" x14ac:dyDescent="0.25"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0:29" x14ac:dyDescent="0.25"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0:29" x14ac:dyDescent="0.25"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spans="10:29" x14ac:dyDescent="0.25"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 spans="10:29" x14ac:dyDescent="0.25"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0:29" x14ac:dyDescent="0.25"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0:29" x14ac:dyDescent="0.25"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0:29" x14ac:dyDescent="0.25"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0:29" x14ac:dyDescent="0.25"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0:29" x14ac:dyDescent="0.25"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 spans="10:29" x14ac:dyDescent="0.25"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 spans="10:29" x14ac:dyDescent="0.25"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 spans="10:29" x14ac:dyDescent="0.25"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 spans="10:29" x14ac:dyDescent="0.25"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0:29" x14ac:dyDescent="0.25"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0:29" x14ac:dyDescent="0.25"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0:29" x14ac:dyDescent="0.25"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0:29" x14ac:dyDescent="0.25"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0:29" x14ac:dyDescent="0.25"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0:29" x14ac:dyDescent="0.25"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0:29" x14ac:dyDescent="0.25"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0:29" x14ac:dyDescent="0.25"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0:29" x14ac:dyDescent="0.25"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0:29" x14ac:dyDescent="0.25"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0:29" x14ac:dyDescent="0.25"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 spans="10:29" x14ac:dyDescent="0.25"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 spans="10:29" x14ac:dyDescent="0.25"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 spans="10:29" x14ac:dyDescent="0.25"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 spans="10:29" x14ac:dyDescent="0.25"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0:29" x14ac:dyDescent="0.25"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0:29" x14ac:dyDescent="0.25"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 spans="10:29" x14ac:dyDescent="0.25"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 spans="10:29" x14ac:dyDescent="0.25"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 spans="10:29" x14ac:dyDescent="0.25"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 spans="10:29" x14ac:dyDescent="0.25"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 spans="10:29" x14ac:dyDescent="0.25"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 spans="10:29" x14ac:dyDescent="0.25"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 spans="10:29" x14ac:dyDescent="0.25"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 spans="10:29" x14ac:dyDescent="0.25"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 spans="10:29" x14ac:dyDescent="0.25"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 spans="10:29" x14ac:dyDescent="0.25"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 spans="10:29" x14ac:dyDescent="0.25"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 spans="10:29" x14ac:dyDescent="0.25"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 spans="10:29" x14ac:dyDescent="0.25"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 spans="10:29" x14ac:dyDescent="0.25"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 spans="10:29" x14ac:dyDescent="0.25"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 spans="10:29" x14ac:dyDescent="0.25"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S2"/>
  <sheetViews>
    <sheetView workbookViewId="0">
      <selection activeCell="O2" sqref="O2"/>
    </sheetView>
  </sheetViews>
  <sheetFormatPr defaultRowHeight="15" x14ac:dyDescent="0.25"/>
  <cols>
    <col min="1" max="1" width="27.42578125" style="4" bestFit="1" customWidth="1"/>
    <col min="2" max="2" width="13.140625" style="4" bestFit="1" customWidth="1"/>
    <col min="3" max="3" width="3.7109375" style="4" bestFit="1" customWidth="1"/>
    <col min="4" max="5" width="8" style="4" bestFit="1" customWidth="1"/>
    <col min="6" max="6" width="6" style="4" bestFit="1" customWidth="1"/>
    <col min="7" max="7" width="5.85546875" style="4" bestFit="1" customWidth="1"/>
    <col min="8" max="9" width="8.5703125" style="4" bestFit="1" customWidth="1"/>
    <col min="10" max="10" width="8.28515625" style="4" bestFit="1" customWidth="1"/>
    <col min="11" max="11" width="4.140625" style="4" bestFit="1" customWidth="1"/>
    <col min="12" max="12" width="28.7109375" style="4" bestFit="1" customWidth="1"/>
    <col min="13" max="13" width="3.7109375" style="4" bestFit="1" customWidth="1"/>
    <col min="14" max="15" width="4.140625" style="4" bestFit="1" customWidth="1"/>
    <col min="16" max="16" width="3.7109375" style="4" bestFit="1" customWidth="1"/>
    <col min="17" max="17" width="4.140625" style="4" bestFit="1" customWidth="1"/>
    <col min="18" max="18" width="3.7109375" style="4" bestFit="1" customWidth="1"/>
    <col min="19" max="19" width="4.140625" style="4" bestFit="1" customWidth="1"/>
    <col min="20" max="16384" width="9.140625" style="4"/>
  </cols>
  <sheetData>
    <row r="1" spans="1:19" s="22" customFormat="1" ht="243" x14ac:dyDescent="0.25">
      <c r="A1" s="35" t="s">
        <v>225</v>
      </c>
      <c r="B1" s="35" t="s">
        <v>226</v>
      </c>
      <c r="C1" s="35" t="s">
        <v>227</v>
      </c>
      <c r="D1" s="35" t="s">
        <v>228</v>
      </c>
      <c r="E1" s="35" t="s">
        <v>229</v>
      </c>
      <c r="F1" s="35" t="s">
        <v>230</v>
      </c>
      <c r="G1" s="35" t="s">
        <v>231</v>
      </c>
      <c r="H1" s="35" t="s">
        <v>232</v>
      </c>
      <c r="I1" s="35" t="s">
        <v>233</v>
      </c>
      <c r="J1" s="35" t="s">
        <v>234</v>
      </c>
      <c r="K1" s="35" t="s">
        <v>235</v>
      </c>
      <c r="L1" s="35" t="s">
        <v>236</v>
      </c>
      <c r="M1" s="35" t="s">
        <v>237</v>
      </c>
      <c r="N1" s="35" t="s">
        <v>238</v>
      </c>
      <c r="O1" s="35" t="s">
        <v>239</v>
      </c>
      <c r="P1" s="35" t="s">
        <v>240</v>
      </c>
      <c r="Q1" s="35" t="s">
        <v>241</v>
      </c>
      <c r="R1" s="35" t="s">
        <v>242</v>
      </c>
      <c r="S1" s="35" t="s">
        <v>243</v>
      </c>
    </row>
    <row r="2" spans="1:19" x14ac:dyDescent="0.25">
      <c r="A2" s="8">
        <f>ww!A2</f>
        <v>0</v>
      </c>
      <c r="B2" s="8">
        <f>ww!B2</f>
        <v>0</v>
      </c>
      <c r="C2" s="8"/>
      <c r="D2" s="8">
        <f>ww!H2</f>
        <v>0</v>
      </c>
      <c r="E2" s="8">
        <f>ww!J2</f>
        <v>0</v>
      </c>
      <c r="F2" s="8">
        <f>ww!L2</f>
        <v>0</v>
      </c>
      <c r="G2" s="8">
        <f>ww!M2</f>
        <v>0</v>
      </c>
      <c r="H2" s="8">
        <f>ww!O2</f>
        <v>0</v>
      </c>
      <c r="I2" s="8">
        <f>ww!P2</f>
        <v>0</v>
      </c>
      <c r="J2" s="9">
        <f>Interf!F2</f>
        <v>0</v>
      </c>
      <c r="K2" s="10"/>
      <c r="L2" s="10"/>
      <c r="M2" s="10"/>
      <c r="N2" s="10"/>
      <c r="O2" s="8" t="str">
        <f>IF(ww!T2="","",ww!T2)</f>
        <v/>
      </c>
      <c r="P2" s="10"/>
      <c r="Q2" s="10"/>
      <c r="R2" s="41"/>
      <c r="S2" s="10"/>
    </row>
  </sheetData>
  <dataValidations count="1">
    <dataValidation type="list" allowBlank="1" showInputMessage="1" showErrorMessage="1" sqref="K2 M2:N2 Q2">
      <formula1>"Tak,Nie"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/ X N C V k e G N B + m A A A A + A A A A B I A H A B D b 2 5 m a W c v U G F j a 2 F n Z S 5 4 b W w g o h g A K K A U A A A A A A A A A A A A A A A A A A A A A A A A A A A A h Y + x D o I w F E V / h X S n j 1 Y l S h 5 l c I W E x M S 4 k l K h E Q q B I v y b g 5 / k L 0 i i q J v j P T n D u Y / b H a O p r p y r 6 n r d m J A w 6 h F H G d n k 2 h Q h G e z Z 3 Z J I Y J r J S 1 Y o Z 5 Z N H 0 x 9 H p L S 2 j Y A G M e R j i v a d A V w z 2 N w S u K D L F W d k Y + s / 8 u u N r 3 N j F R E 4 P E V I z j 1 G d 2 w H a d r n y E s G B N t v g q f i 6 m H 8 A N x P 1 R 2 6 J R o K z e N E Z a J 8 H 4 h n l B L A w Q U A A I A C A D 9 c 0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X N C V l B 6 O r m L A Q A A s w Q A A B M A H A B G b 3 J t d W x h c y 9 T Z W N 0 a W 9 u M S 5 t I K I Y A C i g F A A A A A A A A A A A A A A A A A A A A A A A A A A A A H X T T U + D M B g H 8 P s S v k O D l y 0 h h J Y 5 3 8 L B M E z m s h c 3 P D g x p M K j Y q B d a L c 4 j Q f 9 S p 4 8 m 3 0 v a x Z 1 J j 4 c g P 4 f n r S / A g o y X U h B p p s r P b I a V k P d 8 R p y o p V O c y 4 g 9 T y f B K Q E b T W I O d b v 9 c d b v n 6 V J g z V 0 u 3 K b F G B 0 M 2 T o g Q 3 l E K b g W r a 0 W H S N e 3 m p P m J L H O o k / N + l I w n o 9 O o H 6 f j X p x M 5 Y 3 O a u B V M g F e F o 8 8 u + c p a D 7 3 k 8 F x H E 1 6 x + u X C z I e D U b h s B f O o m R 7 T W 6 m l n b L u e x C W V S F h j q w H d s h o S w X l V C B 3 3 Z I J D K Z F + I 2 6 O x 6 H n X I 2 U J q m O p V C c H v r T u U A q 5 a z k a 3 Y 8 + q A o T Z D E n 0 a m 4 b Z M y v z V N x z Y W 6 k X W 1 m S B e z U E 1 f / b C e X q y N w V q 1 m A a g W h 4 0 M 8 O + c 4 Z k v t I 3 k b y X S T v I P k e k u 8 j + Q G S U w 8 r Y G K K k S l m p h i a Y m q K s S n m p h i c Y n K G y R n 6 r j E 5 w + Q M k z N M z j A 5 w + T s S 9 4 T u t N 2 v 7 7 e 7 c o B V v E x u 0 / R F o Z W M L 3 / V / / c s h q F + P 9 / P P o E U E s B A i 0 A F A A C A A g A / X N C V k e G N B + m A A A A + A A A A B I A A A A A A A A A A A A A A A A A A A A A A E N v b m Z p Z y 9 Q Y W N r Y W d l L n h t b F B L A Q I t A B Q A A g A I A P 1 z Q l Y P y u m r p A A A A O k A A A A T A A A A A A A A A A A A A A A A A P I A A A B b Q 2 9 u d G V u d F 9 U e X B l c 1 0 u e G 1 s U E s B A i 0 A F A A C A A g A / X N C V l B 6 O r m L A Q A A s w Q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s A A A A A A A A 4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N 0 X 2 R h b m V f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N 0 X 2 R h b m V f M D A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Z G F u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E z O j M x O j U 4 L j g y M T E 5 M z N a I i A v P j x F b n R y e S B U e X B l P S J G a W x s Q 2 9 s d W 1 u V H l w Z X M i I F Z h b H V l P S J z Q m d Z R 0 J n W U d C Z 1 l H Q m d Z R 0 J n W U d C Z 1 l H Q m d Z R 0 J n W U d C Z 1 l H Q X d N R 0 F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d F 9 k Y W 5 l X z A w M y 9 a b W l l b m l v b m 8 g d H l w L n t D b 2 x 1 b W 4 x L D B 9 J n F 1 b 3 Q 7 L C Z x d W 9 0 O 1 N l Y 3 R p b 2 4 x L 3 R z d F 9 k Y W 5 l X z A w M y 9 a b W l l b m l v b m 8 g d H l w L n t D b 2 x 1 b W 4 y L D F 9 J n F 1 b 3 Q 7 L C Z x d W 9 0 O 1 N l Y 3 R p b 2 4 x L 3 R z d F 9 k Y W 5 l X z A w M y 9 a b W l l b m l v b m 8 g d H l w L n t D b 2 x 1 b W 4 z L D J 9 J n F 1 b 3 Q 7 L C Z x d W 9 0 O 1 N l Y 3 R p b 2 4 x L 3 R z d F 9 k Y W 5 l X z A w M y 9 a b W l l b m l v b m 8 g d H l w L n t D b 2 x 1 b W 4 0 L D N 9 J n F 1 b 3 Q 7 L C Z x d W 9 0 O 1 N l Y 3 R p b 2 4 x L 3 R z d F 9 k Y W 5 l X z A w M y 9 a b W l l b m l v b m 8 g d H l w L n t D b 2 x 1 b W 4 1 L D R 9 J n F 1 b 3 Q 7 L C Z x d W 9 0 O 1 N l Y 3 R p b 2 4 x L 3 R z d F 9 k Y W 5 l X z A w M y 9 a b W l l b m l v b m 8 g d H l w L n t D b 2 x 1 b W 4 2 L D V 9 J n F 1 b 3 Q 7 L C Z x d W 9 0 O 1 N l Y 3 R p b 2 4 x L 3 R z d F 9 k Y W 5 l X z A w M y 9 a b W l l b m l v b m 8 g d H l w L n t D b 2 x 1 b W 4 3 L D Z 9 J n F 1 b 3 Q 7 L C Z x d W 9 0 O 1 N l Y 3 R p b 2 4 x L 3 R z d F 9 k Y W 5 l X z A w M y 9 a b W l l b m l v b m 8 g d H l w L n t D b 2 x 1 b W 4 4 L D d 9 J n F 1 b 3 Q 7 L C Z x d W 9 0 O 1 N l Y 3 R p b 2 4 x L 3 R z d F 9 k Y W 5 l X z A w M y 9 a b W l l b m l v b m 8 g d H l w L n t D b 2 x 1 b W 4 5 L D h 9 J n F 1 b 3 Q 7 L C Z x d W 9 0 O 1 N l Y 3 R p b 2 4 x L 3 R z d F 9 k Y W 5 l X z A w M y 9 a b W l l b m l v b m 8 g d H l w L n t D b 2 x 1 b W 4 x M C w 5 f S Z x d W 9 0 O y w m c X V v d D t T Z W N 0 a W 9 u M S 9 0 c 3 R f Z G F u Z V 8 w M D M v W m 1 p Z W 5 p b 2 5 v I H R 5 c C 5 7 Q 2 9 s d W 1 u M T E s M T B 9 J n F 1 b 3 Q 7 L C Z x d W 9 0 O 1 N l Y 3 R p b 2 4 x L 3 R z d F 9 k Y W 5 l X z A w M y 9 a b W l l b m l v b m 8 g d H l w L n t D b 2 x 1 b W 4 x M i w x M X 0 m c X V v d D s s J n F 1 b 3 Q 7 U 2 V j d G l v b j E v d H N 0 X 2 R h b m V f M D A z L 1 p t a W V u a W 9 u b y B 0 e X A u e 0 N v b H V t b j E z L D E y f S Z x d W 9 0 O y w m c X V v d D t T Z W N 0 a W 9 u M S 9 0 c 3 R f Z G F u Z V 8 w M D M v W m 1 p Z W 5 p b 2 5 v I H R 5 c C 5 7 Q 2 9 s d W 1 u M T Q s M T N 9 J n F 1 b 3 Q 7 L C Z x d W 9 0 O 1 N l Y 3 R p b 2 4 x L 3 R z d F 9 k Y W 5 l X z A w M y 9 a b W l l b m l v b m 8 g d H l w L n t D b 2 x 1 b W 4 x N S w x N H 0 m c X V v d D s s J n F 1 b 3 Q 7 U 2 V j d G l v b j E v d H N 0 X 2 R h b m V f M D A z L 1 p t a W V u a W 9 u b y B 0 e X A u e 0 N v b H V t b j E 2 L D E 1 f S Z x d W 9 0 O y w m c X V v d D t T Z W N 0 a W 9 u M S 9 0 c 3 R f Z G F u Z V 8 w M D M v W m 1 p Z W 5 p b 2 5 v I H R 5 c C 5 7 Q 2 9 s d W 1 u M T c s M T Z 9 J n F 1 b 3 Q 7 L C Z x d W 9 0 O 1 N l Y 3 R p b 2 4 x L 3 R z d F 9 k Y W 5 l X z A w M y 9 a b W l l b m l v b m 8 g d H l w L n t D b 2 x 1 b W 4 x O C w x N 3 0 m c X V v d D s s J n F 1 b 3 Q 7 U 2 V j d G l v b j E v d H N 0 X 2 R h b m V f M D A z L 1 p t a W V u a W 9 u b y B 0 e X A u e 0 N v b H V t b j E 5 L D E 4 f S Z x d W 9 0 O y w m c X V v d D t T Z W N 0 a W 9 u M S 9 0 c 3 R f Z G F u Z V 8 w M D M v W m 1 p Z W 5 p b 2 5 v I H R 5 c C 5 7 Q 2 9 s d W 1 u M j A s M T l 9 J n F 1 b 3 Q 7 L C Z x d W 9 0 O 1 N l Y 3 R p b 2 4 x L 3 R z d F 9 k Y W 5 l X z A w M y 9 a b W l l b m l v b m 8 g d H l w L n t D b 2 x 1 b W 4 y M S w y M H 0 m c X V v d D s s J n F 1 b 3 Q 7 U 2 V j d G l v b j E v d H N 0 X 2 R h b m V f M D A z L 1 p t a W V u a W 9 u b y B 0 e X A u e 0 N v b H V t b j I y L D I x f S Z x d W 9 0 O y w m c X V v d D t T Z W N 0 a W 9 u M S 9 0 c 3 R f Z G F u Z V 8 w M D M v W m 1 p Z W 5 p b 2 5 v I H R 5 c C 5 7 Q 2 9 s d W 1 u M j M s M j J 9 J n F 1 b 3 Q 7 L C Z x d W 9 0 O 1 N l Y 3 R p b 2 4 x L 3 R z d F 9 k Y W 5 l X z A w M y 9 a b W l l b m l v b m 8 g d H l w L n t D b 2 x 1 b W 4 y N C w y M 3 0 m c X V v d D s s J n F 1 b 3 Q 7 U 2 V j d G l v b j E v d H N 0 X 2 R h b m V f M D A z L 1 p t a W V u a W 9 u b y B 0 e X A u e 0 N v b H V t b j I 1 L D I 0 f S Z x d W 9 0 O y w m c X V v d D t T Z W N 0 a W 9 u M S 9 0 c 3 R f Z G F u Z V 8 w M D M v W m 1 p Z W 5 p b 2 5 v I H R 5 c C 5 7 Q 2 9 s d W 1 u M j Y s M j V 9 J n F 1 b 3 Q 7 L C Z x d W 9 0 O 1 N l Y 3 R p b 2 4 x L 3 R z d F 9 k Y W 5 l X z A w M y 9 a b W l l b m l v b m 8 g d H l w L n t D b 2 x 1 b W 4 y N y w y N n 0 m c X V v d D s s J n F 1 b 3 Q 7 U 2 V j d G l v b j E v d H N 0 X 2 R h b m V f M D A z L 1 p t a W V u a W 9 u b y B 0 e X A u e 0 N v b H V t b j I 4 L D I 3 f S Z x d W 9 0 O y w m c X V v d D t T Z W N 0 a W 9 u M S 9 0 c 3 R f Z G F u Z V 8 w M D M v W m 1 p Z W 5 p b 2 5 v I H R 5 c C 5 7 Q 2 9 s d W 1 u M j k s M j h 9 J n F 1 b 3 Q 7 L C Z x d W 9 0 O 1 N l Y 3 R p b 2 4 x L 3 R z d F 9 k Y W 5 l X z A w M y 9 a b W l l b m l v b m 8 g d H l w L n t D b 2 x 1 b W 4 z M C w y O X 0 m c X V v d D s s J n F 1 b 3 Q 7 U 2 V j d G l v b j E v d H N 0 X 2 R h b m V f M D A z L 1 p t a W V u a W 9 u b y B 0 e X A u e 0 N v b H V t b j M x L D M w f S Z x d W 9 0 O y w m c X V v d D t T Z W N 0 a W 9 u M S 9 0 c 3 R f Z G F u Z V 8 w M D M v W m 1 p Z W 5 p b 2 5 v I H R 5 c C 5 7 Q 2 9 s d W 1 u M z I s M z F 9 J n F 1 b 3 Q 7 L C Z x d W 9 0 O 1 N l Y 3 R p b 2 4 x L 3 R z d F 9 k Y W 5 l X z A w M y 9 a b W l l b m l v b m 8 g d H l w L n t D b 2 x 1 b W 4 z M y w z M n 0 m c X V v d D s s J n F 1 b 3 Q 7 U 2 V j d G l v b j E v d H N 0 X 2 R h b m V f M D A z L 1 p t a W V u a W 9 u b y B 0 e X A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d H N 0 X 2 R h b m V f M D A z L 1 p t a W V u a W 9 u b y B 0 e X A u e 0 N v b H V t b j E s M H 0 m c X V v d D s s J n F 1 b 3 Q 7 U 2 V j d G l v b j E v d H N 0 X 2 R h b m V f M D A z L 1 p t a W V u a W 9 u b y B 0 e X A u e 0 N v b H V t b j I s M X 0 m c X V v d D s s J n F 1 b 3 Q 7 U 2 V j d G l v b j E v d H N 0 X 2 R h b m V f M D A z L 1 p t a W V u a W 9 u b y B 0 e X A u e 0 N v b H V t b j M s M n 0 m c X V v d D s s J n F 1 b 3 Q 7 U 2 V j d G l v b j E v d H N 0 X 2 R h b m V f M D A z L 1 p t a W V u a W 9 u b y B 0 e X A u e 0 N v b H V t b j Q s M 3 0 m c X V v d D s s J n F 1 b 3 Q 7 U 2 V j d G l v b j E v d H N 0 X 2 R h b m V f M D A z L 1 p t a W V u a W 9 u b y B 0 e X A u e 0 N v b H V t b j U s N H 0 m c X V v d D s s J n F 1 b 3 Q 7 U 2 V j d G l v b j E v d H N 0 X 2 R h b m V f M D A z L 1 p t a W V u a W 9 u b y B 0 e X A u e 0 N v b H V t b j Y s N X 0 m c X V v d D s s J n F 1 b 3 Q 7 U 2 V j d G l v b j E v d H N 0 X 2 R h b m V f M D A z L 1 p t a W V u a W 9 u b y B 0 e X A u e 0 N v b H V t b j c s N n 0 m c X V v d D s s J n F 1 b 3 Q 7 U 2 V j d G l v b j E v d H N 0 X 2 R h b m V f M D A z L 1 p t a W V u a W 9 u b y B 0 e X A u e 0 N v b H V t b j g s N 3 0 m c X V v d D s s J n F 1 b 3 Q 7 U 2 V j d G l v b j E v d H N 0 X 2 R h b m V f M D A z L 1 p t a W V u a W 9 u b y B 0 e X A u e 0 N v b H V t b j k s O H 0 m c X V v d D s s J n F 1 b 3 Q 7 U 2 V j d G l v b j E v d H N 0 X 2 R h b m V f M D A z L 1 p t a W V u a W 9 u b y B 0 e X A u e 0 N v b H V t b j E w L D l 9 J n F 1 b 3 Q 7 L C Z x d W 9 0 O 1 N l Y 3 R p b 2 4 x L 3 R z d F 9 k Y W 5 l X z A w M y 9 a b W l l b m l v b m 8 g d H l w L n t D b 2 x 1 b W 4 x M S w x M H 0 m c X V v d D s s J n F 1 b 3 Q 7 U 2 V j d G l v b j E v d H N 0 X 2 R h b m V f M D A z L 1 p t a W V u a W 9 u b y B 0 e X A u e 0 N v b H V t b j E y L D E x f S Z x d W 9 0 O y w m c X V v d D t T Z W N 0 a W 9 u M S 9 0 c 3 R f Z G F u Z V 8 w M D M v W m 1 p Z W 5 p b 2 5 v I H R 5 c C 5 7 Q 2 9 s d W 1 u M T M s M T J 9 J n F 1 b 3 Q 7 L C Z x d W 9 0 O 1 N l Y 3 R p b 2 4 x L 3 R z d F 9 k Y W 5 l X z A w M y 9 a b W l l b m l v b m 8 g d H l w L n t D b 2 x 1 b W 4 x N C w x M 3 0 m c X V v d D s s J n F 1 b 3 Q 7 U 2 V j d G l v b j E v d H N 0 X 2 R h b m V f M D A z L 1 p t a W V u a W 9 u b y B 0 e X A u e 0 N v b H V t b j E 1 L D E 0 f S Z x d W 9 0 O y w m c X V v d D t T Z W N 0 a W 9 u M S 9 0 c 3 R f Z G F u Z V 8 w M D M v W m 1 p Z W 5 p b 2 5 v I H R 5 c C 5 7 Q 2 9 s d W 1 u M T Y s M T V 9 J n F 1 b 3 Q 7 L C Z x d W 9 0 O 1 N l Y 3 R p b 2 4 x L 3 R z d F 9 k Y W 5 l X z A w M y 9 a b W l l b m l v b m 8 g d H l w L n t D b 2 x 1 b W 4 x N y w x N n 0 m c X V v d D s s J n F 1 b 3 Q 7 U 2 V j d G l v b j E v d H N 0 X 2 R h b m V f M D A z L 1 p t a W V u a W 9 u b y B 0 e X A u e 0 N v b H V t b j E 4 L D E 3 f S Z x d W 9 0 O y w m c X V v d D t T Z W N 0 a W 9 u M S 9 0 c 3 R f Z G F u Z V 8 w M D M v W m 1 p Z W 5 p b 2 5 v I H R 5 c C 5 7 Q 2 9 s d W 1 u M T k s M T h 9 J n F 1 b 3 Q 7 L C Z x d W 9 0 O 1 N l Y 3 R p b 2 4 x L 3 R z d F 9 k Y W 5 l X z A w M y 9 a b W l l b m l v b m 8 g d H l w L n t D b 2 x 1 b W 4 y M C w x O X 0 m c X V v d D s s J n F 1 b 3 Q 7 U 2 V j d G l v b j E v d H N 0 X 2 R h b m V f M D A z L 1 p t a W V u a W 9 u b y B 0 e X A u e 0 N v b H V t b j I x L D I w f S Z x d W 9 0 O y w m c X V v d D t T Z W N 0 a W 9 u M S 9 0 c 3 R f Z G F u Z V 8 w M D M v W m 1 p Z W 5 p b 2 5 v I H R 5 c C 5 7 Q 2 9 s d W 1 u M j I s M j F 9 J n F 1 b 3 Q 7 L C Z x d W 9 0 O 1 N l Y 3 R p b 2 4 x L 3 R z d F 9 k Y W 5 l X z A w M y 9 a b W l l b m l v b m 8 g d H l w L n t D b 2 x 1 b W 4 y M y w y M n 0 m c X V v d D s s J n F 1 b 3 Q 7 U 2 V j d G l v b j E v d H N 0 X 2 R h b m V f M D A z L 1 p t a W V u a W 9 u b y B 0 e X A u e 0 N v b H V t b j I 0 L D I z f S Z x d W 9 0 O y w m c X V v d D t T Z W N 0 a W 9 u M S 9 0 c 3 R f Z G F u Z V 8 w M D M v W m 1 p Z W 5 p b 2 5 v I H R 5 c C 5 7 Q 2 9 s d W 1 u M j U s M j R 9 J n F 1 b 3 Q 7 L C Z x d W 9 0 O 1 N l Y 3 R p b 2 4 x L 3 R z d F 9 k Y W 5 l X z A w M y 9 a b W l l b m l v b m 8 g d H l w L n t D b 2 x 1 b W 4 y N i w y N X 0 m c X V v d D s s J n F 1 b 3 Q 7 U 2 V j d G l v b j E v d H N 0 X 2 R h b m V f M D A z L 1 p t a W V u a W 9 u b y B 0 e X A u e 0 N v b H V t b j I 3 L D I 2 f S Z x d W 9 0 O y w m c X V v d D t T Z W N 0 a W 9 u M S 9 0 c 3 R f Z G F u Z V 8 w M D M v W m 1 p Z W 5 p b 2 5 v I H R 5 c C 5 7 Q 2 9 s d W 1 u M j g s M j d 9 J n F 1 b 3 Q 7 L C Z x d W 9 0 O 1 N l Y 3 R p b 2 4 x L 3 R z d F 9 k Y W 5 l X z A w M y 9 a b W l l b m l v b m 8 g d H l w L n t D b 2 x 1 b W 4 y O S w y O H 0 m c X V v d D s s J n F 1 b 3 Q 7 U 2 V j d G l v b j E v d H N 0 X 2 R h b m V f M D A z L 1 p t a W V u a W 9 u b y B 0 e X A u e 0 N v b H V t b j M w L D I 5 f S Z x d W 9 0 O y w m c X V v d D t T Z W N 0 a W 9 u M S 9 0 c 3 R f Z G F u Z V 8 w M D M v W m 1 p Z W 5 p b 2 5 v I H R 5 c C 5 7 Q 2 9 s d W 1 u M z E s M z B 9 J n F 1 b 3 Q 7 L C Z x d W 9 0 O 1 N l Y 3 R p b 2 4 x L 3 R z d F 9 k Y W 5 l X z A w M y 9 a b W l l b m l v b m 8 g d H l w L n t D b 2 x 1 b W 4 z M i w z M X 0 m c X V v d D s s J n F 1 b 3 Q 7 U 2 V j d G l v b j E v d H N 0 X 2 R h b m V f M D A z L 1 p t a W V u a W 9 u b y B 0 e X A u e 0 N v b H V t b j M z L D M y f S Z x d W 9 0 O y w m c X V v d D t T Z W N 0 a W 9 u M S 9 0 c 3 R f Z G F u Z V 8 w M D M v W m 1 p Z W 5 p b 2 5 v I H R 5 c C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3 R f Z G F u Z V 8 w M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0 X 2 R h b m V f M D A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v L W o 4 S m Q Q L 7 I W 6 a o x H 4 U A A A A A A I A A A A A A A N m A A D A A A A A E A A A A O 2 5 R W 5 o A E K 8 / b 7 P Y g o k l r o A A A A A B I A A A K A A A A A Q A A A A G T b q Q F R S 2 J n q 6 e e W u Z p u H l A A A A D M L 0 V + z f D p p 1 t T z Q I o u 2 o B / b a D C n L D 2 J r d n P V X 2 t 4 e 2 D k U L 2 I x r L T j L 9 g n L 9 Y 5 W E z u r q 1 K 7 y M w u k p Z 7 h u 1 9 l e r s 3 y E a 5 R y Y u 1 W 3 v A 8 0 / Z R 4 h Q A A A B n v G 5 4 W e 6 8 r F l C P a 1 a s H b j Z + g D 6 g = = < / D a t a M a s h u p > 
</file>

<file path=customXml/itemProps1.xml><?xml version="1.0" encoding="utf-8"?>
<ds:datastoreItem xmlns:ds="http://schemas.openxmlformats.org/officeDocument/2006/customXml" ds:itemID="{A5D2EF6C-BC4D-4883-A66C-0620FD590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Zakresy nazwane</vt:lpstr>
      </vt:variant>
      <vt:variant>
        <vt:i4>3</vt:i4>
      </vt:variant>
    </vt:vector>
  </HeadingPairs>
  <TitlesOfParts>
    <vt:vector size="16" baseType="lpstr">
      <vt:lpstr>dane</vt:lpstr>
      <vt:lpstr>słowniki</vt:lpstr>
      <vt:lpstr>Zas_rd</vt:lpstr>
      <vt:lpstr>ww</vt:lpstr>
      <vt:lpstr>Interf</vt:lpstr>
      <vt:lpstr>linie_bp</vt:lpstr>
      <vt:lpstr>zas</vt:lpstr>
      <vt:lpstr>usl</vt:lpstr>
      <vt:lpstr>węzły</vt:lpstr>
      <vt:lpstr>pe</vt:lpstr>
      <vt:lpstr>linie</vt:lpstr>
      <vt:lpstr>zas_usl</vt:lpstr>
      <vt:lpstr>usługi</vt:lpstr>
      <vt:lpstr>linie!z7_liniebezprzewodowe_1_szablon_20230131</vt:lpstr>
      <vt:lpstr>węzły!z7_wezly_3_szablon_20230131</vt:lpstr>
      <vt:lpstr>węzły!z7_wezly_3_szablon_20230132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Krasnowski Tomasz</cp:lastModifiedBy>
  <dcterms:created xsi:type="dcterms:W3CDTF">2023-02-02T09:24:04Z</dcterms:created>
  <dcterms:modified xsi:type="dcterms:W3CDTF">2023-03-02T10:32:37Z</dcterms:modified>
</cp:coreProperties>
</file>