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13-31.CAMPUS.031\Desktop\"/>
    </mc:Choice>
  </mc:AlternateContent>
  <xr:revisionPtr revIDLastSave="0" documentId="8_{5872D0E7-2518-48BE-A601-778351B0A143}" xr6:coauthVersionLast="47" xr6:coauthVersionMax="47" xr10:uidLastSave="{00000000-0000-0000-0000-000000000000}"/>
  <bookViews>
    <workbookView xWindow="-120" yWindow="-120" windowWidth="29040" windowHeight="15840" activeTab="2" xr2:uid="{19EE711A-3283-4873-9107-9C9869A047C7}"/>
  </bookViews>
  <sheets>
    <sheet name="operacje" sheetId="1" r:id="rId1"/>
    <sheet name="kategorie" sheetId="2" r:id="rId2"/>
    <sheet name="styc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3" l="1"/>
  <c r="C16" i="3"/>
  <c r="C17" i="3"/>
  <c r="C18" i="3"/>
  <c r="C19" i="3"/>
  <c r="C20" i="3"/>
  <c r="C21" i="3"/>
  <c r="C22" i="3"/>
  <c r="C24" i="3"/>
  <c r="C30" i="3" s="1"/>
  <c r="C25" i="3"/>
  <c r="C26" i="3"/>
  <c r="C27" i="3"/>
  <c r="C28" i="3"/>
  <c r="C29" i="3"/>
  <c r="C31" i="3"/>
  <c r="C32" i="3" s="1"/>
  <c r="C14" i="3"/>
  <c r="D2" i="3"/>
  <c r="E2" i="3" s="1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C9" i="3"/>
  <c r="I208" i="1" a="1"/>
  <c r="I208" i="1" s="1"/>
  <c r="G208" i="1"/>
  <c r="G2" i="1"/>
  <c r="G191" i="1"/>
  <c r="G190" i="1"/>
  <c r="G20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2" i="1"/>
  <c r="G193" i="1"/>
  <c r="G194" i="1"/>
  <c r="G195" i="1"/>
  <c r="G196" i="1"/>
  <c r="G197" i="1"/>
  <c r="G198" i="1"/>
  <c r="G199" i="1"/>
  <c r="G200" i="1"/>
  <c r="G201" i="1"/>
  <c r="G202" i="1"/>
  <c r="G204" i="1"/>
  <c r="G205" i="1"/>
  <c r="G206" i="1"/>
  <c r="G207" i="1"/>
  <c r="E20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C23" i="3" l="1"/>
  <c r="C33" i="3" s="1"/>
  <c r="E9" i="3"/>
  <c r="D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<sst xmlns="http://schemas.openxmlformats.org/spreadsheetml/2006/main" count="748" uniqueCount="43">
  <si>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</si>
  <si>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</si>
  <si>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</si>
  <si>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</si>
  <si>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</si>
  <si>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</si>
  <si>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</si>
  <si>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</si>
  <si>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</si>
  <si>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</si>
  <si>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</si>
  <si>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</si>
  <si>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</si>
  <si>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</si>
  <si>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</si>
  <si>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</si>
  <si>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</si>
  <si>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</si>
  <si>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</si>
  <si>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</si>
  <si>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</si>
  <si>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</si>
  <si>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</si>
  <si>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</si>
  <si>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</si>
  <si>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</si>
  <si>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</si>
  <si>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</si>
  <si>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</si>
  <si>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</si>
  <si>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</si>
  <si>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Darowizny</t>
  </si>
  <si>
    <t>Świadczenia</t>
  </si>
  <si>
    <t>Wydatek</t>
  </si>
  <si>
    <t>Transfer</t>
  </si>
  <si>
    <t xml:space="preserve">Saldo poczatkowe </t>
  </si>
  <si>
    <t xml:space="preserve">operacje </t>
  </si>
  <si>
    <t xml:space="preserve">saldo koncowe </t>
  </si>
  <si>
    <t>Suma</t>
  </si>
  <si>
    <t>Suma końcowa</t>
  </si>
  <si>
    <t>Wydatek Suma</t>
  </si>
  <si>
    <t>Wpływy Suma</t>
  </si>
  <si>
    <t>Transfer 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</si>
</sst>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</cellXfs>
  <cellStyles count="1">
    <cellStyle name="Normalny" xfId="0" builtinId="0"/>
  </cellStyles>
  <dxfs count="11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2" formatCode="#,##0.00\ &quot;zł&quot;;[Red]\-#,##0.00\ &quot;zł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D0310-CFAE-4EAF-B51C-C9B1FD76BDB0}" name="Operacje" displayName="Operacje" ref="A1:G208" totalsRowShown="0" headerRowDxfId="4" dataDxfId="5">
  <autoFilter ref="A1:G208" xr:uid="{CC7D0310-CFAE-4EAF-B51C-C9B1FD76BDB0}"/>
  <tableColumns count="7">
    <tableColumn id="1" xr3:uid="{F66925A8-47D1-41C4-B7D6-57D378AD43D9}" name="Kwota" dataDxfId="10"/>
    <tableColumn id="2" xr3:uid="{11183462-587F-4C50-A5B6-078BF6849846}" name="Bank" dataDxfId="9"/>
    <tableColumn id="3" xr3:uid="{7242B078-35B4-4810-B5A8-2035E5AA03D9}" name="Produkt" dataDxfId="8"/>
    <tableColumn id="4" xr3:uid="{8132C765-34B2-41B5-B6B8-728856978198}" name="Kategoria" dataDxfId="7"/>
    <tableColumn id="5" xr3:uid="{431E4DA3-32E1-4329-8AF5-3E20FE2C66B3}" name="Typ" dataDxfId="3">
      <calculatedColumnFormula>_xlfn.XLOOKUP(Operacje[[#This Row],[Kategoria]],Kategorie[Kategoria],Kategorie[Typ],"",0)</calculatedColumnFormula>
    </tableColumn>
    <tableColumn id="6" xr3:uid="{BF56E8D7-E44D-465E-8578-24875C6E4AA7}" name="Data" dataDxfId="6"/>
    <tableColumn id="7" xr3:uid="{4536A06F-1909-4E43-B793-154CABF88C17}" name="Miesiąc" dataDxfId="2">
      <calculatedColumnFormula>IF(ISBLANK(Operacje[[#Headers],[Data]])," -",MONTH(Operacje[[#This Row],[Data]]))</calculatedColumnFormula>
    </tableColumn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8F0533-A986-462E-B29E-0DB12D154DE6}" name="Kategorie" displayName="Kategorie" ref="A1:B17" totalsRowShown="0">
  <autoFilter ref="A1:B17" xr:uid="{F38F0533-A986-462E-B29E-0DB12D154DE6}"/>
  <sortState xmlns:xlrd2="http://schemas.microsoft.com/office/spreadsheetml/2017/richdata2" ref="A2:B17">
    <sortCondition descending="1" ref="B1:B17"/>
  </sortState>
  <tableColumns count="2">
    <tableColumn id="1" xr3:uid="{341DFB58-8DA9-421C-BC83-B754DBD34A0D}" name="Kategoria"/>
    <tableColumn id="2" xr3:uid="{198E0BD3-3E30-48ED-B8E5-D5FE8EC025BB}" name="Typ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9B651C-3E22-4AAB-9353-A6F7F7C1CB06}" name="produkty" displayName="produkty" ref="H1:I8" totalsRowShown="0">
  <autoFilter ref="H1:I8" xr:uid="{029B651C-3E22-4AAB-9353-A6F7F7C1CB06}"/>
  <tableColumns count="2">
    <tableColumn id="1" xr3:uid="{4DBC9063-74F0-494A-8048-0EFED1D0B9D3}" name="Bank"/>
    <tableColumn id="2" xr3:uid="{D6DE939D-7DD0-41A3-BA31-B386652C2F84}" name="Produkt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DAE126-3536-48BA-8872-01E3976F28FD}" name="stycen" displayName="stycen" ref="A1:E9" totalsRowCount="1">
  <autoFilter ref="A1:E8" xr:uid="{3FDAE126-3536-48BA-8872-01E3976F28FD}"/>
  <tableColumns count="5">
    <tableColumn id="1" xr3:uid="{44F6DF74-C9EC-4290-AA3D-94AAC50532A7}" name="Bank" totalsRowLabel="Suma"/>
    <tableColumn id="2" xr3:uid="{67ECEE32-81C0-4053-AC0B-193D836B8499}" name="Produkt"/>
    <tableColumn id="3" xr3:uid="{077AAC6E-A15D-4078-82B6-7C98D98B780A}" name="Saldo poczatkowe " totalsRowFunction="sum"/>
    <tableColumn id="4" xr3:uid="{176ED41B-20C7-4613-93E1-5A7689C724A3}" name="operacje " totalsRowFunction="sum" dataDxfId="1">
      <calculatedColumnFormula>SUMIFS(Operacje[Kwota],Operacje[Bank],stycen[[#This Row],[Bank]],Operacje[Produkt],stycen[[#This Row],[Produkt]],Operacje[Miesiąc],stycen!$B$11)</calculatedColumnFormula>
    </tableColumn>
    <tableColumn id="5" xr3:uid="{61F42F39-9756-433C-A1A6-28A603920CAB}" name="saldo koncowe " totalsRowFunction="sum" dataDxfId="0">
      <calculatedColumnFormula>stycen[[#This Row],[Saldo poczatkowe ]]+stycen[[#This Row],[operacje ]]</calculatedColumnFormula>
    </tableColumn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I210"/>
  <sheetViews>
    <sheetView topLeftCell="A172" zoomScaleNormal="100" workbookViewId="0">
      <selection activeCell="K202" sqref="K202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5" width="8.42578125" bestFit="1" customWidth="1"/>
    <col min="6" max="6" width="11.28515625" bestFit="1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-1500</v>
      </c>
      <c r="B2" s="1" t="s">
        <v>7</v>
      </c>
      <c r="C2" s="1" t="s">
        <v>8</v>
      </c>
      <c r="D2" s="1" t="s">
        <v>9</v>
      </c>
      <c r="E2" s="1" t="str">
        <f>_xlfn.XLOOKUP(Operacje[[#This Row],[Kategoria]],Kategorie[Kategoria],Kategorie[Typ],"",0)</f>
        <v>Wydatek</v>
      </c>
      <c r="F2" s="3">
        <v>45296</v>
      </c>
      <c r="G2" s="1">
        <f>IF(ISBLANK(Operacje[[#Headers],[Data]])," ",MONTH(Operacje[[#This Row],[Data]]))</f>
        <v>1</v>
      </c>
    </row>
    <row r="3" spans="1:7" x14ac:dyDescent="0.25">
      <c r="A3" s="2">
        <v>4500</v>
      </c>
      <c r="B3" s="1" t="s">
        <v>7</v>
      </c>
      <c r="C3" s="1" t="s">
        <v>8</v>
      </c>
      <c r="D3" s="1" t="s">
        <v>10</v>
      </c>
      <c r="E3" s="1" t="str">
        <f>_xlfn.XLOOKUP(Operacje[[#This Row],[Kategoria]],Kategorie[Kategoria],Kategorie[Typ],"",0)</f>
        <v>Wpływy</v>
      </c>
      <c r="F3" s="3">
        <v>45301</v>
      </c>
      <c r="G3" s="1">
        <f>IF(ISBLANK(Operacje[[#Headers],[Data]])," -",MONTH(Operacje[[#This Row],[Data]]))</f>
        <v>1</v>
      </c>
    </row>
    <row r="4" spans="1:7" x14ac:dyDescent="0.25">
      <c r="A4" s="2">
        <v>-2000</v>
      </c>
      <c r="B4" s="1" t="s">
        <v>7</v>
      </c>
      <c r="C4" s="1" t="s">
        <v>8</v>
      </c>
      <c r="D4" s="1" t="s">
        <v>12</v>
      </c>
      <c r="E4" s="1" t="str">
        <f>_xlfn.XLOOKUP(Operacje[[#This Row],[Kategoria]],Kategorie[Kategoria],Kategorie[Typ],"",0)</f>
        <v>Wydatek</v>
      </c>
      <c r="F4" s="3">
        <v>45302</v>
      </c>
      <c r="G4" s="1">
        <f>IF(ISBLANK(Operacje[[#Headers],[Data]])," -",MONTH(Operacje[[#This Row],[Data]]))</f>
        <v>1</v>
      </c>
    </row>
    <row r="5" spans="1:7" x14ac:dyDescent="0.25">
      <c r="A5" s="2">
        <v>-45</v>
      </c>
      <c r="B5" s="1" t="s">
        <v>13</v>
      </c>
      <c r="C5" s="1" t="s">
        <v>8</v>
      </c>
      <c r="D5" s="1" t="s">
        <v>9</v>
      </c>
      <c r="E5" s="1" t="str">
        <f>_xlfn.XLOOKUP(Operacje[[#This Row],[Kategoria]],Kategorie[Kategoria],Kategorie[Typ],"",0)</f>
        <v>Wydatek</v>
      </c>
      <c r="F5" s="3">
        <v>45305</v>
      </c>
      <c r="G5" s="1">
        <f>IF(ISBLANK(Operacje[[#Headers],[Data]])," -",MONTH(Operacje[[#This Row],[Data]]))</f>
        <v>1</v>
      </c>
    </row>
    <row r="6" spans="1:7" x14ac:dyDescent="0.25">
      <c r="A6" s="2">
        <v>-150</v>
      </c>
      <c r="B6" s="1" t="s">
        <v>7</v>
      </c>
      <c r="C6" s="1" t="s">
        <v>14</v>
      </c>
      <c r="D6" s="1" t="s">
        <v>15</v>
      </c>
      <c r="E6" s="1" t="str">
        <f>_xlfn.XLOOKUP(Operacje[[#This Row],[Kategoria]],Kategorie[Kategoria],Kategorie[Typ],"",0)</f>
        <v>Wydatek</v>
      </c>
      <c r="F6" s="3">
        <v>45306</v>
      </c>
      <c r="G6" s="1">
        <f>IF(ISBLANK(Operacje[[#Headers],[Data]])," -",MONTH(Operacje[[#This Row],[Data]]))</f>
        <v>1</v>
      </c>
    </row>
    <row r="7" spans="1:7" x14ac:dyDescent="0.25">
      <c r="A7" s="2">
        <v>-120</v>
      </c>
      <c r="B7" s="1" t="s">
        <v>7</v>
      </c>
      <c r="C7" s="1" t="s">
        <v>8</v>
      </c>
      <c r="D7" s="1" t="s">
        <v>9</v>
      </c>
      <c r="E7" s="1" t="str">
        <f>_xlfn.XLOOKUP(Operacje[[#This Row],[Kategoria]],Kategorie[Kategoria],Kategorie[Typ],"",0)</f>
        <v>Wydatek</v>
      </c>
      <c r="F7" s="3">
        <v>45307</v>
      </c>
      <c r="G7" s="1">
        <f>IF(ISBLANK(Operacje[[#Headers],[Data]])," -",MONTH(Operacje[[#This Row],[Data]]))</f>
        <v>1</v>
      </c>
    </row>
    <row r="8" spans="1:7" x14ac:dyDescent="0.25">
      <c r="A8" s="2">
        <v>500</v>
      </c>
      <c r="B8" s="1" t="s">
        <v>7</v>
      </c>
      <c r="C8" s="1" t="s">
        <v>8</v>
      </c>
      <c r="D8" s="1" t="s">
        <v>16</v>
      </c>
      <c r="E8" s="1" t="str">
        <f>_xlfn.XLOOKUP(Operacje[[#This Row],[Kategoria]],Kategorie[Kategoria],Kategorie[Typ],"",0)</f>
        <v>Wpływy</v>
      </c>
      <c r="F8" s="3">
        <v>45308</v>
      </c>
      <c r="G8" s="1">
        <f>IF(ISBLANK(Operacje[[#Headers],[Data]])," -",MONTH(Operacje[[#This Row],[Data]]))</f>
        <v>1</v>
      </c>
    </row>
    <row r="9" spans="1:7" x14ac:dyDescent="0.25">
      <c r="A9" s="2">
        <v>-500</v>
      </c>
      <c r="B9" s="1" t="s">
        <v>7</v>
      </c>
      <c r="C9" s="1" t="s">
        <v>17</v>
      </c>
      <c r="D9" s="1" t="s">
        <v>18</v>
      </c>
      <c r="E9" s="1" t="str">
        <f>_xlfn.XLOOKUP(Operacje[[#This Row],[Kategoria]],Kategorie[Kategoria],Kategorie[Typ],"",0)</f>
        <v>Wydatek</v>
      </c>
      <c r="F9" s="3">
        <v>45308</v>
      </c>
      <c r="G9" s="1">
        <f>IF(ISBLANK(Operacje[[#Headers],[Data]])," -",MONTH(Operacje[[#This Row],[Data]]))</f>
        <v>1</v>
      </c>
    </row>
    <row r="10" spans="1:7" x14ac:dyDescent="0.25">
      <c r="A10" s="2">
        <v>250</v>
      </c>
      <c r="B10" s="1" t="s">
        <v>13</v>
      </c>
      <c r="C10" s="1" t="s">
        <v>19</v>
      </c>
      <c r="D10" s="1" t="s">
        <v>20</v>
      </c>
      <c r="E10" s="1" t="str">
        <f>_xlfn.XLOOKUP(Operacje[[#This Row],[Kategoria]],Kategorie[Kategoria],Kategorie[Typ],"",0)</f>
        <v>Wpływy</v>
      </c>
      <c r="F10" s="3">
        <v>45308</v>
      </c>
      <c r="G10" s="1">
        <f>IF(ISBLANK(Operacje[[#Headers],[Data]])," -",MONTH(Operacje[[#This Row],[Data]]))</f>
        <v>1</v>
      </c>
    </row>
    <row r="11" spans="1:7" x14ac:dyDescent="0.25">
      <c r="A11" s="2">
        <v>-25</v>
      </c>
      <c r="B11" s="1" t="s">
        <v>7</v>
      </c>
      <c r="C11" s="1" t="s">
        <v>14</v>
      </c>
      <c r="D11" s="1" t="s">
        <v>21</v>
      </c>
      <c r="E11" s="1" t="str">
        <f>_xlfn.XLOOKUP(Operacje[[#This Row],[Kategoria]],Kategorie[Kategoria],Kategorie[Typ],"",0)</f>
        <v>Wydatek</v>
      </c>
      <c r="F11" s="3">
        <v>45310</v>
      </c>
      <c r="G11" s="1">
        <f>IF(ISBLANK(Operacje[[#Headers],[Data]])," -",MONTH(Operacje[[#This Row],[Data]]))</f>
        <v>1</v>
      </c>
    </row>
    <row r="12" spans="1:7" x14ac:dyDescent="0.25">
      <c r="A12" s="2">
        <v>-80</v>
      </c>
      <c r="B12" s="1" t="s">
        <v>7</v>
      </c>
      <c r="C12" s="1" t="s">
        <v>8</v>
      </c>
      <c r="D12" s="1" t="s">
        <v>22</v>
      </c>
      <c r="E12" s="1" t="str">
        <f>_xlfn.XLOOKUP(Operacje[[#This Row],[Kategoria]],Kategorie[Kategoria],Kategorie[Typ],"",0)</f>
        <v>Wydatek</v>
      </c>
      <c r="F12" s="3">
        <v>45311</v>
      </c>
      <c r="G12" s="1">
        <f>IF(ISBLANK(Operacje[[#Headers],[Data]])," -",MONTH(Operacje[[#This Row],[Data]]))</f>
        <v>1</v>
      </c>
    </row>
    <row r="13" spans="1:7" x14ac:dyDescent="0.25">
      <c r="A13" s="2">
        <v>150</v>
      </c>
      <c r="B13" s="1" t="s">
        <v>13</v>
      </c>
      <c r="C13" s="1" t="s">
        <v>8</v>
      </c>
      <c r="D13" s="1" t="s">
        <v>16</v>
      </c>
      <c r="E13" s="1" t="str">
        <f>_xlfn.XLOOKUP(Operacje[[#This Row],[Kategoria]],Kategorie[Kategoria],Kategorie[Typ],"",0)</f>
        <v>Wpływy</v>
      </c>
      <c r="F13" s="3">
        <v>45312</v>
      </c>
      <c r="G13" s="1">
        <f>IF(ISBLANK(Operacje[[#Headers],[Data]])," -",MONTH(Operacje[[#This Row],[Data]]))</f>
        <v>1</v>
      </c>
    </row>
    <row r="14" spans="1:7" x14ac:dyDescent="0.25">
      <c r="A14" s="2">
        <v>-80</v>
      </c>
      <c r="B14" s="1" t="s">
        <v>13</v>
      </c>
      <c r="C14" s="1" t="s">
        <v>8</v>
      </c>
      <c r="D14" s="1" t="s">
        <v>23</v>
      </c>
      <c r="E14" s="1" t="str">
        <f>_xlfn.XLOOKUP(Operacje[[#This Row],[Kategoria]],Kategorie[Kategoria],Kategorie[Typ],"",0)</f>
        <v>Wydatek</v>
      </c>
      <c r="F14" s="3">
        <v>45313</v>
      </c>
      <c r="G14" s="1">
        <f>IF(ISBLANK(Operacje[[#Headers],[Data]])," -",MONTH(Operacje[[#This Row],[Data]]))</f>
        <v>1</v>
      </c>
    </row>
    <row r="15" spans="1:7" x14ac:dyDescent="0.25">
      <c r="A15" s="2">
        <v>-60</v>
      </c>
      <c r="B15" s="1" t="s">
        <v>13</v>
      </c>
      <c r="C15" s="1" t="s">
        <v>8</v>
      </c>
      <c r="D15" s="1" t="s">
        <v>21</v>
      </c>
      <c r="E15" s="1" t="str">
        <f>_xlfn.XLOOKUP(Operacje[[#This Row],[Kategoria]],Kategorie[Kategoria],Kategorie[Typ],"",0)</f>
        <v>Wydatek</v>
      </c>
      <c r="F15" s="3">
        <v>45314</v>
      </c>
      <c r="G15" s="1">
        <f>IF(ISBLANK(Operacje[[#Headers],[Data]])," -",MONTH(Operacje[[#This Row],[Data]]))</f>
        <v>1</v>
      </c>
    </row>
    <row r="16" spans="1:7" x14ac:dyDescent="0.25">
      <c r="A16" s="2">
        <v>-100</v>
      </c>
      <c r="B16" s="1" t="s">
        <v>7</v>
      </c>
      <c r="C16" s="1" t="s">
        <v>8</v>
      </c>
      <c r="D16" s="1" t="s">
        <v>24</v>
      </c>
      <c r="E16" s="1" t="str">
        <f>_xlfn.XLOOKUP(Operacje[[#This Row],[Kategoria]],Kategorie[Kategoria],Kategorie[Typ],"",0)</f>
        <v>Wydatek</v>
      </c>
      <c r="F16" s="3">
        <v>45315</v>
      </c>
      <c r="G16" s="1">
        <f>IF(ISBLANK(Operacje[[#Headers],[Data]])," -",MONTH(Operacje[[#This Row],[Data]]))</f>
        <v>1</v>
      </c>
    </row>
    <row r="17" spans="1:7" x14ac:dyDescent="0.25">
      <c r="A17" s="2">
        <v>-50</v>
      </c>
      <c r="B17" s="1" t="s">
        <v>25</v>
      </c>
      <c r="C17" s="1" t="s">
        <v>26</v>
      </c>
      <c r="D17" s="1" t="s">
        <v>9</v>
      </c>
      <c r="E17" s="1" t="str">
        <f>_xlfn.XLOOKUP(Operacje[[#This Row],[Kategoria]],Kategorie[Kategoria],Kategorie[Typ],"",0)</f>
        <v>Wydatek</v>
      </c>
      <c r="F17" s="3">
        <v>45316</v>
      </c>
      <c r="G17" s="1">
        <f>IF(ISBLANK(Operacje[[#Headers],[Data]])," -",MONTH(Operacje[[#This Row],[Data]]))</f>
        <v>1</v>
      </c>
    </row>
    <row r="18" spans="1:7" x14ac:dyDescent="0.25">
      <c r="A18" s="2">
        <v>150</v>
      </c>
      <c r="B18" s="1" t="s">
        <v>25</v>
      </c>
      <c r="C18" s="1" t="s">
        <v>27</v>
      </c>
      <c r="D18" s="1" t="s">
        <v>16</v>
      </c>
      <c r="E18" s="1" t="str">
        <f>_xlfn.XLOOKUP(Operacje[[#This Row],[Kategoria]],Kategorie[Kategoria],Kategorie[Typ],"",0)</f>
        <v>Wpływy</v>
      </c>
      <c r="F18" s="3">
        <v>45316</v>
      </c>
      <c r="G18" s="1">
        <f>IF(ISBLANK(Operacje[[#Headers],[Data]])," -",MONTH(Operacje[[#This Row],[Data]]))</f>
        <v>1</v>
      </c>
    </row>
    <row r="19" spans="1:7" x14ac:dyDescent="0.25">
      <c r="A19" s="2">
        <v>5.5</v>
      </c>
      <c r="B19" s="1" t="s">
        <v>13</v>
      </c>
      <c r="C19" s="1" t="s">
        <v>19</v>
      </c>
      <c r="D19" s="1" t="s">
        <v>28</v>
      </c>
      <c r="E19" s="1" t="str">
        <f>_xlfn.XLOOKUP(Operacje[[#This Row],[Kategoria]],Kategorie[Kategoria],Kategorie[Typ],"",0)</f>
        <v>Wpływy</v>
      </c>
      <c r="F19" s="3">
        <v>45317</v>
      </c>
      <c r="G19" s="1">
        <f>IF(ISBLANK(Operacje[[#Headers],[Data]])," -",MONTH(Operacje[[#This Row],[Data]]))</f>
        <v>1</v>
      </c>
    </row>
    <row r="20" spans="1:7" x14ac:dyDescent="0.25">
      <c r="A20" s="2">
        <v>100</v>
      </c>
      <c r="B20" s="1" t="s">
        <v>7</v>
      </c>
      <c r="C20" s="1" t="s">
        <v>17</v>
      </c>
      <c r="D20" s="1" t="s">
        <v>28</v>
      </c>
      <c r="E20" s="1" t="str">
        <f>_xlfn.XLOOKUP(Operacje[[#This Row],[Kategoria]],Kategorie[Kategoria],Kategorie[Typ],"",0)</f>
        <v>Wpływy</v>
      </c>
      <c r="F20" s="3">
        <v>45318</v>
      </c>
      <c r="G20" s="1">
        <f>IF(ISBLANK(Operacje[[#Headers],[Data]])," -",MONTH(Operacje[[#This Row],[Data]]))</f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29</v>
      </c>
      <c r="E21" s="1" t="str">
        <f>_xlfn.XLOOKUP(Operacje[[#This Row],[Kategoria]],Kategorie[Kategoria],Kategorie[Typ],"",0)</f>
        <v>Wydatek</v>
      </c>
      <c r="F21" s="3">
        <v>45319</v>
      </c>
      <c r="G21" s="1">
        <f>IF(ISBLANK(Operacje[[#Headers],[Data]])," -",MONTH(Operacje[[#This Row],[Data]]))</f>
        <v>1</v>
      </c>
    </row>
    <row r="22" spans="1:7" x14ac:dyDescent="0.25">
      <c r="A22" s="2">
        <v>200</v>
      </c>
      <c r="B22" s="1" t="s">
        <v>13</v>
      </c>
      <c r="C22" s="1" t="s">
        <v>8</v>
      </c>
      <c r="D22" s="1" t="s">
        <v>16</v>
      </c>
      <c r="E22" s="1" t="str">
        <f>_xlfn.XLOOKUP(Operacje[[#This Row],[Kategoria]],Kategorie[Kategoria],Kategorie[Typ],"",0)</f>
        <v>Wpływy</v>
      </c>
      <c r="F22" s="3">
        <v>45324</v>
      </c>
      <c r="G22" s="1">
        <f>IF(ISBLANK(Operacje[[#Headers],[Data]])," -",MONTH(Operacje[[#This Row],[Data]]))</f>
        <v>2</v>
      </c>
    </row>
    <row r="23" spans="1:7" x14ac:dyDescent="0.25">
      <c r="A23" s="2">
        <v>-15</v>
      </c>
      <c r="B23" s="1" t="s">
        <v>13</v>
      </c>
      <c r="C23" s="1" t="s">
        <v>8</v>
      </c>
      <c r="D23" s="1" t="s">
        <v>18</v>
      </c>
      <c r="E23" s="1" t="str">
        <f>_xlfn.XLOOKUP(Operacje[[#This Row],[Kategoria]],Kategorie[Kategoria],Kategorie[Typ],"",0)</f>
        <v>Wydatek</v>
      </c>
      <c r="F23" s="3">
        <v>45326</v>
      </c>
      <c r="G23" s="1">
        <f>IF(ISBLANK(Operacje[[#Headers],[Data]])," -",MONTH(Operacje[[#This Row],[Data]]))</f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tr">
        <f>_xlfn.XLOOKUP(Operacje[[#This Row],[Kategoria]],Kategorie[Kategoria],Kategorie[Typ],"",0)</f>
        <v>Wydatek</v>
      </c>
      <c r="F24" s="3">
        <v>45328</v>
      </c>
      <c r="G24" s="1">
        <f>IF(ISBLANK(Operacje[[#Headers],[Data]])," -",MONTH(Operacje[[#This Row],[Data]]))</f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10</v>
      </c>
      <c r="E25" s="1" t="str">
        <f>_xlfn.XLOOKUP(Operacje[[#This Row],[Kategoria]],Kategorie[Kategoria],Kategorie[Typ],"",0)</f>
        <v>Wpływy</v>
      </c>
      <c r="F25" s="3">
        <v>45332</v>
      </c>
      <c r="G25" s="1">
        <f>IF(ISBLANK(Operacje[[#Headers],[Data]])," -",MONTH(Operacje[[#This Row],[Data]]))</f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12</v>
      </c>
      <c r="E26" s="1" t="str">
        <f>_xlfn.XLOOKUP(Operacje[[#This Row],[Kategoria]],Kategorie[Kategoria],Kategorie[Typ],"",0)</f>
        <v>Wydatek</v>
      </c>
      <c r="F26" s="3">
        <v>45333</v>
      </c>
      <c r="G26" s="1">
        <f>IF(ISBLANK(Operacje[[#Headers],[Data]])," -",MONTH(Operacje[[#This Row],[Data]]))</f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21</v>
      </c>
      <c r="E27" s="1" t="str">
        <f>_xlfn.XLOOKUP(Operacje[[#This Row],[Kategoria]],Kategorie[Kategoria],Kategorie[Typ],"",0)</f>
        <v>Wydatek</v>
      </c>
      <c r="F27" s="3">
        <v>45335</v>
      </c>
      <c r="G27" s="1">
        <f>IF(ISBLANK(Operacje[[#Headers],[Data]])," -",MONTH(Operacje[[#This Row],[Data]]))</f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16</v>
      </c>
      <c r="E28" s="1" t="str">
        <f>_xlfn.XLOOKUP(Operacje[[#This Row],[Kategoria]],Kategorie[Kategoria],Kategorie[Typ],"",0)</f>
        <v>Wpływy</v>
      </c>
      <c r="F28" s="3">
        <v>45336</v>
      </c>
      <c r="G28" s="1">
        <f>IF(ISBLANK(Operacje[[#Headers],[Data]])," -",MONTH(Operacje[[#This Row],[Data]]))</f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tr">
        <f>_xlfn.XLOOKUP(Operacje[[#This Row],[Kategoria]],Kategorie[Kategoria],Kategorie[Typ],"",0)</f>
        <v>Wydatek</v>
      </c>
      <c r="F29" s="3">
        <v>45336</v>
      </c>
      <c r="G29" s="1">
        <f>IF(ISBLANK(Operacje[[#Headers],[Data]])," -",MONTH(Operacje[[#This Row],[Data]]))</f>
        <v>2</v>
      </c>
    </row>
    <row r="30" spans="1:7" x14ac:dyDescent="0.25">
      <c r="A30" s="2">
        <v>-500</v>
      </c>
      <c r="B30" s="1" t="s">
        <v>7</v>
      </c>
      <c r="C30" s="1" t="s">
        <v>17</v>
      </c>
      <c r="D30" s="1" t="s">
        <v>18</v>
      </c>
      <c r="E30" s="1" t="str">
        <f>_xlfn.XLOOKUP(Operacje[[#This Row],[Kategoria]],Kategorie[Kategoria],Kategorie[Typ],"",0)</f>
        <v>Wydatek</v>
      </c>
      <c r="F30" s="3">
        <v>45336</v>
      </c>
      <c r="G30" s="1">
        <f>IF(ISBLANK(Operacje[[#Headers],[Data]])," -",MONTH(Operacje[[#This Row],[Data]]))</f>
        <v>2</v>
      </c>
    </row>
    <row r="31" spans="1:7" x14ac:dyDescent="0.25">
      <c r="A31" s="2">
        <v>-200</v>
      </c>
      <c r="B31" s="1" t="s">
        <v>25</v>
      </c>
      <c r="C31" s="1" t="s">
        <v>27</v>
      </c>
      <c r="D31" s="1" t="s">
        <v>18</v>
      </c>
      <c r="E31" s="1" t="str">
        <f>_xlfn.XLOOKUP(Operacje[[#This Row],[Kategoria]],Kategorie[Kategoria],Kategorie[Typ],"",0)</f>
        <v>Wydatek</v>
      </c>
      <c r="F31" s="3">
        <v>45336</v>
      </c>
      <c r="G31" s="1">
        <f>IF(ISBLANK(Operacje[[#Headers],[Data]])," -",MONTH(Operacje[[#This Row],[Data]]))</f>
        <v>2</v>
      </c>
    </row>
    <row r="32" spans="1:7" x14ac:dyDescent="0.25">
      <c r="A32" s="2">
        <v>175</v>
      </c>
      <c r="B32" s="1" t="s">
        <v>7</v>
      </c>
      <c r="C32" s="1" t="s">
        <v>14</v>
      </c>
      <c r="D32" s="1" t="s">
        <v>30</v>
      </c>
      <c r="E32" s="1" t="str">
        <f>_xlfn.XLOOKUP(Operacje[[#This Row],[Kategoria]],Kategorie[Kategoria],Kategorie[Typ],"",0)</f>
        <v>Transfer</v>
      </c>
      <c r="F32" s="3">
        <v>45337</v>
      </c>
      <c r="G32" s="1">
        <f>IF(ISBLANK(Operacje[[#Headers],[Data]])," -",MONTH(Operacje[[#This Row],[Data]]))</f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30</v>
      </c>
      <c r="E33" s="1" t="str">
        <f>_xlfn.XLOOKUP(Operacje[[#This Row],[Kategoria]],Kategorie[Kategoria],Kategorie[Typ],"",0)</f>
        <v>Transfer</v>
      </c>
      <c r="F33" s="3">
        <v>45337</v>
      </c>
      <c r="G33" s="1">
        <f>IF(ISBLANK(Operacje[[#Headers],[Data]])," -",MONTH(Operacje[[#This Row],[Data]]))</f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24</v>
      </c>
      <c r="E34" s="1" t="str">
        <f>_xlfn.XLOOKUP(Operacje[[#This Row],[Kategoria]],Kategorie[Kategoria],Kategorie[Typ],"",0)</f>
        <v>Wydatek</v>
      </c>
      <c r="F34" s="3">
        <v>45339</v>
      </c>
      <c r="G34" s="1">
        <f>IF(ISBLANK(Operacje[[#Headers],[Data]])," -",MONTH(Operacje[[#This Row],[Data]]))</f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22</v>
      </c>
      <c r="E35" s="1" t="str">
        <f>_xlfn.XLOOKUP(Operacje[[#This Row],[Kategoria]],Kategorie[Kategoria],Kategorie[Typ],"",0)</f>
        <v>Wydatek</v>
      </c>
      <c r="F35" s="3">
        <v>45342</v>
      </c>
      <c r="G35" s="1">
        <f>IF(ISBLANK(Operacje[[#Headers],[Data]])," -",MONTH(Operacje[[#This Row],[Data]]))</f>
        <v>2</v>
      </c>
    </row>
    <row r="36" spans="1:7" x14ac:dyDescent="0.25">
      <c r="A36" s="2">
        <v>150</v>
      </c>
      <c r="B36" s="1" t="s">
        <v>25</v>
      </c>
      <c r="C36" s="1" t="s">
        <v>27</v>
      </c>
      <c r="D36" s="1" t="s">
        <v>16</v>
      </c>
      <c r="E36" s="1" t="str">
        <f>_xlfn.XLOOKUP(Operacje[[#This Row],[Kategoria]],Kategorie[Kategoria],Kategorie[Typ],"",0)</f>
        <v>Wpływy</v>
      </c>
      <c r="F36" s="3">
        <v>45344</v>
      </c>
      <c r="G36" s="1">
        <f>IF(ISBLANK(Operacje[[#Headers],[Data]])," -",MONTH(Operacje[[#This Row],[Data]]))</f>
        <v>2</v>
      </c>
    </row>
    <row r="37" spans="1:7" x14ac:dyDescent="0.25">
      <c r="A37" s="2">
        <v>100</v>
      </c>
      <c r="B37" s="1" t="s">
        <v>25</v>
      </c>
      <c r="C37" s="1" t="s">
        <v>26</v>
      </c>
      <c r="D37" s="1" t="s">
        <v>16</v>
      </c>
      <c r="E37" s="1" t="str">
        <f>_xlfn.XLOOKUP(Operacje[[#This Row],[Kategoria]],Kategorie[Kategoria],Kategorie[Typ],"",0)</f>
        <v>Wpływy</v>
      </c>
      <c r="F37" s="3">
        <v>45345</v>
      </c>
      <c r="G37" s="1">
        <f>IF(ISBLANK(Operacje[[#Headers],[Data]])," -",MONTH(Operacje[[#This Row],[Data]]))</f>
        <v>2</v>
      </c>
    </row>
    <row r="38" spans="1:7" x14ac:dyDescent="0.25">
      <c r="A38" s="2">
        <v>-200</v>
      </c>
      <c r="B38" s="1" t="s">
        <v>25</v>
      </c>
      <c r="C38" s="1" t="s">
        <v>27</v>
      </c>
      <c r="D38" s="1" t="s">
        <v>21</v>
      </c>
      <c r="E38" s="1" t="str">
        <f>_xlfn.XLOOKUP(Operacje[[#This Row],[Kategoria]],Kategorie[Kategoria],Kategorie[Typ],"",0)</f>
        <v>Wydatek</v>
      </c>
      <c r="F38" s="3">
        <v>45346</v>
      </c>
      <c r="G38" s="1">
        <f>IF(ISBLANK(Operacje[[#Headers],[Data]])," -",MONTH(Operacje[[#This Row],[Data]]))</f>
        <v>2</v>
      </c>
    </row>
    <row r="39" spans="1:7" x14ac:dyDescent="0.25">
      <c r="A39" s="2">
        <v>1000</v>
      </c>
      <c r="B39" s="1" t="s">
        <v>25</v>
      </c>
      <c r="C39" s="1" t="s">
        <v>27</v>
      </c>
      <c r="D39" s="1" t="s">
        <v>16</v>
      </c>
      <c r="E39" s="1" t="str">
        <f>_xlfn.XLOOKUP(Operacje[[#This Row],[Kategoria]],Kategorie[Kategoria],Kategorie[Typ],"",0)</f>
        <v>Wpływy</v>
      </c>
      <c r="F39" s="3">
        <v>45347</v>
      </c>
      <c r="G39" s="1">
        <f>IF(ISBLANK(Operacje[[#Headers],[Data]])," -",MONTH(Operacje[[#This Row],[Data]]))</f>
        <v>2</v>
      </c>
    </row>
    <row r="40" spans="1:7" x14ac:dyDescent="0.25">
      <c r="A40" s="2">
        <v>-250</v>
      </c>
      <c r="B40" s="1" t="s">
        <v>25</v>
      </c>
      <c r="C40" s="1" t="s">
        <v>27</v>
      </c>
      <c r="D40" s="1" t="s">
        <v>29</v>
      </c>
      <c r="E40" s="1" t="str">
        <f>_xlfn.XLOOKUP(Operacje[[#This Row],[Kategoria]],Kategorie[Kategoria],Kategorie[Typ],"",0)</f>
        <v>Wydatek</v>
      </c>
      <c r="F40" s="3">
        <v>45347</v>
      </c>
      <c r="G40" s="1">
        <f>IF(ISBLANK(Operacje[[#Headers],[Data]])," -",MONTH(Operacje[[#This Row],[Data]]))</f>
        <v>2</v>
      </c>
    </row>
    <row r="41" spans="1:7" x14ac:dyDescent="0.25">
      <c r="A41" s="2">
        <v>-100</v>
      </c>
      <c r="B41" s="1" t="s">
        <v>13</v>
      </c>
      <c r="C41" s="1" t="s">
        <v>8</v>
      </c>
      <c r="D41" s="1" t="s">
        <v>9</v>
      </c>
      <c r="E41" s="1" t="str">
        <f>_xlfn.XLOOKUP(Operacje[[#This Row],[Kategoria]],Kategorie[Kategoria],Kategorie[Typ],"",0)</f>
        <v>Wydatek</v>
      </c>
      <c r="F41" s="3">
        <v>45348</v>
      </c>
      <c r="G41" s="1">
        <f>IF(ISBLANK(Operacje[[#Headers],[Data]])," -",MONTH(Operacje[[#This Row],[Data]]))</f>
        <v>2</v>
      </c>
    </row>
    <row r="42" spans="1:7" x14ac:dyDescent="0.25">
      <c r="A42" s="2">
        <v>-50</v>
      </c>
      <c r="B42" s="1" t="s">
        <v>13</v>
      </c>
      <c r="C42" s="1" t="s">
        <v>8</v>
      </c>
      <c r="D42" s="1" t="s">
        <v>18</v>
      </c>
      <c r="E42" s="1" t="str">
        <f>_xlfn.XLOOKUP(Operacje[[#This Row],[Kategoria]],Kategorie[Kategoria],Kategorie[Typ],"",0)</f>
        <v>Wydatek</v>
      </c>
      <c r="F42" s="3">
        <v>45348</v>
      </c>
      <c r="G42" s="1">
        <f>IF(ISBLANK(Operacje[[#Headers],[Data]])," -",MONTH(Operacje[[#This Row],[Data]]))</f>
        <v>2</v>
      </c>
    </row>
    <row r="43" spans="1:7" x14ac:dyDescent="0.25">
      <c r="A43" s="2">
        <v>15</v>
      </c>
      <c r="B43" s="1" t="s">
        <v>13</v>
      </c>
      <c r="C43" s="1" t="s">
        <v>19</v>
      </c>
      <c r="D43" s="1" t="s">
        <v>28</v>
      </c>
      <c r="E43" s="1" t="str">
        <f>_xlfn.XLOOKUP(Operacje[[#This Row],[Kategoria]],Kategorie[Kategoria],Kategorie[Typ],"",0)</f>
        <v>Wpływy</v>
      </c>
      <c r="F43" s="3">
        <v>45349</v>
      </c>
      <c r="G43" s="1">
        <f>IF(ISBLANK(Operacje[[#Headers],[Data]])," -",MONTH(Operacje[[#This Row],[Data]]))</f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15</v>
      </c>
      <c r="E44" s="1" t="str">
        <f>_xlfn.XLOOKUP(Operacje[[#This Row],[Kategoria]],Kategorie[Kategoria],Kategorie[Typ],"",0)</f>
        <v>Wydatek</v>
      </c>
      <c r="F44" s="3">
        <v>45350</v>
      </c>
      <c r="G44" s="1">
        <f>IF(ISBLANK(Operacje[[#Headers],[Data]])," -",MONTH(Operacje[[#This Row],[Data]]))</f>
        <v>2</v>
      </c>
    </row>
    <row r="45" spans="1:7" x14ac:dyDescent="0.25">
      <c r="A45" s="2">
        <v>100</v>
      </c>
      <c r="B45" s="1" t="s">
        <v>7</v>
      </c>
      <c r="C45" s="1" t="s">
        <v>17</v>
      </c>
      <c r="D45" s="1" t="s">
        <v>28</v>
      </c>
      <c r="E45" s="1" t="str">
        <f>_xlfn.XLOOKUP(Operacje[[#This Row],[Kategoria]],Kategorie[Kategoria],Kategorie[Typ],"",0)</f>
        <v>Wpływy</v>
      </c>
      <c r="F45" s="3">
        <v>45350</v>
      </c>
      <c r="G45" s="1">
        <f>IF(ISBLANK(Operacje[[#Headers],[Data]])," -",MONTH(Operacje[[#This Row],[Data]]))</f>
        <v>2</v>
      </c>
    </row>
    <row r="46" spans="1:7" x14ac:dyDescent="0.25">
      <c r="A46" s="2">
        <v>-25</v>
      </c>
      <c r="B46" s="1" t="s">
        <v>7</v>
      </c>
      <c r="C46" s="1" t="s">
        <v>14</v>
      </c>
      <c r="D46" s="1" t="s">
        <v>9</v>
      </c>
      <c r="E46" s="1" t="str">
        <f>_xlfn.XLOOKUP(Operacje[[#This Row],[Kategoria]],Kategorie[Kategoria],Kategorie[Typ],"",0)</f>
        <v>Wydatek</v>
      </c>
      <c r="F46" s="3">
        <v>45352</v>
      </c>
      <c r="G46" s="1">
        <f>IF(ISBLANK(Operacje[[#Headers],[Data]])," -",MONTH(Operacje[[#This Row],[Data]]))</f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tr">
        <f>_xlfn.XLOOKUP(Operacje[[#This Row],[Kategoria]],Kategorie[Kategoria],Kategorie[Typ],"",0)</f>
        <v>Wydatek</v>
      </c>
      <c r="F47" s="3">
        <v>45353</v>
      </c>
      <c r="G47" s="1">
        <f>IF(ISBLANK(Operacje[[#Headers],[Data]])," -",MONTH(Operacje[[#This Row],[Data]]))</f>
        <v>3</v>
      </c>
    </row>
    <row r="48" spans="1:7" x14ac:dyDescent="0.25">
      <c r="A48" s="2">
        <v>-82.5</v>
      </c>
      <c r="B48" s="1" t="s">
        <v>13</v>
      </c>
      <c r="C48" s="1" t="s">
        <v>8</v>
      </c>
      <c r="D48" s="1" t="s">
        <v>22</v>
      </c>
      <c r="E48" s="1" t="str">
        <f>_xlfn.XLOOKUP(Operacje[[#This Row],[Kategoria]],Kategorie[Kategoria],Kategorie[Typ],"",0)</f>
        <v>Wydatek</v>
      </c>
      <c r="F48" s="3">
        <v>45353</v>
      </c>
      <c r="G48" s="1">
        <f>IF(ISBLANK(Operacje[[#Headers],[Data]])," -",MONTH(Operacje[[#This Row],[Data]]))</f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21</v>
      </c>
      <c r="E49" s="1" t="str">
        <f>_xlfn.XLOOKUP(Operacje[[#This Row],[Kategoria]],Kategorie[Kategoria],Kategorie[Typ],"",0)</f>
        <v>Wydatek</v>
      </c>
      <c r="F49" s="3">
        <v>45355</v>
      </c>
      <c r="G49" s="1">
        <f>IF(ISBLANK(Operacje[[#Headers],[Data]])," -",MONTH(Operacje[[#This Row],[Data]]))</f>
        <v>3</v>
      </c>
    </row>
    <row r="50" spans="1:7" x14ac:dyDescent="0.25">
      <c r="A50" s="2">
        <v>150</v>
      </c>
      <c r="B50" s="1" t="s">
        <v>13</v>
      </c>
      <c r="C50" s="1" t="s">
        <v>8</v>
      </c>
      <c r="D50" s="1" t="s">
        <v>28</v>
      </c>
      <c r="E50" s="1" t="str">
        <f>_xlfn.XLOOKUP(Operacje[[#This Row],[Kategoria]],Kategorie[Kategoria],Kategorie[Typ],"",0)</f>
        <v>Wpływy</v>
      </c>
      <c r="F50" s="3">
        <v>45357</v>
      </c>
      <c r="G50" s="1">
        <f>IF(ISBLANK(Operacje[[#Headers],[Data]])," -",MONTH(Operacje[[#This Row],[Data]]))</f>
        <v>3</v>
      </c>
    </row>
    <row r="51" spans="1:7" x14ac:dyDescent="0.25">
      <c r="A51" s="2">
        <v>-24.49</v>
      </c>
      <c r="B51" s="1" t="s">
        <v>25</v>
      </c>
      <c r="C51" s="1" t="s">
        <v>26</v>
      </c>
      <c r="D51" s="1" t="s">
        <v>9</v>
      </c>
      <c r="E51" s="1" t="str">
        <f>_xlfn.XLOOKUP(Operacje[[#This Row],[Kategoria]],Kategorie[Kategoria],Kategorie[Typ],"",0)</f>
        <v>Wydatek</v>
      </c>
      <c r="F51" s="3">
        <v>45359</v>
      </c>
      <c r="G51" s="1">
        <f>IF(ISBLANK(Operacje[[#Headers],[Data]])," -",MONTH(Operacje[[#This Row],[Data]]))</f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10</v>
      </c>
      <c r="E52" s="1" t="str">
        <f>_xlfn.XLOOKUP(Operacje[[#This Row],[Kategoria]],Kategorie[Kategoria],Kategorie[Typ],"",0)</f>
        <v>Wpływy</v>
      </c>
      <c r="F52" s="3">
        <v>45361</v>
      </c>
      <c r="G52" s="1">
        <f>IF(ISBLANK(Operacje[[#Headers],[Data]])," -",MONTH(Operacje[[#This Row],[Data]]))</f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12</v>
      </c>
      <c r="E53" s="1" t="str">
        <f>_xlfn.XLOOKUP(Operacje[[#This Row],[Kategoria]],Kategorie[Kategoria],Kategorie[Typ],"",0)</f>
        <v>Wydatek</v>
      </c>
      <c r="F53" s="3">
        <v>45362</v>
      </c>
      <c r="G53" s="1">
        <f>IF(ISBLANK(Operacje[[#Headers],[Data]])," -",MONTH(Operacje[[#This Row],[Data]]))</f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tr">
        <f>_xlfn.XLOOKUP(Operacje[[#This Row],[Kategoria]],Kategorie[Kategoria],Kategorie[Typ],"",0)</f>
        <v>Wydatek</v>
      </c>
      <c r="F54" s="3">
        <v>45363</v>
      </c>
      <c r="G54" s="1">
        <f>IF(ISBLANK(Operacje[[#Headers],[Data]])," -",MONTH(Operacje[[#This Row],[Data]]))</f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23</v>
      </c>
      <c r="E55" s="1" t="str">
        <f>_xlfn.XLOOKUP(Operacje[[#This Row],[Kategoria]],Kategorie[Kategoria],Kategorie[Typ],"",0)</f>
        <v>Wydatek</v>
      </c>
      <c r="F55" s="3">
        <v>45364</v>
      </c>
      <c r="G55" s="1">
        <f>IF(ISBLANK(Operacje[[#Headers],[Data]])," -",MONTH(Operacje[[#This Row],[Data]]))</f>
        <v>3</v>
      </c>
    </row>
    <row r="56" spans="1:7" x14ac:dyDescent="0.25">
      <c r="A56" s="2">
        <v>-9.5</v>
      </c>
      <c r="B56" s="1" t="s">
        <v>25</v>
      </c>
      <c r="C56" s="1" t="s">
        <v>27</v>
      </c>
      <c r="D56" s="1" t="s">
        <v>29</v>
      </c>
      <c r="E56" s="1" t="str">
        <f>_xlfn.XLOOKUP(Operacje[[#This Row],[Kategoria]],Kategorie[Kategoria],Kategorie[Typ],"",0)</f>
        <v>Wydatek</v>
      </c>
      <c r="F56" s="3">
        <v>45368</v>
      </c>
      <c r="G56" s="1">
        <f>IF(ISBLANK(Operacje[[#Headers],[Data]])," -",MONTH(Operacje[[#This Row],[Data]]))</f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15</v>
      </c>
      <c r="E57" s="1" t="str">
        <f>_xlfn.XLOOKUP(Operacje[[#This Row],[Kategoria]],Kategorie[Kategoria],Kategorie[Typ],"",0)</f>
        <v>Wydatek</v>
      </c>
      <c r="F57" s="3">
        <v>45371</v>
      </c>
      <c r="G57" s="1">
        <f>IF(ISBLANK(Operacje[[#Headers],[Data]])," -",MONTH(Operacje[[#This Row],[Data]]))</f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tr">
        <f>_xlfn.XLOOKUP(Operacje[[#This Row],[Kategoria]],Kategorie[Kategoria],Kategorie[Typ],"",0)</f>
        <v>Wydatek</v>
      </c>
      <c r="F58" s="3">
        <v>45373</v>
      </c>
      <c r="G58" s="1">
        <f>IF(ISBLANK(Operacje[[#Headers],[Data]])," -",MONTH(Operacje[[#This Row],[Data]]))</f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18</v>
      </c>
      <c r="E59" s="1" t="str">
        <f>_xlfn.XLOOKUP(Operacje[[#This Row],[Kategoria]],Kategorie[Kategoria],Kategorie[Typ],"",0)</f>
        <v>Wydatek</v>
      </c>
      <c r="F59" s="3">
        <v>45375</v>
      </c>
      <c r="G59" s="1">
        <f>IF(ISBLANK(Operacje[[#Headers],[Data]])," -",MONTH(Operacje[[#This Row],[Data]]))</f>
        <v>3</v>
      </c>
    </row>
    <row r="60" spans="1:7" x14ac:dyDescent="0.25">
      <c r="A60" s="2">
        <v>5</v>
      </c>
      <c r="B60" s="1" t="s">
        <v>13</v>
      </c>
      <c r="C60" s="1" t="s">
        <v>19</v>
      </c>
      <c r="D60" s="1" t="s">
        <v>31</v>
      </c>
      <c r="E60" s="1" t="str">
        <f>_xlfn.XLOOKUP(Operacje[[#This Row],[Kategoria]],Kategorie[Kategoria],Kategorie[Typ],"",0)</f>
        <v>Wpływy</v>
      </c>
      <c r="F60" s="3">
        <v>45377</v>
      </c>
      <c r="G60" s="1">
        <f>IF(ISBLANK(Operacje[[#Headers],[Data]])," -",MONTH(Operacje[[#This Row],[Data]]))</f>
        <v>3</v>
      </c>
    </row>
    <row r="61" spans="1:7" x14ac:dyDescent="0.25">
      <c r="A61" s="2">
        <v>-79.5</v>
      </c>
      <c r="B61" s="1" t="s">
        <v>7</v>
      </c>
      <c r="C61" s="1" t="s">
        <v>14</v>
      </c>
      <c r="D61" s="1" t="s">
        <v>24</v>
      </c>
      <c r="E61" s="1" t="str">
        <f>_xlfn.XLOOKUP(Operacje[[#This Row],[Kategoria]],Kategorie[Kategoria],Kategorie[Typ],"",0)</f>
        <v>Wydatek</v>
      </c>
      <c r="F61" s="3">
        <v>45379</v>
      </c>
      <c r="G61" s="1">
        <f>IF(ISBLANK(Operacje[[#Headers],[Data]])," -",MONTH(Operacje[[#This Row],[Data]]))</f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tr">
        <f>_xlfn.XLOOKUP(Operacje[[#This Row],[Kategoria]],Kategorie[Kategoria],Kategorie[Typ],"",0)</f>
        <v>Wydatek</v>
      </c>
      <c r="F62" s="3">
        <v>45381</v>
      </c>
      <c r="G62" s="1">
        <f>IF(ISBLANK(Operacje[[#Headers],[Data]])," -",MONTH(Operacje[[#This Row],[Data]]))</f>
        <v>3</v>
      </c>
    </row>
    <row r="63" spans="1:7" x14ac:dyDescent="0.25">
      <c r="A63" s="2">
        <v>-23.5</v>
      </c>
      <c r="B63" s="1" t="s">
        <v>7</v>
      </c>
      <c r="C63" s="1" t="s">
        <v>14</v>
      </c>
      <c r="D63" s="1" t="s">
        <v>29</v>
      </c>
      <c r="E63" s="1" t="str">
        <f>_xlfn.XLOOKUP(Operacje[[#This Row],[Kategoria]],Kategorie[Kategoria],Kategorie[Typ],"",0)</f>
        <v>Wydatek</v>
      </c>
      <c r="F63" s="3">
        <v>45383</v>
      </c>
      <c r="G63" s="1">
        <f>IF(ISBLANK(Operacje[[#Headers],[Data]])," -",MONTH(Operacje[[#This Row],[Data]]))</f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22</v>
      </c>
      <c r="E64" s="1" t="str">
        <f>_xlfn.XLOOKUP(Operacje[[#This Row],[Kategoria]],Kategorie[Kategoria],Kategorie[Typ],"",0)</f>
        <v>Wydatek</v>
      </c>
      <c r="F64" s="3">
        <v>45384</v>
      </c>
      <c r="G64" s="1">
        <f>IF(ISBLANK(Operacje[[#Headers],[Data]])," -",MONTH(Operacje[[#This Row],[Data]]))</f>
        <v>4</v>
      </c>
    </row>
    <row r="65" spans="1:7" x14ac:dyDescent="0.25">
      <c r="A65" s="2">
        <v>150</v>
      </c>
      <c r="B65" s="1" t="s">
        <v>13</v>
      </c>
      <c r="C65" s="1" t="s">
        <v>8</v>
      </c>
      <c r="D65" s="1" t="s">
        <v>28</v>
      </c>
      <c r="E65" s="1" t="str">
        <f>_xlfn.XLOOKUP(Operacje[[#This Row],[Kategoria]],Kategorie[Kategoria],Kategorie[Typ],"",0)</f>
        <v>Wpływy</v>
      </c>
      <c r="F65" s="3">
        <v>45388</v>
      </c>
      <c r="G65" s="1">
        <f>IF(ISBLANK(Operacje[[#Headers],[Data]])," -",MONTH(Operacje[[#This Row],[Data]]))</f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tr">
        <f>_xlfn.XLOOKUP(Operacje[[#This Row],[Kategoria]],Kategorie[Kategoria],Kategorie[Typ],"",0)</f>
        <v>Wydatek</v>
      </c>
      <c r="F66" s="3">
        <v>45389</v>
      </c>
      <c r="G66" s="1">
        <f>IF(ISBLANK(Operacje[[#Headers],[Data]])," -",MONTH(Operacje[[#This Row],[Data]]))</f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10</v>
      </c>
      <c r="E67" s="1" t="str">
        <f>_xlfn.XLOOKUP(Operacje[[#This Row],[Kategoria]],Kategorie[Kategoria],Kategorie[Typ],"",0)</f>
        <v>Wpływy</v>
      </c>
      <c r="F67" s="3">
        <v>45392</v>
      </c>
      <c r="G67" s="1">
        <f>IF(ISBLANK(Operacje[[#Headers],[Data]])," -",MONTH(Operacje[[#This Row],[Data]]))</f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12</v>
      </c>
      <c r="E68" s="1" t="str">
        <f>_xlfn.XLOOKUP(Operacje[[#This Row],[Kategoria]],Kategorie[Kategoria],Kategorie[Typ],"",0)</f>
        <v>Wydatek</v>
      </c>
      <c r="F68" s="3">
        <v>45393</v>
      </c>
      <c r="G68" s="1">
        <f>IF(ISBLANK(Operacje[[#Headers],[Data]])," -",MONTH(Operacje[[#This Row],[Data]]))</f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23</v>
      </c>
      <c r="E69" s="1" t="str">
        <f>_xlfn.XLOOKUP(Operacje[[#This Row],[Kategoria]],Kategorie[Kategoria],Kategorie[Typ],"",0)</f>
        <v>Wydatek</v>
      </c>
      <c r="F69" s="3">
        <v>45395</v>
      </c>
      <c r="G69" s="1">
        <f>IF(ISBLANK(Operacje[[#Headers],[Data]])," -",MONTH(Operacje[[#This Row],[Data]]))</f>
        <v>4</v>
      </c>
    </row>
    <row r="70" spans="1:7" x14ac:dyDescent="0.25">
      <c r="A70" s="2">
        <v>104.5</v>
      </c>
      <c r="B70" s="1" t="s">
        <v>7</v>
      </c>
      <c r="C70" s="1" t="s">
        <v>14</v>
      </c>
      <c r="D70" s="1" t="s">
        <v>30</v>
      </c>
      <c r="E70" s="1" t="str">
        <f>_xlfn.XLOOKUP(Operacje[[#This Row],[Kategoria]],Kategorie[Kategoria],Kategorie[Typ],"",0)</f>
        <v>Transfer</v>
      </c>
      <c r="F70" s="3">
        <v>45397</v>
      </c>
      <c r="G70" s="1">
        <f>IF(ISBLANK(Operacje[[#Headers],[Data]])," -",MONTH(Operacje[[#This Row],[Data]]))</f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30</v>
      </c>
      <c r="E71" s="1" t="str">
        <f>_xlfn.XLOOKUP(Operacje[[#This Row],[Kategoria]],Kategorie[Kategoria],Kategorie[Typ],"",0)</f>
        <v>Transfer</v>
      </c>
      <c r="F71" s="3">
        <v>45397</v>
      </c>
      <c r="G71" s="1">
        <f>IF(ISBLANK(Operacje[[#Headers],[Data]])," -",MONTH(Operacje[[#This Row],[Data]]))</f>
        <v>4</v>
      </c>
    </row>
    <row r="72" spans="1:7" x14ac:dyDescent="0.25">
      <c r="A72" s="2">
        <v>-49</v>
      </c>
      <c r="B72" s="1" t="s">
        <v>13</v>
      </c>
      <c r="C72" s="1" t="s">
        <v>8</v>
      </c>
      <c r="D72" s="1" t="s">
        <v>15</v>
      </c>
      <c r="E72" s="1" t="str">
        <f>_xlfn.XLOOKUP(Operacje[[#This Row],[Kategoria]],Kategorie[Kategoria],Kategorie[Typ],"",0)</f>
        <v>Wydatek</v>
      </c>
      <c r="F72" s="3">
        <v>45397</v>
      </c>
      <c r="G72" s="1">
        <f>IF(ISBLANK(Operacje[[#Headers],[Data]])," -",MONTH(Operacje[[#This Row],[Data]]))</f>
        <v>4</v>
      </c>
    </row>
    <row r="73" spans="1:7" x14ac:dyDescent="0.25">
      <c r="A73" s="2">
        <v>-9.99</v>
      </c>
      <c r="B73" s="1" t="s">
        <v>7</v>
      </c>
      <c r="C73" s="1" t="s">
        <v>14</v>
      </c>
      <c r="D73" s="1" t="s">
        <v>9</v>
      </c>
      <c r="E73" s="1" t="str">
        <f>_xlfn.XLOOKUP(Operacje[[#This Row],[Kategoria]],Kategorie[Kategoria],Kategorie[Typ],"",0)</f>
        <v>Wydatek</v>
      </c>
      <c r="F73" s="3">
        <v>45398</v>
      </c>
      <c r="G73" s="1">
        <f>IF(ISBLANK(Operacje[[#Headers],[Data]])," -",MONTH(Operacje[[#This Row],[Data]]))</f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18</v>
      </c>
      <c r="E74" s="1" t="str">
        <f>_xlfn.XLOOKUP(Operacje[[#This Row],[Kategoria]],Kategorie[Kategoria],Kategorie[Typ],"",0)</f>
        <v>Wydatek</v>
      </c>
      <c r="F74" s="3">
        <v>45399</v>
      </c>
      <c r="G74" s="1">
        <f>IF(ISBLANK(Operacje[[#Headers],[Data]])," -",MONTH(Operacje[[#This Row],[Data]]))</f>
        <v>4</v>
      </c>
    </row>
    <row r="75" spans="1:7" x14ac:dyDescent="0.25">
      <c r="A75" s="2">
        <v>-57.9</v>
      </c>
      <c r="B75" s="1" t="s">
        <v>7</v>
      </c>
      <c r="C75" s="1" t="s">
        <v>14</v>
      </c>
      <c r="D75" s="1" t="s">
        <v>21</v>
      </c>
      <c r="E75" s="1" t="str">
        <f>_xlfn.XLOOKUP(Operacje[[#This Row],[Kategoria]],Kategorie[Kategoria],Kategorie[Typ],"",0)</f>
        <v>Wydatek</v>
      </c>
      <c r="F75" s="3">
        <v>45401</v>
      </c>
      <c r="G75" s="1">
        <f>IF(ISBLANK(Operacje[[#Headers],[Data]])," -",MONTH(Operacje[[#This Row],[Data]]))</f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tr">
        <f>_xlfn.XLOOKUP(Operacje[[#This Row],[Kategoria]],Kategorie[Kategoria],Kategorie[Typ],"",0)</f>
        <v>Wydatek</v>
      </c>
      <c r="F76" s="3">
        <v>45403</v>
      </c>
      <c r="G76" s="1">
        <f>IF(ISBLANK(Operacje[[#Headers],[Data]])," -",MONTH(Operacje[[#This Row],[Data]]))</f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21</v>
      </c>
      <c r="E77" s="1" t="str">
        <f>_xlfn.XLOOKUP(Operacje[[#This Row],[Kategoria]],Kategorie[Kategoria],Kategorie[Typ],"",0)</f>
        <v>Wydatek</v>
      </c>
      <c r="F77" s="3">
        <v>45405</v>
      </c>
      <c r="G77" s="1">
        <f>IF(ISBLANK(Operacje[[#Headers],[Data]])," -",MONTH(Operacje[[#This Row],[Data]]))</f>
        <v>4</v>
      </c>
    </row>
    <row r="78" spans="1:7" x14ac:dyDescent="0.25">
      <c r="A78" s="2">
        <v>50</v>
      </c>
      <c r="B78" s="1" t="s">
        <v>13</v>
      </c>
      <c r="C78" s="1" t="s">
        <v>19</v>
      </c>
      <c r="D78" s="1" t="s">
        <v>31</v>
      </c>
      <c r="E78" s="1" t="str">
        <f>_xlfn.XLOOKUP(Operacje[[#This Row],[Kategoria]],Kategorie[Kategoria],Kategorie[Typ],"",0)</f>
        <v>Wpływy</v>
      </c>
      <c r="F78" s="3">
        <v>45407</v>
      </c>
      <c r="G78" s="1">
        <f>IF(ISBLANK(Operacje[[#Headers],[Data]])," -",MONTH(Operacje[[#This Row],[Data]]))</f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tr">
        <f>_xlfn.XLOOKUP(Operacje[[#This Row],[Kategoria]],Kategorie[Kategoria],Kategorie[Typ],"",0)</f>
        <v>Wydatek</v>
      </c>
      <c r="F79" s="3">
        <v>45409</v>
      </c>
      <c r="G79" s="1">
        <f>IF(ISBLANK(Operacje[[#Headers],[Data]])," -",MONTH(Operacje[[#This Row],[Data]]))</f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tr">
        <f>_xlfn.XLOOKUP(Operacje[[#This Row],[Kategoria]],Kategorie[Kategoria],Kategorie[Typ],"",0)</f>
        <v>Wydatek</v>
      </c>
      <c r="F80" s="3">
        <v>45410</v>
      </c>
      <c r="G80" s="1">
        <f>IF(ISBLANK(Operacje[[#Headers],[Data]])," -",MONTH(Operacje[[#This Row],[Data]]))</f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24</v>
      </c>
      <c r="E81" s="1" t="str">
        <f>_xlfn.XLOOKUP(Operacje[[#This Row],[Kategoria]],Kategorie[Kategoria],Kategorie[Typ],"",0)</f>
        <v>Wydatek</v>
      </c>
      <c r="F81" s="3">
        <v>45411</v>
      </c>
      <c r="G81" s="1">
        <f>IF(ISBLANK(Operacje[[#Headers],[Data]])," -",MONTH(Operacje[[#This Row],[Data]]))</f>
        <v>4</v>
      </c>
    </row>
    <row r="82" spans="1:7" x14ac:dyDescent="0.25">
      <c r="A82" s="2">
        <v>-250</v>
      </c>
      <c r="B82" s="1" t="s">
        <v>7</v>
      </c>
      <c r="C82" s="1" t="s">
        <v>14</v>
      </c>
      <c r="D82" s="1" t="s">
        <v>9</v>
      </c>
      <c r="E82" s="1" t="str">
        <f>_xlfn.XLOOKUP(Operacje[[#This Row],[Kategoria]],Kategorie[Kategoria],Kategorie[Typ],"",0)</f>
        <v>Wydatek</v>
      </c>
      <c r="F82" s="3">
        <v>45419</v>
      </c>
      <c r="G82" s="1">
        <f>IF(ISBLANK(Operacje[[#Headers],[Data]])," -",MONTH(Operacje[[#This Row],[Data]]))</f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22</v>
      </c>
      <c r="E83" s="1" t="str">
        <f>_xlfn.XLOOKUP(Operacje[[#This Row],[Kategoria]],Kategorie[Kategoria],Kategorie[Typ],"",0)</f>
        <v>Wydatek</v>
      </c>
      <c r="F83" s="3">
        <v>45422</v>
      </c>
      <c r="G83" s="1">
        <f>IF(ISBLANK(Operacje[[#Headers],[Data]])," -",MONTH(Operacje[[#This Row],[Data]]))</f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10</v>
      </c>
      <c r="E84" s="1" t="str">
        <f>_xlfn.XLOOKUP(Operacje[[#This Row],[Kategoria]],Kategorie[Kategoria],Kategorie[Typ],"",0)</f>
        <v>Wpływy</v>
      </c>
      <c r="F84" s="3">
        <v>45422</v>
      </c>
      <c r="G84" s="1">
        <f>IF(ISBLANK(Operacje[[#Headers],[Data]])," -",MONTH(Operacje[[#This Row],[Data]]))</f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12</v>
      </c>
      <c r="E85" s="1" t="str">
        <f>_xlfn.XLOOKUP(Operacje[[#This Row],[Kategoria]],Kategorie[Kategoria],Kategorie[Typ],"",0)</f>
        <v>Wydatek</v>
      </c>
      <c r="F85" s="3">
        <v>45423</v>
      </c>
      <c r="G85" s="1">
        <f>IF(ISBLANK(Operacje[[#Headers],[Data]])," -",MONTH(Operacje[[#This Row],[Data]]))</f>
        <v>5</v>
      </c>
    </row>
    <row r="86" spans="1:7" x14ac:dyDescent="0.25">
      <c r="A86" s="2">
        <v>-250</v>
      </c>
      <c r="B86" s="1" t="s">
        <v>7</v>
      </c>
      <c r="C86" s="1" t="s">
        <v>14</v>
      </c>
      <c r="D86" s="1" t="s">
        <v>9</v>
      </c>
      <c r="E86" s="1" t="str">
        <f>_xlfn.XLOOKUP(Operacje[[#This Row],[Kategoria]],Kategorie[Kategoria],Kategorie[Typ],"",0)</f>
        <v>Wydatek</v>
      </c>
      <c r="F86" s="3">
        <v>45426</v>
      </c>
      <c r="G86" s="1">
        <f>IF(ISBLANK(Operacje[[#Headers],[Data]])," -",MONTH(Operacje[[#This Row],[Data]]))</f>
        <v>5</v>
      </c>
    </row>
    <row r="87" spans="1:7" x14ac:dyDescent="0.25">
      <c r="A87" s="2">
        <v>91.39</v>
      </c>
      <c r="B87" s="1" t="s">
        <v>7</v>
      </c>
      <c r="C87" s="1" t="s">
        <v>14</v>
      </c>
      <c r="D87" s="1" t="s">
        <v>30</v>
      </c>
      <c r="E87" s="1" t="str">
        <f>_xlfn.XLOOKUP(Operacje[[#This Row],[Kategoria]],Kategorie[Kategoria],Kategorie[Typ],"",0)</f>
        <v>Transfer</v>
      </c>
      <c r="F87" s="3">
        <v>45427</v>
      </c>
      <c r="G87" s="1">
        <f>IF(ISBLANK(Operacje[[#Headers],[Data]])," -",MONTH(Operacje[[#This Row],[Data]]))</f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30</v>
      </c>
      <c r="E88" s="1" t="str">
        <f>_xlfn.XLOOKUP(Operacje[[#This Row],[Kategoria]],Kategorie[Kategoria],Kategorie[Typ],"",0)</f>
        <v>Transfer</v>
      </c>
      <c r="F88" s="3">
        <v>45427</v>
      </c>
      <c r="G88" s="1">
        <f>IF(ISBLANK(Operacje[[#Headers],[Data]])," -",MONTH(Operacje[[#This Row],[Data]]))</f>
        <v>5</v>
      </c>
    </row>
    <row r="89" spans="1:7" x14ac:dyDescent="0.25">
      <c r="A89" s="2">
        <v>-250</v>
      </c>
      <c r="B89" s="1" t="s">
        <v>7</v>
      </c>
      <c r="C89" s="1" t="s">
        <v>14</v>
      </c>
      <c r="D89" s="1" t="s">
        <v>9</v>
      </c>
      <c r="E89" s="1" t="str">
        <f>_xlfn.XLOOKUP(Operacje[[#This Row],[Kategoria]],Kategorie[Kategoria],Kategorie[Typ],"",0)</f>
        <v>Wydatek</v>
      </c>
      <c r="F89" s="3">
        <v>45433</v>
      </c>
      <c r="G89" s="1">
        <f>IF(ISBLANK(Operacje[[#Headers],[Data]])," -",MONTH(Operacje[[#This Row],[Data]]))</f>
        <v>5</v>
      </c>
    </row>
    <row r="90" spans="1:7" x14ac:dyDescent="0.25">
      <c r="A90" s="2">
        <v>-250</v>
      </c>
      <c r="B90" s="1" t="s">
        <v>7</v>
      </c>
      <c r="C90" s="1" t="s">
        <v>14</v>
      </c>
      <c r="D90" s="1" t="s">
        <v>9</v>
      </c>
      <c r="E90" s="1" t="str">
        <f>_xlfn.XLOOKUP(Operacje[[#This Row],[Kategoria]],Kategorie[Kategoria],Kategorie[Typ],"",0)</f>
        <v>Wydatek</v>
      </c>
      <c r="F90" s="3">
        <v>45440</v>
      </c>
      <c r="G90" s="1">
        <f>IF(ISBLANK(Operacje[[#Headers],[Data]])," -",MONTH(Operacje[[#This Row],[Data]]))</f>
        <v>5</v>
      </c>
    </row>
    <row r="91" spans="1:7" x14ac:dyDescent="0.25">
      <c r="A91" s="2">
        <v>-50</v>
      </c>
      <c r="B91" s="1" t="s">
        <v>13</v>
      </c>
      <c r="C91" s="1" t="s">
        <v>8</v>
      </c>
      <c r="D91" s="1" t="s">
        <v>15</v>
      </c>
      <c r="E91" s="1" t="str">
        <f>_xlfn.XLOOKUP(Operacje[[#This Row],[Kategoria]],Kategorie[Kategoria],Kategorie[Typ],"",0)</f>
        <v>Wydatek</v>
      </c>
      <c r="F91" s="3">
        <v>45441</v>
      </c>
      <c r="G91" s="1">
        <f>IF(ISBLANK(Operacje[[#Headers],[Data]])," -",MONTH(Operacje[[#This Row],[Data]]))</f>
        <v>5</v>
      </c>
    </row>
    <row r="92" spans="1:7" x14ac:dyDescent="0.25">
      <c r="A92" s="2">
        <v>-80</v>
      </c>
      <c r="B92" s="1" t="s">
        <v>25</v>
      </c>
      <c r="C92" s="1" t="s">
        <v>27</v>
      </c>
      <c r="D92" s="1" t="s">
        <v>21</v>
      </c>
      <c r="E92" s="1" t="str">
        <f>_xlfn.XLOOKUP(Operacje[[#This Row],[Kategoria]],Kategorie[Kategoria],Kategorie[Typ],"",0)</f>
        <v>Wydatek</v>
      </c>
      <c r="F92" s="3">
        <v>45442</v>
      </c>
      <c r="G92" s="1">
        <f>IF(ISBLANK(Operacje[[#Headers],[Data]])," -",MONTH(Operacje[[#This Row],[Data]]))</f>
        <v>5</v>
      </c>
    </row>
    <row r="93" spans="1:7" x14ac:dyDescent="0.25">
      <c r="A93" s="2">
        <v>-250</v>
      </c>
      <c r="B93" s="1" t="s">
        <v>7</v>
      </c>
      <c r="C93" s="1" t="s">
        <v>14</v>
      </c>
      <c r="D93" s="1" t="s">
        <v>9</v>
      </c>
      <c r="E93" s="1" t="str">
        <f>_xlfn.XLOOKUP(Operacje[[#This Row],[Kategoria]],Kategorie[Kategoria],Kategorie[Typ],"",0)</f>
        <v>Wydatek</v>
      </c>
      <c r="F93" s="3">
        <v>45450</v>
      </c>
      <c r="G93" s="1">
        <f>IF(ISBLANK(Operacje[[#Headers],[Data]])," -",MONTH(Operacje[[#This Row],[Data]]))</f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22</v>
      </c>
      <c r="E94" s="1" t="str">
        <f>_xlfn.XLOOKUP(Operacje[[#This Row],[Kategoria]],Kategorie[Kategoria],Kategorie[Typ],"",0)</f>
        <v>Wydatek</v>
      </c>
      <c r="F94" s="3">
        <v>45453</v>
      </c>
      <c r="G94" s="1">
        <f>IF(ISBLANK(Operacje[[#Headers],[Data]])," -",MONTH(Operacje[[#This Row],[Data]]))</f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10</v>
      </c>
      <c r="E95" s="1" t="str">
        <f>_xlfn.XLOOKUP(Operacje[[#This Row],[Kategoria]],Kategorie[Kategoria],Kategorie[Typ],"",0)</f>
        <v>Wpływy</v>
      </c>
      <c r="F95" s="3">
        <v>45453</v>
      </c>
      <c r="G95" s="1">
        <f>IF(ISBLANK(Operacje[[#Headers],[Data]])," -",MONTH(Operacje[[#This Row],[Data]]))</f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12</v>
      </c>
      <c r="E96" s="1" t="str">
        <f>_xlfn.XLOOKUP(Operacje[[#This Row],[Kategoria]],Kategorie[Kategoria],Kategorie[Typ],"",0)</f>
        <v>Wydatek</v>
      </c>
      <c r="F96" s="3">
        <v>45454</v>
      </c>
      <c r="G96" s="1">
        <f>IF(ISBLANK(Operacje[[#Headers],[Data]])," -",MONTH(Operacje[[#This Row],[Data]]))</f>
        <v>6</v>
      </c>
    </row>
    <row r="97" spans="1:7" x14ac:dyDescent="0.25">
      <c r="A97" s="2">
        <v>-250</v>
      </c>
      <c r="B97" s="1" t="s">
        <v>7</v>
      </c>
      <c r="C97" s="1" t="s">
        <v>14</v>
      </c>
      <c r="D97" s="1" t="s">
        <v>9</v>
      </c>
      <c r="E97" s="1" t="str">
        <f>_xlfn.XLOOKUP(Operacje[[#This Row],[Kategoria]],Kategorie[Kategoria],Kategorie[Typ],"",0)</f>
        <v>Wydatek</v>
      </c>
      <c r="F97" s="3">
        <v>45457</v>
      </c>
      <c r="G97" s="1">
        <f>IF(ISBLANK(Operacje[[#Headers],[Data]])," -",MONTH(Operacje[[#This Row],[Data]]))</f>
        <v>6</v>
      </c>
    </row>
    <row r="98" spans="1:7" x14ac:dyDescent="0.25">
      <c r="A98" s="2">
        <v>1000</v>
      </c>
      <c r="B98" s="1" t="s">
        <v>7</v>
      </c>
      <c r="C98" s="1" t="s">
        <v>14</v>
      </c>
      <c r="D98" s="1" t="s">
        <v>30</v>
      </c>
      <c r="E98" s="1" t="str">
        <f>_xlfn.XLOOKUP(Operacje[[#This Row],[Kategoria]],Kategorie[Kategoria],Kategorie[Typ],"",0)</f>
        <v>Transfer</v>
      </c>
      <c r="F98" s="3">
        <v>45458</v>
      </c>
      <c r="G98" s="1">
        <f>IF(ISBLANK(Operacje[[#Headers],[Data]])," -",MONTH(Operacje[[#This Row],[Data]]))</f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30</v>
      </c>
      <c r="E99" s="1" t="str">
        <f>_xlfn.XLOOKUP(Operacje[[#This Row],[Kategoria]],Kategorie[Kategoria],Kategorie[Typ],"",0)</f>
        <v>Transfer</v>
      </c>
      <c r="F99" s="3">
        <v>45458</v>
      </c>
      <c r="G99" s="1">
        <f>IF(ISBLANK(Operacje[[#Headers],[Data]])," -",MONTH(Operacje[[#This Row],[Data]]))</f>
        <v>6</v>
      </c>
    </row>
    <row r="100" spans="1:7" x14ac:dyDescent="0.25">
      <c r="A100" s="2">
        <v>-100</v>
      </c>
      <c r="B100" s="1" t="s">
        <v>13</v>
      </c>
      <c r="C100" s="1" t="s">
        <v>8</v>
      </c>
      <c r="D100" s="1" t="s">
        <v>29</v>
      </c>
      <c r="E100" s="1" t="str">
        <f>_xlfn.XLOOKUP(Operacje[[#This Row],[Kategoria]],Kategorie[Kategoria],Kategorie[Typ],"",0)</f>
        <v>Wydatek</v>
      </c>
      <c r="F100" s="3">
        <v>45458</v>
      </c>
      <c r="G100" s="1">
        <f>IF(ISBLANK(Operacje[[#Headers],[Data]])," -",MONTH(Operacje[[#This Row],[Data]]))</f>
        <v>6</v>
      </c>
    </row>
    <row r="101" spans="1:7" x14ac:dyDescent="0.25">
      <c r="A101" s="2">
        <v>-250</v>
      </c>
      <c r="B101" s="1" t="s">
        <v>7</v>
      </c>
      <c r="C101" s="1" t="s">
        <v>14</v>
      </c>
      <c r="D101" s="1" t="s">
        <v>9</v>
      </c>
      <c r="E101" s="1" t="str">
        <f>_xlfn.XLOOKUP(Operacje[[#This Row],[Kategoria]],Kategorie[Kategoria],Kategorie[Typ],"",0)</f>
        <v>Wydatek</v>
      </c>
      <c r="F101" s="3">
        <v>45464</v>
      </c>
      <c r="G101" s="1">
        <f>IF(ISBLANK(Operacje[[#Headers],[Data]])," -",MONTH(Operacje[[#This Row],[Data]]))</f>
        <v>6</v>
      </c>
    </row>
    <row r="102" spans="1:7" x14ac:dyDescent="0.25">
      <c r="A102" s="2">
        <v>-250</v>
      </c>
      <c r="B102" s="1" t="s">
        <v>7</v>
      </c>
      <c r="C102" s="1" t="s">
        <v>14</v>
      </c>
      <c r="D102" s="1" t="s">
        <v>9</v>
      </c>
      <c r="E102" s="1" t="str">
        <f>_xlfn.XLOOKUP(Operacje[[#This Row],[Kategoria]],Kategorie[Kategoria],Kategorie[Typ],"",0)</f>
        <v>Wydatek</v>
      </c>
      <c r="F102" s="3">
        <v>45471</v>
      </c>
      <c r="G102" s="1">
        <f>IF(ISBLANK(Operacje[[#Headers],[Data]])," -",MONTH(Operacje[[#This Row],[Data]]))</f>
        <v>6</v>
      </c>
    </row>
    <row r="103" spans="1:7" x14ac:dyDescent="0.25">
      <c r="A103" s="2">
        <v>-300</v>
      </c>
      <c r="B103" s="1" t="s">
        <v>7</v>
      </c>
      <c r="C103" s="1" t="s">
        <v>14</v>
      </c>
      <c r="D103" s="1" t="s">
        <v>23</v>
      </c>
      <c r="E103" s="1" t="str">
        <f>_xlfn.XLOOKUP(Operacje[[#This Row],[Kategoria]],Kategorie[Kategoria],Kategorie[Typ],"",0)</f>
        <v>Wydatek</v>
      </c>
      <c r="F103" s="3">
        <v>45471</v>
      </c>
      <c r="G103" s="1">
        <f>IF(ISBLANK(Operacje[[#Headers],[Data]])," -",MONTH(Operacje[[#This Row],[Data]]))</f>
        <v>6</v>
      </c>
    </row>
    <row r="104" spans="1:7" x14ac:dyDescent="0.25">
      <c r="A104" s="2">
        <v>-50</v>
      </c>
      <c r="B104" s="1" t="s">
        <v>13</v>
      </c>
      <c r="C104" s="1" t="s">
        <v>8</v>
      </c>
      <c r="D104" s="1" t="s">
        <v>15</v>
      </c>
      <c r="E104" s="1" t="str">
        <f>_xlfn.XLOOKUP(Operacje[[#This Row],[Kategoria]],Kategorie[Kategoria],Kategorie[Typ],"",0)</f>
        <v>Wydatek</v>
      </c>
      <c r="F104" s="3">
        <v>45472</v>
      </c>
      <c r="G104" s="1">
        <f>IF(ISBLANK(Operacje[[#Headers],[Data]])," -",MONTH(Operacje[[#This Row],[Data]]))</f>
        <v>6</v>
      </c>
    </row>
    <row r="105" spans="1:7" x14ac:dyDescent="0.25">
      <c r="A105" s="2">
        <v>400</v>
      </c>
      <c r="B105" s="1" t="s">
        <v>13</v>
      </c>
      <c r="C105" s="1" t="s">
        <v>8</v>
      </c>
      <c r="D105" s="1" t="s">
        <v>20</v>
      </c>
      <c r="E105" s="1" t="str">
        <f>_xlfn.XLOOKUP(Operacje[[#This Row],[Kategoria]],Kategorie[Kategoria],Kategorie[Typ],"",0)</f>
        <v>Wpływy</v>
      </c>
      <c r="F105" s="3">
        <v>45472</v>
      </c>
      <c r="G105" s="1">
        <f>IF(ISBLANK(Operacje[[#Headers],[Data]])," -",MONTH(Operacje[[#This Row],[Data]]))</f>
        <v>6</v>
      </c>
    </row>
    <row r="106" spans="1:7" x14ac:dyDescent="0.25">
      <c r="A106" s="2">
        <v>-200</v>
      </c>
      <c r="B106" s="1" t="s">
        <v>25</v>
      </c>
      <c r="C106" s="1" t="s">
        <v>27</v>
      </c>
      <c r="D106" s="1" t="s">
        <v>21</v>
      </c>
      <c r="E106" s="1" t="str">
        <f>_xlfn.XLOOKUP(Operacje[[#This Row],[Kategoria]],Kategorie[Kategoria],Kategorie[Typ],"",0)</f>
        <v>Wydatek</v>
      </c>
      <c r="F106" s="3">
        <v>45473</v>
      </c>
      <c r="G106" s="1">
        <f>IF(ISBLANK(Operacje[[#Headers],[Data]])," -",MONTH(Operacje[[#This Row],[Data]]))</f>
        <v>6</v>
      </c>
    </row>
    <row r="107" spans="1:7" x14ac:dyDescent="0.25">
      <c r="A107" s="2">
        <v>-30</v>
      </c>
      <c r="B107" s="1" t="s">
        <v>25</v>
      </c>
      <c r="C107" s="1" t="s">
        <v>26</v>
      </c>
      <c r="D107" s="1" t="s">
        <v>9</v>
      </c>
      <c r="E107" s="1" t="str">
        <f>_xlfn.XLOOKUP(Operacje[[#This Row],[Kategoria]],Kategorie[Kategoria],Kategorie[Typ],"",0)</f>
        <v>Wydatek</v>
      </c>
      <c r="F107" s="3">
        <v>45476</v>
      </c>
      <c r="G107" s="1">
        <f>IF(ISBLANK(Operacje[[#Headers],[Data]])," -",MONTH(Operacje[[#This Row],[Data]]))</f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21</v>
      </c>
      <c r="E108" s="1" t="str">
        <f>_xlfn.XLOOKUP(Operacje[[#This Row],[Kategoria]],Kategorie[Kategoria],Kategorie[Typ],"",0)</f>
        <v>Wydatek</v>
      </c>
      <c r="F108" s="3">
        <v>45480</v>
      </c>
      <c r="G108" s="1">
        <f>IF(ISBLANK(Operacje[[#Headers],[Data]])," -",MONTH(Operacje[[#This Row],[Data]]))</f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10</v>
      </c>
      <c r="E109" s="1" t="str">
        <f>_xlfn.XLOOKUP(Operacje[[#This Row],[Kategoria]],Kategorie[Kategoria],Kategorie[Typ],"",0)</f>
        <v>Wpływy</v>
      </c>
      <c r="F109" s="3">
        <v>45483</v>
      </c>
      <c r="G109" s="1">
        <f>IF(ISBLANK(Operacje[[#Headers],[Data]])," -",MONTH(Operacje[[#This Row],[Data]]))</f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12</v>
      </c>
      <c r="E110" s="1" t="str">
        <f>_xlfn.XLOOKUP(Operacje[[#This Row],[Kategoria]],Kategorie[Kategoria],Kategorie[Typ],"",0)</f>
        <v>Wydatek</v>
      </c>
      <c r="F110" s="3">
        <v>45484</v>
      </c>
      <c r="G110" s="1">
        <f>IF(ISBLANK(Operacje[[#Headers],[Data]])," -",MONTH(Operacje[[#This Row],[Data]]))</f>
        <v>7</v>
      </c>
    </row>
    <row r="111" spans="1:7" x14ac:dyDescent="0.25">
      <c r="A111" s="2">
        <v>-40</v>
      </c>
      <c r="B111" s="1" t="s">
        <v>7</v>
      </c>
      <c r="C111" s="1" t="s">
        <v>14</v>
      </c>
      <c r="D111" s="1" t="s">
        <v>9</v>
      </c>
      <c r="E111" s="1" t="str">
        <f>_xlfn.XLOOKUP(Operacje[[#This Row],[Kategoria]],Kategorie[Kategoria],Kategorie[Typ],"",0)</f>
        <v>Wydatek</v>
      </c>
      <c r="F111" s="3">
        <v>45487</v>
      </c>
      <c r="G111" s="1">
        <f>IF(ISBLANK(Operacje[[#Headers],[Data]])," -",MONTH(Operacje[[#This Row],[Data]]))</f>
        <v>7</v>
      </c>
    </row>
    <row r="112" spans="1:7" x14ac:dyDescent="0.25">
      <c r="A112" s="2">
        <v>1300</v>
      </c>
      <c r="B112" s="1" t="s">
        <v>7</v>
      </c>
      <c r="C112" s="1" t="s">
        <v>14</v>
      </c>
      <c r="D112" s="1" t="s">
        <v>30</v>
      </c>
      <c r="E112" s="1" t="str">
        <f>_xlfn.XLOOKUP(Operacje[[#This Row],[Kategoria]],Kategorie[Kategoria],Kategorie[Typ],"",0)</f>
        <v>Transfer</v>
      </c>
      <c r="F112" s="3">
        <v>45488</v>
      </c>
      <c r="G112" s="1">
        <f>IF(ISBLANK(Operacje[[#Headers],[Data]])," -",MONTH(Operacje[[#This Row],[Data]]))</f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30</v>
      </c>
      <c r="E113" s="1" t="str">
        <f>_xlfn.XLOOKUP(Operacje[[#This Row],[Kategoria]],Kategorie[Kategoria],Kategorie[Typ],"",0)</f>
        <v>Transfer</v>
      </c>
      <c r="F113" s="3">
        <v>45488</v>
      </c>
      <c r="G113" s="1">
        <f>IF(ISBLANK(Operacje[[#Headers],[Data]])," -",MONTH(Operacje[[#This Row],[Data]]))</f>
        <v>7</v>
      </c>
    </row>
    <row r="114" spans="1:7" x14ac:dyDescent="0.25">
      <c r="A114" s="2">
        <v>-300</v>
      </c>
      <c r="B114" s="1" t="s">
        <v>7</v>
      </c>
      <c r="C114" s="1" t="s">
        <v>17</v>
      </c>
      <c r="D114" s="1" t="s">
        <v>29</v>
      </c>
      <c r="E114" s="1" t="str">
        <f>_xlfn.XLOOKUP(Operacje[[#This Row],[Kategoria]],Kategorie[Kategoria],Kategorie[Typ],"",0)</f>
        <v>Wydatek</v>
      </c>
      <c r="F114" s="3">
        <v>45489</v>
      </c>
      <c r="G114" s="1">
        <f>IF(ISBLANK(Operacje[[#Headers],[Data]])," -",MONTH(Operacje[[#This Row],[Data]]))</f>
        <v>7</v>
      </c>
    </row>
    <row r="115" spans="1:7" x14ac:dyDescent="0.25">
      <c r="A115" s="2">
        <v>800</v>
      </c>
      <c r="B115" s="1" t="s">
        <v>13</v>
      </c>
      <c r="C115" s="1" t="s">
        <v>19</v>
      </c>
      <c r="D115" s="1" t="s">
        <v>31</v>
      </c>
      <c r="E115" s="1" t="str">
        <f>_xlfn.XLOOKUP(Operacje[[#This Row],[Kategoria]],Kategorie[Kategoria],Kategorie[Typ],"",0)</f>
        <v>Wpływy</v>
      </c>
      <c r="F115" s="3">
        <v>45491</v>
      </c>
      <c r="G115" s="1">
        <f>IF(ISBLANK(Operacje[[#Headers],[Data]])," -",MONTH(Operacje[[#This Row],[Data]]))</f>
        <v>7</v>
      </c>
    </row>
    <row r="116" spans="1:7" x14ac:dyDescent="0.25">
      <c r="A116" s="2">
        <v>-600</v>
      </c>
      <c r="B116" s="1" t="s">
        <v>13</v>
      </c>
      <c r="C116" s="1" t="s">
        <v>8</v>
      </c>
      <c r="D116" s="1" t="s">
        <v>21</v>
      </c>
      <c r="E116" s="1" t="str">
        <f>_xlfn.XLOOKUP(Operacje[[#This Row],[Kategoria]],Kategorie[Kategoria],Kategorie[Typ],"",0)</f>
        <v>Wydatek</v>
      </c>
      <c r="F116" s="3">
        <v>45494</v>
      </c>
      <c r="G116" s="1">
        <f>IF(ISBLANK(Operacje[[#Headers],[Data]])," -",MONTH(Operacje[[#This Row],[Data]]))</f>
        <v>7</v>
      </c>
    </row>
    <row r="117" spans="1:7" x14ac:dyDescent="0.25">
      <c r="A117" s="2">
        <v>120</v>
      </c>
      <c r="B117" s="1" t="s">
        <v>7</v>
      </c>
      <c r="C117" s="1" t="s">
        <v>17</v>
      </c>
      <c r="D117" s="1" t="s">
        <v>28</v>
      </c>
      <c r="E117" s="1" t="str">
        <f>_xlfn.XLOOKUP(Operacje[[#This Row],[Kategoria]],Kategorie[Kategoria],Kategorie[Typ],"",0)</f>
        <v>Wpływy</v>
      </c>
      <c r="F117" s="3">
        <v>45495</v>
      </c>
      <c r="G117" s="1">
        <f>IF(ISBLANK(Operacje[[#Headers],[Data]])," -",MONTH(Operacje[[#This Row],[Data]]))</f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22</v>
      </c>
      <c r="E118" s="1" t="str">
        <f>_xlfn.XLOOKUP(Operacje[[#This Row],[Kategoria]],Kategorie[Kategoria],Kategorie[Typ],"",0)</f>
        <v>Wydatek</v>
      </c>
      <c r="F118" s="3">
        <v>45497</v>
      </c>
      <c r="G118" s="1">
        <f>IF(ISBLANK(Operacje[[#Headers],[Data]])," -",MONTH(Operacje[[#This Row],[Data]]))</f>
        <v>7</v>
      </c>
    </row>
    <row r="119" spans="1:7" x14ac:dyDescent="0.25">
      <c r="A119" s="2">
        <v>-50</v>
      </c>
      <c r="B119" s="1" t="s">
        <v>7</v>
      </c>
      <c r="C119" s="1" t="s">
        <v>14</v>
      </c>
      <c r="D119" s="1" t="s">
        <v>9</v>
      </c>
      <c r="E119" s="1" t="str">
        <f>_xlfn.XLOOKUP(Operacje[[#This Row],[Kategoria]],Kategorie[Kategoria],Kategorie[Typ],"",0)</f>
        <v>Wydatek</v>
      </c>
      <c r="F119" s="3">
        <v>45499</v>
      </c>
      <c r="G119" s="1">
        <f>IF(ISBLANK(Operacje[[#Headers],[Data]])," -",MONTH(Operacje[[#This Row],[Data]]))</f>
        <v>7</v>
      </c>
    </row>
    <row r="120" spans="1:7" x14ac:dyDescent="0.25">
      <c r="A120" s="2">
        <v>250</v>
      </c>
      <c r="B120" s="1" t="s">
        <v>13</v>
      </c>
      <c r="C120" s="1" t="s">
        <v>19</v>
      </c>
      <c r="D120" s="1" t="s">
        <v>23</v>
      </c>
      <c r="E120" s="1" t="str">
        <f>_xlfn.XLOOKUP(Operacje[[#This Row],[Kategoria]],Kategorie[Kategoria],Kategorie[Typ],"",0)</f>
        <v>Wydatek</v>
      </c>
      <c r="F120" s="3">
        <v>45502</v>
      </c>
      <c r="G120" s="1">
        <f>IF(ISBLANK(Operacje[[#Headers],[Data]])," -",MONTH(Operacje[[#This Row],[Data]]))</f>
        <v>7</v>
      </c>
    </row>
    <row r="121" spans="1:7" x14ac:dyDescent="0.25">
      <c r="A121" s="2">
        <v>500</v>
      </c>
      <c r="B121" s="1" t="s">
        <v>13</v>
      </c>
      <c r="C121" s="1" t="s">
        <v>8</v>
      </c>
      <c r="D121" s="1" t="s">
        <v>32</v>
      </c>
      <c r="E121" s="1" t="str">
        <f>_xlfn.XLOOKUP(Operacje[[#This Row],[Kategoria]],Kategorie[Kategoria],Kategorie[Typ],"",0)</f>
        <v>Wpływy</v>
      </c>
      <c r="F121" s="3">
        <v>45503</v>
      </c>
      <c r="G121" s="1">
        <f>IF(ISBLANK(Operacje[[#Headers],[Data]])," -",MONTH(Operacje[[#This Row],[Data]]))</f>
        <v>7</v>
      </c>
    </row>
    <row r="122" spans="1:7" x14ac:dyDescent="0.25">
      <c r="A122" s="2">
        <v>-45</v>
      </c>
      <c r="B122" s="1" t="s">
        <v>7</v>
      </c>
      <c r="C122" s="1" t="s">
        <v>14</v>
      </c>
      <c r="D122" s="1" t="s">
        <v>9</v>
      </c>
      <c r="E122" s="1" t="str">
        <f>_xlfn.XLOOKUP(Operacje[[#This Row],[Kategoria]],Kategorie[Kategoria],Kategorie[Typ],"",0)</f>
        <v>Wydatek</v>
      </c>
      <c r="F122" s="3">
        <v>45504</v>
      </c>
      <c r="G122" s="1">
        <f>IF(ISBLANK(Operacje[[#Headers],[Data]])," -",MONTH(Operacje[[#This Row],[Data]]))</f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tr">
        <f>_xlfn.XLOOKUP(Operacje[[#This Row],[Kategoria]],Kategorie[Kategoria],Kategorie[Typ],"",0)</f>
        <v>Wydatek</v>
      </c>
      <c r="F123" s="3">
        <v>45505</v>
      </c>
      <c r="G123" s="1">
        <f>IF(ISBLANK(Operacje[[#Headers],[Data]])," -",MONTH(Operacje[[#This Row],[Data]]))</f>
        <v>8</v>
      </c>
    </row>
    <row r="124" spans="1:7" x14ac:dyDescent="0.25">
      <c r="A124" s="2">
        <v>-1020</v>
      </c>
      <c r="B124" s="1" t="s">
        <v>7</v>
      </c>
      <c r="C124" s="1" t="s">
        <v>17</v>
      </c>
      <c r="D124" s="1" t="s">
        <v>30</v>
      </c>
      <c r="E124" s="1" t="str">
        <f>_xlfn.XLOOKUP(Operacje[[#This Row],[Kategoria]],Kategorie[Kategoria],Kategorie[Typ],"",0)</f>
        <v>Transfer</v>
      </c>
      <c r="F124" s="3">
        <v>45505</v>
      </c>
      <c r="G124" s="1">
        <f>IF(ISBLANK(Operacje[[#Headers],[Data]])," -",MONTH(Operacje[[#This Row],[Data]]))</f>
        <v>8</v>
      </c>
    </row>
    <row r="125" spans="1:7" x14ac:dyDescent="0.25">
      <c r="A125" s="2">
        <v>-200</v>
      </c>
      <c r="B125" s="1" t="s">
        <v>13</v>
      </c>
      <c r="C125" s="1" t="s">
        <v>8</v>
      </c>
      <c r="D125" s="1" t="s">
        <v>22</v>
      </c>
      <c r="E125" s="1" t="str">
        <f>_xlfn.XLOOKUP(Operacje[[#This Row],[Kategoria]],Kategorie[Kategoria],Kategorie[Typ],"",0)</f>
        <v>Wydatek</v>
      </c>
      <c r="F125" s="3">
        <v>45505</v>
      </c>
      <c r="G125" s="1">
        <f>IF(ISBLANK(Operacje[[#Headers],[Data]])," -",MONTH(Operacje[[#This Row],[Data]]))</f>
        <v>8</v>
      </c>
    </row>
    <row r="126" spans="1:7" x14ac:dyDescent="0.25">
      <c r="A126" s="2">
        <v>-70</v>
      </c>
      <c r="B126" s="1" t="s">
        <v>7</v>
      </c>
      <c r="C126" s="1" t="s">
        <v>14</v>
      </c>
      <c r="D126" s="1" t="s">
        <v>9</v>
      </c>
      <c r="E126" s="1" t="str">
        <f>_xlfn.XLOOKUP(Operacje[[#This Row],[Kategoria]],Kategorie[Kategoria],Kategorie[Typ],"",0)</f>
        <v>Wydatek</v>
      </c>
      <c r="F126" s="3">
        <v>45513</v>
      </c>
      <c r="G126" s="1">
        <f>IF(ISBLANK(Operacje[[#Headers],[Data]])," -",MONTH(Operacje[[#This Row],[Data]]))</f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10</v>
      </c>
      <c r="E127" s="1" t="str">
        <f>_xlfn.XLOOKUP(Operacje[[#This Row],[Kategoria]],Kategorie[Kategoria],Kategorie[Typ],"",0)</f>
        <v>Wpływy</v>
      </c>
      <c r="F127" s="3">
        <v>45514</v>
      </c>
      <c r="G127" s="1">
        <f>IF(ISBLANK(Operacje[[#Headers],[Data]])," -",MONTH(Operacje[[#This Row],[Data]]))</f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12</v>
      </c>
      <c r="E128" s="1" t="str">
        <f>_xlfn.XLOOKUP(Operacje[[#This Row],[Kategoria]],Kategorie[Kategoria],Kategorie[Typ],"",0)</f>
        <v>Wydatek</v>
      </c>
      <c r="F128" s="3">
        <v>45515</v>
      </c>
      <c r="G128" s="1">
        <f>IF(ISBLANK(Operacje[[#Headers],[Data]])," -",MONTH(Operacje[[#This Row],[Data]]))</f>
        <v>8</v>
      </c>
    </row>
    <row r="129" spans="1:7" x14ac:dyDescent="0.25">
      <c r="A129" s="2">
        <v>-100</v>
      </c>
      <c r="B129" s="1" t="s">
        <v>13</v>
      </c>
      <c r="C129" s="1" t="s">
        <v>8</v>
      </c>
      <c r="D129" s="1" t="s">
        <v>21</v>
      </c>
      <c r="E129" s="1" t="str">
        <f>_xlfn.XLOOKUP(Operacje[[#This Row],[Kategoria]],Kategorie[Kategoria],Kategorie[Typ],"",0)</f>
        <v>Wydatek</v>
      </c>
      <c r="F129" s="3">
        <v>45518</v>
      </c>
      <c r="G129" s="1">
        <f>IF(ISBLANK(Operacje[[#Headers],[Data]])," -",MONTH(Operacje[[#This Row],[Data]]))</f>
        <v>8</v>
      </c>
    </row>
    <row r="130" spans="1:7" x14ac:dyDescent="0.25">
      <c r="A130" s="2">
        <v>135</v>
      </c>
      <c r="B130" s="1" t="s">
        <v>7</v>
      </c>
      <c r="C130" s="1" t="s">
        <v>14</v>
      </c>
      <c r="D130" s="1" t="s">
        <v>30</v>
      </c>
      <c r="E130" s="1" t="str">
        <f>_xlfn.XLOOKUP(Operacje[[#This Row],[Kategoria]],Kategorie[Kategoria],Kategorie[Typ],"",0)</f>
        <v>Transfer</v>
      </c>
      <c r="F130" s="3">
        <v>45519</v>
      </c>
      <c r="G130" s="1">
        <f>IF(ISBLANK(Operacje[[#Headers],[Data]])," -",MONTH(Operacje[[#This Row],[Data]]))</f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30</v>
      </c>
      <c r="E131" s="1" t="str">
        <f>_xlfn.XLOOKUP(Operacje[[#This Row],[Kategoria]],Kategorie[Kategoria],Kategorie[Typ],"",0)</f>
        <v>Transfer</v>
      </c>
      <c r="F131" s="3">
        <v>45519</v>
      </c>
      <c r="G131" s="1">
        <f>IF(ISBLANK(Operacje[[#Headers],[Data]])," -",MONTH(Operacje[[#This Row],[Data]]))</f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29</v>
      </c>
      <c r="E132" s="1" t="str">
        <f>_xlfn.XLOOKUP(Operacje[[#This Row],[Kategoria]],Kategorie[Kategoria],Kategorie[Typ],"",0)</f>
        <v>Wydatek</v>
      </c>
      <c r="F132" s="3">
        <v>45520</v>
      </c>
      <c r="G132" s="1">
        <f>IF(ISBLANK(Operacje[[#Headers],[Data]])," -",MONTH(Operacje[[#This Row],[Data]]))</f>
        <v>8</v>
      </c>
    </row>
    <row r="133" spans="1:7" x14ac:dyDescent="0.25">
      <c r="A133" s="2">
        <v>-32</v>
      </c>
      <c r="B133" s="1" t="s">
        <v>7</v>
      </c>
      <c r="C133" s="1" t="s">
        <v>14</v>
      </c>
      <c r="D133" s="1" t="s">
        <v>9</v>
      </c>
      <c r="E133" s="1" t="str">
        <f>_xlfn.XLOOKUP(Operacje[[#This Row],[Kategoria]],Kategorie[Kategoria],Kategorie[Typ],"",0)</f>
        <v>Wydatek</v>
      </c>
      <c r="F133" s="3">
        <v>45522</v>
      </c>
      <c r="G133" s="1">
        <f>IF(ISBLANK(Operacje[[#Headers],[Data]])," -",MONTH(Operacje[[#This Row],[Data]]))</f>
        <v>8</v>
      </c>
    </row>
    <row r="134" spans="1:7" x14ac:dyDescent="0.25">
      <c r="A134" s="2">
        <v>200</v>
      </c>
      <c r="B134" s="1" t="s">
        <v>25</v>
      </c>
      <c r="C134" s="1" t="s">
        <v>27</v>
      </c>
      <c r="D134" s="1" t="s">
        <v>31</v>
      </c>
      <c r="E134" s="1" t="str">
        <f>_xlfn.XLOOKUP(Operacje[[#This Row],[Kategoria]],Kategorie[Kategoria],Kategorie[Typ],"",0)</f>
        <v>Wpływy</v>
      </c>
      <c r="F134" s="3">
        <v>45524</v>
      </c>
      <c r="G134" s="1">
        <f>IF(ISBLANK(Operacje[[#Headers],[Data]])," -",MONTH(Operacje[[#This Row],[Data]]))</f>
        <v>8</v>
      </c>
    </row>
    <row r="135" spans="1:7" x14ac:dyDescent="0.25">
      <c r="A135" s="2">
        <v>-150</v>
      </c>
      <c r="B135" s="1" t="s">
        <v>25</v>
      </c>
      <c r="C135" s="1" t="s">
        <v>27</v>
      </c>
      <c r="D135" s="1" t="s">
        <v>21</v>
      </c>
      <c r="E135" s="1" t="str">
        <f>_xlfn.XLOOKUP(Operacje[[#This Row],[Kategoria]],Kategorie[Kategoria],Kategorie[Typ],"",0)</f>
        <v>Wydatek</v>
      </c>
      <c r="F135" s="3">
        <v>45526</v>
      </c>
      <c r="G135" s="1">
        <f>IF(ISBLANK(Operacje[[#Headers],[Data]])," -",MONTH(Operacje[[#This Row],[Data]]))</f>
        <v>8</v>
      </c>
    </row>
    <row r="136" spans="1:7" x14ac:dyDescent="0.25">
      <c r="A136" s="2">
        <v>-47.5</v>
      </c>
      <c r="B136" s="1" t="s">
        <v>25</v>
      </c>
      <c r="C136" s="1" t="s">
        <v>27</v>
      </c>
      <c r="D136" s="1" t="s">
        <v>9</v>
      </c>
      <c r="E136" s="1" t="str">
        <f>_xlfn.XLOOKUP(Operacje[[#This Row],[Kategoria]],Kategorie[Kategoria],Kategorie[Typ],"",0)</f>
        <v>Wydatek</v>
      </c>
      <c r="F136" s="3">
        <v>45527</v>
      </c>
      <c r="G136" s="1">
        <f>IF(ISBLANK(Operacje[[#Headers],[Data]])," -",MONTH(Operacje[[#This Row],[Data]]))</f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22</v>
      </c>
      <c r="E137" s="1" t="str">
        <f>_xlfn.XLOOKUP(Operacje[[#This Row],[Kategoria]],Kategorie[Kategoria],Kategorie[Typ],"",0)</f>
        <v>Wydatek</v>
      </c>
      <c r="F137" s="3">
        <v>45528</v>
      </c>
      <c r="G137" s="1">
        <f>IF(ISBLANK(Operacje[[#Headers],[Data]])," -",MONTH(Operacje[[#This Row],[Data]]))</f>
        <v>8</v>
      </c>
    </row>
    <row r="138" spans="1:7" x14ac:dyDescent="0.25">
      <c r="A138" s="2">
        <v>-300</v>
      </c>
      <c r="B138" s="1" t="s">
        <v>13</v>
      </c>
      <c r="C138" s="1" t="s">
        <v>19</v>
      </c>
      <c r="D138" s="1" t="s">
        <v>23</v>
      </c>
      <c r="E138" s="1" t="str">
        <f>_xlfn.XLOOKUP(Operacje[[#This Row],[Kategoria]],Kategorie[Kategoria],Kategorie[Typ],"",0)</f>
        <v>Wydatek</v>
      </c>
      <c r="F138" s="3">
        <v>45531</v>
      </c>
      <c r="G138" s="1">
        <f>IF(ISBLANK(Operacje[[#Headers],[Data]])," -",MONTH(Operacje[[#This Row],[Data]]))</f>
        <v>8</v>
      </c>
    </row>
    <row r="139" spans="1:7" x14ac:dyDescent="0.25">
      <c r="A139" s="2">
        <v>500</v>
      </c>
      <c r="B139" s="1" t="s">
        <v>13</v>
      </c>
      <c r="C139" s="1" t="s">
        <v>8</v>
      </c>
      <c r="D139" s="1" t="s">
        <v>32</v>
      </c>
      <c r="E139" s="1" t="str">
        <f>_xlfn.XLOOKUP(Operacje[[#This Row],[Kategoria]],Kategorie[Kategoria],Kategorie[Typ],"",0)</f>
        <v>Wpływy</v>
      </c>
      <c r="F139" s="3">
        <v>45534</v>
      </c>
      <c r="G139" s="1">
        <f>IF(ISBLANK(Operacje[[#Headers],[Data]])," -",MONTH(Operacje[[#This Row],[Data]]))</f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31</v>
      </c>
      <c r="E140" s="1" t="str">
        <f>_xlfn.XLOOKUP(Operacje[[#This Row],[Kategoria]],Kategorie[Kategoria],Kategorie[Typ],"",0)</f>
        <v>Wpływy</v>
      </c>
      <c r="F140" s="3">
        <v>45535</v>
      </c>
      <c r="G140" s="1">
        <f>IF(ISBLANK(Operacje[[#Headers],[Data]])," -",MONTH(Operacje[[#This Row],[Data]]))</f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22</v>
      </c>
      <c r="E141" s="1" t="str">
        <f>_xlfn.XLOOKUP(Operacje[[#This Row],[Kategoria]],Kategorie[Kategoria],Kategorie[Typ],"",0)</f>
        <v>Wydatek</v>
      </c>
      <c r="F141" s="3">
        <v>45536</v>
      </c>
      <c r="G141" s="1">
        <f>IF(ISBLANK(Operacje[[#Headers],[Data]])," -",MONTH(Operacje[[#This Row],[Data]]))</f>
        <v>9</v>
      </c>
    </row>
    <row r="142" spans="1:7" x14ac:dyDescent="0.25">
      <c r="A142" s="2">
        <v>-20</v>
      </c>
      <c r="B142" s="1" t="s">
        <v>13</v>
      </c>
      <c r="C142" s="1" t="s">
        <v>8</v>
      </c>
      <c r="D142" s="1" t="s">
        <v>9</v>
      </c>
      <c r="E142" s="1" t="str">
        <f>_xlfn.XLOOKUP(Operacje[[#This Row],[Kategoria]],Kategorie[Kategoria],Kategorie[Typ],"",0)</f>
        <v>Wydatek</v>
      </c>
      <c r="F142" s="3">
        <v>45539</v>
      </c>
      <c r="G142" s="1">
        <f>IF(ISBLANK(Operacje[[#Headers],[Data]])," -",MONTH(Operacje[[#This Row],[Data]]))</f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15</v>
      </c>
      <c r="E143" s="1" t="str">
        <f>_xlfn.XLOOKUP(Operacje[[#This Row],[Kategoria]],Kategorie[Kategoria],Kategorie[Typ],"",0)</f>
        <v>Wydatek</v>
      </c>
      <c r="F143" s="3">
        <v>45542</v>
      </c>
      <c r="G143" s="1">
        <f>IF(ISBLANK(Operacje[[#Headers],[Data]])," -",MONTH(Operacje[[#This Row],[Data]]))</f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tr">
        <f>_xlfn.XLOOKUP(Operacje[[#This Row],[Kategoria]],Kategorie[Kategoria],Kategorie[Typ],"",0)</f>
        <v>Wydatek</v>
      </c>
      <c r="F144" s="3">
        <v>45543</v>
      </c>
      <c r="G144" s="1">
        <f>IF(ISBLANK(Operacje[[#Headers],[Data]])," -",MONTH(Operacje[[#This Row],[Data]]))</f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10</v>
      </c>
      <c r="E145" s="1" t="str">
        <f>_xlfn.XLOOKUP(Operacje[[#This Row],[Kategoria]],Kategorie[Kategoria],Kategorie[Typ],"",0)</f>
        <v>Wpływy</v>
      </c>
      <c r="F145" s="3">
        <v>45545</v>
      </c>
      <c r="G145" s="1">
        <f>IF(ISBLANK(Operacje[[#Headers],[Data]])," -",MONTH(Operacje[[#This Row],[Data]]))</f>
        <v>9</v>
      </c>
    </row>
    <row r="146" spans="1:7" x14ac:dyDescent="0.25">
      <c r="A146" s="2">
        <v>-20</v>
      </c>
      <c r="B146" s="1" t="s">
        <v>7</v>
      </c>
      <c r="C146" s="1" t="s">
        <v>14</v>
      </c>
      <c r="D146" s="1" t="s">
        <v>21</v>
      </c>
      <c r="E146" s="1" t="str">
        <f>_xlfn.XLOOKUP(Operacje[[#This Row],[Kategoria]],Kategorie[Kategoria],Kategorie[Typ],"",0)</f>
        <v>Wydatek</v>
      </c>
      <c r="F146" s="3">
        <v>45546</v>
      </c>
      <c r="G146" s="1">
        <f>IF(ISBLANK(Operacje[[#Headers],[Data]])," -",MONTH(Operacje[[#This Row],[Data]]))</f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12</v>
      </c>
      <c r="E147" s="1" t="str">
        <f>_xlfn.XLOOKUP(Operacje[[#This Row],[Kategoria]],Kategorie[Kategoria],Kategorie[Typ],"",0)</f>
        <v>Wydatek</v>
      </c>
      <c r="F147" s="3">
        <v>45546</v>
      </c>
      <c r="G147" s="1">
        <f>IF(ISBLANK(Operacje[[#Headers],[Data]])," -",MONTH(Operacje[[#This Row],[Data]]))</f>
        <v>9</v>
      </c>
    </row>
    <row r="148" spans="1:7" x14ac:dyDescent="0.25">
      <c r="A148" s="2">
        <v>102</v>
      </c>
      <c r="B148" s="1" t="s">
        <v>7</v>
      </c>
      <c r="C148" s="1" t="s">
        <v>14</v>
      </c>
      <c r="D148" s="1" t="s">
        <v>30</v>
      </c>
      <c r="E148" s="1" t="str">
        <f>_xlfn.XLOOKUP(Operacje[[#This Row],[Kategoria]],Kategorie[Kategoria],Kategorie[Typ],"",0)</f>
        <v>Transfer</v>
      </c>
      <c r="F148" s="3">
        <v>45550</v>
      </c>
      <c r="G148" s="1">
        <f>IF(ISBLANK(Operacje[[#Headers],[Data]])," -",MONTH(Operacje[[#This Row],[Data]]))</f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30</v>
      </c>
      <c r="E149" s="1" t="str">
        <f>_xlfn.XLOOKUP(Operacje[[#This Row],[Kategoria]],Kategorie[Kategoria],Kategorie[Typ],"",0)</f>
        <v>Transfer</v>
      </c>
      <c r="F149" s="3">
        <v>45550</v>
      </c>
      <c r="G149" s="1">
        <f>IF(ISBLANK(Operacje[[#Headers],[Data]])," -",MONTH(Operacje[[#This Row],[Data]]))</f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tr">
        <f>_xlfn.XLOOKUP(Operacje[[#This Row],[Kategoria]],Kategorie[Kategoria],Kategorie[Typ],"",0)</f>
        <v>Wydatek</v>
      </c>
      <c r="F150" s="3">
        <v>45553</v>
      </c>
      <c r="G150" s="1">
        <f>IF(ISBLANK(Operacje[[#Headers],[Data]])," -",MONTH(Operacje[[#This Row],[Data]]))</f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22</v>
      </c>
      <c r="E151" s="1" t="str">
        <f>_xlfn.XLOOKUP(Operacje[[#This Row],[Kategoria]],Kategorie[Kategoria],Kategorie[Typ],"",0)</f>
        <v>Wydatek</v>
      </c>
      <c r="F151" s="3">
        <v>45566</v>
      </c>
      <c r="G151" s="1">
        <f>IF(ISBLANK(Operacje[[#Headers],[Data]])," -",MONTH(Operacje[[#This Row],[Data]]))</f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15</v>
      </c>
      <c r="E152" s="1" t="str">
        <f>_xlfn.XLOOKUP(Operacje[[#This Row],[Kategoria]],Kategorie[Kategoria],Kategorie[Typ],"",0)</f>
        <v>Wydatek</v>
      </c>
      <c r="F152" s="3">
        <v>45572</v>
      </c>
      <c r="G152" s="1">
        <f>IF(ISBLANK(Operacje[[#Headers],[Data]])," -",MONTH(Operacje[[#This Row],[Data]]))</f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tr">
        <f>_xlfn.XLOOKUP(Operacje[[#This Row],[Kategoria]],Kategorie[Kategoria],Kategorie[Typ],"",0)</f>
        <v>Wydatek</v>
      </c>
      <c r="F153" s="3">
        <v>45573</v>
      </c>
      <c r="G153" s="1">
        <f>IF(ISBLANK(Operacje[[#Headers],[Data]])," -",MONTH(Operacje[[#This Row],[Data]]))</f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10</v>
      </c>
      <c r="E154" s="1" t="str">
        <f>_xlfn.XLOOKUP(Operacje[[#This Row],[Kategoria]],Kategorie[Kategoria],Kategorie[Typ],"",0)</f>
        <v>Wpływy</v>
      </c>
      <c r="F154" s="3">
        <v>45575</v>
      </c>
      <c r="G154" s="1">
        <f>IF(ISBLANK(Operacje[[#Headers],[Data]])," -",MONTH(Operacje[[#This Row],[Data]]))</f>
        <v>10</v>
      </c>
    </row>
    <row r="155" spans="1:7" x14ac:dyDescent="0.25">
      <c r="A155" s="2">
        <v>-40</v>
      </c>
      <c r="B155" s="1" t="s">
        <v>7</v>
      </c>
      <c r="C155" s="1" t="s">
        <v>14</v>
      </c>
      <c r="D155" s="1" t="s">
        <v>21</v>
      </c>
      <c r="E155" s="1" t="str">
        <f>_xlfn.XLOOKUP(Operacje[[#This Row],[Kategoria]],Kategorie[Kategoria],Kategorie[Typ],"",0)</f>
        <v>Wydatek</v>
      </c>
      <c r="F155" s="3">
        <v>45576</v>
      </c>
      <c r="G155" s="1">
        <f>IF(ISBLANK(Operacje[[#Headers],[Data]])," -",MONTH(Operacje[[#This Row],[Data]]))</f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12</v>
      </c>
      <c r="E156" s="1" t="str">
        <f>_xlfn.XLOOKUP(Operacje[[#This Row],[Kategoria]],Kategorie[Kategoria],Kategorie[Typ],"",0)</f>
        <v>Wydatek</v>
      </c>
      <c r="F156" s="3">
        <v>45576</v>
      </c>
      <c r="G156" s="1">
        <f>IF(ISBLANK(Operacje[[#Headers],[Data]])," -",MONTH(Operacje[[#This Row],[Data]]))</f>
        <v>10</v>
      </c>
    </row>
    <row r="157" spans="1:7" x14ac:dyDescent="0.25">
      <c r="A157" s="2">
        <v>20</v>
      </c>
      <c r="B157" s="1" t="s">
        <v>7</v>
      </c>
      <c r="C157" s="1" t="s">
        <v>14</v>
      </c>
      <c r="D157" s="1" t="s">
        <v>30</v>
      </c>
      <c r="E157" s="1" t="str">
        <f>_xlfn.XLOOKUP(Operacje[[#This Row],[Kategoria]],Kategorie[Kategoria],Kategorie[Typ],"",0)</f>
        <v>Transfer</v>
      </c>
      <c r="F157" s="3">
        <v>45580</v>
      </c>
      <c r="G157" s="1">
        <f>IF(ISBLANK(Operacje[[#Headers],[Data]])," -",MONTH(Operacje[[#This Row],[Data]]))</f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30</v>
      </c>
      <c r="E158" s="1" t="str">
        <f>_xlfn.XLOOKUP(Operacje[[#This Row],[Kategoria]],Kategorie[Kategoria],Kategorie[Typ],"",0)</f>
        <v>Transfer</v>
      </c>
      <c r="F158" s="3">
        <v>45580</v>
      </c>
      <c r="G158" s="1">
        <f>IF(ISBLANK(Operacje[[#Headers],[Data]])," -",MONTH(Operacje[[#This Row],[Data]]))</f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10</v>
      </c>
      <c r="E159" s="1" t="str">
        <f>_xlfn.XLOOKUP(Operacje[[#This Row],[Kategoria]],Kategorie[Kategoria],Kategorie[Typ],"",0)</f>
        <v>Wpływy</v>
      </c>
      <c r="F159" s="3">
        <v>45606</v>
      </c>
      <c r="G159" s="1">
        <f>IF(ISBLANK(Operacje[[#Headers],[Data]])," -",MONTH(Operacje[[#This Row],[Data]]))</f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12</v>
      </c>
      <c r="E160" s="1" t="str">
        <f>_xlfn.XLOOKUP(Operacje[[#This Row],[Kategoria]],Kategorie[Kategoria],Kategorie[Typ],"",0)</f>
        <v>Wydatek</v>
      </c>
      <c r="F160" s="3">
        <v>45607</v>
      </c>
      <c r="G160" s="1">
        <f>IF(ISBLANK(Operacje[[#Headers],[Data]])," -",MONTH(Operacje[[#This Row],[Data]]))</f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22</v>
      </c>
      <c r="E161" s="1" t="str">
        <f>_xlfn.XLOOKUP(Operacje[[#This Row],[Kategoria]],Kategorie[Kategoria],Kategorie[Typ],"",0)</f>
        <v>Wydatek</v>
      </c>
      <c r="F161" s="3">
        <v>45607</v>
      </c>
      <c r="G161" s="1">
        <f>IF(ISBLANK(Operacje[[#Headers],[Data]])," -",MONTH(Operacje[[#This Row],[Data]]))</f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tr">
        <f>_xlfn.XLOOKUP(Operacje[[#This Row],[Kategoria]],Kategorie[Kategoria],Kategorie[Typ],"",0)</f>
        <v>Wydatek</v>
      </c>
      <c r="F162" s="3">
        <v>45607</v>
      </c>
      <c r="G162" s="1">
        <f>IF(ISBLANK(Operacje[[#Headers],[Data]])," -",MONTH(Operacje[[#This Row],[Data]]))</f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15</v>
      </c>
      <c r="E163" s="1" t="str">
        <f>_xlfn.XLOOKUP(Operacje[[#This Row],[Kategoria]],Kategorie[Kategoria],Kategorie[Typ],"",0)</f>
        <v>Wydatek</v>
      </c>
      <c r="F163" s="3">
        <v>45608</v>
      </c>
      <c r="G163" s="1">
        <f>IF(ISBLANK(Operacje[[#Headers],[Data]])," -",MONTH(Operacje[[#This Row],[Data]]))</f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21</v>
      </c>
      <c r="E164" s="1" t="str">
        <f>_xlfn.XLOOKUP(Operacje[[#This Row],[Kategoria]],Kategorie[Kategoria],Kategorie[Typ],"",0)</f>
        <v>Wydatek</v>
      </c>
      <c r="F164" s="3">
        <v>45610</v>
      </c>
      <c r="G164" s="1">
        <f>IF(ISBLANK(Operacje[[#Headers],[Data]])," -",MONTH(Operacje[[#This Row],[Data]]))</f>
        <v>11</v>
      </c>
    </row>
    <row r="165" spans="1:7" x14ac:dyDescent="0.25">
      <c r="A165" s="2">
        <v>40</v>
      </c>
      <c r="B165" s="1" t="s">
        <v>7</v>
      </c>
      <c r="C165" s="1" t="s">
        <v>14</v>
      </c>
      <c r="D165" s="1" t="s">
        <v>30</v>
      </c>
      <c r="E165" s="1" t="str">
        <f>_xlfn.XLOOKUP(Operacje[[#This Row],[Kategoria]],Kategorie[Kategoria],Kategorie[Typ],"",0)</f>
        <v>Transfer</v>
      </c>
      <c r="F165" s="3">
        <v>45611</v>
      </c>
      <c r="G165" s="1">
        <f>IF(ISBLANK(Operacje[[#Headers],[Data]])," -",MONTH(Operacje[[#This Row],[Data]]))</f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30</v>
      </c>
      <c r="E166" s="1" t="str">
        <f>_xlfn.XLOOKUP(Operacje[[#This Row],[Kategoria]],Kategorie[Kategoria],Kategorie[Typ],"",0)</f>
        <v>Transfer</v>
      </c>
      <c r="F166" s="3">
        <v>45611</v>
      </c>
      <c r="G166" s="1">
        <f>IF(ISBLANK(Operacje[[#Headers],[Data]])," -",MONTH(Operacje[[#This Row],[Data]]))</f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tr">
        <f>_xlfn.XLOOKUP(Operacje[[#This Row],[Kategoria]],Kategorie[Kategoria],Kategorie[Typ],"",0)</f>
        <v>Wydatek</v>
      </c>
      <c r="F167" s="3">
        <v>45612</v>
      </c>
      <c r="G167" s="1">
        <f>IF(ISBLANK(Operacje[[#Headers],[Data]])," -",MONTH(Operacje[[#This Row],[Data]]))</f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29</v>
      </c>
      <c r="E168" s="1" t="str">
        <f>_xlfn.XLOOKUP(Operacje[[#This Row],[Kategoria]],Kategorie[Kategoria],Kategorie[Typ],"",0)</f>
        <v>Wydatek</v>
      </c>
      <c r="F168" s="3">
        <v>45613</v>
      </c>
      <c r="G168" s="1">
        <f>IF(ISBLANK(Operacje[[#Headers],[Data]])," -",MONTH(Operacje[[#This Row],[Data]]))</f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22</v>
      </c>
      <c r="E169" s="1" t="str">
        <f>_xlfn.XLOOKUP(Operacje[[#This Row],[Kategoria]],Kategorie[Kategoria],Kategorie[Typ],"",0)</f>
        <v>Wydatek</v>
      </c>
      <c r="F169" s="3">
        <v>45613</v>
      </c>
      <c r="G169" s="1">
        <f>IF(ISBLANK(Operacje[[#Headers],[Data]])," -",MONTH(Operacje[[#This Row],[Data]]))</f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tr">
        <f>_xlfn.XLOOKUP(Operacje[[#This Row],[Kategoria]],Kategorie[Kategoria],Kategorie[Typ],"",0)</f>
        <v>Wydatek</v>
      </c>
      <c r="F170" s="3">
        <v>45615</v>
      </c>
      <c r="G170" s="1">
        <f>IF(ISBLANK(Operacje[[#Headers],[Data]])," -",MONTH(Operacje[[#This Row],[Data]]))</f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23</v>
      </c>
      <c r="E171" s="1" t="str">
        <f>_xlfn.XLOOKUP(Operacje[[#This Row],[Kategoria]],Kategorie[Kategoria],Kategorie[Typ],"",0)</f>
        <v>Wydatek</v>
      </c>
      <c r="F171" s="3">
        <v>45616</v>
      </c>
      <c r="G171" s="1">
        <f>IF(ISBLANK(Operacje[[#Headers],[Data]])," -",MONTH(Operacje[[#This Row],[Data]]))</f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18</v>
      </c>
      <c r="E172" s="1" t="str">
        <f>_xlfn.XLOOKUP(Operacje[[#This Row],[Kategoria]],Kategorie[Kategoria],Kategorie[Typ],"",0)</f>
        <v>Wydatek</v>
      </c>
      <c r="F172" s="3">
        <v>45617</v>
      </c>
      <c r="G172" s="1">
        <f>IF(ISBLANK(Operacje[[#Headers],[Data]])," -",MONTH(Operacje[[#This Row],[Data]]))</f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23</v>
      </c>
      <c r="E173" s="1" t="str">
        <f>_xlfn.XLOOKUP(Operacje[[#This Row],[Kategoria]],Kategorie[Kategoria],Kategorie[Typ],"",0)</f>
        <v>Wydatek</v>
      </c>
      <c r="F173" s="3">
        <v>45618</v>
      </c>
      <c r="G173" s="1">
        <f>IF(ISBLANK(Operacje[[#Headers],[Data]])," -",MONTH(Operacje[[#This Row],[Data]]))</f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tr">
        <f>_xlfn.XLOOKUP(Operacje[[#This Row],[Kategoria]],Kategorie[Kategoria],Kategorie[Typ],"",0)</f>
        <v>Wydatek</v>
      </c>
      <c r="F174" s="3">
        <v>45618</v>
      </c>
      <c r="G174" s="1">
        <f>IF(ISBLANK(Operacje[[#Headers],[Data]])," -",MONTH(Operacje[[#This Row],[Data]]))</f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29</v>
      </c>
      <c r="E175" s="1" t="str">
        <f>_xlfn.XLOOKUP(Operacje[[#This Row],[Kategoria]],Kategorie[Kategoria],Kategorie[Typ],"",0)</f>
        <v>Wydatek</v>
      </c>
      <c r="F175" s="3">
        <v>45618</v>
      </c>
      <c r="G175" s="1">
        <f>IF(ISBLANK(Operacje[[#Headers],[Data]])," -",MONTH(Operacje[[#This Row],[Data]]))</f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15</v>
      </c>
      <c r="E176" s="1" t="str">
        <f>_xlfn.XLOOKUP(Operacje[[#This Row],[Kategoria]],Kategorie[Kategoria],Kategorie[Typ],"",0)</f>
        <v>Wydatek</v>
      </c>
      <c r="F176" s="3">
        <v>45619</v>
      </c>
      <c r="G176" s="1">
        <f>IF(ISBLANK(Operacje[[#Headers],[Data]])," -",MONTH(Operacje[[#This Row],[Data]]))</f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22</v>
      </c>
      <c r="E177" s="1" t="str">
        <f>_xlfn.XLOOKUP(Operacje[[#This Row],[Kategoria]],Kategorie[Kategoria],Kategorie[Typ],"",0)</f>
        <v>Wydatek</v>
      </c>
      <c r="F177" s="3">
        <v>45619</v>
      </c>
      <c r="G177" s="1">
        <f>IF(ISBLANK(Operacje[[#Headers],[Data]])," -",MONTH(Operacje[[#This Row],[Data]]))</f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21</v>
      </c>
      <c r="E178" s="1" t="str">
        <f>_xlfn.XLOOKUP(Operacje[[#This Row],[Kategoria]],Kategorie[Kategoria],Kategorie[Typ],"",0)</f>
        <v>Wydatek</v>
      </c>
      <c r="F178" s="3">
        <v>45621</v>
      </c>
      <c r="G178" s="1">
        <f>IF(ISBLANK(Operacje[[#Headers],[Data]])," -",MONTH(Operacje[[#This Row],[Data]]))</f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tr">
        <f>_xlfn.XLOOKUP(Operacje[[#This Row],[Kategoria]],Kategorie[Kategoria],Kategorie[Typ],"",0)</f>
        <v>Wydatek</v>
      </c>
      <c r="F179" s="3">
        <v>45622</v>
      </c>
      <c r="G179" s="1">
        <f>IF(ISBLANK(Operacje[[#Headers],[Data]])," -",MONTH(Operacje[[#This Row],[Data]]))</f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22</v>
      </c>
      <c r="E180" s="1" t="str">
        <f>_xlfn.XLOOKUP(Operacje[[#This Row],[Kategoria]],Kategorie[Kategoria],Kategorie[Typ],"",0)</f>
        <v>Wydatek</v>
      </c>
      <c r="F180" s="3">
        <v>45623</v>
      </c>
      <c r="G180" s="1">
        <f>IF(ISBLANK(Operacje[[#Headers],[Data]])," -",MONTH(Operacje[[#This Row],[Data]]))</f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21</v>
      </c>
      <c r="E181" s="1" t="str">
        <f>_xlfn.XLOOKUP(Operacje[[#This Row],[Kategoria]],Kategorie[Kategoria],Kategorie[Typ],"",0)</f>
        <v>Wydatek</v>
      </c>
      <c r="F181" s="3">
        <v>45623</v>
      </c>
      <c r="G181" s="1">
        <f>IF(ISBLANK(Operacje[[#Headers],[Data]])," -",MONTH(Operacje[[#This Row],[Data]]))</f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22</v>
      </c>
      <c r="E182" s="1" t="str">
        <f>_xlfn.XLOOKUP(Operacje[[#This Row],[Kategoria]],Kategorie[Kategoria],Kategorie[Typ],"",0)</f>
        <v>Wydatek</v>
      </c>
      <c r="F182" s="3">
        <v>45623</v>
      </c>
      <c r="G182" s="1">
        <f>IF(ISBLANK(Operacje[[#Headers],[Data]])," -",MONTH(Operacje[[#This Row],[Data]]))</f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18</v>
      </c>
      <c r="E183" s="1" t="str">
        <f>_xlfn.XLOOKUP(Operacje[[#This Row],[Kategoria]],Kategorie[Kategoria],Kategorie[Typ],"",0)</f>
        <v>Wydatek</v>
      </c>
      <c r="F183" s="3">
        <v>45624</v>
      </c>
      <c r="G183" s="1">
        <f>IF(ISBLANK(Operacje[[#Headers],[Data]])," -",MONTH(Operacje[[#This Row],[Data]]))</f>
        <v>11</v>
      </c>
    </row>
    <row r="184" spans="1:7" x14ac:dyDescent="0.25">
      <c r="A184" s="2">
        <v>400</v>
      </c>
      <c r="B184" s="1" t="s">
        <v>25</v>
      </c>
      <c r="C184" s="1" t="s">
        <v>27</v>
      </c>
      <c r="D184" s="1" t="s">
        <v>31</v>
      </c>
      <c r="E184" s="1" t="str">
        <f>_xlfn.XLOOKUP(Operacje[[#This Row],[Kategoria]],Kategorie[Kategoria],Kategorie[Typ],"",0)</f>
        <v>Wpływy</v>
      </c>
      <c r="F184" s="3">
        <v>45625</v>
      </c>
      <c r="G184" s="1">
        <f>IF(ISBLANK(Operacje[[#Headers],[Data]])," -",MONTH(Operacje[[#This Row],[Data]]))</f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tr">
        <f>_xlfn.XLOOKUP(Operacje[[#This Row],[Kategoria]],Kategorie[Kategoria],Kategorie[Typ],"",0)</f>
        <v>Wydatek</v>
      </c>
      <c r="F185" s="3">
        <v>45626</v>
      </c>
      <c r="G185" s="1">
        <f>IF(ISBLANK(Operacje[[#Headers],[Data]])," -",MONTH(Operacje[[#This Row],[Data]]))</f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tr">
        <f>_xlfn.XLOOKUP(Operacje[[#This Row],[Kategoria]],Kategorie[Kategoria],Kategorie[Typ],"",0)</f>
        <v>Wydatek</v>
      </c>
      <c r="F186" s="3">
        <v>45627</v>
      </c>
      <c r="G186" s="1">
        <f>IF(ISBLANK(Operacje[[#Headers],[Data]])," -",MONTH(Operacje[[#This Row],[Data]]))</f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tr">
        <f>_xlfn.XLOOKUP(Operacje[[#This Row],[Kategoria]],Kategorie[Kategoria],Kategorie[Typ],"",0)</f>
        <v>Wydatek</v>
      </c>
      <c r="F187" s="3">
        <v>45627</v>
      </c>
      <c r="G187" s="1">
        <f>IF(ISBLANK(Operacje[[#Headers],[Data]])," -",MONTH(Operacje[[#This Row],[Data]]))</f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29</v>
      </c>
      <c r="E188" s="1" t="str">
        <f>_xlfn.XLOOKUP(Operacje[[#This Row],[Kategoria]],Kategorie[Kategoria],Kategorie[Typ],"",0)</f>
        <v>Wydatek</v>
      </c>
      <c r="F188" s="3">
        <v>45628</v>
      </c>
      <c r="G188" s="1">
        <f>IF(ISBLANK(Operacje[[#Headers],[Data]])," -",MONTH(Operacje[[#This Row],[Data]]))</f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18</v>
      </c>
      <c r="E189" s="1" t="str">
        <f>_xlfn.XLOOKUP(Operacje[[#This Row],[Kategoria]],Kategorie[Kategoria],Kategorie[Typ],"",0)</f>
        <v>Wydatek</v>
      </c>
      <c r="F189" s="3">
        <v>45628</v>
      </c>
      <c r="G189" s="1">
        <f>IF(ISBLANK(Operacje[[#Headers],[Data]])," -",MONTH(Operacje[[#This Row],[Data]]))</f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23</v>
      </c>
      <c r="E190" s="1" t="str">
        <f>_xlfn.XLOOKUP(Operacje[[#This Row],[Kategoria]],Kategorie[Kategoria],Kategorie[Typ],"",0)</f>
        <v>Wydatek</v>
      </c>
      <c r="F190" s="3">
        <v>45628</v>
      </c>
      <c r="G190" s="1">
        <f>IF(ISBLANK(Operacje[[#Headers],[Data]])," ",MONTH(Operacje[[#This Row],[Data]]))</f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29</v>
      </c>
      <c r="E191" s="1" t="str">
        <f>_xlfn.XLOOKUP(Operacje[[#This Row],[Kategoria]],Kategorie[Kategoria],Kategorie[Typ],"",0)</f>
        <v>Wydatek</v>
      </c>
      <c r="F191" s="3">
        <v>45628</v>
      </c>
      <c r="G191" s="1">
        <f>IF(ISBLANK(Operacje[[#Headers],[Data]])," ",MONTH(Operacje[[#This Row],[Data]]))</f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18</v>
      </c>
      <c r="E192" s="1" t="str">
        <f>_xlfn.XLOOKUP(Operacje[[#This Row],[Kategoria]],Kategorie[Kategoria],Kategorie[Typ],"",0)</f>
        <v>Wydatek</v>
      </c>
      <c r="F192" s="3">
        <v>45628</v>
      </c>
      <c r="G192" s="1">
        <f>IF(ISBLANK(Operacje[[#Headers],[Data]])," -",MONTH(Operacje[[#This Row],[Data]]))</f>
        <v>12</v>
      </c>
    </row>
    <row r="193" spans="1:9" x14ac:dyDescent="0.25">
      <c r="A193" s="2">
        <v>-60</v>
      </c>
      <c r="B193" s="1" t="s">
        <v>7</v>
      </c>
      <c r="C193" s="1" t="s">
        <v>8</v>
      </c>
      <c r="D193" s="1" t="s">
        <v>23</v>
      </c>
      <c r="E193" s="1" t="str">
        <f>_xlfn.XLOOKUP(Operacje[[#This Row],[Kategoria]],Kategorie[Kategoria],Kategorie[Typ],"",0)</f>
        <v>Wydatek</v>
      </c>
      <c r="F193" s="3">
        <v>45628</v>
      </c>
      <c r="G193" s="1">
        <f>IF(ISBLANK(Operacje[[#Headers],[Data]])," -",MONTH(Operacje[[#This Row],[Data]]))</f>
        <v>12</v>
      </c>
    </row>
    <row r="194" spans="1:9" x14ac:dyDescent="0.25">
      <c r="A194" s="2">
        <v>-150</v>
      </c>
      <c r="B194" s="1" t="s">
        <v>7</v>
      </c>
      <c r="C194" s="1" t="s">
        <v>8</v>
      </c>
      <c r="D194" s="1" t="s">
        <v>21</v>
      </c>
      <c r="E194" s="1" t="str">
        <f>_xlfn.XLOOKUP(Operacje[[#This Row],[Kategoria]],Kategorie[Kategoria],Kategorie[Typ],"",0)</f>
        <v>Wydatek</v>
      </c>
      <c r="F194" s="3">
        <v>45629</v>
      </c>
      <c r="G194" s="1">
        <f>IF(ISBLANK(Operacje[[#Headers],[Data]])," -",MONTH(Operacje[[#This Row],[Data]]))</f>
        <v>12</v>
      </c>
    </row>
    <row r="195" spans="1:9" x14ac:dyDescent="0.25">
      <c r="A195" s="2">
        <v>-150</v>
      </c>
      <c r="B195" s="1" t="s">
        <v>7</v>
      </c>
      <c r="C195" s="1" t="s">
        <v>8</v>
      </c>
      <c r="D195" s="1" t="s">
        <v>21</v>
      </c>
      <c r="E195" s="1" t="str">
        <f>_xlfn.XLOOKUP(Operacje[[#This Row],[Kategoria]],Kategorie[Kategoria],Kategorie[Typ],"",0)</f>
        <v>Wydatek</v>
      </c>
      <c r="F195" s="3">
        <v>45629</v>
      </c>
      <c r="G195" s="1">
        <f>IF(ISBLANK(Operacje[[#Headers],[Data]])," -",MONTH(Operacje[[#This Row],[Data]]))</f>
        <v>12</v>
      </c>
    </row>
    <row r="196" spans="1:9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tr">
        <f>_xlfn.XLOOKUP(Operacje[[#This Row],[Kategoria]],Kategorie[Kategoria],Kategorie[Typ],"",0)</f>
        <v>Wydatek</v>
      </c>
      <c r="F196" s="3">
        <v>45632</v>
      </c>
      <c r="G196" s="1">
        <f>IF(ISBLANK(Operacje[[#Headers],[Data]])," -",MONTH(Operacje[[#This Row],[Data]]))</f>
        <v>12</v>
      </c>
    </row>
    <row r="197" spans="1:9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tr">
        <f>_xlfn.XLOOKUP(Operacje[[#This Row],[Kategoria]],Kategorie[Kategoria],Kategorie[Typ],"",0)</f>
        <v>Wydatek</v>
      </c>
      <c r="F197" s="3">
        <v>45632</v>
      </c>
      <c r="G197" s="1">
        <f>IF(ISBLANK(Operacje[[#Headers],[Data]])," -",MONTH(Operacje[[#This Row],[Data]]))</f>
        <v>12</v>
      </c>
    </row>
    <row r="198" spans="1:9" x14ac:dyDescent="0.25">
      <c r="A198" s="2">
        <v>4500</v>
      </c>
      <c r="B198" s="1" t="s">
        <v>7</v>
      </c>
      <c r="C198" s="1" t="s">
        <v>8</v>
      </c>
      <c r="D198" s="1" t="s">
        <v>10</v>
      </c>
      <c r="E198" s="1" t="str">
        <f>_xlfn.XLOOKUP(Operacje[[#This Row],[Kategoria]],Kategorie[Kategoria],Kategorie[Typ],"",0)</f>
        <v>Wpływy</v>
      </c>
      <c r="F198" s="3">
        <v>45636</v>
      </c>
      <c r="G198" s="1">
        <f>IF(ISBLANK(Operacje[[#Headers],[Data]])," -",MONTH(Operacje[[#This Row],[Data]]))</f>
        <v>12</v>
      </c>
    </row>
    <row r="199" spans="1:9" x14ac:dyDescent="0.25">
      <c r="A199" s="2">
        <v>-2000</v>
      </c>
      <c r="B199" s="1" t="s">
        <v>7</v>
      </c>
      <c r="C199" s="1" t="s">
        <v>8</v>
      </c>
      <c r="D199" s="1" t="s">
        <v>12</v>
      </c>
      <c r="E199" s="1" t="str">
        <f>_xlfn.XLOOKUP(Operacje[[#This Row],[Kategoria]],Kategorie[Kategoria],Kategorie[Typ],"",0)</f>
        <v>Wydatek</v>
      </c>
      <c r="F199" s="3">
        <v>45637</v>
      </c>
      <c r="G199" s="1">
        <f>IF(ISBLANK(Operacje[[#Headers],[Data]])," -",MONTH(Operacje[[#This Row],[Data]]))</f>
        <v>12</v>
      </c>
    </row>
    <row r="200" spans="1:9" x14ac:dyDescent="0.25">
      <c r="A200" s="2">
        <v>-50</v>
      </c>
      <c r="B200" s="1" t="s">
        <v>7</v>
      </c>
      <c r="C200" s="1" t="s">
        <v>8</v>
      </c>
      <c r="D200" s="1" t="s">
        <v>21</v>
      </c>
      <c r="E200" s="1" t="str">
        <f>_xlfn.XLOOKUP(Operacje[[#This Row],[Kategoria]],Kategorie[Kategoria],Kategorie[Typ],"",0)</f>
        <v>Wydatek</v>
      </c>
      <c r="F200" s="3">
        <v>45640</v>
      </c>
      <c r="G200" s="1">
        <f>IF(ISBLANK(Operacje[[#Headers],[Data]])," -",MONTH(Operacje[[#This Row],[Data]]))</f>
        <v>12</v>
      </c>
    </row>
    <row r="201" spans="1:9" x14ac:dyDescent="0.25">
      <c r="A201" s="2">
        <v>-100</v>
      </c>
      <c r="B201" s="1" t="s">
        <v>7</v>
      </c>
      <c r="C201" s="1" t="s">
        <v>8</v>
      </c>
      <c r="D201" s="1" t="s">
        <v>24</v>
      </c>
      <c r="E201" s="1" t="str">
        <f>_xlfn.XLOOKUP(Operacje[[#This Row],[Kategoria]],Kategorie[Kategoria],Kategorie[Typ],"",0)</f>
        <v>Wydatek</v>
      </c>
      <c r="F201" s="3">
        <v>45641</v>
      </c>
      <c r="G201" s="1">
        <f>IF(ISBLANK(Operacje[[#Headers],[Data]])," -",MONTH(Operacje[[#This Row],[Data]]))</f>
        <v>12</v>
      </c>
    </row>
    <row r="202" spans="1:9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tr">
        <f>_xlfn.XLOOKUP(Operacje[[#This Row],[Kategoria]],Kategorie[Kategoria],Kategorie[Typ],"",0)</f>
        <v>Wydatek</v>
      </c>
      <c r="F202" s="3">
        <v>45644</v>
      </c>
      <c r="G202" s="1">
        <f>IF(ISBLANK(Operacje[[#Headers],[Data]])," -",MONTH(Operacje[[#This Row],[Data]]))</f>
        <v>12</v>
      </c>
    </row>
    <row r="203" spans="1:9" x14ac:dyDescent="0.25">
      <c r="A203" s="2">
        <v>500</v>
      </c>
      <c r="B203" s="1" t="s">
        <v>25</v>
      </c>
      <c r="C203" s="1" t="s">
        <v>27</v>
      </c>
      <c r="D203" s="1" t="s">
        <v>31</v>
      </c>
      <c r="E203" s="1" t="str">
        <f>_xlfn.XLOOKUP(Operacje[[#This Row],[Kategoria]],Kategorie[Kategoria],Kategorie[Typ],"",0)</f>
        <v>Wpływy</v>
      </c>
      <c r="F203" s="3">
        <v>45648</v>
      </c>
      <c r="G203" s="1">
        <f>IF(ISBLANK(Operacje[[#Headers],[Data]])," ",MONTH(Operacje[[#This Row],[Data]]))</f>
        <v>12</v>
      </c>
    </row>
    <row r="204" spans="1:9" x14ac:dyDescent="0.25">
      <c r="A204" s="2">
        <v>-100</v>
      </c>
      <c r="B204" s="1" t="s">
        <v>25</v>
      </c>
      <c r="C204" s="1" t="s">
        <v>27</v>
      </c>
      <c r="D204" s="1" t="s">
        <v>21</v>
      </c>
      <c r="E204" s="1" t="str">
        <f>_xlfn.XLOOKUP(Operacje[[#This Row],[Kategoria]],Kategorie[Kategoria],Kategorie[Typ],"",0)</f>
        <v>Wydatek</v>
      </c>
      <c r="F204" s="3">
        <v>45649</v>
      </c>
      <c r="G204" s="1">
        <f>IF(ISBLANK(Operacje[[#Headers],[Data]])," -",MONTH(Operacje[[#This Row],[Data]]))</f>
        <v>12</v>
      </c>
    </row>
    <row r="205" spans="1:9" x14ac:dyDescent="0.25">
      <c r="A205" s="2">
        <v>1500</v>
      </c>
      <c r="B205" s="1" t="s">
        <v>25</v>
      </c>
      <c r="C205" s="1" t="s">
        <v>27</v>
      </c>
      <c r="D205" s="1" t="s">
        <v>31</v>
      </c>
      <c r="E205" s="1" t="str">
        <f>_xlfn.XLOOKUP(Operacje[[#This Row],[Kategoria]],Kategorie[Kategoria],Kategorie[Typ],"",0)</f>
        <v>Wpływy</v>
      </c>
      <c r="F205" s="3">
        <v>45650</v>
      </c>
      <c r="G205" s="1">
        <f>IF(ISBLANK(Operacje[[#Headers],[Data]])," -",MONTH(Operacje[[#This Row],[Data]]))</f>
        <v>12</v>
      </c>
    </row>
    <row r="206" spans="1:9" x14ac:dyDescent="0.25">
      <c r="A206" s="2">
        <v>-500</v>
      </c>
      <c r="B206" s="1" t="s">
        <v>25</v>
      </c>
      <c r="C206" s="1" t="s">
        <v>27</v>
      </c>
      <c r="D206" s="1" t="s">
        <v>18</v>
      </c>
      <c r="E206" s="1" t="str">
        <f>_xlfn.XLOOKUP(Operacje[[#This Row],[Kategoria]],Kategorie[Kategoria],Kategorie[Typ],"",0)</f>
        <v>Wydatek</v>
      </c>
      <c r="F206" s="3">
        <v>45654</v>
      </c>
      <c r="G206" s="1">
        <f>IF(ISBLANK(Operacje[[#Headers],[Data]])," -",MONTH(Operacje[[#This Row],[Data]]))</f>
        <v>12</v>
      </c>
    </row>
    <row r="207" spans="1:9" x14ac:dyDescent="0.25">
      <c r="A207" s="2">
        <v>-300</v>
      </c>
      <c r="B207" s="1" t="s">
        <v>25</v>
      </c>
      <c r="C207" s="1" t="s">
        <v>27</v>
      </c>
      <c r="D207" s="1" t="s">
        <v>9</v>
      </c>
      <c r="E207" s="1" t="str">
        <f>_xlfn.XLOOKUP(Operacje[[#This Row],[Kategoria]],Kategorie[Kategoria],Kategorie[Typ],"",0)</f>
        <v>Wydatek</v>
      </c>
      <c r="F207" s="3">
        <v>45656</v>
      </c>
      <c r="G207" s="1">
        <f>IF(ISBLANK(Operacje[[#Headers],[Data]])," -",MONTH(Operacje[[#This Row],[Data]]))</f>
        <v>12</v>
      </c>
    </row>
    <row r="208" spans="1:9" x14ac:dyDescent="0.25">
      <c r="A208" s="2">
        <v>1500</v>
      </c>
      <c r="B208" s="1" t="s">
        <v>25</v>
      </c>
      <c r="C208" s="1" t="s">
        <v>27</v>
      </c>
      <c r="D208" s="1" t="s">
        <v>31</v>
      </c>
      <c r="E208" s="4" t="str">
        <f>_xlfn.XLOOKUP(Operacje[[#This Row],[Kategoria]],Kategorie[Kategoria],Kategorie[Typ],"",0)</f>
        <v>Wpływy</v>
      </c>
      <c r="F208" s="3">
        <v>45650</v>
      </c>
      <c r="G208" s="1">
        <f>IF(ISBLANK(Operacje[[#Headers],[Data]])," -",MONTH(Operacje[[#This Row],[Data]]))</f>
        <v>12</v>
      </c>
      <c r="I208" t="str" cm="1">
        <f t="array" ref="I208:I210">CHOOSE(MATCH($B2,kategorie!D$1:F$1),kategorie!D$2:D$4,kategorie!E$2:E$3,kategorie!F$2:F$3)</f>
        <v>Konto</v>
      </c>
    </row>
    <row r="209" spans="9:9" x14ac:dyDescent="0.25">
      <c r="I209" t="str">
        <v>Karta</v>
      </c>
    </row>
    <row r="210" spans="9:9" x14ac:dyDescent="0.25">
      <c r="I210" t="str">
        <v>Lokata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8532EA58-2A03-44F5-AD8C-81C16810D1A3}">
          <x14:formula1>
            <xm:f>kategorie!$A$2:$A$17</xm:f>
          </x14:formula1>
          <xm:sqref>D2:D1048576</xm:sqref>
        </x14:dataValidation>
        <x14:dataValidation type="list" allowBlank="1" showInputMessage="1" showErrorMessage="1" xr:uid="{FEDD145B-A58C-4708-9F41-883C963B3B6C}">
          <x14:formula1>
            <xm:f>kategorie!$D$1:$F$1</xm:f>
          </x14:formula1>
          <xm:sqref>B2:B1048576</xm:sqref>
        </x14:dataValidation>
        <x14:dataValidation type="list" allowBlank="1" showInputMessage="1" showErrorMessage="1" xr:uid="{2917B781-9B5E-43DB-B639-4FFF2C635CDF}">
          <x14:formula1>
            <xm:f>CHOOSE(MATCH($B2,kategorie!D$1:F$1),kategorie!D$2:D$4,kategorie!E$2:E$3,kategorie!F$2:F$3)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8762-3F00-43D6-B375-8B5536F3B329}">
  <dimension ref="A1:I17"/>
  <sheetViews>
    <sheetView workbookViewId="0">
      <selection sqref="A1:B17"/>
    </sheetView>
  </sheetViews>
  <sheetFormatPr defaultRowHeight="15" x14ac:dyDescent="0.25"/>
  <cols>
    <col min="1" max="1" width="17.28515625" bestFit="1" customWidth="1"/>
    <col min="2" max="2" width="8.85546875" bestFit="1" customWidth="1"/>
    <col min="9" max="9" width="10.140625" customWidth="1"/>
  </cols>
  <sheetData>
    <row r="1" spans="1:9" x14ac:dyDescent="0.25">
      <c r="A1" t="s">
        <v>3</v>
      </c>
      <c r="B1" t="s">
        <v>4</v>
      </c>
      <c r="D1" t="s">
        <v>7</v>
      </c>
      <c r="E1" t="s">
        <v>13</v>
      </c>
      <c r="F1" t="s">
        <v>25</v>
      </c>
      <c r="H1" t="s">
        <v>1</v>
      </c>
      <c r="I1" t="s">
        <v>2</v>
      </c>
    </row>
    <row r="2" spans="1:9" x14ac:dyDescent="0.25">
      <c r="A2" t="s">
        <v>9</v>
      </c>
      <c r="B2" t="s">
        <v>33</v>
      </c>
      <c r="D2" t="s">
        <v>8</v>
      </c>
      <c r="E2" t="s">
        <v>8</v>
      </c>
      <c r="F2" t="s">
        <v>27</v>
      </c>
      <c r="H2" t="s">
        <v>7</v>
      </c>
      <c r="I2" t="s">
        <v>14</v>
      </c>
    </row>
    <row r="3" spans="1:9" x14ac:dyDescent="0.25">
      <c r="A3" t="s">
        <v>12</v>
      </c>
      <c r="B3" t="s">
        <v>33</v>
      </c>
      <c r="D3" t="s">
        <v>14</v>
      </c>
      <c r="E3" t="s">
        <v>19</v>
      </c>
      <c r="F3" t="s">
        <v>26</v>
      </c>
      <c r="H3" t="s">
        <v>7</v>
      </c>
      <c r="I3" t="s">
        <v>8</v>
      </c>
    </row>
    <row r="4" spans="1:9" x14ac:dyDescent="0.25">
      <c r="A4" t="s">
        <v>23</v>
      </c>
      <c r="B4" t="s">
        <v>33</v>
      </c>
      <c r="D4" t="s">
        <v>17</v>
      </c>
      <c r="H4" t="s">
        <v>7</v>
      </c>
      <c r="I4" t="s">
        <v>17</v>
      </c>
    </row>
    <row r="5" spans="1:9" x14ac:dyDescent="0.25">
      <c r="A5" t="s">
        <v>18</v>
      </c>
      <c r="B5" t="s">
        <v>33</v>
      </c>
      <c r="H5" t="s">
        <v>13</v>
      </c>
      <c r="I5" t="s">
        <v>8</v>
      </c>
    </row>
    <row r="6" spans="1:9" x14ac:dyDescent="0.25">
      <c r="A6" t="s">
        <v>21</v>
      </c>
      <c r="B6" t="s">
        <v>33</v>
      </c>
      <c r="H6" t="s">
        <v>13</v>
      </c>
      <c r="I6" t="s">
        <v>19</v>
      </c>
    </row>
    <row r="7" spans="1:9" x14ac:dyDescent="0.25">
      <c r="A7" t="s">
        <v>24</v>
      </c>
      <c r="B7" t="s">
        <v>33</v>
      </c>
      <c r="H7" t="s">
        <v>25</v>
      </c>
      <c r="I7" t="s">
        <v>26</v>
      </c>
    </row>
    <row r="8" spans="1:9" x14ac:dyDescent="0.25">
      <c r="A8" t="s">
        <v>15</v>
      </c>
      <c r="B8" t="s">
        <v>33</v>
      </c>
      <c r="H8" t="s">
        <v>25</v>
      </c>
      <c r="I8" t="s">
        <v>27</v>
      </c>
    </row>
    <row r="9" spans="1:9" x14ac:dyDescent="0.25">
      <c r="A9" t="s">
        <v>22</v>
      </c>
      <c r="B9" t="s">
        <v>33</v>
      </c>
    </row>
    <row r="10" spans="1:9" x14ac:dyDescent="0.25">
      <c r="A10" t="s">
        <v>29</v>
      </c>
      <c r="B10" t="s">
        <v>33</v>
      </c>
    </row>
    <row r="11" spans="1:9" x14ac:dyDescent="0.25">
      <c r="A11" t="s">
        <v>31</v>
      </c>
      <c r="B11" t="s">
        <v>11</v>
      </c>
    </row>
    <row r="12" spans="1:9" x14ac:dyDescent="0.25">
      <c r="A12" t="s">
        <v>28</v>
      </c>
      <c r="B12" t="s">
        <v>11</v>
      </c>
    </row>
    <row r="13" spans="1:9" x14ac:dyDescent="0.25">
      <c r="A13" t="s">
        <v>20</v>
      </c>
      <c r="B13" t="s">
        <v>11</v>
      </c>
    </row>
    <row r="14" spans="1:9" x14ac:dyDescent="0.25">
      <c r="A14" t="s">
        <v>16</v>
      </c>
      <c r="B14" t="s">
        <v>11</v>
      </c>
    </row>
    <row r="15" spans="1:9" x14ac:dyDescent="0.25">
      <c r="A15" t="s">
        <v>32</v>
      </c>
      <c r="B15" t="s">
        <v>11</v>
      </c>
    </row>
    <row r="16" spans="1:9" x14ac:dyDescent="0.25">
      <c r="A16" t="s">
        <v>10</v>
      </c>
      <c r="B16" t="s">
        <v>11</v>
      </c>
    </row>
    <row r="17" spans="1:2" x14ac:dyDescent="0.25">
      <c r="A17" t="s">
        <v>30</v>
      </c>
      <c r="B17" t="s">
        <v>34</v>
      </c>
    </row>
  </sheetData>
  <sortState xmlns:xlrd2="http://schemas.microsoft.com/office/spreadsheetml/2017/richdata2" ref="H1:I8">
    <sortCondition ref="H1:H8"/>
    <sortCondition ref="I1:I8"/>
  </sortState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9398-3188-4900-9414-862F2E8858A6}">
  <dimension ref="A1:E33"/>
  <sheetViews>
    <sheetView tabSelected="1" topLeftCell="A7" workbookViewId="0">
      <selection activeCell="E28" sqref="E28"/>
    </sheetView>
  </sheetViews>
  <sheetFormatPr defaultRowHeight="15" outlineLevelRow="2" x14ac:dyDescent="0.25"/>
  <cols>
    <col min="1" max="1" width="17.28515625" bestFit="1" customWidth="1"/>
    <col min="2" max="2" width="10.140625" customWidth="1"/>
    <col min="3" max="3" width="19.42578125" customWidth="1"/>
    <col min="4" max="4" width="11.28515625" customWidth="1"/>
    <col min="5" max="5" width="16.7109375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t="s">
        <v>7</v>
      </c>
      <c r="B2" t="s">
        <v>14</v>
      </c>
      <c r="C2">
        <v>0</v>
      </c>
      <c r="D2">
        <f>SUMIFS(Operacje[Kwota],Operacje[Bank],stycen[[#This Row],[Bank]],Operacje[Produkt],stycen[[#This Row],[Produkt]],Operacje[Miesiąc],stycen!$B$11)</f>
        <v>-175</v>
      </c>
      <c r="E2">
        <f>stycen[[#This Row],[Saldo poczatkowe ]]+stycen[[#This Row],[operacje ]]</f>
        <v>-175</v>
      </c>
    </row>
    <row r="3" spans="1:5" x14ac:dyDescent="0.25">
      <c r="A3" t="s">
        <v>7</v>
      </c>
      <c r="B3" t="s">
        <v>8</v>
      </c>
      <c r="C3">
        <v>600</v>
      </c>
      <c r="D3">
        <f>SUMIFS(Operacje[Kwota],Operacje[Bank],stycen[[#This Row],[Bank]],Operacje[Produkt],stycen[[#This Row],[Produkt]],Operacje[Miesiąc],stycen!$B$11)</f>
        <v>1100</v>
      </c>
      <c r="E3">
        <f>stycen[[#This Row],[Saldo poczatkowe ]]+stycen[[#This Row],[operacje ]]</f>
        <v>1700</v>
      </c>
    </row>
    <row r="4" spans="1:5" x14ac:dyDescent="0.25">
      <c r="A4" t="s">
        <v>7</v>
      </c>
      <c r="B4" t="s">
        <v>17</v>
      </c>
      <c r="C4">
        <v>2000</v>
      </c>
      <c r="D4">
        <f>SUMIFS(Operacje[Kwota],Operacje[Bank],stycen[[#This Row],[Bank]],Operacje[Produkt],stycen[[#This Row],[Produkt]],Operacje[Miesiąc],stycen!$B$11)</f>
        <v>-400</v>
      </c>
      <c r="E4">
        <f>stycen[[#This Row],[Saldo poczatkowe ]]+stycen[[#This Row],[operacje ]]</f>
        <v>1600</v>
      </c>
    </row>
    <row r="5" spans="1:5" x14ac:dyDescent="0.25">
      <c r="A5" t="s">
        <v>13</v>
      </c>
      <c r="B5" t="s">
        <v>8</v>
      </c>
      <c r="C5">
        <v>100</v>
      </c>
      <c r="D5">
        <f>SUMIFS(Operacje[Kwota],Operacje[Bank],stycen[[#This Row],[Bank]],Operacje[Produkt],stycen[[#This Row],[Produkt]],Operacje[Miesiąc],stycen!$B$11)</f>
        <v>-35</v>
      </c>
      <c r="E5">
        <f>stycen[[#This Row],[Saldo poczatkowe ]]+stycen[[#This Row],[operacje ]]</f>
        <v>65</v>
      </c>
    </row>
    <row r="6" spans="1:5" x14ac:dyDescent="0.25">
      <c r="A6" t="s">
        <v>13</v>
      </c>
      <c r="B6" t="s">
        <v>19</v>
      </c>
      <c r="C6">
        <v>10.5</v>
      </c>
      <c r="D6">
        <f>SUMIFS(Operacje[Kwota],Operacje[Bank],stycen[[#This Row],[Bank]],Operacje[Produkt],stycen[[#This Row],[Produkt]],Operacje[Miesiąc],stycen!$B$11)</f>
        <v>255.5</v>
      </c>
      <c r="E6">
        <f>stycen[[#This Row],[Saldo poczatkowe ]]+stycen[[#This Row],[operacje ]]</f>
        <v>266</v>
      </c>
    </row>
    <row r="7" spans="1:5" x14ac:dyDescent="0.25">
      <c r="A7" t="s">
        <v>25</v>
      </c>
      <c r="B7" t="s">
        <v>26</v>
      </c>
      <c r="C7">
        <v>200</v>
      </c>
      <c r="D7">
        <f>SUMIFS(Operacje[Kwota],Operacje[Bank],stycen[[#This Row],[Bank]],Operacje[Produkt],stycen[[#This Row],[Produkt]],Operacje[Miesiąc],stycen!$B$11)</f>
        <v>-50</v>
      </c>
      <c r="E7">
        <f>stycen[[#This Row],[Saldo poczatkowe ]]+stycen[[#This Row],[operacje ]]</f>
        <v>150</v>
      </c>
    </row>
    <row r="8" spans="1:5" x14ac:dyDescent="0.25">
      <c r="A8" t="s">
        <v>25</v>
      </c>
      <c r="B8" t="s">
        <v>27</v>
      </c>
      <c r="C8">
        <v>30</v>
      </c>
      <c r="D8">
        <f>SUMIFS(Operacje[Kwota],Operacje[Bank],stycen[[#This Row],[Bank]],Operacje[Produkt],stycen[[#This Row],[Produkt]],Operacje[Miesiąc],stycen!$B$11)</f>
        <v>150</v>
      </c>
      <c r="E8">
        <f>stycen[[#This Row],[Saldo poczatkowe ]]+stycen[[#This Row],[operacje ]]</f>
        <v>180</v>
      </c>
    </row>
    <row r="9" spans="1:5" x14ac:dyDescent="0.25">
      <c r="A9" t="s">
        <v>38</v>
      </c>
      <c r="C9">
        <f>SUBTOTAL(109,stycen[[Saldo poczatkowe ]])</f>
        <v>2940.5</v>
      </c>
      <c r="D9">
        <f>SUBTOTAL(109,stycen[[operacje ]])</f>
        <v>845.5</v>
      </c>
      <c r="E9">
        <f>SUBTOTAL(109,stycen[[saldo koncowe ]])</f>
        <v>3786</v>
      </c>
    </row>
    <row r="11" spans="1:5" x14ac:dyDescent="0.25">
      <c r="A11" t="s">
        <v>6</v>
      </c>
      <c r="B11">
        <v>1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9</v>
      </c>
      <c r="B14" s="5" t="s">
        <v>33</v>
      </c>
      <c r="C14" s="5">
        <f>SUMIFS(Operacje[Kwota],Operacje[Kategoria],$A14,Operacje[Miesiąc],$B$11)</f>
        <v>-1715</v>
      </c>
    </row>
    <row r="15" spans="1:5" outlineLevel="2" x14ac:dyDescent="0.25">
      <c r="A15" s="5" t="s">
        <v>12</v>
      </c>
      <c r="B15" s="5" t="s">
        <v>33</v>
      </c>
      <c r="C15" s="5">
        <f>SUMIFS(Operacje[Kwota],Operacje[Kategoria],$A15,Operacje[Miesiąc],$B$11)</f>
        <v>-2000</v>
      </c>
    </row>
    <row r="16" spans="1:5" outlineLevel="2" x14ac:dyDescent="0.25">
      <c r="A16" s="5" t="s">
        <v>23</v>
      </c>
      <c r="B16" s="5" t="s">
        <v>33</v>
      </c>
      <c r="C16" s="5">
        <f>SUMIFS(Operacje[Kwota],Operacje[Kategoria],$A16,Operacje[Miesiąc],$B$11)</f>
        <v>-80</v>
      </c>
    </row>
    <row r="17" spans="1:3" outlineLevel="2" x14ac:dyDescent="0.25">
      <c r="A17" s="5" t="s">
        <v>18</v>
      </c>
      <c r="B17" s="5" t="s">
        <v>33</v>
      </c>
      <c r="C17" s="5">
        <f>SUMIFS(Operacje[Kwota],Operacje[Kategoria],$A17,Operacje[Miesiąc],$B$11)</f>
        <v>-500</v>
      </c>
    </row>
    <row r="18" spans="1:3" outlineLevel="2" x14ac:dyDescent="0.25">
      <c r="A18" s="5" t="s">
        <v>21</v>
      </c>
      <c r="B18" s="5" t="s">
        <v>33</v>
      </c>
      <c r="C18" s="5">
        <f>SUMIFS(Operacje[Kwota],Operacje[Kategoria],$A18,Operacje[Miesiąc],$B$11)</f>
        <v>-85</v>
      </c>
    </row>
    <row r="19" spans="1:3" outlineLevel="2" x14ac:dyDescent="0.25">
      <c r="A19" s="5" t="s">
        <v>24</v>
      </c>
      <c r="B19" s="5" t="s">
        <v>33</v>
      </c>
      <c r="C19" s="5">
        <f>SUMIFS(Operacje[Kwota],Operacje[Kategoria],$A19,Operacje[Miesiąc],$B$11)</f>
        <v>-100</v>
      </c>
    </row>
    <row r="20" spans="1:3" outlineLevel="2" x14ac:dyDescent="0.25">
      <c r="A20" s="5" t="s">
        <v>15</v>
      </c>
      <c r="B20" s="5" t="s">
        <v>33</v>
      </c>
      <c r="C20" s="5">
        <f>SUMIFS(Operacje[Kwota],Operacje[Kategoria],$A20,Operacje[Miesiąc],$B$11)</f>
        <v>-150</v>
      </c>
    </row>
    <row r="21" spans="1:3" outlineLevel="2" x14ac:dyDescent="0.25">
      <c r="A21" s="5" t="s">
        <v>22</v>
      </c>
      <c r="B21" s="5" t="s">
        <v>33</v>
      </c>
      <c r="C21" s="5">
        <f>SUMIFS(Operacje[Kwota],Operacje[Kategoria],$A21,Operacje[Miesiąc],$B$11)</f>
        <v>-80</v>
      </c>
    </row>
    <row r="22" spans="1:3" outlineLevel="2" x14ac:dyDescent="0.25">
      <c r="A22" s="5" t="s">
        <v>29</v>
      </c>
      <c r="B22" s="5" t="s">
        <v>33</v>
      </c>
      <c r="C22" s="5">
        <f>SUMIFS(Operacje[Kwota],Operacje[Kategoria],$A22,Operacje[Miesiąc],$B$11)</f>
        <v>-100</v>
      </c>
    </row>
    <row r="23" spans="1:3" outlineLevel="1" x14ac:dyDescent="0.25">
      <c r="A23" s="5"/>
      <c r="B23" s="6" t="s">
        <v>40</v>
      </c>
      <c r="C23" s="5">
        <f>SUBTOTAL(9,C14:C22)</f>
        <v>-4810</v>
      </c>
    </row>
    <row r="24" spans="1:3" outlineLevel="2" x14ac:dyDescent="0.25">
      <c r="A24" s="5" t="s">
        <v>31</v>
      </c>
      <c r="B24" s="5" t="s">
        <v>11</v>
      </c>
      <c r="C24" s="5">
        <f>SUMIFS(Operacje[Kwota],Operacje[Kategoria],$A24,Operacje[Miesiąc],$B$11)</f>
        <v>0</v>
      </c>
    </row>
    <row r="25" spans="1:3" outlineLevel="2" x14ac:dyDescent="0.25">
      <c r="A25" s="5" t="s">
        <v>28</v>
      </c>
      <c r="B25" s="5" t="s">
        <v>11</v>
      </c>
      <c r="C25" s="5">
        <f>SUMIFS(Operacje[Kwota],Operacje[Kategoria],$A25,Operacje[Miesiąc],$B$11)</f>
        <v>105.5</v>
      </c>
    </row>
    <row r="26" spans="1:3" outlineLevel="2" x14ac:dyDescent="0.25">
      <c r="A26" s="5" t="s">
        <v>20</v>
      </c>
      <c r="B26" s="5" t="s">
        <v>11</v>
      </c>
      <c r="C26" s="5">
        <f>SUMIFS(Operacje[Kwota],Operacje[Kategoria],$A26,Operacje[Miesiąc],$B$11)</f>
        <v>250</v>
      </c>
    </row>
    <row r="27" spans="1:3" outlineLevel="2" x14ac:dyDescent="0.25">
      <c r="A27" s="5" t="s">
        <v>16</v>
      </c>
      <c r="B27" s="5" t="s">
        <v>11</v>
      </c>
      <c r="C27" s="5">
        <f>SUMIFS(Operacje[Kwota],Operacje[Kategoria],$A27,Operacje[Miesiąc],$B$11)</f>
        <v>800</v>
      </c>
    </row>
    <row r="28" spans="1:3" outlineLevel="2" x14ac:dyDescent="0.25">
      <c r="A28" s="5" t="s">
        <v>32</v>
      </c>
      <c r="B28" s="5" t="s">
        <v>11</v>
      </c>
      <c r="C28" s="5">
        <f>SUMIFS(Operacje[Kwota],Operacje[Kategoria],$A28,Operacje[Miesiąc],$B$11)</f>
        <v>0</v>
      </c>
    </row>
    <row r="29" spans="1:3" outlineLevel="2" x14ac:dyDescent="0.25">
      <c r="A29" s="5" t="s">
        <v>10</v>
      </c>
      <c r="B29" s="5" t="s">
        <v>11</v>
      </c>
      <c r="C29" s="5">
        <f>SUMIFS(Operacje[Kwota],Operacje[Kategoria],$A29,Operacje[Miesiąc],$B$11)</f>
        <v>4500</v>
      </c>
    </row>
    <row r="30" spans="1:3" outlineLevel="1" x14ac:dyDescent="0.25">
      <c r="A30" s="5"/>
      <c r="B30" s="6" t="s">
        <v>41</v>
      </c>
      <c r="C30" s="5">
        <f>SUBTOTAL(9,C24:C29)</f>
        <v>5655.5</v>
      </c>
    </row>
    <row r="31" spans="1:3" outlineLevel="2" x14ac:dyDescent="0.25">
      <c r="A31" s="5" t="s">
        <v>30</v>
      </c>
      <c r="B31" s="5" t="s">
        <v>34</v>
      </c>
      <c r="C31" s="5">
        <f>SUMIFS(Operacje[Kwota],Operacje[Kategoria],$A31,Operacje[Miesiąc],$B$11)</f>
        <v>0</v>
      </c>
    </row>
    <row r="32" spans="1:3" outlineLevel="1" x14ac:dyDescent="0.25">
      <c r="A32" s="7"/>
      <c r="B32" s="8" t="s">
        <v>42</v>
      </c>
      <c r="C32" s="7">
        <f>SUBTOTAL(9,C31:C31)</f>
        <v>0</v>
      </c>
    </row>
    <row r="33" spans="1:3" x14ac:dyDescent="0.25">
      <c r="A33" s="7"/>
      <c r="B33" s="8" t="s">
        <v>39</v>
      </c>
      <c r="C33" s="7">
        <f>SUBTOTAL(9,C14:C31)</f>
        <v>845.5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operacje</vt:lpstr>
      <vt:lpstr>kategorie</vt:lpstr>
      <vt:lpstr>stycen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s-A013-31</cp:lastModifiedBy>
  <dcterms:created xsi:type="dcterms:W3CDTF">2024-12-14T15:11:08Z</dcterms:created>
  <dcterms:modified xsi:type="dcterms:W3CDTF">2024-12-14T19:32:09Z</dcterms:modified>
</cp:coreProperties>
</file>