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zymonbocian/Documents/CallCenterStaffing/"/>
    </mc:Choice>
  </mc:AlternateContent>
  <xr:revisionPtr revIDLastSave="0" documentId="13_ncr:1_{96FDBC6A-0995-2B4B-BDEC-5806D7374A76}" xr6:coauthVersionLast="45" xr6:coauthVersionMax="45" xr10:uidLastSave="{00000000-0000-0000-0000-000000000000}"/>
  <bookViews>
    <workbookView xWindow="10160" yWindow="0" windowWidth="15440" windowHeight="16000" xr2:uid="{5AB03E32-6EDB-4D27-8353-3442797D800C}"/>
  </bookViews>
  <sheets>
    <sheet name="Erlang C Formula explained" sheetId="1" r:id="rId1"/>
    <sheet name="Factoria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3" i="1" l="1"/>
  <c r="C111" i="1"/>
  <c r="C74" i="1"/>
  <c r="C55" i="1"/>
  <c r="C37" i="1"/>
  <c r="C127" i="1"/>
  <c r="C99" i="1"/>
  <c r="C16" i="1"/>
  <c r="C14" i="1"/>
  <c r="C12" i="1"/>
  <c r="C25" i="2" l="1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6" i="2" l="1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5" i="2"/>
  <c r="C232" i="1" l="1"/>
  <c r="C230" i="1"/>
  <c r="C223" i="1"/>
  <c r="C135" i="1"/>
  <c r="C160" i="1"/>
  <c r="C186" i="1"/>
  <c r="C145" i="1"/>
  <c r="D145" i="1"/>
  <c r="C146" i="1"/>
  <c r="D146" i="1"/>
  <c r="C147" i="1"/>
  <c r="D147" i="1"/>
  <c r="C148" i="1"/>
  <c r="D148" i="1"/>
  <c r="E148" i="1" s="1"/>
  <c r="C149" i="1"/>
  <c r="E149" i="1" s="1"/>
  <c r="D149" i="1"/>
  <c r="C198" i="1"/>
  <c r="D198" i="1"/>
  <c r="C199" i="1"/>
  <c r="D199" i="1"/>
  <c r="C200" i="1"/>
  <c r="D200" i="1"/>
  <c r="C201" i="1"/>
  <c r="D201" i="1"/>
  <c r="E201" i="1"/>
  <c r="C202" i="1"/>
  <c r="D202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C174" i="1"/>
  <c r="D174" i="1"/>
  <c r="C175" i="1"/>
  <c r="D175" i="1"/>
  <c r="E175" i="1" s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44" i="1"/>
  <c r="C144" i="1"/>
  <c r="D143" i="1"/>
  <c r="E143" i="1" s="1"/>
  <c r="C143" i="1"/>
  <c r="D142" i="1"/>
  <c r="C142" i="1"/>
  <c r="D141" i="1"/>
  <c r="C141" i="1"/>
  <c r="D140" i="1"/>
  <c r="C140" i="1"/>
  <c r="D139" i="1"/>
  <c r="E139" i="1" s="1"/>
  <c r="C139" i="1"/>
  <c r="D138" i="1"/>
  <c r="C138" i="1"/>
  <c r="E88" i="1"/>
  <c r="E89" i="1"/>
  <c r="E90" i="1"/>
  <c r="E91" i="1"/>
  <c r="E92" i="1"/>
  <c r="E93" i="1"/>
  <c r="E94" i="1"/>
  <c r="E95" i="1"/>
  <c r="E96" i="1"/>
  <c r="E97" i="1"/>
  <c r="E87" i="1"/>
  <c r="D88" i="1"/>
  <c r="D89" i="1"/>
  <c r="D90" i="1"/>
  <c r="D91" i="1"/>
  <c r="D92" i="1"/>
  <c r="D93" i="1"/>
  <c r="D94" i="1"/>
  <c r="D95" i="1"/>
  <c r="D96" i="1"/>
  <c r="D97" i="1"/>
  <c r="D87" i="1"/>
  <c r="C43" i="1"/>
  <c r="C42" i="1"/>
  <c r="C41" i="1"/>
  <c r="C40" i="1"/>
  <c r="E146" i="1" l="1"/>
  <c r="E163" i="1"/>
  <c r="F163" i="1" s="1"/>
  <c r="E165" i="1"/>
  <c r="E166" i="1"/>
  <c r="E167" i="1"/>
  <c r="E169" i="1"/>
  <c r="E170" i="1"/>
  <c r="E171" i="1"/>
  <c r="E173" i="1"/>
  <c r="E174" i="1"/>
  <c r="E190" i="1"/>
  <c r="E192" i="1"/>
  <c r="E194" i="1"/>
  <c r="E196" i="1"/>
  <c r="E202" i="1"/>
  <c r="E199" i="1"/>
  <c r="E147" i="1"/>
  <c r="E164" i="1"/>
  <c r="E172" i="1"/>
  <c r="E200" i="1"/>
  <c r="E189" i="1"/>
  <c r="F189" i="1" s="1"/>
  <c r="E193" i="1"/>
  <c r="E197" i="1"/>
  <c r="E145" i="1"/>
  <c r="E168" i="1"/>
  <c r="F91" i="1"/>
  <c r="F97" i="1"/>
  <c r="E191" i="1"/>
  <c r="E195" i="1"/>
  <c r="E198" i="1"/>
  <c r="F190" i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164" i="1"/>
  <c r="F165" i="1" s="1"/>
  <c r="F166" i="1" s="1"/>
  <c r="F167" i="1" s="1"/>
  <c r="E138" i="1"/>
  <c r="F138" i="1" s="1"/>
  <c r="F139" i="1" s="1"/>
  <c r="F92" i="1"/>
  <c r="F95" i="1"/>
  <c r="E142" i="1"/>
  <c r="C124" i="1"/>
  <c r="E140" i="1"/>
  <c r="E144" i="1"/>
  <c r="F93" i="1"/>
  <c r="E141" i="1"/>
  <c r="F94" i="1"/>
  <c r="F87" i="1"/>
  <c r="G87" i="1" s="1"/>
  <c r="F89" i="1"/>
  <c r="F96" i="1"/>
  <c r="F88" i="1"/>
  <c r="G88" i="1" s="1"/>
  <c r="G89" i="1" s="1"/>
  <c r="F90" i="1"/>
  <c r="F140" i="1" l="1"/>
  <c r="F141" i="1" s="1"/>
  <c r="F142" i="1" s="1"/>
  <c r="F143" i="1" s="1"/>
  <c r="F144" i="1" s="1"/>
  <c r="F145" i="1" s="1"/>
  <c r="F146" i="1" s="1"/>
  <c r="F147" i="1" s="1"/>
  <c r="F148" i="1" s="1"/>
  <c r="F149" i="1" s="1"/>
  <c r="C151" i="1" s="1"/>
  <c r="F168" i="1"/>
  <c r="F169" i="1" s="1"/>
  <c r="F170" i="1" s="1"/>
  <c r="F171" i="1" s="1"/>
  <c r="F172" i="1" s="1"/>
  <c r="F173" i="1" s="1"/>
  <c r="F174" i="1" s="1"/>
  <c r="F175" i="1" s="1"/>
  <c r="C177" i="1" s="1"/>
  <c r="C178" i="1" s="1"/>
  <c r="C179" i="1" s="1"/>
  <c r="C180" i="1" s="1"/>
  <c r="C204" i="1"/>
  <c r="C205" i="1" s="1"/>
  <c r="G90" i="1"/>
  <c r="G91" i="1" s="1"/>
  <c r="G92" i="1" s="1"/>
  <c r="G93" i="1" s="1"/>
  <c r="G94" i="1" s="1"/>
  <c r="G95" i="1" s="1"/>
  <c r="G96" i="1" s="1"/>
  <c r="G97" i="1" s="1"/>
  <c r="C218" i="1" l="1"/>
  <c r="C239" i="1" s="1"/>
  <c r="C214" i="1"/>
  <c r="C238" i="1" s="1"/>
  <c r="C206" i="1"/>
  <c r="C207" i="1" s="1"/>
  <c r="C236" i="1" s="1"/>
  <c r="C237" i="1"/>
  <c r="C152" i="1"/>
  <c r="C154" i="1" s="1"/>
  <c r="C128" i="1"/>
  <c r="C112" i="1"/>
</calcChain>
</file>

<file path=xl/sharedStrings.xml><?xml version="1.0" encoding="utf-8"?>
<sst xmlns="http://schemas.openxmlformats.org/spreadsheetml/2006/main" count="159" uniqueCount="119">
  <si>
    <t>Erlang Formula Worked Example</t>
  </si>
  <si>
    <t>Calls per hour</t>
  </si>
  <si>
    <t xml:space="preserve">In a period of minutes </t>
  </si>
  <si>
    <t>Average Handling Time (seconds)</t>
  </si>
  <si>
    <t>Target Answer Time  (Seconds)</t>
  </si>
  <si>
    <t>Number of calls</t>
  </si>
  <si>
    <t>Inputs</t>
  </si>
  <si>
    <t>Start with the number of Erlangs + 1</t>
  </si>
  <si>
    <t>Calculate the Erlang Formula for Probability a Call Waits</t>
  </si>
  <si>
    <t>Estimate the Raw Number of Agents N</t>
  </si>
  <si>
    <t>Traffic Intensity (Erlangs) A</t>
  </si>
  <si>
    <t>So let's break down the formula into parts</t>
  </si>
  <si>
    <t>N! is mathematical notation for N factorial</t>
  </si>
  <si>
    <t xml:space="preserve">For example 3! = 3 Factorial = 3 x 2 X 1 = 6 </t>
  </si>
  <si>
    <t>Factorials</t>
  </si>
  <si>
    <t>Lets start by working out N!</t>
  </si>
  <si>
    <t>So for 11 Factorial  it is =FACT(11)</t>
  </si>
  <si>
    <t>N! = 11 Factorial = FACT (11)</t>
  </si>
  <si>
    <t>Note that factorials get very large as you increase the number of agents and very soon can cause Excel to overload.</t>
  </si>
  <si>
    <t>10 Factorial</t>
  </si>
  <si>
    <t>100 Factorial</t>
  </si>
  <si>
    <t>170 Factorial</t>
  </si>
  <si>
    <t>171 Factorial</t>
  </si>
  <si>
    <t>So it won't easy work in Excel above 170 Agents</t>
  </si>
  <si>
    <t xml:space="preserve">Luckily we have devised a Fast Erlang formula  for high number so agents </t>
  </si>
  <si>
    <t>https://www.callcentrehelper.com/tools/erlang-calculator/</t>
  </si>
  <si>
    <t>Be careful with large factorials</t>
  </si>
  <si>
    <r>
      <t>Work out the Powers - A</t>
    </r>
    <r>
      <rPr>
        <b/>
        <vertAlign val="superscript"/>
        <sz val="11"/>
        <color theme="1"/>
        <rFont val="Calibri"/>
        <family val="2"/>
        <scheme val="minor"/>
      </rPr>
      <t>N</t>
    </r>
  </si>
  <si>
    <r>
      <t>So if A = 10 and N = 11 then A</t>
    </r>
    <r>
      <rPr>
        <vertAlign val="super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= 10</t>
    </r>
    <r>
      <rPr>
        <vertAlign val="superscript"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 xml:space="preserve"> = 10 x 10 x 10 x 10 x 10 x 10 x 10 x 10 x 10 x 10 x 10</t>
    </r>
  </si>
  <si>
    <t>This will cause errors in your calculations</t>
  </si>
  <si>
    <r>
      <t xml:space="preserve"> Top Row = A</t>
    </r>
    <r>
      <rPr>
        <vertAlign val="super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/ N! * (N / (N-A))</t>
    </r>
  </si>
  <si>
    <r>
      <t xml:space="preserve"> Top Row = 10</t>
    </r>
    <r>
      <rPr>
        <vertAlign val="superscript"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 xml:space="preserve"> / 11! * (11 / (11-10))</t>
    </r>
  </si>
  <si>
    <t>In this case you start with i=0 and keep going through until i= N-1</t>
  </si>
  <si>
    <t>so if N = 11 , N - 1 = 10 and we loop through from i= 0 until i = 10</t>
  </si>
  <si>
    <t>i!</t>
  </si>
  <si>
    <r>
      <t>A</t>
    </r>
    <r>
      <rPr>
        <b/>
        <vertAlign val="superscript"/>
        <sz val="11"/>
        <color theme="1"/>
        <rFont val="Calibri"/>
        <family val="2"/>
        <scheme val="minor"/>
      </rPr>
      <t>i</t>
    </r>
  </si>
  <si>
    <r>
      <t>A</t>
    </r>
    <r>
      <rPr>
        <b/>
        <vertAlign val="super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/i!</t>
    </r>
  </si>
  <si>
    <r>
      <t>Σ A</t>
    </r>
    <r>
      <rPr>
        <b/>
        <vertAlign val="super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/i!</t>
    </r>
  </si>
  <si>
    <t>Now note that the maths becomes simplified</t>
  </si>
  <si>
    <t>Let's simplify the Erlang Formula</t>
  </si>
  <si>
    <t>and</t>
  </si>
  <si>
    <t>Y =</t>
  </si>
  <si>
    <t xml:space="preserve">X = </t>
  </si>
  <si>
    <t>We can use a substitution</t>
  </si>
  <si>
    <t>Work out the top row of the Erlang C Formula (X)</t>
  </si>
  <si>
    <t>Work out the Sum of a series (Y)</t>
  </si>
  <si>
    <t>So Pw = X / ( Y + X)</t>
  </si>
  <si>
    <t xml:space="preserve">Or in percentage terms </t>
  </si>
  <si>
    <t>Calculate Service Level</t>
  </si>
  <si>
    <t>Service Level Follows the Formula</t>
  </si>
  <si>
    <t>Luckily Excel has an Equation for this =EXP()</t>
  </si>
  <si>
    <r>
      <t xml:space="preserve">Lets work out </t>
    </r>
    <r>
      <rPr>
        <vertAlign val="superscript"/>
        <sz val="11"/>
        <color theme="1"/>
        <rFont val="Calibri"/>
        <family val="2"/>
        <scheme val="minor"/>
      </rPr>
      <t>-(N - A) * (TargetTime / AHT)</t>
    </r>
  </si>
  <si>
    <r>
      <t xml:space="preserve">Lets work out </t>
    </r>
    <r>
      <rPr>
        <vertAlign val="superscript"/>
        <sz val="11"/>
        <color theme="1"/>
        <rFont val="Calibri"/>
        <family val="2"/>
        <scheme val="minor"/>
      </rPr>
      <t>-(11 - 10) * (20 /180)</t>
    </r>
  </si>
  <si>
    <t>Then work out Service Level</t>
  </si>
  <si>
    <t>Which gives the sum of the series Y =</t>
  </si>
  <si>
    <t>11! = 11 Factorial = 11 x 10 x 9 x 8 x 7 x 6 x 5 x 4 x 3 x 2 x 1 =  39916800</t>
  </si>
  <si>
    <r>
      <t>A</t>
    </r>
    <r>
      <rPr>
        <vertAlign val="super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= 10</t>
    </r>
    <r>
      <rPr>
        <vertAlign val="superscript"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 xml:space="preserve"> = POWER (10,11)</t>
    </r>
  </si>
  <si>
    <t>SL =  1- (0.6821 * EXP(-0.11111))</t>
  </si>
  <si>
    <t>Service Level as a Percentage</t>
  </si>
  <si>
    <t>Pw = 27557 / (12842 + 27557)</t>
  </si>
  <si>
    <t>Increase the Number of Agents by 1 to see If Service Level is achieved</t>
  </si>
  <si>
    <t>This is below the target of 80% so we need to increase the number of agents</t>
  </si>
  <si>
    <t>Number of Agents N</t>
  </si>
  <si>
    <t>Traffic Intensity A</t>
  </si>
  <si>
    <t>Work out X</t>
  </si>
  <si>
    <t>Service Level</t>
  </si>
  <si>
    <t>So value of Y</t>
  </si>
  <si>
    <t>Work out Y</t>
  </si>
  <si>
    <t>Raw Agents</t>
  </si>
  <si>
    <t>This is less than 85% so we can keep it at this.</t>
  </si>
  <si>
    <t>If this is more than 85% the number of Raw Agents is Traffic Intensity/ (Occupancy %/100)</t>
  </si>
  <si>
    <t>Factor in shrinkage</t>
  </si>
  <si>
    <t>Maximum Occupancy</t>
  </si>
  <si>
    <t>Shrinkage</t>
  </si>
  <si>
    <t>If you have an occupancy of more than 85% your agents will likely get burnt out and you will find that Average Handling Time may rise to cover it.</t>
  </si>
  <si>
    <t>Number of Agents Required = Raw Agents/ (1- (Shrinkage% /100))</t>
  </si>
  <si>
    <t>Number of Agents Required = 14/ 0.7</t>
  </si>
  <si>
    <t xml:space="preserve">So the total number of Agents Required </t>
  </si>
  <si>
    <t>Summary</t>
  </si>
  <si>
    <t>Average Speed of Answer</t>
  </si>
  <si>
    <t>Percentage of Calls Answered Immediately</t>
  </si>
  <si>
    <t>ASA = Pw x AHT / (N-A)</t>
  </si>
  <si>
    <t>ASA = 0.1741 x 180 / (14 - 10)</t>
  </si>
  <si>
    <t>seconds</t>
  </si>
  <si>
    <t>Immediate Answer = (1- PW)</t>
  </si>
  <si>
    <t xml:space="preserve">Immediate Answer = (1- 0.1741) </t>
  </si>
  <si>
    <t>Probability a call has to wait</t>
  </si>
  <si>
    <t>% of calls Answered Immediately</t>
  </si>
  <si>
    <t>Seconds</t>
  </si>
  <si>
    <t>Number</t>
  </si>
  <si>
    <t xml:space="preserve">N </t>
  </si>
  <si>
    <t>Factorial</t>
  </si>
  <si>
    <t>N!</t>
  </si>
  <si>
    <t>Luckily Excel has a formula that can do this for you</t>
  </si>
  <si>
    <t>and Σ is the mathematical symbol for the sum of a series so you add together all of the results of the individual loops</t>
  </si>
  <si>
    <t xml:space="preserve">This is above the target of 80% </t>
  </si>
  <si>
    <t xml:space="preserve">So the Raw Number of Agents </t>
  </si>
  <si>
    <t>i</t>
  </si>
  <si>
    <r>
      <t xml:space="preserve">SL= 1 - (Pw *e </t>
    </r>
    <r>
      <rPr>
        <vertAlign val="superscript"/>
        <sz val="11"/>
        <color theme="1"/>
        <rFont val="Calibri"/>
        <family val="2"/>
        <scheme val="minor"/>
      </rPr>
      <t>-(N - A) * (TargetTime / AHT)</t>
    </r>
    <r>
      <rPr>
        <sz val="11"/>
        <color theme="1"/>
        <rFont val="Calibri"/>
        <family val="2"/>
        <scheme val="minor"/>
      </rPr>
      <t>)</t>
    </r>
  </si>
  <si>
    <t>Required Service Level</t>
  </si>
  <si>
    <t>A factorial is the  product of an integer (whole number) and all the integers (whole numbers) below it</t>
  </si>
  <si>
    <r>
      <t>So A</t>
    </r>
    <r>
      <rPr>
        <vertAlign val="super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means A multiplied by A, N times </t>
    </r>
  </si>
  <si>
    <r>
      <t>e.g. 2 to the Power of 2 = 2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2 x 2 = 4</t>
    </r>
  </si>
  <si>
    <t>Luckily Excel has a formula for this = POWER (10,11)</t>
  </si>
  <si>
    <t>Now this looks scary but is simply adding together a sum of numbers looping  through a number of times</t>
  </si>
  <si>
    <t>Where e is the mathematical constant (Euler's number) = 2.71828</t>
  </si>
  <si>
    <t>Probability Call Waits</t>
  </si>
  <si>
    <t>Occupancy = Traffic Intensity (Erlangs) / Raw Agents</t>
  </si>
  <si>
    <t>Shrinkage is a factor that is widely used in the industry to include holidays, sickness, training and meetings etc.  The industry average is around 30 - 35%</t>
  </si>
  <si>
    <t>https://www.callcentrehelper.com</t>
  </si>
  <si>
    <t>© Call Centre Helper 2017</t>
  </si>
  <si>
    <r>
      <rPr>
        <sz val="10"/>
        <color theme="1"/>
        <rFont val="Calibri"/>
        <family val="2"/>
      </rPr>
      <t>© Call Centre Helper</t>
    </r>
  </si>
  <si>
    <t>Check Maximum Occupancy</t>
  </si>
  <si>
    <t>There is a much easier (and faster) way to use the Erlang C Formula.</t>
  </si>
  <si>
    <t>We have developed two Erlang Calculators</t>
  </si>
  <si>
    <t>Erlang calculator (Online Version)</t>
  </si>
  <si>
    <t>Excel Erlang Calculator (Handy spreadsheet format)</t>
  </si>
  <si>
    <t>Put X and Y into the Erlang C Formula (The probability a call has to wait)</t>
  </si>
  <si>
    <t>There is an Easier (and Faster) Way to do an Erlang C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</si>
</sst>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&quot;-&quot;??_-;_-@_-"/>
    <numFmt numFmtId="165" formatCode="0.0000"/>
    <numFmt numFmtId="166" formatCode="0.000"/>
    <numFmt numFmtId="167" formatCode="0.0"/>
    <numFmt numFmtId="168" formatCode="0.0%"/>
    <numFmt numFmtId="169" formatCode="_-* #,##0.000_-;\-* #,##0.000_-;_-* &quot;-&quot;??_-;_-@_-"/>
    <numFmt numFmtId="170" formatCode="_-* #,##0_-;\-* #,##0_-;_-* &quot;-&quot;??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rgb="FF333333"/>
      <name val="Roboto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31">
    <xf numFmtId="0" fontId="0" fillId="0" borderId="0" xfId="0"/>
    <xf numFmtId="0" fontId="3" fillId="0" borderId="0" xfId="0" applyFont="1"/>
    <xf numFmtId="0" fontId="4" fillId="0" borderId="0" xfId="0" applyFont="1" applyAlignment="1">
      <alignment horizontal="left" vertical="center" indent="5"/>
    </xf>
    <xf numFmtId="9" fontId="0" fillId="0" borderId="0" xfId="0" applyNumberFormat="1"/>
    <xf numFmtId="0" fontId="7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3" fillId="0" borderId="0" xfId="0" applyFont="1" applyAlignment="1">
      <alignment horizontal="center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 applyAlignment="1">
      <alignment horizontal="center"/>
    </xf>
    <xf numFmtId="167" fontId="0" fillId="0" borderId="0" xfId="0" applyNumberFormat="1"/>
    <xf numFmtId="1" fontId="0" fillId="0" borderId="0" xfId="0" applyNumberFormat="1" applyAlignment="1">
      <alignment horizontal="center"/>
    </xf>
    <xf numFmtId="167" fontId="3" fillId="0" borderId="0" xfId="0" applyNumberFormat="1" applyFont="1" applyAlignment="1">
      <alignment horizontal="center"/>
    </xf>
    <xf numFmtId="168" fontId="0" fillId="0" borderId="0" xfId="2" applyNumberFormat="1" applyFont="1"/>
    <xf numFmtId="168" fontId="3" fillId="0" borderId="0" xfId="2" applyNumberFormat="1" applyFont="1"/>
    <xf numFmtId="2" fontId="3" fillId="0" borderId="0" xfId="0" applyNumberFormat="1" applyFont="1"/>
    <xf numFmtId="0" fontId="8" fillId="0" borderId="0" xfId="0" applyFont="1"/>
    <xf numFmtId="167" fontId="0" fillId="0" borderId="0" xfId="0" applyNumberFormat="1" applyFont="1" applyAlignment="1">
      <alignment horizontal="center"/>
    </xf>
    <xf numFmtId="169" fontId="0" fillId="0" borderId="0" xfId="1" applyNumberFormat="1" applyFont="1"/>
    <xf numFmtId="168" fontId="3" fillId="0" borderId="0" xfId="0" applyNumberFormat="1" applyFont="1"/>
    <xf numFmtId="167" fontId="3" fillId="0" borderId="0" xfId="0" applyNumberFormat="1" applyFont="1"/>
    <xf numFmtId="0" fontId="0" fillId="0" borderId="0" xfId="0" applyFont="1"/>
    <xf numFmtId="0" fontId="0" fillId="0" borderId="0" xfId="0" applyAlignment="1">
      <alignment horizontal="center"/>
    </xf>
    <xf numFmtId="170" fontId="3" fillId="0" borderId="0" xfId="1" applyNumberFormat="1" applyFont="1"/>
    <xf numFmtId="0" fontId="9" fillId="0" borderId="0" xfId="0" applyFont="1"/>
    <xf numFmtId="0" fontId="10" fillId="0" borderId="0" xfId="3"/>
    <xf numFmtId="0" fontId="11" fillId="0" borderId="0" xfId="0" applyFont="1"/>
    <xf numFmtId="0" fontId="13" fillId="0" borderId="0" xfId="3" applyFont="1"/>
    <xf numFmtId="0" fontId="0" fillId="0" borderId="0" xfId="0" applyAlignment="1">
      <alignment horizontal="left" vertical="center" indent="1"/>
    </xf>
    <xf numFmtId="0" fontId="10" fillId="0" borderId="0" xfId="3" applyAlignment="1">
      <alignment horizontal="left" vertical="center" indent="1"/>
    </xf>
  </cellXfs>
  <cellStyles count="4">
    <cellStyle name="Dziesiętny" xfId="1" builtinId="3"/>
    <cellStyle name="Hiperłącze" xfId="3" builtinId="8"/>
    <cellStyle name="Normalny" xfId="0" builtinId="0"/>
    <cellStyle name="Procentowy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185573</xdr:colOff>
      <xdr:row>19</xdr:row>
      <xdr:rowOff>10839</xdr:rowOff>
    </xdr:from>
    <xdr:to>
      <xdr:col>1</xdr:col>
      <xdr:colOff>2480811</xdr:colOff>
      <xdr:row>23</xdr:row>
      <xdr:rowOff>115506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7BC747-6E60-4792-B8D0-F3433B0F9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6487" y="3630339"/>
          <a:ext cx="2295238" cy="8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342900</xdr:colOff>
      <xdr:row>59</xdr:row>
      <xdr:rowOff>28575</xdr:rowOff>
    </xdr:from>
    <xdr:to>
      <xdr:col>1</xdr:col>
      <xdr:colOff>1152424</xdr:colOff>
      <xdr:row>60</xdr:row>
      <xdr:rowOff>190456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DACC508-380F-4A08-8D66-67A0137999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0" y="11220450"/>
          <a:ext cx="809524" cy="3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981075</xdr:colOff>
      <xdr:row>76</xdr:row>
      <xdr:rowOff>85725</xdr:rowOff>
    </xdr:from>
    <xdr:to>
      <xdr:col>1</xdr:col>
      <xdr:colOff>1723932</xdr:colOff>
      <xdr:row>79</xdr:row>
      <xdr:rowOff>9463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A127F5-816D-42F4-A16F-73503E9766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90675" y="12668250"/>
          <a:ext cx="742857" cy="4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187872</xdr:colOff>
      <xdr:row>103</xdr:row>
      <xdr:rowOff>57149</xdr:rowOff>
    </xdr:from>
    <xdr:to>
      <xdr:col>1</xdr:col>
      <xdr:colOff>2483110</xdr:colOff>
      <xdr:row>107</xdr:row>
      <xdr:rowOff>161816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CB5BF16-E500-4EB0-908C-C9B6DCFD88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8786" y="19928270"/>
          <a:ext cx="2295238" cy="8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590550</xdr:colOff>
      <xdr:row>64</xdr:row>
      <xdr:rowOff>47625</xdr:rowOff>
    </xdr:from>
    <xdr:to>
      <xdr:col>1</xdr:col>
      <xdr:colOff>1333407</xdr:colOff>
      <xdr:row>66</xdr:row>
      <xdr:rowOff>161863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17A2EF7-9922-4C38-823F-8FBAA1C277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00150" y="12192000"/>
          <a:ext cx="742857" cy="4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allcentrehelper.com/erlang-c-calculator-2473.htm" TargetMode="External"/><Relationship Id="rId2" Type="http://schemas.openxmlformats.org/officeDocument/2006/relationships/hyperlink" Target="https://www.callcentrehelper.com/tools/erlang-calculator/" TargetMode="External"/><Relationship Id="rId1" Type="http://schemas.openxmlformats.org/officeDocument/2006/relationships/hyperlink" Target="https://www.callcentrehelper.com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callcentrehelp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DB2A3-EB99-4396-BB2E-7CC776017530}">
  <dimension ref="A1:G487"/>
  <sheetViews>
    <sheetView tabSelected="1" topLeftCell="A2" zoomScale="145" zoomScaleNormal="145" workbookViewId="0">
      <selection activeCell="B4" sqref="B4"/>
    </sheetView>
  </sheetViews>
  <sheetFormatPr baseColWidth="10" defaultColWidth="8.83203125" defaultRowHeight="15"/>
  <cols>
    <col min="1" max="1" width="9.1640625" style="1"/>
    <col min="2" max="2" width="44.6640625" customWidth="1"/>
    <col min="3" max="3" width="12.5" bestFit="1" customWidth="1"/>
    <col min="4" max="4" width="18.33203125" customWidth="1"/>
    <col min="5" max="5" width="13.1640625" customWidth="1"/>
    <col min="6" max="6" width="12.5" customWidth="1"/>
    <col min="7" max="7" width="11.5" customWidth="1"/>
  </cols>
  <sheetData>
    <row r="1" spans="1:4">
      <c r="B1" s="1" t="s">
        <v>0</v>
      </c>
      <c r="C1" s="27" t="s">
        <v>111</v>
      </c>
    </row>
    <row r="3" spans="1:4">
      <c r="A3" s="1">
        <v>1</v>
      </c>
      <c r="B3" s="1" t="s">
        <v>6</v>
      </c>
    </row>
    <row r="4" spans="1:4">
      <c r="B4" t="s">
        <v>5</v>
      </c>
      <c r="C4">
        <v>100</v>
      </c>
    </row>
    <row r="5" spans="1:4">
      <c r="B5" t="s">
        <v>2</v>
      </c>
      <c r="C5">
        <v>30</v>
      </c>
    </row>
    <row r="6" spans="1:4">
      <c r="B6" t="s">
        <v>3</v>
      </c>
      <c r="C6">
        <v>180</v>
      </c>
    </row>
    <row r="7" spans="1:4">
      <c r="B7" t="s">
        <v>99</v>
      </c>
      <c r="C7" s="3">
        <v>0.8</v>
      </c>
    </row>
    <row r="8" spans="1:4">
      <c r="B8" t="s">
        <v>4</v>
      </c>
      <c r="C8">
        <v>20</v>
      </c>
    </row>
    <row r="9" spans="1:4">
      <c r="B9" t="s">
        <v>72</v>
      </c>
      <c r="C9" s="3">
        <v>0.85</v>
      </c>
    </row>
    <row r="10" spans="1:4">
      <c r="B10" t="s">
        <v>73</v>
      </c>
      <c r="C10" s="3">
        <v>0.3</v>
      </c>
    </row>
    <row r="11" spans="1:4">
      <c r="B11" s="2"/>
    </row>
    <row r="12" spans="1:4">
      <c r="A12" s="1">
        <v>2</v>
      </c>
      <c r="B12" s="1" t="s">
        <v>1</v>
      </c>
      <c r="C12" s="1">
        <f>C4*60/C5</f>
        <v>200</v>
      </c>
    </row>
    <row r="14" spans="1:4">
      <c r="A14" s="1">
        <v>3</v>
      </c>
      <c r="B14" s="1" t="s">
        <v>10</v>
      </c>
      <c r="C14" s="1">
        <f>C12*C6/3600</f>
        <v>10</v>
      </c>
    </row>
    <row r="16" spans="1:4">
      <c r="A16" s="1">
        <v>4</v>
      </c>
      <c r="B16" s="1" t="s">
        <v>9</v>
      </c>
      <c r="C16" s="1">
        <f>C14+1</f>
        <v>11</v>
      </c>
      <c r="D16" t="s">
        <v>7</v>
      </c>
    </row>
    <row r="18" spans="1:2">
      <c r="A18" s="1">
        <v>5</v>
      </c>
      <c r="B18" s="1" t="s">
        <v>8</v>
      </c>
    </row>
    <row r="26" spans="1:2">
      <c r="A26" s="1">
        <v>6</v>
      </c>
      <c r="B26" s="1" t="s">
        <v>15</v>
      </c>
    </row>
    <row r="28" spans="1:2">
      <c r="B28" t="s">
        <v>11</v>
      </c>
    </row>
    <row r="29" spans="1:2">
      <c r="B29" t="s">
        <v>12</v>
      </c>
    </row>
    <row r="30" spans="1:2">
      <c r="B30" t="s">
        <v>100</v>
      </c>
    </row>
    <row r="31" spans="1:2">
      <c r="B31" t="s">
        <v>13</v>
      </c>
    </row>
    <row r="32" spans="1:2">
      <c r="B32" t="s">
        <v>55</v>
      </c>
    </row>
    <row r="34" spans="1:4">
      <c r="B34" t="s">
        <v>93</v>
      </c>
    </row>
    <row r="35" spans="1:4">
      <c r="B35" t="s">
        <v>16</v>
      </c>
    </row>
    <row r="36" spans="1:4">
      <c r="B36" t="s">
        <v>17</v>
      </c>
    </row>
    <row r="37" spans="1:4">
      <c r="C37" s="1">
        <f>FACT(C16)</f>
        <v>39916800</v>
      </c>
    </row>
    <row r="38" spans="1:4">
      <c r="A38" s="1">
        <v>7</v>
      </c>
      <c r="B38" s="1" t="s">
        <v>26</v>
      </c>
    </row>
    <row r="39" spans="1:4">
      <c r="B39" t="s">
        <v>18</v>
      </c>
    </row>
    <row r="40" spans="1:4">
      <c r="B40" t="s">
        <v>19</v>
      </c>
      <c r="C40">
        <f>FACT(10)</f>
        <v>3628800</v>
      </c>
    </row>
    <row r="41" spans="1:4">
      <c r="B41" t="s">
        <v>20</v>
      </c>
      <c r="C41">
        <f>FACT(100)</f>
        <v>9.3326215443944175E+157</v>
      </c>
    </row>
    <row r="42" spans="1:4">
      <c r="B42" t="s">
        <v>21</v>
      </c>
      <c r="C42">
        <f>FACT(170)</f>
        <v>7.257415615308004E+306</v>
      </c>
    </row>
    <row r="43" spans="1:4">
      <c r="B43" s="4" t="s">
        <v>22</v>
      </c>
      <c r="C43" s="4" t="e">
        <f>FACT(171)</f>
        <v>#NUM!</v>
      </c>
      <c r="D43" s="5" t="s">
        <v>29</v>
      </c>
    </row>
    <row r="45" spans="1:4">
      <c r="B45" t="s">
        <v>23</v>
      </c>
    </row>
    <row r="46" spans="1:4">
      <c r="B46" t="s">
        <v>24</v>
      </c>
    </row>
    <row r="47" spans="1:4">
      <c r="B47" t="s">
        <v>25</v>
      </c>
    </row>
    <row r="49" spans="1:3" ht="17">
      <c r="A49" s="1">
        <v>8</v>
      </c>
      <c r="B49" s="1" t="s">
        <v>27</v>
      </c>
    </row>
    <row r="50" spans="1:3" ht="17">
      <c r="B50" t="s">
        <v>101</v>
      </c>
    </row>
    <row r="51" spans="1:3" ht="17">
      <c r="B51" t="s">
        <v>102</v>
      </c>
    </row>
    <row r="53" spans="1:3" ht="17">
      <c r="B53" t="s">
        <v>28</v>
      </c>
    </row>
    <row r="54" spans="1:3">
      <c r="B54" t="s">
        <v>103</v>
      </c>
    </row>
    <row r="55" spans="1:3" ht="17">
      <c r="B55" t="s">
        <v>56</v>
      </c>
      <c r="C55" s="1">
        <f>POWER(10,11)</f>
        <v>100000000000</v>
      </c>
    </row>
    <row r="57" spans="1:3">
      <c r="A57" s="1">
        <v>9</v>
      </c>
      <c r="B57" s="1" t="s">
        <v>39</v>
      </c>
    </row>
    <row r="58" spans="1:3">
      <c r="B58" s="1"/>
    </row>
    <row r="59" spans="1:3">
      <c r="B59" t="s">
        <v>43</v>
      </c>
    </row>
    <row r="60" spans="1:3">
      <c r="B60" t="s">
        <v>42</v>
      </c>
    </row>
    <row r="63" spans="1:3">
      <c r="B63" t="s">
        <v>40</v>
      </c>
    </row>
    <row r="65" spans="1:3">
      <c r="B65" t="s">
        <v>41</v>
      </c>
    </row>
    <row r="69" spans="1:3">
      <c r="B69" s="1" t="s">
        <v>46</v>
      </c>
    </row>
    <row r="71" spans="1:3">
      <c r="A71" s="1">
        <v>10</v>
      </c>
      <c r="B71" s="1" t="s">
        <v>44</v>
      </c>
    </row>
    <row r="73" spans="1:3" ht="17">
      <c r="B73" t="s">
        <v>30</v>
      </c>
    </row>
    <row r="74" spans="1:3" ht="17">
      <c r="B74" t="s">
        <v>31</v>
      </c>
      <c r="C74" s="16">
        <f>(C55/C37)*(C16/(C16-C14))</f>
        <v>27557.319223985891</v>
      </c>
    </row>
    <row r="76" spans="1:3">
      <c r="A76" s="1">
        <v>11</v>
      </c>
      <c r="B76" s="1" t="s">
        <v>45</v>
      </c>
    </row>
    <row r="81" spans="2:7">
      <c r="B81" t="s">
        <v>104</v>
      </c>
    </row>
    <row r="82" spans="2:7">
      <c r="B82" t="s">
        <v>32</v>
      </c>
    </row>
    <row r="83" spans="2:7">
      <c r="B83" t="s">
        <v>33</v>
      </c>
    </row>
    <row r="84" spans="2:7">
      <c r="B84" t="s">
        <v>94</v>
      </c>
    </row>
    <row r="86" spans="2:7" ht="17">
      <c r="C86" s="7" t="s">
        <v>97</v>
      </c>
      <c r="D86" s="7" t="s">
        <v>34</v>
      </c>
      <c r="E86" s="7" t="s">
        <v>35</v>
      </c>
      <c r="F86" s="7" t="s">
        <v>36</v>
      </c>
      <c r="G86" s="7" t="s">
        <v>37</v>
      </c>
    </row>
    <row r="87" spans="2:7">
      <c r="B87" s="6"/>
      <c r="C87" s="7">
        <v>0</v>
      </c>
      <c r="D87" s="12">
        <f t="shared" ref="D87:D97" si="0">FACT(C87)</f>
        <v>1</v>
      </c>
      <c r="E87" s="12">
        <f t="shared" ref="E87:E97" si="1">+POWER(10,C87)</f>
        <v>1</v>
      </c>
      <c r="F87" s="12">
        <f t="shared" ref="F87:F97" si="2">E87/D87</f>
        <v>1</v>
      </c>
      <c r="G87" s="12">
        <f>F87</f>
        <v>1</v>
      </c>
    </row>
    <row r="88" spans="2:7">
      <c r="B88" s="6"/>
      <c r="C88" s="7">
        <v>1</v>
      </c>
      <c r="D88" s="12">
        <f t="shared" si="0"/>
        <v>1</v>
      </c>
      <c r="E88" s="12">
        <f t="shared" si="1"/>
        <v>10</v>
      </c>
      <c r="F88" s="12">
        <f t="shared" si="2"/>
        <v>10</v>
      </c>
      <c r="G88" s="12">
        <f>F88+G87</f>
        <v>11</v>
      </c>
    </row>
    <row r="89" spans="2:7">
      <c r="B89" s="6"/>
      <c r="C89" s="7">
        <v>2</v>
      </c>
      <c r="D89" s="12">
        <f t="shared" si="0"/>
        <v>2</v>
      </c>
      <c r="E89" s="12">
        <f t="shared" si="1"/>
        <v>100</v>
      </c>
      <c r="F89" s="12">
        <f t="shared" si="2"/>
        <v>50</v>
      </c>
      <c r="G89" s="12">
        <f t="shared" ref="G89:G97" si="3">F89+G88</f>
        <v>61</v>
      </c>
    </row>
    <row r="90" spans="2:7">
      <c r="B90" s="6"/>
      <c r="C90" s="7">
        <v>3</v>
      </c>
      <c r="D90" s="12">
        <f t="shared" si="0"/>
        <v>6</v>
      </c>
      <c r="E90" s="12">
        <f t="shared" si="1"/>
        <v>1000</v>
      </c>
      <c r="F90" s="10">
        <f t="shared" si="2"/>
        <v>166.66666666666666</v>
      </c>
      <c r="G90" s="10">
        <f t="shared" si="3"/>
        <v>227.66666666666666</v>
      </c>
    </row>
    <row r="91" spans="2:7">
      <c r="B91" s="6"/>
      <c r="C91" s="7">
        <v>4</v>
      </c>
      <c r="D91" s="12">
        <f t="shared" si="0"/>
        <v>24</v>
      </c>
      <c r="E91" s="12">
        <f t="shared" si="1"/>
        <v>10000</v>
      </c>
      <c r="F91" s="10">
        <f t="shared" si="2"/>
        <v>416.66666666666669</v>
      </c>
      <c r="G91" s="10">
        <f t="shared" si="3"/>
        <v>644.33333333333337</v>
      </c>
    </row>
    <row r="92" spans="2:7">
      <c r="B92" s="6"/>
      <c r="C92" s="7">
        <v>5</v>
      </c>
      <c r="D92" s="12">
        <f t="shared" si="0"/>
        <v>120</v>
      </c>
      <c r="E92" s="12">
        <f t="shared" si="1"/>
        <v>100000</v>
      </c>
      <c r="F92" s="10">
        <f t="shared" si="2"/>
        <v>833.33333333333337</v>
      </c>
      <c r="G92" s="10">
        <f t="shared" si="3"/>
        <v>1477.6666666666667</v>
      </c>
    </row>
    <row r="93" spans="2:7">
      <c r="B93" s="6"/>
      <c r="C93" s="7">
        <v>6</v>
      </c>
      <c r="D93" s="12">
        <f t="shared" si="0"/>
        <v>720</v>
      </c>
      <c r="E93" s="12">
        <f t="shared" si="1"/>
        <v>1000000</v>
      </c>
      <c r="F93" s="10">
        <f t="shared" si="2"/>
        <v>1388.8888888888889</v>
      </c>
      <c r="G93" s="10">
        <f t="shared" si="3"/>
        <v>2866.5555555555557</v>
      </c>
    </row>
    <row r="94" spans="2:7">
      <c r="B94" s="6"/>
      <c r="C94" s="7">
        <v>7</v>
      </c>
      <c r="D94" s="12">
        <f t="shared" si="0"/>
        <v>5040</v>
      </c>
      <c r="E94" s="12">
        <f t="shared" si="1"/>
        <v>10000000</v>
      </c>
      <c r="F94" s="10">
        <f t="shared" si="2"/>
        <v>1984.1269841269841</v>
      </c>
      <c r="G94" s="10">
        <f t="shared" si="3"/>
        <v>4850.6825396825398</v>
      </c>
    </row>
    <row r="95" spans="2:7">
      <c r="B95" s="6"/>
      <c r="C95" s="7">
        <v>8</v>
      </c>
      <c r="D95" s="12">
        <f t="shared" si="0"/>
        <v>40320</v>
      </c>
      <c r="E95" s="12">
        <f t="shared" si="1"/>
        <v>100000000</v>
      </c>
      <c r="F95" s="10">
        <f t="shared" si="2"/>
        <v>2480.1587301587301</v>
      </c>
      <c r="G95" s="10">
        <f t="shared" si="3"/>
        <v>7330.8412698412703</v>
      </c>
    </row>
    <row r="96" spans="2:7">
      <c r="B96" s="6"/>
      <c r="C96" s="7">
        <v>9</v>
      </c>
      <c r="D96" s="12">
        <f t="shared" si="0"/>
        <v>362880</v>
      </c>
      <c r="E96" s="12">
        <f t="shared" si="1"/>
        <v>1000000000</v>
      </c>
      <c r="F96" s="10">
        <f t="shared" si="2"/>
        <v>2755.7319223985892</v>
      </c>
      <c r="G96" s="10">
        <f t="shared" si="3"/>
        <v>10086.573192239859</v>
      </c>
    </row>
    <row r="97" spans="1:7">
      <c r="B97" s="6"/>
      <c r="C97" s="7">
        <v>10</v>
      </c>
      <c r="D97" s="12">
        <f t="shared" si="0"/>
        <v>3628800</v>
      </c>
      <c r="E97" s="12">
        <f t="shared" si="1"/>
        <v>10000000000</v>
      </c>
      <c r="F97" s="10">
        <f t="shared" si="2"/>
        <v>2755.7319223985892</v>
      </c>
      <c r="G97" s="13">
        <f t="shared" si="3"/>
        <v>12842.305114638448</v>
      </c>
    </row>
    <row r="99" spans="1:7">
      <c r="B99" s="1" t="s">
        <v>54</v>
      </c>
      <c r="C99" s="21">
        <f>G97</f>
        <v>12842.305114638448</v>
      </c>
    </row>
    <row r="101" spans="1:7">
      <c r="B101" t="s">
        <v>38</v>
      </c>
    </row>
    <row r="103" spans="1:7">
      <c r="A103" s="1">
        <v>12</v>
      </c>
      <c r="B103" s="1" t="s">
        <v>117</v>
      </c>
    </row>
    <row r="108" spans="1:7">
      <c r="B108" s="1"/>
    </row>
    <row r="109" spans="1:7">
      <c r="B109" s="1" t="s">
        <v>46</v>
      </c>
    </row>
    <row r="111" spans="1:7">
      <c r="B111" t="s">
        <v>59</v>
      </c>
      <c r="C111" s="8">
        <f>C74/(C99 + C74)</f>
        <v>0.68211820468933237</v>
      </c>
    </row>
    <row r="112" spans="1:7">
      <c r="B112" t="s">
        <v>47</v>
      </c>
      <c r="C112" s="15">
        <f>C111</f>
        <v>0.68211820468933237</v>
      </c>
    </row>
    <row r="114" spans="1:3">
      <c r="A114" s="1">
        <v>13</v>
      </c>
      <c r="B114" s="1" t="s">
        <v>48</v>
      </c>
    </row>
    <row r="116" spans="1:3">
      <c r="B116" t="s">
        <v>49</v>
      </c>
    </row>
    <row r="118" spans="1:3" ht="17">
      <c r="B118" t="s">
        <v>98</v>
      </c>
    </row>
    <row r="120" spans="1:3">
      <c r="B120" t="s">
        <v>105</v>
      </c>
    </row>
    <row r="122" spans="1:3">
      <c r="B122" t="s">
        <v>50</v>
      </c>
    </row>
    <row r="123" spans="1:3" ht="17">
      <c r="B123" t="s">
        <v>51</v>
      </c>
    </row>
    <row r="124" spans="1:3" ht="17">
      <c r="B124" t="s">
        <v>52</v>
      </c>
      <c r="C124" s="9">
        <f>-1*(C16-C14)*(C8/C6)</f>
        <v>-0.1111111111111111</v>
      </c>
    </row>
    <row r="126" spans="1:3">
      <c r="B126" t="s">
        <v>53</v>
      </c>
    </row>
    <row r="127" spans="1:3">
      <c r="B127" t="s">
        <v>57</v>
      </c>
      <c r="C127" s="9">
        <f>(1-(C111*EXP(C124)))</f>
        <v>0.38961381172915333</v>
      </c>
    </row>
    <row r="128" spans="1:3">
      <c r="B128" s="1" t="s">
        <v>58</v>
      </c>
      <c r="C128" s="15">
        <f>C127</f>
        <v>0.38961381172915333</v>
      </c>
    </row>
    <row r="129" spans="1:6">
      <c r="B129" t="s">
        <v>61</v>
      </c>
      <c r="C129" s="14"/>
    </row>
    <row r="131" spans="1:6" ht="16">
      <c r="A131" s="1">
        <v>14</v>
      </c>
      <c r="B131" s="1" t="s">
        <v>60</v>
      </c>
      <c r="C131" s="17"/>
    </row>
    <row r="132" spans="1:6" ht="16">
      <c r="B132" s="1"/>
      <c r="C132" s="17"/>
    </row>
    <row r="133" spans="1:6">
      <c r="A133" s="1">
        <v>14.1</v>
      </c>
      <c r="B133" s="1" t="s">
        <v>62</v>
      </c>
      <c r="C133">
        <v>12</v>
      </c>
    </row>
    <row r="134" spans="1:6">
      <c r="B134" t="s">
        <v>63</v>
      </c>
      <c r="C134">
        <v>10</v>
      </c>
    </row>
    <row r="135" spans="1:6">
      <c r="B135" t="s">
        <v>64</v>
      </c>
      <c r="C135" s="11">
        <f>POWER(C134,C133)/FACT(C133)*(C133/(C133-C134))</f>
        <v>12526.054192720858</v>
      </c>
    </row>
    <row r="137" spans="1:6" ht="17">
      <c r="B137" s="7" t="s">
        <v>97</v>
      </c>
      <c r="C137" s="7" t="s">
        <v>34</v>
      </c>
      <c r="D137" s="7" t="s">
        <v>35</v>
      </c>
      <c r="E137" s="7" t="s">
        <v>36</v>
      </c>
      <c r="F137" s="7" t="s">
        <v>37</v>
      </c>
    </row>
    <row r="138" spans="1:6">
      <c r="B138" s="7">
        <v>0</v>
      </c>
      <c r="C138" s="12">
        <f t="shared" ref="C138:C144" si="4">FACT(B138)</f>
        <v>1</v>
      </c>
      <c r="D138" s="12">
        <f t="shared" ref="D138:D144" si="5">+POWER(10,B138)</f>
        <v>1</v>
      </c>
      <c r="E138" s="12">
        <f t="shared" ref="E138:E144" si="6">D138/C138</f>
        <v>1</v>
      </c>
      <c r="F138" s="12">
        <f>E138</f>
        <v>1</v>
      </c>
    </row>
    <row r="139" spans="1:6">
      <c r="B139" s="7">
        <v>1</v>
      </c>
      <c r="C139" s="12">
        <f t="shared" si="4"/>
        <v>1</v>
      </c>
      <c r="D139" s="12">
        <f t="shared" si="5"/>
        <v>10</v>
      </c>
      <c r="E139" s="12">
        <f t="shared" si="6"/>
        <v>10</v>
      </c>
      <c r="F139" s="12">
        <f>E139+F138</f>
        <v>11</v>
      </c>
    </row>
    <row r="140" spans="1:6">
      <c r="B140" s="7">
        <v>2</v>
      </c>
      <c r="C140" s="12">
        <f t="shared" si="4"/>
        <v>2</v>
      </c>
      <c r="D140" s="12">
        <f t="shared" si="5"/>
        <v>100</v>
      </c>
      <c r="E140" s="12">
        <f t="shared" si="6"/>
        <v>50</v>
      </c>
      <c r="F140" s="12">
        <f t="shared" ref="F140:F144" si="7">E140+F139</f>
        <v>61</v>
      </c>
    </row>
    <row r="141" spans="1:6">
      <c r="B141" s="7">
        <v>3</v>
      </c>
      <c r="C141" s="12">
        <f t="shared" si="4"/>
        <v>6</v>
      </c>
      <c r="D141" s="12">
        <f t="shared" si="5"/>
        <v>1000</v>
      </c>
      <c r="E141" s="10">
        <f t="shared" si="6"/>
        <v>166.66666666666666</v>
      </c>
      <c r="F141" s="10">
        <f t="shared" si="7"/>
        <v>227.66666666666666</v>
      </c>
    </row>
    <row r="142" spans="1:6">
      <c r="B142" s="7">
        <v>4</v>
      </c>
      <c r="C142" s="12">
        <f t="shared" si="4"/>
        <v>24</v>
      </c>
      <c r="D142" s="12">
        <f t="shared" si="5"/>
        <v>10000</v>
      </c>
      <c r="E142" s="10">
        <f t="shared" si="6"/>
        <v>416.66666666666669</v>
      </c>
      <c r="F142" s="10">
        <f t="shared" si="7"/>
        <v>644.33333333333337</v>
      </c>
    </row>
    <row r="143" spans="1:6">
      <c r="B143" s="7">
        <v>5</v>
      </c>
      <c r="C143" s="12">
        <f t="shared" si="4"/>
        <v>120</v>
      </c>
      <c r="D143" s="12">
        <f t="shared" si="5"/>
        <v>100000</v>
      </c>
      <c r="E143" s="10">
        <f t="shared" si="6"/>
        <v>833.33333333333337</v>
      </c>
      <c r="F143" s="10">
        <f t="shared" si="7"/>
        <v>1477.6666666666667</v>
      </c>
    </row>
    <row r="144" spans="1:6">
      <c r="B144" s="7">
        <v>6</v>
      </c>
      <c r="C144" s="12">
        <f t="shared" si="4"/>
        <v>720</v>
      </c>
      <c r="D144" s="12">
        <f t="shared" si="5"/>
        <v>1000000</v>
      </c>
      <c r="E144" s="10">
        <f t="shared" si="6"/>
        <v>1388.8888888888889</v>
      </c>
      <c r="F144" s="10">
        <f t="shared" si="7"/>
        <v>2866.5555555555557</v>
      </c>
    </row>
    <row r="145" spans="1:6">
      <c r="B145" s="7">
        <v>7</v>
      </c>
      <c r="C145" s="12">
        <f t="shared" ref="C145:C149" si="8">FACT(B145)</f>
        <v>5040</v>
      </c>
      <c r="D145" s="12">
        <f t="shared" ref="D145:D149" si="9">+POWER(10,B145)</f>
        <v>10000000</v>
      </c>
      <c r="E145" s="10">
        <f t="shared" ref="E145:E149" si="10">D145/C145</f>
        <v>1984.1269841269841</v>
      </c>
      <c r="F145" s="10">
        <f t="shared" ref="F145:F149" si="11">E145+F144</f>
        <v>4850.6825396825398</v>
      </c>
    </row>
    <row r="146" spans="1:6">
      <c r="B146" s="7">
        <v>8</v>
      </c>
      <c r="C146" s="12">
        <f t="shared" si="8"/>
        <v>40320</v>
      </c>
      <c r="D146" s="12">
        <f t="shared" si="9"/>
        <v>100000000</v>
      </c>
      <c r="E146" s="10">
        <f t="shared" si="10"/>
        <v>2480.1587301587301</v>
      </c>
      <c r="F146" s="10">
        <f t="shared" si="11"/>
        <v>7330.8412698412703</v>
      </c>
    </row>
    <row r="147" spans="1:6">
      <c r="B147" s="7">
        <v>9</v>
      </c>
      <c r="C147" s="12">
        <f t="shared" si="8"/>
        <v>362880</v>
      </c>
      <c r="D147" s="12">
        <f t="shared" si="9"/>
        <v>1000000000</v>
      </c>
      <c r="E147" s="10">
        <f t="shared" si="10"/>
        <v>2755.7319223985892</v>
      </c>
      <c r="F147" s="10">
        <f t="shared" si="11"/>
        <v>10086.573192239859</v>
      </c>
    </row>
    <row r="148" spans="1:6">
      <c r="B148" s="7">
        <v>10</v>
      </c>
      <c r="C148" s="12">
        <f t="shared" si="8"/>
        <v>3628800</v>
      </c>
      <c r="D148" s="12">
        <f t="shared" si="9"/>
        <v>10000000000</v>
      </c>
      <c r="E148" s="10">
        <f t="shared" si="10"/>
        <v>2755.7319223985892</v>
      </c>
      <c r="F148" s="10">
        <f t="shared" si="11"/>
        <v>12842.305114638448</v>
      </c>
    </row>
    <row r="149" spans="1:6">
      <c r="B149" s="7">
        <v>11</v>
      </c>
      <c r="C149" s="12">
        <f t="shared" si="8"/>
        <v>39916800</v>
      </c>
      <c r="D149" s="12">
        <f t="shared" si="9"/>
        <v>100000000000</v>
      </c>
      <c r="E149" s="10">
        <f t="shared" si="10"/>
        <v>2505.210838544172</v>
      </c>
      <c r="F149" s="13">
        <f t="shared" si="11"/>
        <v>15347.515953182619</v>
      </c>
    </row>
    <row r="150" spans="1:6">
      <c r="B150" s="7"/>
      <c r="C150" s="12"/>
      <c r="D150" s="12"/>
      <c r="E150" s="10"/>
      <c r="F150" s="13"/>
    </row>
    <row r="151" spans="1:6">
      <c r="B151" t="s">
        <v>67</v>
      </c>
      <c r="C151" s="11">
        <f>F149</f>
        <v>15347.515953182619</v>
      </c>
    </row>
    <row r="152" spans="1:6">
      <c r="B152" t="s">
        <v>106</v>
      </c>
      <c r="C152" s="8">
        <f>C135/(C151 + C135)</f>
        <v>0.44938822429827086</v>
      </c>
    </row>
    <row r="153" spans="1:6">
      <c r="B153" t="s">
        <v>65</v>
      </c>
      <c r="C153" s="19">
        <f>1-(C152*EXP(-1*(C133-C134)*($C$8/$C$6)))</f>
        <v>0.64015804037400659</v>
      </c>
    </row>
    <row r="154" spans="1:6">
      <c r="B154" s="1" t="s">
        <v>58</v>
      </c>
      <c r="C154" s="15">
        <f>C153</f>
        <v>0.64015804037400659</v>
      </c>
    </row>
    <row r="155" spans="1:6">
      <c r="B155" t="s">
        <v>61</v>
      </c>
      <c r="C155" s="14"/>
    </row>
    <row r="157" spans="1:6" ht="16">
      <c r="A157" s="1">
        <v>14.2</v>
      </c>
      <c r="B157" s="1" t="s">
        <v>60</v>
      </c>
      <c r="C157" s="17"/>
    </row>
    <row r="158" spans="1:6">
      <c r="B158" t="s">
        <v>62</v>
      </c>
      <c r="C158">
        <v>13</v>
      </c>
    </row>
    <row r="159" spans="1:6">
      <c r="B159" t="s">
        <v>63</v>
      </c>
      <c r="C159">
        <v>10</v>
      </c>
    </row>
    <row r="160" spans="1:6">
      <c r="B160" t="s">
        <v>64</v>
      </c>
      <c r="C160" s="11">
        <f>POWER(C159,C158)/FACT(C158)*(C158/(C158-C159))</f>
        <v>6958.9189959560326</v>
      </c>
    </row>
    <row r="162" spans="2:6" ht="17">
      <c r="B162" s="7" t="s">
        <v>97</v>
      </c>
      <c r="C162" s="7" t="s">
        <v>34</v>
      </c>
      <c r="D162" s="7" t="s">
        <v>35</v>
      </c>
      <c r="E162" s="7" t="s">
        <v>36</v>
      </c>
      <c r="F162" s="7" t="s">
        <v>37</v>
      </c>
    </row>
    <row r="163" spans="2:6">
      <c r="B163" s="7">
        <v>0</v>
      </c>
      <c r="C163" s="12">
        <f t="shared" ref="C163:C173" si="12">FACT(B163)</f>
        <v>1</v>
      </c>
      <c r="D163" s="12">
        <f t="shared" ref="D163:D173" si="13">+POWER(10,B163)</f>
        <v>1</v>
      </c>
      <c r="E163" s="12">
        <f t="shared" ref="E163:E173" si="14">D163/C163</f>
        <v>1</v>
      </c>
      <c r="F163" s="12">
        <f>E163</f>
        <v>1</v>
      </c>
    </row>
    <row r="164" spans="2:6">
      <c r="B164" s="7">
        <v>1</v>
      </c>
      <c r="C164" s="12">
        <f t="shared" si="12"/>
        <v>1</v>
      </c>
      <c r="D164" s="12">
        <f t="shared" si="13"/>
        <v>10</v>
      </c>
      <c r="E164" s="12">
        <f t="shared" si="14"/>
        <v>10</v>
      </c>
      <c r="F164" s="12">
        <f>E164+F163</f>
        <v>11</v>
      </c>
    </row>
    <row r="165" spans="2:6">
      <c r="B165" s="7">
        <v>2</v>
      </c>
      <c r="C165" s="12">
        <f t="shared" si="12"/>
        <v>2</v>
      </c>
      <c r="D165" s="12">
        <f t="shared" si="13"/>
        <v>100</v>
      </c>
      <c r="E165" s="12">
        <f t="shared" si="14"/>
        <v>50</v>
      </c>
      <c r="F165" s="12">
        <f t="shared" ref="F165:F173" si="15">E165+F164</f>
        <v>61</v>
      </c>
    </row>
    <row r="166" spans="2:6">
      <c r="B166" s="7">
        <v>3</v>
      </c>
      <c r="C166" s="12">
        <f t="shared" si="12"/>
        <v>6</v>
      </c>
      <c r="D166" s="12">
        <f t="shared" si="13"/>
        <v>1000</v>
      </c>
      <c r="E166" s="10">
        <f t="shared" si="14"/>
        <v>166.66666666666666</v>
      </c>
      <c r="F166" s="10">
        <f t="shared" si="15"/>
        <v>227.66666666666666</v>
      </c>
    </row>
    <row r="167" spans="2:6">
      <c r="B167" s="7">
        <v>4</v>
      </c>
      <c r="C167" s="12">
        <f t="shared" si="12"/>
        <v>24</v>
      </c>
      <c r="D167" s="12">
        <f t="shared" si="13"/>
        <v>10000</v>
      </c>
      <c r="E167" s="10">
        <f t="shared" si="14"/>
        <v>416.66666666666669</v>
      </c>
      <c r="F167" s="10">
        <f t="shared" si="15"/>
        <v>644.33333333333337</v>
      </c>
    </row>
    <row r="168" spans="2:6">
      <c r="B168" s="7">
        <v>5</v>
      </c>
      <c r="C168" s="12">
        <f t="shared" si="12"/>
        <v>120</v>
      </c>
      <c r="D168" s="12">
        <f t="shared" si="13"/>
        <v>100000</v>
      </c>
      <c r="E168" s="10">
        <f t="shared" si="14"/>
        <v>833.33333333333337</v>
      </c>
      <c r="F168" s="10">
        <f t="shared" si="15"/>
        <v>1477.6666666666667</v>
      </c>
    </row>
    <row r="169" spans="2:6">
      <c r="B169" s="7">
        <v>6</v>
      </c>
      <c r="C169" s="12">
        <f t="shared" si="12"/>
        <v>720</v>
      </c>
      <c r="D169" s="12">
        <f t="shared" si="13"/>
        <v>1000000</v>
      </c>
      <c r="E169" s="10">
        <f t="shared" si="14"/>
        <v>1388.8888888888889</v>
      </c>
      <c r="F169" s="10">
        <f t="shared" si="15"/>
        <v>2866.5555555555557</v>
      </c>
    </row>
    <row r="170" spans="2:6">
      <c r="B170" s="7">
        <v>7</v>
      </c>
      <c r="C170" s="12">
        <f t="shared" si="12"/>
        <v>5040</v>
      </c>
      <c r="D170" s="12">
        <f t="shared" si="13"/>
        <v>10000000</v>
      </c>
      <c r="E170" s="10">
        <f t="shared" si="14"/>
        <v>1984.1269841269841</v>
      </c>
      <c r="F170" s="10">
        <f t="shared" si="15"/>
        <v>4850.6825396825398</v>
      </c>
    </row>
    <row r="171" spans="2:6">
      <c r="B171" s="7">
        <v>8</v>
      </c>
      <c r="C171" s="12">
        <f t="shared" si="12"/>
        <v>40320</v>
      </c>
      <c r="D171" s="12">
        <f t="shared" si="13"/>
        <v>100000000</v>
      </c>
      <c r="E171" s="10">
        <f t="shared" si="14"/>
        <v>2480.1587301587301</v>
      </c>
      <c r="F171" s="10">
        <f t="shared" si="15"/>
        <v>7330.8412698412703</v>
      </c>
    </row>
    <row r="172" spans="2:6">
      <c r="B172" s="7">
        <v>9</v>
      </c>
      <c r="C172" s="12">
        <f t="shared" si="12"/>
        <v>362880</v>
      </c>
      <c r="D172" s="12">
        <f t="shared" si="13"/>
        <v>1000000000</v>
      </c>
      <c r="E172" s="10">
        <f t="shared" si="14"/>
        <v>2755.7319223985892</v>
      </c>
      <c r="F172" s="10">
        <f t="shared" si="15"/>
        <v>10086.573192239859</v>
      </c>
    </row>
    <row r="173" spans="2:6">
      <c r="B173" s="7">
        <v>10</v>
      </c>
      <c r="C173" s="12">
        <f t="shared" si="12"/>
        <v>3628800</v>
      </c>
      <c r="D173" s="12">
        <f t="shared" si="13"/>
        <v>10000000000</v>
      </c>
      <c r="E173" s="10">
        <f t="shared" si="14"/>
        <v>2755.7319223985892</v>
      </c>
      <c r="F173" s="18">
        <f t="shared" si="15"/>
        <v>12842.305114638448</v>
      </c>
    </row>
    <row r="174" spans="2:6">
      <c r="B174" s="7">
        <v>11</v>
      </c>
      <c r="C174" s="12">
        <f t="shared" ref="C174:C175" si="16">FACT(B174)</f>
        <v>39916800</v>
      </c>
      <c r="D174" s="12">
        <f t="shared" ref="D174:D175" si="17">+POWER(10,B174)</f>
        <v>100000000000</v>
      </c>
      <c r="E174" s="10">
        <f t="shared" ref="E174:E175" si="18">D174/C174</f>
        <v>2505.210838544172</v>
      </c>
      <c r="F174" s="18">
        <f t="shared" ref="F174:F175" si="19">E174+F173</f>
        <v>15347.515953182619</v>
      </c>
    </row>
    <row r="175" spans="2:6">
      <c r="B175" s="7">
        <v>12</v>
      </c>
      <c r="C175" s="12">
        <f t="shared" si="16"/>
        <v>479001600</v>
      </c>
      <c r="D175" s="12">
        <f t="shared" si="17"/>
        <v>1000000000000</v>
      </c>
      <c r="E175" s="10">
        <f t="shared" si="18"/>
        <v>2087.6756987868098</v>
      </c>
      <c r="F175" s="18">
        <f t="shared" si="19"/>
        <v>17435.191651969428</v>
      </c>
    </row>
    <row r="176" spans="2:6">
      <c r="B176" s="7"/>
      <c r="C176" s="12"/>
      <c r="D176" s="12"/>
      <c r="E176" s="10"/>
      <c r="F176" s="13"/>
    </row>
    <row r="177" spans="1:6">
      <c r="B177" t="s">
        <v>66</v>
      </c>
      <c r="C177" s="11">
        <f>F175</f>
        <v>17435.191651969428</v>
      </c>
    </row>
    <row r="178" spans="1:6">
      <c r="B178" t="s">
        <v>106</v>
      </c>
      <c r="C178" s="8">
        <f>C160/(C177 + C160)</f>
        <v>0.28527045303649295</v>
      </c>
    </row>
    <row r="179" spans="1:6">
      <c r="B179" t="s">
        <v>65</v>
      </c>
      <c r="C179" s="19">
        <f>1-(C178*EXP(-1*(C158-C159)*($C$8/$C$6)))</f>
        <v>0.79559478841778308</v>
      </c>
    </row>
    <row r="180" spans="1:6">
      <c r="B180" s="1" t="s">
        <v>58</v>
      </c>
      <c r="C180" s="15">
        <f>C179</f>
        <v>0.79559478841778308</v>
      </c>
    </row>
    <row r="181" spans="1:6">
      <c r="B181" t="s">
        <v>61</v>
      </c>
      <c r="C181" s="14"/>
    </row>
    <row r="183" spans="1:6" ht="16">
      <c r="A183" s="1">
        <v>14.3</v>
      </c>
      <c r="B183" s="1" t="s">
        <v>60</v>
      </c>
      <c r="C183" s="17"/>
    </row>
    <row r="184" spans="1:6">
      <c r="B184" t="s">
        <v>62</v>
      </c>
      <c r="C184">
        <v>14</v>
      </c>
    </row>
    <row r="185" spans="1:6">
      <c r="B185" t="s">
        <v>63</v>
      </c>
      <c r="C185">
        <v>10</v>
      </c>
    </row>
    <row r="186" spans="1:6">
      <c r="B186" t="s">
        <v>64</v>
      </c>
      <c r="C186" s="11">
        <f>POWER(C185,C184)/FACT(C184)*(C184/(C184-C185))</f>
        <v>4014.7609592054032</v>
      </c>
    </row>
    <row r="188" spans="1:6" ht="17">
      <c r="B188" s="7" t="s">
        <v>97</v>
      </c>
      <c r="C188" s="7" t="s">
        <v>34</v>
      </c>
      <c r="D188" s="7" t="s">
        <v>35</v>
      </c>
      <c r="E188" s="7" t="s">
        <v>36</v>
      </c>
      <c r="F188" s="7" t="s">
        <v>37</v>
      </c>
    </row>
    <row r="189" spans="1:6">
      <c r="B189" s="7">
        <v>0</v>
      </c>
      <c r="C189" s="12">
        <f t="shared" ref="C189:C197" si="20">FACT(B189)</f>
        <v>1</v>
      </c>
      <c r="D189" s="12">
        <f t="shared" ref="D189:D197" si="21">+POWER(10,B189)</f>
        <v>1</v>
      </c>
      <c r="E189" s="12">
        <f t="shared" ref="E189:E197" si="22">D189/C189</f>
        <v>1</v>
      </c>
      <c r="F189" s="12">
        <f>E189</f>
        <v>1</v>
      </c>
    </row>
    <row r="190" spans="1:6">
      <c r="B190" s="7">
        <v>1</v>
      </c>
      <c r="C190" s="12">
        <f t="shared" si="20"/>
        <v>1</v>
      </c>
      <c r="D190" s="12">
        <f t="shared" si="21"/>
        <v>10</v>
      </c>
      <c r="E190" s="12">
        <f t="shared" si="22"/>
        <v>10</v>
      </c>
      <c r="F190" s="12">
        <f>E190+F189</f>
        <v>11</v>
      </c>
    </row>
    <row r="191" spans="1:6">
      <c r="B191" s="7">
        <v>2</v>
      </c>
      <c r="C191" s="12">
        <f t="shared" si="20"/>
        <v>2</v>
      </c>
      <c r="D191" s="12">
        <f t="shared" si="21"/>
        <v>100</v>
      </c>
      <c r="E191" s="12">
        <f t="shared" si="22"/>
        <v>50</v>
      </c>
      <c r="F191" s="12">
        <f t="shared" ref="F191:F197" si="23">E191+F190</f>
        <v>61</v>
      </c>
    </row>
    <row r="192" spans="1:6">
      <c r="B192" s="7">
        <v>3</v>
      </c>
      <c r="C192" s="12">
        <f t="shared" si="20"/>
        <v>6</v>
      </c>
      <c r="D192" s="12">
        <f t="shared" si="21"/>
        <v>1000</v>
      </c>
      <c r="E192" s="10">
        <f t="shared" si="22"/>
        <v>166.66666666666666</v>
      </c>
      <c r="F192" s="10">
        <f t="shared" si="23"/>
        <v>227.66666666666666</v>
      </c>
    </row>
    <row r="193" spans="2:6">
      <c r="B193" s="7">
        <v>4</v>
      </c>
      <c r="C193" s="12">
        <f t="shared" si="20"/>
        <v>24</v>
      </c>
      <c r="D193" s="12">
        <f t="shared" si="21"/>
        <v>10000</v>
      </c>
      <c r="E193" s="10">
        <f t="shared" si="22"/>
        <v>416.66666666666669</v>
      </c>
      <c r="F193" s="10">
        <f t="shared" si="23"/>
        <v>644.33333333333337</v>
      </c>
    </row>
    <row r="194" spans="2:6">
      <c r="B194" s="7">
        <v>5</v>
      </c>
      <c r="C194" s="12">
        <f t="shared" si="20"/>
        <v>120</v>
      </c>
      <c r="D194" s="12">
        <f t="shared" si="21"/>
        <v>100000</v>
      </c>
      <c r="E194" s="10">
        <f t="shared" si="22"/>
        <v>833.33333333333337</v>
      </c>
      <c r="F194" s="10">
        <f t="shared" si="23"/>
        <v>1477.6666666666667</v>
      </c>
    </row>
    <row r="195" spans="2:6">
      <c r="B195" s="7">
        <v>6</v>
      </c>
      <c r="C195" s="12">
        <f t="shared" si="20"/>
        <v>720</v>
      </c>
      <c r="D195" s="12">
        <f t="shared" si="21"/>
        <v>1000000</v>
      </c>
      <c r="E195" s="10">
        <f t="shared" si="22"/>
        <v>1388.8888888888889</v>
      </c>
      <c r="F195" s="10">
        <f t="shared" si="23"/>
        <v>2866.5555555555557</v>
      </c>
    </row>
    <row r="196" spans="2:6">
      <c r="B196" s="7">
        <v>7</v>
      </c>
      <c r="C196" s="12">
        <f t="shared" si="20"/>
        <v>5040</v>
      </c>
      <c r="D196" s="12">
        <f t="shared" si="21"/>
        <v>10000000</v>
      </c>
      <c r="E196" s="10">
        <f t="shared" si="22"/>
        <v>1984.1269841269841</v>
      </c>
      <c r="F196" s="10">
        <f t="shared" si="23"/>
        <v>4850.6825396825398</v>
      </c>
    </row>
    <row r="197" spans="2:6">
      <c r="B197" s="7">
        <v>8</v>
      </c>
      <c r="C197" s="12">
        <f t="shared" si="20"/>
        <v>40320</v>
      </c>
      <c r="D197" s="12">
        <f t="shared" si="21"/>
        <v>100000000</v>
      </c>
      <c r="E197" s="10">
        <f t="shared" si="22"/>
        <v>2480.1587301587301</v>
      </c>
      <c r="F197" s="10">
        <f t="shared" si="23"/>
        <v>7330.8412698412703</v>
      </c>
    </row>
    <row r="198" spans="2:6">
      <c r="B198" s="7">
        <v>9</v>
      </c>
      <c r="C198" s="12">
        <f t="shared" ref="C198:C202" si="24">FACT(B198)</f>
        <v>362880</v>
      </c>
      <c r="D198" s="12">
        <f t="shared" ref="D198:D202" si="25">+POWER(10,B198)</f>
        <v>1000000000</v>
      </c>
      <c r="E198" s="10">
        <f t="shared" ref="E198:E202" si="26">D198/C198</f>
        <v>2755.7319223985892</v>
      </c>
      <c r="F198" s="10">
        <f t="shared" ref="F198:F202" si="27">E198+F197</f>
        <v>10086.573192239859</v>
      </c>
    </row>
    <row r="199" spans="2:6">
      <c r="B199" s="7">
        <v>10</v>
      </c>
      <c r="C199" s="12">
        <f t="shared" si="24"/>
        <v>3628800</v>
      </c>
      <c r="D199" s="12">
        <f t="shared" si="25"/>
        <v>10000000000</v>
      </c>
      <c r="E199" s="10">
        <f t="shared" si="26"/>
        <v>2755.7319223985892</v>
      </c>
      <c r="F199" s="10">
        <f t="shared" si="27"/>
        <v>12842.305114638448</v>
      </c>
    </row>
    <row r="200" spans="2:6">
      <c r="B200" s="7">
        <v>11</v>
      </c>
      <c r="C200" s="12">
        <f t="shared" si="24"/>
        <v>39916800</v>
      </c>
      <c r="D200" s="12">
        <f t="shared" si="25"/>
        <v>100000000000</v>
      </c>
      <c r="E200" s="10">
        <f t="shared" si="26"/>
        <v>2505.210838544172</v>
      </c>
      <c r="F200" s="10">
        <f t="shared" si="27"/>
        <v>15347.515953182619</v>
      </c>
    </row>
    <row r="201" spans="2:6">
      <c r="B201" s="7">
        <v>12</v>
      </c>
      <c r="C201" s="12">
        <f t="shared" si="24"/>
        <v>479001600</v>
      </c>
      <c r="D201" s="12">
        <f t="shared" si="25"/>
        <v>1000000000000</v>
      </c>
      <c r="E201" s="10">
        <f t="shared" si="26"/>
        <v>2087.6756987868098</v>
      </c>
      <c r="F201" s="10">
        <f t="shared" si="27"/>
        <v>17435.191651969428</v>
      </c>
    </row>
    <row r="202" spans="2:6">
      <c r="B202" s="7">
        <v>13</v>
      </c>
      <c r="C202" s="12">
        <f t="shared" si="24"/>
        <v>6227020800</v>
      </c>
      <c r="D202" s="12">
        <f t="shared" si="25"/>
        <v>10000000000000</v>
      </c>
      <c r="E202" s="10">
        <f t="shared" si="26"/>
        <v>1605.9043836821616</v>
      </c>
      <c r="F202" s="10">
        <f t="shared" si="27"/>
        <v>19041.09603565159</v>
      </c>
    </row>
    <row r="203" spans="2:6">
      <c r="B203" s="7"/>
      <c r="C203" s="12"/>
      <c r="D203" s="12"/>
      <c r="E203" s="10"/>
      <c r="F203" s="13"/>
    </row>
    <row r="204" spans="2:6">
      <c r="B204" t="s">
        <v>66</v>
      </c>
      <c r="C204" s="11">
        <f>F202</f>
        <v>19041.09603565159</v>
      </c>
    </row>
    <row r="205" spans="2:6">
      <c r="B205" t="s">
        <v>106</v>
      </c>
      <c r="C205" s="8">
        <f>C186/(C204 + C186)</f>
        <v>0.17413193359504983</v>
      </c>
    </row>
    <row r="206" spans="2:6">
      <c r="B206" t="s">
        <v>65</v>
      </c>
      <c r="C206" s="19">
        <f>1-(C205*EXP(-1*(C184-C185)*($C$8/$C$6)))</f>
        <v>0.88835001917946688</v>
      </c>
    </row>
    <row r="207" spans="2:6">
      <c r="B207" s="1" t="s">
        <v>58</v>
      </c>
      <c r="C207" s="15">
        <f>C206</f>
        <v>0.88835001917946688</v>
      </c>
    </row>
    <row r="208" spans="2:6">
      <c r="B208" s="5" t="s">
        <v>95</v>
      </c>
      <c r="C208" s="14"/>
    </row>
    <row r="209" spans="1:4">
      <c r="B209" s="5"/>
      <c r="C209" s="14"/>
    </row>
    <row r="210" spans="1:4">
      <c r="B210" s="25" t="s">
        <v>96</v>
      </c>
      <c r="C210" s="24">
        <v>14</v>
      </c>
    </row>
    <row r="212" spans="1:4">
      <c r="A212" s="1">
        <v>15</v>
      </c>
      <c r="B212" s="1" t="s">
        <v>79</v>
      </c>
    </row>
    <row r="213" spans="1:4">
      <c r="B213" t="s">
        <v>81</v>
      </c>
    </row>
    <row r="214" spans="1:4">
      <c r="B214" t="s">
        <v>82</v>
      </c>
      <c r="C214" s="21">
        <f>C205*C6/(C184-C185)</f>
        <v>7.8359370117772427</v>
      </c>
      <c r="D214" s="1" t="s">
        <v>83</v>
      </c>
    </row>
    <row r="216" spans="1:4">
      <c r="A216" s="1">
        <v>16</v>
      </c>
      <c r="B216" s="1" t="s">
        <v>80</v>
      </c>
    </row>
    <row r="217" spans="1:4">
      <c r="B217" s="22" t="s">
        <v>84</v>
      </c>
    </row>
    <row r="218" spans="1:4">
      <c r="B218" s="22" t="s">
        <v>85</v>
      </c>
      <c r="C218" s="15">
        <f>1-C205</f>
        <v>0.82586806640495014</v>
      </c>
    </row>
    <row r="220" spans="1:4">
      <c r="A220" s="1">
        <v>17</v>
      </c>
      <c r="B220" s="1" t="s">
        <v>112</v>
      </c>
    </row>
    <row r="221" spans="1:4">
      <c r="B221" t="s">
        <v>68</v>
      </c>
      <c r="C221">
        <v>14</v>
      </c>
    </row>
    <row r="222" spans="1:4">
      <c r="B222" t="s">
        <v>63</v>
      </c>
      <c r="C222">
        <v>10</v>
      </c>
    </row>
    <row r="223" spans="1:4">
      <c r="B223" t="s">
        <v>107</v>
      </c>
      <c r="C223" s="14">
        <f>C222/C221</f>
        <v>0.7142857142857143</v>
      </c>
    </row>
    <row r="224" spans="1:4">
      <c r="B224" t="s">
        <v>69</v>
      </c>
    </row>
    <row r="225" spans="1:4">
      <c r="B225" t="s">
        <v>70</v>
      </c>
    </row>
    <row r="226" spans="1:4">
      <c r="B226" t="s">
        <v>74</v>
      </c>
    </row>
    <row r="228" spans="1:4">
      <c r="A228" s="1">
        <v>18</v>
      </c>
      <c r="B228" s="1" t="s">
        <v>71</v>
      </c>
    </row>
    <row r="229" spans="1:4">
      <c r="B229" t="s">
        <v>108</v>
      </c>
    </row>
    <row r="230" spans="1:4">
      <c r="B230" t="s">
        <v>73</v>
      </c>
      <c r="C230" s="3">
        <f>C10</f>
        <v>0.3</v>
      </c>
    </row>
    <row r="231" spans="1:4">
      <c r="B231" t="s">
        <v>75</v>
      </c>
    </row>
    <row r="232" spans="1:4">
      <c r="B232" t="s">
        <v>76</v>
      </c>
      <c r="C232" s="1">
        <f>C221/(1-C230)</f>
        <v>20</v>
      </c>
    </row>
    <row r="234" spans="1:4">
      <c r="A234" s="1">
        <v>19</v>
      </c>
      <c r="B234" s="1" t="s">
        <v>78</v>
      </c>
    </row>
    <row r="235" spans="1:4">
      <c r="B235" s="1" t="s">
        <v>77</v>
      </c>
      <c r="C235" s="1">
        <v>20</v>
      </c>
    </row>
    <row r="236" spans="1:4">
      <c r="B236" s="1" t="s">
        <v>65</v>
      </c>
      <c r="C236" s="20">
        <f>C207</f>
        <v>0.88835001917946688</v>
      </c>
    </row>
    <row r="237" spans="1:4">
      <c r="B237" s="1" t="s">
        <v>86</v>
      </c>
      <c r="C237" s="15">
        <f>C205</f>
        <v>0.17413193359504983</v>
      </c>
    </row>
    <row r="238" spans="1:4">
      <c r="B238" s="1" t="s">
        <v>79</v>
      </c>
      <c r="C238" s="21">
        <f>C214</f>
        <v>7.8359370117772427</v>
      </c>
      <c r="D238" s="1" t="s">
        <v>88</v>
      </c>
    </row>
    <row r="239" spans="1:4">
      <c r="B239" s="1" t="s">
        <v>87</v>
      </c>
      <c r="C239" s="20">
        <f>C218</f>
        <v>0.82586806640495014</v>
      </c>
    </row>
    <row r="241" spans="1:2">
      <c r="A241" s="1">
        <v>20</v>
      </c>
      <c r="B241" s="1" t="s">
        <v>118</v>
      </c>
    </row>
    <row r="242" spans="1:2">
      <c r="A242"/>
    </row>
    <row r="243" spans="1:2">
      <c r="B243" t="s">
        <v>113</v>
      </c>
    </row>
    <row r="245" spans="1:2">
      <c r="B245" t="s">
        <v>114</v>
      </c>
    </row>
    <row r="246" spans="1:2">
      <c r="B246" s="29"/>
    </row>
    <row r="247" spans="1:2">
      <c r="B247" s="30" t="s">
        <v>115</v>
      </c>
    </row>
    <row r="248" spans="1:2">
      <c r="B248" s="30" t="s">
        <v>116</v>
      </c>
    </row>
    <row r="486" spans="1:1">
      <c r="A486" s="1" t="s">
        <v>110</v>
      </c>
    </row>
    <row r="487" spans="1:1">
      <c r="A487" s="28" t="s">
        <v>109</v>
      </c>
    </row>
  </sheetData>
  <hyperlinks>
    <hyperlink ref="A487" r:id="rId1" xr:uid="{9168A582-5DC2-4D50-8A04-7C65CAA2E79E}"/>
    <hyperlink ref="B247" r:id="rId2" display="https://www.callcentrehelper.com/tools/erlang-calculator/" xr:uid="{A7D5354E-8E70-4291-9B65-8ABDE7CEF48C}"/>
    <hyperlink ref="B248" r:id="rId3" display="https://www.callcentrehelper.com/erlang-c-calculator-2473.htm" xr:uid="{F7351D40-652E-4741-849D-8B26662D1F00}"/>
  </hyperlinks>
  <pageMargins left="0.7" right="0.7" top="0.75" bottom="0.75" header="0.3" footer="0.3"/>
  <pageSetup paperSize="9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C9BA8-87E1-4361-9B33-62AB30FD5D43}">
  <dimension ref="A1:Q1649"/>
  <sheetViews>
    <sheetView workbookViewId="0">
      <selection activeCell="E1" sqref="E1"/>
    </sheetView>
  </sheetViews>
  <sheetFormatPr baseColWidth="10" defaultColWidth="8.83203125" defaultRowHeight="15"/>
  <cols>
    <col min="2" max="2" width="15.33203125" customWidth="1"/>
    <col min="3" max="3" width="15.6640625" customWidth="1"/>
  </cols>
  <sheetData>
    <row r="1" spans="1:3">
      <c r="A1" s="1" t="s">
        <v>14</v>
      </c>
    </row>
    <row r="3" spans="1:3">
      <c r="B3" s="7" t="s">
        <v>89</v>
      </c>
      <c r="C3" s="7" t="s">
        <v>91</v>
      </c>
    </row>
    <row r="4" spans="1:3">
      <c r="B4" s="7" t="s">
        <v>90</v>
      </c>
      <c r="C4" s="7" t="s">
        <v>92</v>
      </c>
    </row>
    <row r="5" spans="1:3">
      <c r="B5" s="23">
        <v>1</v>
      </c>
      <c r="C5" s="23">
        <f>FACT(B5)</f>
        <v>1</v>
      </c>
    </row>
    <row r="6" spans="1:3">
      <c r="B6" s="23">
        <v>2</v>
      </c>
      <c r="C6" s="23">
        <f t="shared" ref="C6:C24" si="0">FACT(B6)</f>
        <v>2</v>
      </c>
    </row>
    <row r="7" spans="1:3">
      <c r="B7" s="23">
        <v>3</v>
      </c>
      <c r="C7" s="23">
        <f t="shared" si="0"/>
        <v>6</v>
      </c>
    </row>
    <row r="8" spans="1:3">
      <c r="B8" s="23">
        <v>4</v>
      </c>
      <c r="C8" s="23">
        <f t="shared" si="0"/>
        <v>24</v>
      </c>
    </row>
    <row r="9" spans="1:3">
      <c r="B9" s="23">
        <v>5</v>
      </c>
      <c r="C9" s="23">
        <f t="shared" si="0"/>
        <v>120</v>
      </c>
    </row>
    <row r="10" spans="1:3">
      <c r="B10" s="23">
        <v>6</v>
      </c>
      <c r="C10" s="23">
        <f t="shared" si="0"/>
        <v>720</v>
      </c>
    </row>
    <row r="11" spans="1:3">
      <c r="B11" s="23">
        <v>7</v>
      </c>
      <c r="C11" s="23">
        <f t="shared" si="0"/>
        <v>5040</v>
      </c>
    </row>
    <row r="12" spans="1:3">
      <c r="B12" s="23">
        <v>8</v>
      </c>
      <c r="C12" s="23">
        <f t="shared" si="0"/>
        <v>40320</v>
      </c>
    </row>
    <row r="13" spans="1:3">
      <c r="B13" s="23">
        <v>9</v>
      </c>
      <c r="C13" s="23">
        <f t="shared" si="0"/>
        <v>362880</v>
      </c>
    </row>
    <row r="14" spans="1:3">
      <c r="B14" s="23">
        <v>10</v>
      </c>
      <c r="C14" s="23">
        <f t="shared" si="0"/>
        <v>3628800</v>
      </c>
    </row>
    <row r="15" spans="1:3">
      <c r="B15" s="23">
        <v>11</v>
      </c>
      <c r="C15" s="23">
        <f t="shared" si="0"/>
        <v>39916800</v>
      </c>
    </row>
    <row r="16" spans="1:3">
      <c r="B16" s="23">
        <v>12</v>
      </c>
      <c r="C16" s="23">
        <f t="shared" si="0"/>
        <v>479001600</v>
      </c>
    </row>
    <row r="17" spans="2:3">
      <c r="B17" s="23">
        <v>13</v>
      </c>
      <c r="C17" s="23">
        <f t="shared" si="0"/>
        <v>6227020800</v>
      </c>
    </row>
    <row r="18" spans="2:3">
      <c r="B18" s="23">
        <v>14</v>
      </c>
      <c r="C18" s="23">
        <f t="shared" si="0"/>
        <v>87178291200</v>
      </c>
    </row>
    <row r="19" spans="2:3">
      <c r="B19" s="23">
        <v>15</v>
      </c>
      <c r="C19" s="23">
        <f t="shared" si="0"/>
        <v>1307674368000</v>
      </c>
    </row>
    <row r="20" spans="2:3">
      <c r="B20" s="23">
        <v>16</v>
      </c>
      <c r="C20" s="23">
        <f t="shared" si="0"/>
        <v>20922789888000</v>
      </c>
    </row>
    <row r="21" spans="2:3">
      <c r="B21" s="23">
        <v>17</v>
      </c>
      <c r="C21" s="23">
        <f t="shared" si="0"/>
        <v>355687428096000</v>
      </c>
    </row>
    <row r="22" spans="2:3">
      <c r="B22" s="23">
        <v>18</v>
      </c>
      <c r="C22" s="23">
        <f t="shared" si="0"/>
        <v>6402373705728000</v>
      </c>
    </row>
    <row r="23" spans="2:3">
      <c r="B23" s="23">
        <v>19</v>
      </c>
      <c r="C23" s="23">
        <f t="shared" si="0"/>
        <v>1.21645100408832E+17</v>
      </c>
    </row>
    <row r="24" spans="2:3">
      <c r="B24" s="23">
        <v>20</v>
      </c>
      <c r="C24" s="23">
        <f t="shared" si="0"/>
        <v>2.43290200817664E+18</v>
      </c>
    </row>
    <row r="25" spans="2:3">
      <c r="B25" s="23">
        <v>21</v>
      </c>
      <c r="C25" s="23">
        <f t="shared" ref="C25:C88" si="1">FACT(B25)</f>
        <v>5.109094217170944E+19</v>
      </c>
    </row>
    <row r="26" spans="2:3">
      <c r="B26" s="23">
        <v>22</v>
      </c>
      <c r="C26" s="23">
        <f t="shared" si="1"/>
        <v>1.1240007277776077E+21</v>
      </c>
    </row>
    <row r="27" spans="2:3">
      <c r="B27" s="23">
        <v>23</v>
      </c>
      <c r="C27" s="23">
        <f t="shared" si="1"/>
        <v>2.5852016738884978E+22</v>
      </c>
    </row>
    <row r="28" spans="2:3">
      <c r="B28" s="23">
        <v>24</v>
      </c>
      <c r="C28" s="23">
        <f t="shared" si="1"/>
        <v>6.2044840173323941E+23</v>
      </c>
    </row>
    <row r="29" spans="2:3">
      <c r="B29" s="23">
        <v>25</v>
      </c>
      <c r="C29" s="23">
        <f t="shared" si="1"/>
        <v>1.5511210043330984E+25</v>
      </c>
    </row>
    <row r="30" spans="2:3">
      <c r="B30" s="23">
        <v>26</v>
      </c>
      <c r="C30" s="23">
        <f t="shared" si="1"/>
        <v>4.0329146112660572E+26</v>
      </c>
    </row>
    <row r="31" spans="2:3">
      <c r="B31" s="23">
        <v>27</v>
      </c>
      <c r="C31" s="23">
        <f t="shared" si="1"/>
        <v>1.0888869450418352E+28</v>
      </c>
    </row>
    <row r="32" spans="2:3">
      <c r="B32" s="23">
        <v>28</v>
      </c>
      <c r="C32" s="23">
        <f t="shared" si="1"/>
        <v>3.048883446117138E+29</v>
      </c>
    </row>
    <row r="33" spans="2:3">
      <c r="B33" s="23">
        <v>29</v>
      </c>
      <c r="C33" s="23">
        <f t="shared" si="1"/>
        <v>8.8417619937397008E+30</v>
      </c>
    </row>
    <row r="34" spans="2:3">
      <c r="B34" s="23">
        <v>30</v>
      </c>
      <c r="C34" s="23">
        <f t="shared" si="1"/>
        <v>2.652528598121911E+32</v>
      </c>
    </row>
    <row r="35" spans="2:3">
      <c r="B35" s="23">
        <v>31</v>
      </c>
      <c r="C35" s="23">
        <f t="shared" si="1"/>
        <v>8.2228386541779236E+33</v>
      </c>
    </row>
    <row r="36" spans="2:3">
      <c r="B36" s="23">
        <v>32</v>
      </c>
      <c r="C36" s="23">
        <f t="shared" si="1"/>
        <v>2.6313083693369355E+35</v>
      </c>
    </row>
    <row r="37" spans="2:3">
      <c r="B37" s="23">
        <v>33</v>
      </c>
      <c r="C37" s="23">
        <f t="shared" si="1"/>
        <v>8.6833176188118895E+36</v>
      </c>
    </row>
    <row r="38" spans="2:3">
      <c r="B38" s="23">
        <v>34</v>
      </c>
      <c r="C38" s="23">
        <f t="shared" si="1"/>
        <v>2.9523279903960408E+38</v>
      </c>
    </row>
    <row r="39" spans="2:3">
      <c r="B39" s="23">
        <v>35</v>
      </c>
      <c r="C39" s="23">
        <f t="shared" si="1"/>
        <v>1.0333147966386144E+40</v>
      </c>
    </row>
    <row r="40" spans="2:3">
      <c r="B40" s="23">
        <v>36</v>
      </c>
      <c r="C40" s="23">
        <f t="shared" si="1"/>
        <v>3.7199332678990133E+41</v>
      </c>
    </row>
    <row r="41" spans="2:3">
      <c r="B41" s="23">
        <v>37</v>
      </c>
      <c r="C41" s="23">
        <f t="shared" si="1"/>
        <v>1.3763753091226346E+43</v>
      </c>
    </row>
    <row r="42" spans="2:3">
      <c r="B42" s="23">
        <v>38</v>
      </c>
      <c r="C42" s="23">
        <f t="shared" si="1"/>
        <v>5.2302261746660104E+44</v>
      </c>
    </row>
    <row r="43" spans="2:3">
      <c r="B43" s="23">
        <v>39</v>
      </c>
      <c r="C43" s="23">
        <f t="shared" si="1"/>
        <v>2.0397882081197447E+46</v>
      </c>
    </row>
    <row r="44" spans="2:3">
      <c r="B44" s="23">
        <v>40</v>
      </c>
      <c r="C44" s="23">
        <f t="shared" si="1"/>
        <v>8.1591528324789801E+47</v>
      </c>
    </row>
    <row r="45" spans="2:3">
      <c r="B45" s="23">
        <v>41</v>
      </c>
      <c r="C45" s="23">
        <f t="shared" si="1"/>
        <v>3.3452526613163798E+49</v>
      </c>
    </row>
    <row r="46" spans="2:3">
      <c r="B46" s="23">
        <v>42</v>
      </c>
      <c r="C46" s="23">
        <f t="shared" si="1"/>
        <v>1.4050061177528801E+51</v>
      </c>
    </row>
    <row r="47" spans="2:3">
      <c r="B47" s="23">
        <v>43</v>
      </c>
      <c r="C47" s="23">
        <f t="shared" si="1"/>
        <v>6.0415263063373845E+52</v>
      </c>
    </row>
    <row r="48" spans="2:3">
      <c r="B48" s="23">
        <v>44</v>
      </c>
      <c r="C48" s="23">
        <f t="shared" si="1"/>
        <v>2.6582715747884495E+54</v>
      </c>
    </row>
    <row r="49" spans="2:3">
      <c r="B49" s="23">
        <v>45</v>
      </c>
      <c r="C49" s="23">
        <f t="shared" si="1"/>
        <v>1.1962222086548021E+56</v>
      </c>
    </row>
    <row r="50" spans="2:3">
      <c r="B50" s="23">
        <v>46</v>
      </c>
      <c r="C50" s="23">
        <f t="shared" si="1"/>
        <v>5.5026221598120892E+57</v>
      </c>
    </row>
    <row r="51" spans="2:3">
      <c r="B51" s="23">
        <v>47</v>
      </c>
      <c r="C51" s="23">
        <f t="shared" si="1"/>
        <v>2.5862324151116827E+59</v>
      </c>
    </row>
    <row r="52" spans="2:3">
      <c r="B52" s="23">
        <v>48</v>
      </c>
      <c r="C52" s="23">
        <f t="shared" si="1"/>
        <v>1.2413915592536068E+61</v>
      </c>
    </row>
    <row r="53" spans="2:3">
      <c r="B53" s="23">
        <v>49</v>
      </c>
      <c r="C53" s="23">
        <f t="shared" si="1"/>
        <v>6.0828186403426789E+62</v>
      </c>
    </row>
    <row r="54" spans="2:3">
      <c r="B54" s="23">
        <v>50</v>
      </c>
      <c r="C54" s="23">
        <f t="shared" si="1"/>
        <v>3.0414093201713376E+64</v>
      </c>
    </row>
    <row r="55" spans="2:3">
      <c r="B55" s="23">
        <v>51</v>
      </c>
      <c r="C55" s="23">
        <f t="shared" si="1"/>
        <v>1.5511187532873816E+66</v>
      </c>
    </row>
    <row r="56" spans="2:3">
      <c r="B56" s="23">
        <v>52</v>
      </c>
      <c r="C56" s="23">
        <f t="shared" si="1"/>
        <v>8.0658175170943901E+67</v>
      </c>
    </row>
    <row r="57" spans="2:3">
      <c r="B57" s="23">
        <v>53</v>
      </c>
      <c r="C57" s="23">
        <f t="shared" si="1"/>
        <v>4.274883284060024E+69</v>
      </c>
    </row>
    <row r="58" spans="2:3">
      <c r="B58" s="23">
        <v>54</v>
      </c>
      <c r="C58" s="23">
        <f t="shared" si="1"/>
        <v>2.3084369733924128E+71</v>
      </c>
    </row>
    <row r="59" spans="2:3">
      <c r="B59" s="23">
        <v>55</v>
      </c>
      <c r="C59" s="23">
        <f t="shared" si="1"/>
        <v>1.2696403353658264E+73</v>
      </c>
    </row>
    <row r="60" spans="2:3">
      <c r="B60" s="23">
        <v>56</v>
      </c>
      <c r="C60" s="23">
        <f t="shared" si="1"/>
        <v>7.1099858780486318E+74</v>
      </c>
    </row>
    <row r="61" spans="2:3">
      <c r="B61" s="23">
        <v>57</v>
      </c>
      <c r="C61" s="23">
        <f t="shared" si="1"/>
        <v>4.0526919504877227E+76</v>
      </c>
    </row>
    <row r="62" spans="2:3">
      <c r="B62" s="23">
        <v>58</v>
      </c>
      <c r="C62" s="23">
        <f t="shared" si="1"/>
        <v>2.3505613312828789E+78</v>
      </c>
    </row>
    <row r="63" spans="2:3">
      <c r="B63" s="23">
        <v>59</v>
      </c>
      <c r="C63" s="23">
        <f t="shared" si="1"/>
        <v>1.3868311854568981E+80</v>
      </c>
    </row>
    <row r="64" spans="2:3">
      <c r="B64" s="23">
        <v>60</v>
      </c>
      <c r="C64" s="23">
        <f t="shared" si="1"/>
        <v>8.3209871127413899E+81</v>
      </c>
    </row>
    <row r="65" spans="2:3">
      <c r="B65" s="23">
        <v>61</v>
      </c>
      <c r="C65" s="23">
        <f t="shared" si="1"/>
        <v>5.0758021387722462E+83</v>
      </c>
    </row>
    <row r="66" spans="2:3">
      <c r="B66" s="23">
        <v>62</v>
      </c>
      <c r="C66" s="23">
        <f t="shared" si="1"/>
        <v>3.1469973260387939E+85</v>
      </c>
    </row>
    <row r="67" spans="2:3">
      <c r="B67" s="23">
        <v>63</v>
      </c>
      <c r="C67" s="23">
        <f t="shared" si="1"/>
        <v>1.9826083154044396E+87</v>
      </c>
    </row>
    <row r="68" spans="2:3">
      <c r="B68" s="23">
        <v>64</v>
      </c>
      <c r="C68" s="23">
        <f t="shared" si="1"/>
        <v>1.2688693218588414E+89</v>
      </c>
    </row>
    <row r="69" spans="2:3">
      <c r="B69" s="23">
        <v>65</v>
      </c>
      <c r="C69" s="23">
        <f t="shared" si="1"/>
        <v>8.2476505920824715E+90</v>
      </c>
    </row>
    <row r="70" spans="2:3">
      <c r="B70" s="23">
        <v>66</v>
      </c>
      <c r="C70" s="23">
        <f t="shared" si="1"/>
        <v>5.4434493907744319E+92</v>
      </c>
    </row>
    <row r="71" spans="2:3">
      <c r="B71" s="23">
        <v>67</v>
      </c>
      <c r="C71" s="23">
        <f t="shared" si="1"/>
        <v>3.6471110918188705E+94</v>
      </c>
    </row>
    <row r="72" spans="2:3">
      <c r="B72" s="23">
        <v>68</v>
      </c>
      <c r="C72" s="23">
        <f t="shared" si="1"/>
        <v>2.4800355424368301E+96</v>
      </c>
    </row>
    <row r="73" spans="2:3">
      <c r="B73" s="23">
        <v>69</v>
      </c>
      <c r="C73" s="23">
        <f t="shared" si="1"/>
        <v>1.7112245242814127E+98</v>
      </c>
    </row>
    <row r="74" spans="2:3">
      <c r="B74" s="23">
        <v>70</v>
      </c>
      <c r="C74" s="23">
        <f t="shared" si="1"/>
        <v>1.1978571669969892E+100</v>
      </c>
    </row>
    <row r="75" spans="2:3">
      <c r="B75" s="23">
        <v>71</v>
      </c>
      <c r="C75" s="23">
        <f t="shared" si="1"/>
        <v>8.5047858856786242E+101</v>
      </c>
    </row>
    <row r="76" spans="2:3">
      <c r="B76" s="23">
        <v>72</v>
      </c>
      <c r="C76" s="23">
        <f t="shared" si="1"/>
        <v>6.1234458376886116E+103</v>
      </c>
    </row>
    <row r="77" spans="2:3">
      <c r="B77" s="23">
        <v>73</v>
      </c>
      <c r="C77" s="23">
        <f t="shared" si="1"/>
        <v>4.4701154615126859E+105</v>
      </c>
    </row>
    <row r="78" spans="2:3">
      <c r="B78" s="23">
        <v>74</v>
      </c>
      <c r="C78" s="23">
        <f t="shared" si="1"/>
        <v>3.3078854415193869E+107</v>
      </c>
    </row>
    <row r="79" spans="2:3">
      <c r="B79" s="23">
        <v>75</v>
      </c>
      <c r="C79" s="23">
        <f t="shared" si="1"/>
        <v>2.4809140811395404E+109</v>
      </c>
    </row>
    <row r="80" spans="2:3">
      <c r="B80" s="23">
        <v>76</v>
      </c>
      <c r="C80" s="23">
        <f t="shared" si="1"/>
        <v>1.8854947016660506E+111</v>
      </c>
    </row>
    <row r="81" spans="2:3">
      <c r="B81" s="23">
        <v>77</v>
      </c>
      <c r="C81" s="23">
        <f t="shared" si="1"/>
        <v>1.4518309202828591E+113</v>
      </c>
    </row>
    <row r="82" spans="2:3">
      <c r="B82" s="23">
        <v>78</v>
      </c>
      <c r="C82" s="23">
        <f t="shared" si="1"/>
        <v>1.1324281178206295E+115</v>
      </c>
    </row>
    <row r="83" spans="2:3">
      <c r="B83" s="23">
        <v>79</v>
      </c>
      <c r="C83" s="23">
        <f t="shared" si="1"/>
        <v>8.9461821307829799E+116</v>
      </c>
    </row>
    <row r="84" spans="2:3">
      <c r="B84" s="23">
        <v>80</v>
      </c>
      <c r="C84" s="23">
        <f t="shared" si="1"/>
        <v>7.1569457046263797E+118</v>
      </c>
    </row>
    <row r="85" spans="2:3">
      <c r="B85" s="23">
        <v>81</v>
      </c>
      <c r="C85" s="23">
        <f t="shared" si="1"/>
        <v>5.797126020747369E+120</v>
      </c>
    </row>
    <row r="86" spans="2:3">
      <c r="B86" s="23">
        <v>82</v>
      </c>
      <c r="C86" s="23">
        <f t="shared" si="1"/>
        <v>4.7536433370128435E+122</v>
      </c>
    </row>
    <row r="87" spans="2:3">
      <c r="B87" s="23">
        <v>83</v>
      </c>
      <c r="C87" s="23">
        <f t="shared" si="1"/>
        <v>3.9455239697206602E+124</v>
      </c>
    </row>
    <row r="88" spans="2:3">
      <c r="B88" s="23">
        <v>84</v>
      </c>
      <c r="C88" s="23">
        <f t="shared" si="1"/>
        <v>3.3142401345653538E+126</v>
      </c>
    </row>
    <row r="89" spans="2:3">
      <c r="B89" s="23">
        <v>85</v>
      </c>
      <c r="C89" s="23">
        <f t="shared" ref="C89:C152" si="2">FACT(B89)</f>
        <v>2.8171041143805494E+128</v>
      </c>
    </row>
    <row r="90" spans="2:3">
      <c r="B90" s="23">
        <v>86</v>
      </c>
      <c r="C90" s="23">
        <f t="shared" si="2"/>
        <v>2.4227095383672744E+130</v>
      </c>
    </row>
    <row r="91" spans="2:3">
      <c r="B91" s="23">
        <v>87</v>
      </c>
      <c r="C91" s="23">
        <f t="shared" si="2"/>
        <v>2.1077572983795269E+132</v>
      </c>
    </row>
    <row r="92" spans="2:3">
      <c r="B92" s="23">
        <v>88</v>
      </c>
      <c r="C92" s="23">
        <f t="shared" si="2"/>
        <v>1.854826422573984E+134</v>
      </c>
    </row>
    <row r="93" spans="2:3">
      <c r="B93" s="23">
        <v>89</v>
      </c>
      <c r="C93" s="23">
        <f t="shared" si="2"/>
        <v>1.6507955160908465E+136</v>
      </c>
    </row>
    <row r="94" spans="2:3">
      <c r="B94" s="23">
        <v>90</v>
      </c>
      <c r="C94" s="23">
        <f t="shared" si="2"/>
        <v>1.4857159644817605E+138</v>
      </c>
    </row>
    <row r="95" spans="2:3">
      <c r="B95" s="23">
        <v>91</v>
      </c>
      <c r="C95" s="23">
        <f t="shared" si="2"/>
        <v>1.3520015276784033E+140</v>
      </c>
    </row>
    <row r="96" spans="2:3">
      <c r="B96" s="23">
        <v>92</v>
      </c>
      <c r="C96" s="23">
        <f t="shared" si="2"/>
        <v>1.2438414054641305E+142</v>
      </c>
    </row>
    <row r="97" spans="2:3">
      <c r="B97" s="23">
        <v>93</v>
      </c>
      <c r="C97" s="23">
        <f t="shared" si="2"/>
        <v>1.156772507081641E+144</v>
      </c>
    </row>
    <row r="98" spans="2:3">
      <c r="B98" s="23">
        <v>94</v>
      </c>
      <c r="C98" s="23">
        <f t="shared" si="2"/>
        <v>1.0873661566567426E+146</v>
      </c>
    </row>
    <row r="99" spans="2:3">
      <c r="B99" s="23">
        <v>95</v>
      </c>
      <c r="C99" s="23">
        <f t="shared" si="2"/>
        <v>1.0329978488239061E+148</v>
      </c>
    </row>
    <row r="100" spans="2:3">
      <c r="B100" s="23">
        <v>96</v>
      </c>
      <c r="C100" s="23">
        <f t="shared" si="2"/>
        <v>9.916779348709491E+149</v>
      </c>
    </row>
    <row r="101" spans="2:3">
      <c r="B101" s="23">
        <v>97</v>
      </c>
      <c r="C101" s="23">
        <f t="shared" si="2"/>
        <v>9.6192759682482155E+151</v>
      </c>
    </row>
    <row r="102" spans="2:3">
      <c r="B102" s="23">
        <v>98</v>
      </c>
      <c r="C102" s="23">
        <f t="shared" si="2"/>
        <v>9.426890448883248E+153</v>
      </c>
    </row>
    <row r="103" spans="2:3">
      <c r="B103" s="23">
        <v>99</v>
      </c>
      <c r="C103" s="23">
        <f t="shared" si="2"/>
        <v>9.3326215443944153E+155</v>
      </c>
    </row>
    <row r="104" spans="2:3">
      <c r="B104" s="23">
        <v>100</v>
      </c>
      <c r="C104" s="23">
        <f t="shared" si="2"/>
        <v>9.3326215443944175E+157</v>
      </c>
    </row>
    <row r="105" spans="2:3">
      <c r="B105" s="23">
        <v>101</v>
      </c>
      <c r="C105" s="23">
        <f t="shared" si="2"/>
        <v>9.4259477598383599E+159</v>
      </c>
    </row>
    <row r="106" spans="2:3">
      <c r="B106" s="23">
        <v>102</v>
      </c>
      <c r="C106" s="23">
        <f t="shared" si="2"/>
        <v>9.6144667150351251E+161</v>
      </c>
    </row>
    <row r="107" spans="2:3">
      <c r="B107" s="23">
        <v>103</v>
      </c>
      <c r="C107" s="23">
        <f t="shared" si="2"/>
        <v>9.9029007164861779E+163</v>
      </c>
    </row>
    <row r="108" spans="2:3">
      <c r="B108" s="23">
        <v>104</v>
      </c>
      <c r="C108" s="23">
        <f t="shared" si="2"/>
        <v>1.0299016745145631E+166</v>
      </c>
    </row>
    <row r="109" spans="2:3">
      <c r="B109" s="23">
        <v>105</v>
      </c>
      <c r="C109" s="23">
        <f t="shared" si="2"/>
        <v>1.0813967582402912E+168</v>
      </c>
    </row>
    <row r="110" spans="2:3">
      <c r="B110" s="23">
        <v>106</v>
      </c>
      <c r="C110" s="23">
        <f t="shared" si="2"/>
        <v>1.1462805637347086E+170</v>
      </c>
    </row>
    <row r="111" spans="2:3">
      <c r="B111" s="23">
        <v>107</v>
      </c>
      <c r="C111" s="23">
        <f t="shared" si="2"/>
        <v>1.2265202031961373E+172</v>
      </c>
    </row>
    <row r="112" spans="2:3">
      <c r="B112" s="23">
        <v>108</v>
      </c>
      <c r="C112" s="23">
        <f t="shared" si="2"/>
        <v>1.324641819451829E+174</v>
      </c>
    </row>
    <row r="113" spans="2:3">
      <c r="B113" s="23">
        <v>109</v>
      </c>
      <c r="C113" s="23">
        <f t="shared" si="2"/>
        <v>1.4438595832024942E+176</v>
      </c>
    </row>
    <row r="114" spans="2:3">
      <c r="B114" s="23">
        <v>110</v>
      </c>
      <c r="C114" s="23">
        <f t="shared" si="2"/>
        <v>1.5882455415227423E+178</v>
      </c>
    </row>
    <row r="115" spans="2:3">
      <c r="B115" s="23">
        <v>111</v>
      </c>
      <c r="C115" s="23">
        <f t="shared" si="2"/>
        <v>1.7629525510902457E+180</v>
      </c>
    </row>
    <row r="116" spans="2:3">
      <c r="B116" s="23">
        <v>112</v>
      </c>
      <c r="C116" s="23">
        <f t="shared" si="2"/>
        <v>1.9745068572210749E+182</v>
      </c>
    </row>
    <row r="117" spans="2:3">
      <c r="B117" s="23">
        <v>113</v>
      </c>
      <c r="C117" s="23">
        <f t="shared" si="2"/>
        <v>2.2311927486598138E+184</v>
      </c>
    </row>
    <row r="118" spans="2:3">
      <c r="B118" s="23">
        <v>114</v>
      </c>
      <c r="C118" s="23">
        <f t="shared" si="2"/>
        <v>2.5435597334721862E+186</v>
      </c>
    </row>
    <row r="119" spans="2:3">
      <c r="B119" s="23">
        <v>115</v>
      </c>
      <c r="C119" s="23">
        <f t="shared" si="2"/>
        <v>2.9250936934930141E+188</v>
      </c>
    </row>
    <row r="120" spans="2:3">
      <c r="B120" s="23">
        <v>116</v>
      </c>
      <c r="C120" s="23">
        <f t="shared" si="2"/>
        <v>3.3931086844518989E+190</v>
      </c>
    </row>
    <row r="121" spans="2:3">
      <c r="B121" s="23">
        <v>117</v>
      </c>
      <c r="C121" s="23">
        <f t="shared" si="2"/>
        <v>3.96993716080872E+192</v>
      </c>
    </row>
    <row r="122" spans="2:3">
      <c r="B122" s="23">
        <v>118</v>
      </c>
      <c r="C122" s="23">
        <f t="shared" si="2"/>
        <v>4.6845258497542896E+194</v>
      </c>
    </row>
    <row r="123" spans="2:3">
      <c r="B123" s="23">
        <v>119</v>
      </c>
      <c r="C123" s="23">
        <f t="shared" si="2"/>
        <v>5.5745857612076058E+196</v>
      </c>
    </row>
    <row r="124" spans="2:3">
      <c r="B124" s="23">
        <v>120</v>
      </c>
      <c r="C124" s="23">
        <f t="shared" si="2"/>
        <v>6.6895029134491346E+198</v>
      </c>
    </row>
    <row r="125" spans="2:3">
      <c r="B125" s="23">
        <v>121</v>
      </c>
      <c r="C125" s="23">
        <f t="shared" si="2"/>
        <v>8.0942985252734441E+200</v>
      </c>
    </row>
    <row r="126" spans="2:3">
      <c r="B126" s="23">
        <v>122</v>
      </c>
      <c r="C126" s="23">
        <f t="shared" si="2"/>
        <v>9.8750442008336011E+202</v>
      </c>
    </row>
    <row r="127" spans="2:3">
      <c r="B127" s="23">
        <v>123</v>
      </c>
      <c r="C127" s="23">
        <f t="shared" si="2"/>
        <v>1.2146304367025332E+205</v>
      </c>
    </row>
    <row r="128" spans="2:3">
      <c r="B128" s="23">
        <v>124</v>
      </c>
      <c r="C128" s="23">
        <f t="shared" si="2"/>
        <v>1.5061417415111409E+207</v>
      </c>
    </row>
    <row r="129" spans="2:3">
      <c r="B129" s="23">
        <v>125</v>
      </c>
      <c r="C129" s="23">
        <f t="shared" si="2"/>
        <v>1.8826771768889261E+209</v>
      </c>
    </row>
    <row r="130" spans="2:3">
      <c r="B130" s="23">
        <v>126</v>
      </c>
      <c r="C130" s="23">
        <f t="shared" si="2"/>
        <v>2.3721732428800483E+211</v>
      </c>
    </row>
    <row r="131" spans="2:3">
      <c r="B131" s="23">
        <v>127</v>
      </c>
      <c r="C131" s="23">
        <f t="shared" si="2"/>
        <v>3.0126600184576624E+213</v>
      </c>
    </row>
    <row r="132" spans="2:3">
      <c r="B132" s="23">
        <v>128</v>
      </c>
      <c r="C132" s="23">
        <f t="shared" si="2"/>
        <v>3.8562048236258079E+215</v>
      </c>
    </row>
    <row r="133" spans="2:3">
      <c r="B133" s="23">
        <v>129</v>
      </c>
      <c r="C133" s="23">
        <f t="shared" si="2"/>
        <v>4.9745042224772875E+217</v>
      </c>
    </row>
    <row r="134" spans="2:3">
      <c r="B134" s="23">
        <v>130</v>
      </c>
      <c r="C134" s="23">
        <f t="shared" si="2"/>
        <v>6.4668554892204729E+219</v>
      </c>
    </row>
    <row r="135" spans="2:3">
      <c r="B135" s="23">
        <v>131</v>
      </c>
      <c r="C135" s="23">
        <f t="shared" si="2"/>
        <v>8.4715806908788126E+221</v>
      </c>
    </row>
    <row r="136" spans="2:3">
      <c r="B136" s="23">
        <v>132</v>
      </c>
      <c r="C136" s="23">
        <f t="shared" si="2"/>
        <v>1.1182486511960037E+224</v>
      </c>
    </row>
    <row r="137" spans="2:3">
      <c r="B137" s="23">
        <v>133</v>
      </c>
      <c r="C137" s="23">
        <f t="shared" si="2"/>
        <v>1.4872707060906847E+226</v>
      </c>
    </row>
    <row r="138" spans="2:3">
      <c r="B138" s="23">
        <v>134</v>
      </c>
      <c r="C138" s="23">
        <f t="shared" si="2"/>
        <v>1.9929427461615201E+228</v>
      </c>
    </row>
    <row r="139" spans="2:3">
      <c r="B139" s="23">
        <v>135</v>
      </c>
      <c r="C139" s="23">
        <f t="shared" si="2"/>
        <v>2.6904727073180491E+230</v>
      </c>
    </row>
    <row r="140" spans="2:3">
      <c r="B140" s="23">
        <v>136</v>
      </c>
      <c r="C140" s="23">
        <f t="shared" si="2"/>
        <v>3.6590428819525483E+232</v>
      </c>
    </row>
    <row r="141" spans="2:3">
      <c r="B141" s="23">
        <v>137</v>
      </c>
      <c r="C141" s="23">
        <f t="shared" si="2"/>
        <v>5.0128887482749884E+234</v>
      </c>
    </row>
    <row r="142" spans="2:3">
      <c r="B142" s="23">
        <v>138</v>
      </c>
      <c r="C142" s="23">
        <f t="shared" si="2"/>
        <v>6.9177864726194823E+236</v>
      </c>
    </row>
    <row r="143" spans="2:3">
      <c r="B143" s="23">
        <v>139</v>
      </c>
      <c r="C143" s="23">
        <f t="shared" si="2"/>
        <v>9.6157231969410894E+238</v>
      </c>
    </row>
    <row r="144" spans="2:3">
      <c r="B144" s="23">
        <v>140</v>
      </c>
      <c r="C144" s="23">
        <f t="shared" si="2"/>
        <v>1.3462012475717523E+241</v>
      </c>
    </row>
    <row r="145" spans="2:3">
      <c r="B145" s="23">
        <v>141</v>
      </c>
      <c r="C145" s="23">
        <f t="shared" si="2"/>
        <v>1.8981437590761713E+243</v>
      </c>
    </row>
    <row r="146" spans="2:3">
      <c r="B146" s="23">
        <v>142</v>
      </c>
      <c r="C146" s="23">
        <f t="shared" si="2"/>
        <v>2.6953641378881633E+245</v>
      </c>
    </row>
    <row r="147" spans="2:3">
      <c r="B147" s="23">
        <v>143</v>
      </c>
      <c r="C147" s="23">
        <f t="shared" si="2"/>
        <v>3.8543707171800694E+247</v>
      </c>
    </row>
    <row r="148" spans="2:3">
      <c r="B148" s="23">
        <v>144</v>
      </c>
      <c r="C148" s="23">
        <f t="shared" si="2"/>
        <v>5.5502938327393076E+249</v>
      </c>
    </row>
    <row r="149" spans="2:3">
      <c r="B149" s="23">
        <v>145</v>
      </c>
      <c r="C149" s="23">
        <f t="shared" si="2"/>
        <v>8.0479260574719887E+251</v>
      </c>
    </row>
    <row r="150" spans="2:3">
      <c r="B150" s="23">
        <v>146</v>
      </c>
      <c r="C150" s="23">
        <f t="shared" si="2"/>
        <v>1.1749972043909107E+254</v>
      </c>
    </row>
    <row r="151" spans="2:3">
      <c r="B151" s="23">
        <v>147</v>
      </c>
      <c r="C151" s="23">
        <f t="shared" si="2"/>
        <v>1.7272458904546399E+256</v>
      </c>
    </row>
    <row r="152" spans="2:3">
      <c r="B152" s="23">
        <v>148</v>
      </c>
      <c r="C152" s="23">
        <f t="shared" si="2"/>
        <v>2.5563239178728637E+258</v>
      </c>
    </row>
    <row r="153" spans="2:3">
      <c r="B153" s="23">
        <v>149</v>
      </c>
      <c r="C153" s="23">
        <f t="shared" ref="C153:C204" si="3">FACT(B153)</f>
        <v>3.8089226376305687E+260</v>
      </c>
    </row>
    <row r="154" spans="2:3">
      <c r="B154" s="23">
        <v>150</v>
      </c>
      <c r="C154" s="23">
        <f t="shared" si="3"/>
        <v>5.7133839564458575E+262</v>
      </c>
    </row>
    <row r="155" spans="2:3">
      <c r="B155" s="23">
        <v>151</v>
      </c>
      <c r="C155" s="23">
        <f t="shared" si="3"/>
        <v>8.6272097742332436E+264</v>
      </c>
    </row>
    <row r="156" spans="2:3">
      <c r="B156" s="23">
        <v>152</v>
      </c>
      <c r="C156" s="23">
        <f t="shared" si="3"/>
        <v>1.3113358856834527E+267</v>
      </c>
    </row>
    <row r="157" spans="2:3">
      <c r="B157" s="23">
        <v>153</v>
      </c>
      <c r="C157" s="23">
        <f t="shared" si="3"/>
        <v>2.0063439050956838E+269</v>
      </c>
    </row>
    <row r="158" spans="2:3">
      <c r="B158" s="23">
        <v>154</v>
      </c>
      <c r="C158" s="23">
        <f t="shared" si="3"/>
        <v>3.0897696138473515E+271</v>
      </c>
    </row>
    <row r="159" spans="2:3">
      <c r="B159" s="23">
        <v>155</v>
      </c>
      <c r="C159" s="23">
        <f t="shared" si="3"/>
        <v>4.7891429014633931E+273</v>
      </c>
    </row>
    <row r="160" spans="2:3">
      <c r="B160" s="23">
        <v>156</v>
      </c>
      <c r="C160" s="23">
        <f t="shared" si="3"/>
        <v>7.4710629262828918E+275</v>
      </c>
    </row>
    <row r="161" spans="2:3">
      <c r="B161" s="23">
        <v>157</v>
      </c>
      <c r="C161" s="23">
        <f t="shared" si="3"/>
        <v>1.1729568794264134E+278</v>
      </c>
    </row>
    <row r="162" spans="2:3">
      <c r="B162" s="23">
        <v>158</v>
      </c>
      <c r="C162" s="23">
        <f t="shared" si="3"/>
        <v>1.8532718694937346E+280</v>
      </c>
    </row>
    <row r="163" spans="2:3">
      <c r="B163" s="23">
        <v>159</v>
      </c>
      <c r="C163" s="23">
        <f t="shared" si="3"/>
        <v>2.9467022724950358E+282</v>
      </c>
    </row>
    <row r="164" spans="2:3">
      <c r="B164" s="23">
        <v>160</v>
      </c>
      <c r="C164" s="23">
        <f t="shared" si="3"/>
        <v>4.7147236359920609E+284</v>
      </c>
    </row>
    <row r="165" spans="2:3">
      <c r="B165" s="23">
        <v>161</v>
      </c>
      <c r="C165" s="23">
        <f t="shared" si="3"/>
        <v>7.5907050539472232E+286</v>
      </c>
    </row>
    <row r="166" spans="2:3">
      <c r="B166" s="23">
        <v>162</v>
      </c>
      <c r="C166" s="23">
        <f t="shared" si="3"/>
        <v>1.2296942187394494E+289</v>
      </c>
    </row>
    <row r="167" spans="2:3">
      <c r="B167" s="23">
        <v>163</v>
      </c>
      <c r="C167" s="23">
        <f t="shared" si="3"/>
        <v>2.0044015765453032E+291</v>
      </c>
    </row>
    <row r="168" spans="2:3">
      <c r="B168" s="23">
        <v>164</v>
      </c>
      <c r="C168" s="23">
        <f t="shared" si="3"/>
        <v>3.2872185855342987E+293</v>
      </c>
    </row>
    <row r="169" spans="2:3">
      <c r="B169" s="23">
        <v>165</v>
      </c>
      <c r="C169" s="23">
        <f t="shared" si="3"/>
        <v>5.4239106661315832E+295</v>
      </c>
    </row>
    <row r="170" spans="2:3">
      <c r="B170" s="23">
        <v>166</v>
      </c>
      <c r="C170" s="23">
        <f t="shared" si="3"/>
        <v>9.0036917057784341E+297</v>
      </c>
    </row>
    <row r="171" spans="2:3">
      <c r="B171" s="23">
        <v>167</v>
      </c>
      <c r="C171" s="23">
        <f t="shared" si="3"/>
        <v>1.5036165148649983E+300</v>
      </c>
    </row>
    <row r="172" spans="2:3">
      <c r="B172" s="23">
        <v>168</v>
      </c>
      <c r="C172" s="23">
        <f t="shared" si="3"/>
        <v>2.5260757449731988E+302</v>
      </c>
    </row>
    <row r="173" spans="2:3">
      <c r="B173" s="23">
        <v>169</v>
      </c>
      <c r="C173" s="23">
        <f t="shared" si="3"/>
        <v>4.2690680090047056E+304</v>
      </c>
    </row>
    <row r="174" spans="2:3">
      <c r="B174" s="23">
        <v>170</v>
      </c>
      <c r="C174" s="23">
        <f t="shared" si="3"/>
        <v>7.257415615308004E+306</v>
      </c>
    </row>
    <row r="175" spans="2:3">
      <c r="B175" s="23">
        <v>171</v>
      </c>
      <c r="C175" s="23" t="e">
        <f t="shared" si="3"/>
        <v>#NUM!</v>
      </c>
    </row>
    <row r="176" spans="2:3">
      <c r="B176" s="23">
        <v>172</v>
      </c>
      <c r="C176" s="23" t="e">
        <f t="shared" si="3"/>
        <v>#NUM!</v>
      </c>
    </row>
    <row r="177" spans="2:3">
      <c r="B177" s="23">
        <v>173</v>
      </c>
      <c r="C177" s="23" t="e">
        <f t="shared" si="3"/>
        <v>#NUM!</v>
      </c>
    </row>
    <row r="178" spans="2:3">
      <c r="B178" s="23">
        <v>174</v>
      </c>
      <c r="C178" s="23" t="e">
        <f t="shared" si="3"/>
        <v>#NUM!</v>
      </c>
    </row>
    <row r="179" spans="2:3">
      <c r="B179" s="23">
        <v>175</v>
      </c>
      <c r="C179" s="23" t="e">
        <f t="shared" si="3"/>
        <v>#NUM!</v>
      </c>
    </row>
    <row r="180" spans="2:3">
      <c r="B180" s="23">
        <v>176</v>
      </c>
      <c r="C180" s="23" t="e">
        <f t="shared" si="3"/>
        <v>#NUM!</v>
      </c>
    </row>
    <row r="181" spans="2:3">
      <c r="B181" s="23">
        <v>177</v>
      </c>
      <c r="C181" s="23" t="e">
        <f t="shared" si="3"/>
        <v>#NUM!</v>
      </c>
    </row>
    <row r="182" spans="2:3">
      <c r="B182" s="23">
        <v>178</v>
      </c>
      <c r="C182" s="23" t="e">
        <f t="shared" si="3"/>
        <v>#NUM!</v>
      </c>
    </row>
    <row r="183" spans="2:3">
      <c r="B183" s="23">
        <v>179</v>
      </c>
      <c r="C183" s="23" t="e">
        <f t="shared" si="3"/>
        <v>#NUM!</v>
      </c>
    </row>
    <row r="184" spans="2:3">
      <c r="B184" s="23">
        <v>180</v>
      </c>
      <c r="C184" s="23" t="e">
        <f t="shared" si="3"/>
        <v>#NUM!</v>
      </c>
    </row>
    <row r="185" spans="2:3">
      <c r="B185" s="23">
        <v>181</v>
      </c>
      <c r="C185" s="23" t="e">
        <f t="shared" si="3"/>
        <v>#NUM!</v>
      </c>
    </row>
    <row r="186" spans="2:3">
      <c r="B186" s="23">
        <v>182</v>
      </c>
      <c r="C186" s="23" t="e">
        <f t="shared" si="3"/>
        <v>#NUM!</v>
      </c>
    </row>
    <row r="187" spans="2:3">
      <c r="B187" s="23">
        <v>183</v>
      </c>
      <c r="C187" s="23" t="e">
        <f t="shared" si="3"/>
        <v>#NUM!</v>
      </c>
    </row>
    <row r="188" spans="2:3">
      <c r="B188" s="23">
        <v>184</v>
      </c>
      <c r="C188" s="23" t="e">
        <f t="shared" si="3"/>
        <v>#NUM!</v>
      </c>
    </row>
    <row r="189" spans="2:3">
      <c r="B189" s="23">
        <v>185</v>
      </c>
      <c r="C189" s="23" t="e">
        <f t="shared" si="3"/>
        <v>#NUM!</v>
      </c>
    </row>
    <row r="190" spans="2:3">
      <c r="B190" s="23">
        <v>186</v>
      </c>
      <c r="C190" s="23" t="e">
        <f t="shared" si="3"/>
        <v>#NUM!</v>
      </c>
    </row>
    <row r="191" spans="2:3">
      <c r="B191" s="23">
        <v>187</v>
      </c>
      <c r="C191" s="23" t="e">
        <f t="shared" si="3"/>
        <v>#NUM!</v>
      </c>
    </row>
    <row r="192" spans="2:3">
      <c r="B192" s="23">
        <v>188</v>
      </c>
      <c r="C192" s="23" t="e">
        <f t="shared" si="3"/>
        <v>#NUM!</v>
      </c>
    </row>
    <row r="193" spans="2:3">
      <c r="B193" s="23">
        <v>189</v>
      </c>
      <c r="C193" s="23" t="e">
        <f t="shared" si="3"/>
        <v>#NUM!</v>
      </c>
    </row>
    <row r="194" spans="2:3">
      <c r="B194" s="23">
        <v>190</v>
      </c>
      <c r="C194" s="23" t="e">
        <f t="shared" si="3"/>
        <v>#NUM!</v>
      </c>
    </row>
    <row r="195" spans="2:3">
      <c r="B195" s="23">
        <v>191</v>
      </c>
      <c r="C195" s="23" t="e">
        <f t="shared" si="3"/>
        <v>#NUM!</v>
      </c>
    </row>
    <row r="196" spans="2:3">
      <c r="B196" s="23">
        <v>192</v>
      </c>
      <c r="C196" s="23" t="e">
        <f t="shared" si="3"/>
        <v>#NUM!</v>
      </c>
    </row>
    <row r="197" spans="2:3">
      <c r="B197" s="23">
        <v>193</v>
      </c>
      <c r="C197" s="23" t="e">
        <f t="shared" si="3"/>
        <v>#NUM!</v>
      </c>
    </row>
    <row r="198" spans="2:3">
      <c r="B198" s="23">
        <v>194</v>
      </c>
      <c r="C198" s="23" t="e">
        <f t="shared" si="3"/>
        <v>#NUM!</v>
      </c>
    </row>
    <row r="199" spans="2:3">
      <c r="B199" s="23">
        <v>195</v>
      </c>
      <c r="C199" s="23" t="e">
        <f t="shared" si="3"/>
        <v>#NUM!</v>
      </c>
    </row>
    <row r="200" spans="2:3">
      <c r="B200" s="23">
        <v>196</v>
      </c>
      <c r="C200" s="23" t="e">
        <f t="shared" si="3"/>
        <v>#NUM!</v>
      </c>
    </row>
    <row r="201" spans="2:3">
      <c r="B201" s="23">
        <v>197</v>
      </c>
      <c r="C201" s="23" t="e">
        <f t="shared" si="3"/>
        <v>#NUM!</v>
      </c>
    </row>
    <row r="202" spans="2:3">
      <c r="B202" s="23">
        <v>198</v>
      </c>
      <c r="C202" s="23" t="e">
        <f t="shared" si="3"/>
        <v>#NUM!</v>
      </c>
    </row>
    <row r="203" spans="2:3">
      <c r="B203" s="23">
        <v>199</v>
      </c>
      <c r="C203" s="23" t="e">
        <f t="shared" si="3"/>
        <v>#NUM!</v>
      </c>
    </row>
    <row r="204" spans="2:3">
      <c r="B204" s="23">
        <v>200</v>
      </c>
      <c r="C204" s="23" t="e">
        <f t="shared" si="3"/>
        <v>#NUM!</v>
      </c>
    </row>
    <row r="205" spans="2:3">
      <c r="B205" s="23"/>
      <c r="C205" s="23"/>
    </row>
    <row r="206" spans="2:3">
      <c r="B206" s="23"/>
      <c r="C206" s="23"/>
    </row>
    <row r="207" spans="2:3">
      <c r="B207" s="23"/>
      <c r="C207" s="23"/>
    </row>
    <row r="208" spans="2:3">
      <c r="B208" s="23"/>
      <c r="C208" s="23"/>
    </row>
    <row r="209" spans="2:3">
      <c r="B209" s="23"/>
      <c r="C209" s="23"/>
    </row>
    <row r="210" spans="2:3">
      <c r="B210" s="23"/>
      <c r="C210" s="23"/>
    </row>
    <row r="211" spans="2:3">
      <c r="B211" s="23"/>
      <c r="C211" s="23"/>
    </row>
    <row r="212" spans="2:3">
      <c r="B212" s="23"/>
      <c r="C212" s="23"/>
    </row>
    <row r="213" spans="2:3">
      <c r="B213" s="23"/>
      <c r="C213" s="23"/>
    </row>
    <row r="214" spans="2:3">
      <c r="B214" s="23"/>
      <c r="C214" s="23"/>
    </row>
    <row r="215" spans="2:3">
      <c r="B215" s="23"/>
      <c r="C215" s="23"/>
    </row>
    <row r="216" spans="2:3">
      <c r="B216" s="23"/>
      <c r="C216" s="23"/>
    </row>
    <row r="217" spans="2:3">
      <c r="B217" s="23"/>
      <c r="C217" s="23"/>
    </row>
    <row r="218" spans="2:3">
      <c r="B218" s="23"/>
      <c r="C218" s="23"/>
    </row>
    <row r="219" spans="2:3">
      <c r="B219" s="23"/>
      <c r="C219" s="23"/>
    </row>
    <row r="220" spans="2:3">
      <c r="B220" s="23"/>
      <c r="C220" s="23"/>
    </row>
    <row r="1648" spans="17:17">
      <c r="Q1648" t="s">
        <v>110</v>
      </c>
    </row>
    <row r="1649" spans="17:17">
      <c r="Q1649" s="26" t="s">
        <v>109</v>
      </c>
    </row>
  </sheetData>
  <hyperlinks>
    <hyperlink ref="Q1649" r:id="rId1" xr:uid="{379C51D4-1F7C-46F5-9C2B-48458547CB3C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Erlang C Formula explained</vt:lpstr>
      <vt:lpstr>Factorials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Jonty</dc:creator>
  <cp:lastModifiedBy>Bocian Szymon</cp:lastModifiedBy>
  <dcterms:created xsi:type="dcterms:W3CDTF">2017-11-23T11:44:05Z</dcterms:created>
  <dcterms:modified xsi:type="dcterms:W3CDTF">2019-11-05T22:01:58Z</dcterms:modified>
</cp:coreProperties>
</file>