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305" activeTab="3"/>
  </bookViews>
  <sheets>
    <sheet name="Gracz" sheetId="1" r:id="rId1"/>
    <sheet name="Akcje" sheetId="5" r:id="rId2"/>
    <sheet name="Przedmioty" sheetId="6" r:id="rId3"/>
    <sheet name="Zaklęcia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3" i="8"/>
  <c r="J15" i="6"/>
  <c r="J16" i="6"/>
  <c r="J17" i="6"/>
  <c r="J18" i="6"/>
  <c r="J19" i="6"/>
  <c r="J20" i="6"/>
  <c r="J4" i="6" l="1"/>
  <c r="J5" i="6"/>
  <c r="J6" i="6"/>
  <c r="J7" i="6"/>
  <c r="J8" i="6"/>
  <c r="J9" i="6"/>
  <c r="J10" i="6"/>
  <c r="J11" i="6"/>
  <c r="J12" i="6"/>
  <c r="J13" i="6"/>
  <c r="J14" i="6"/>
  <c r="J3" i="6"/>
  <c r="O3" i="8"/>
  <c r="L4" i="8"/>
  <c r="L5" i="8"/>
  <c r="L6" i="8"/>
  <c r="L7" i="8"/>
  <c r="L8" i="8"/>
  <c r="L9" i="8"/>
  <c r="L10" i="8"/>
  <c r="L3" i="8"/>
  <c r="L11" i="8" l="1"/>
  <c r="P4" i="6"/>
  <c r="P5" i="6"/>
  <c r="P6" i="6"/>
  <c r="P7" i="6"/>
  <c r="P3" i="6"/>
  <c r="M10" i="6"/>
  <c r="M4" i="6"/>
  <c r="M5" i="6"/>
  <c r="M6" i="6"/>
  <c r="M7" i="6"/>
  <c r="M8" i="6"/>
  <c r="M9" i="6"/>
  <c r="M3" i="6"/>
  <c r="H3" i="1"/>
  <c r="E4" i="1"/>
  <c r="E5" i="1" s="1"/>
  <c r="H4" i="1" s="1"/>
  <c r="M11" i="6" l="1"/>
  <c r="P8" i="6"/>
  <c r="K11" i="1"/>
  <c r="K12" i="1"/>
  <c r="L12" i="1" l="1"/>
  <c r="K3" i="1" l="1"/>
  <c r="K10" i="1"/>
  <c r="L11" i="1" s="1"/>
  <c r="K4" i="1"/>
  <c r="K8" i="1"/>
  <c r="K5" i="1"/>
  <c r="E3" i="1" s="1"/>
  <c r="H5" i="1" s="1"/>
  <c r="K6" i="1"/>
  <c r="K7" i="1"/>
  <c r="K9" i="1"/>
  <c r="L4" i="1" l="1"/>
  <c r="L6" i="1"/>
  <c r="L9" i="1"/>
  <c r="L10" i="1"/>
  <c r="L7" i="1"/>
  <c r="L5" i="1"/>
  <c r="L8" i="1"/>
</calcChain>
</file>

<file path=xl/sharedStrings.xml><?xml version="1.0" encoding="utf-8"?>
<sst xmlns="http://schemas.openxmlformats.org/spreadsheetml/2006/main" count="148" uniqueCount="73">
  <si>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</si>
  <si>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</si>
  <si>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</si>
  <si>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</si>
  <si>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</si>
  <si>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</si>
  <si>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</si>
  <si>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</si>
  <si>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</si>
  <si>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</si>
  <si>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</si>
  <si>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</si>
  <si>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</si>
  <si>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</si>
  <si>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</si>
  <si>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</si>
  <si>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Różnica</t>
  </si>
  <si>
    <t>Nazwa</t>
  </si>
  <si>
    <t>Koszt</t>
  </si>
  <si>
    <t>NULL</t>
  </si>
  <si>
    <t>DAMAGE</t>
  </si>
  <si>
    <t>SHIELD</t>
  </si>
  <si>
    <t>HEAL</t>
  </si>
  <si>
    <t>MANA</t>
  </si>
  <si>
    <t>POISON</t>
  </si>
  <si>
    <t>BLEEDING</t>
  </si>
  <si>
    <t>WEAKNESS</t>
  </si>
  <si>
    <t>COUNTER</t>
  </si>
  <si>
    <t>STUN</t>
  </si>
  <si>
    <t>Przedmioty</t>
  </si>
  <si>
    <t>Postać</t>
  </si>
  <si>
    <t>Kości</t>
  </si>
  <si>
    <t>X</t>
  </si>
  <si>
    <t>Drużyna</t>
  </si>
  <si>
    <t>Akcja</t>
  </si>
  <si>
    <t>Cecha</t>
  </si>
  <si>
    <t>Ścianki</t>
  </si>
  <si>
    <t>sword</t>
  </si>
  <si>
    <t>bag of healing</t>
  </si>
  <si>
    <t>Strength</t>
  </si>
  <si>
    <t>Charisma</t>
  </si>
  <si>
    <t>Akcje</t>
  </si>
  <si>
    <t>Występowanie</t>
  </si>
  <si>
    <t>Endurance</t>
  </si>
  <si>
    <t>Intelligence</t>
  </si>
  <si>
    <t>Cunning</t>
  </si>
  <si>
    <t>Others</t>
  </si>
  <si>
    <t>Parametry</t>
  </si>
  <si>
    <t>Średni koszt</t>
  </si>
  <si>
    <t>magic sphere</t>
  </si>
  <si>
    <t>shield</t>
  </si>
  <si>
    <t>trap</t>
  </si>
  <si>
    <t>sword breaker</t>
  </si>
  <si>
    <t>snake</t>
  </si>
  <si>
    <t>bolas</t>
  </si>
  <si>
    <t>bow</t>
  </si>
  <si>
    <t>axe</t>
  </si>
  <si>
    <t>morning star</t>
  </si>
  <si>
    <t>dart</t>
  </si>
  <si>
    <t>parrying dagger</t>
  </si>
  <si>
    <t>buckler</t>
  </si>
  <si>
    <t>fairy</t>
  </si>
  <si>
    <t>shaman charm</t>
  </si>
  <si>
    <t>pocket piranha</t>
  </si>
  <si>
    <t>smoke bomb</t>
  </si>
  <si>
    <t>thunder ball</t>
  </si>
  <si>
    <t>gender change</t>
  </si>
  <si>
    <t>earthquake</t>
  </si>
  <si>
    <t>void barrier</t>
  </si>
  <si>
    <t>goddess kiss</t>
  </si>
  <si>
    <t>toxic flower</t>
  </si>
  <si>
    <t>falling spikes</t>
  </si>
  <si>
    <t>ghost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</si>
</sst>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7" sqref="B7"/>
    </sheetView>
  </sheetViews>
  <sheetFormatPr defaultRowHeight="15" x14ac:dyDescent="0.25"/>
  <cols>
    <col min="1" max="1" width="30.7109375" style="1" customWidth="1"/>
    <col min="2" max="3" width="10.7109375" style="3" customWidth="1"/>
    <col min="4" max="4" width="30.7109375" style="1" customWidth="1"/>
    <col min="5" max="6" width="10.7109375" style="3" customWidth="1"/>
    <col min="7" max="7" width="32" style="3" customWidth="1"/>
    <col min="8" max="9" width="10.7109375" style="3" customWidth="1"/>
    <col min="10" max="11" width="15.7109375" style="1" customWidth="1"/>
    <col min="12" max="12" width="8.7109375" style="4"/>
  </cols>
  <sheetData>
    <row r="1" spans="1:12" ht="30" customHeight="1" x14ac:dyDescent="0.25">
      <c r="A1" s="9" t="s">
        <v>29</v>
      </c>
      <c r="B1" s="9"/>
      <c r="D1" s="9" t="s">
        <v>30</v>
      </c>
      <c r="E1" s="9"/>
      <c r="G1" s="10" t="s">
        <v>33</v>
      </c>
      <c r="H1" s="10"/>
      <c r="J1" s="9" t="s">
        <v>31</v>
      </c>
      <c r="K1" s="9"/>
      <c r="L1" s="9"/>
    </row>
    <row r="2" spans="1:12" ht="30" customHeight="1" x14ac:dyDescent="0.25">
      <c r="A2" s="1" t="s">
        <v>0</v>
      </c>
      <c r="B2" s="3">
        <v>3</v>
      </c>
      <c r="D2" s="1" t="s">
        <v>8</v>
      </c>
      <c r="E2" s="3">
        <v>14</v>
      </c>
      <c r="G2" s="1" t="s">
        <v>14</v>
      </c>
      <c r="H2" s="3">
        <v>3</v>
      </c>
      <c r="J2" s="1" t="s">
        <v>10</v>
      </c>
      <c r="K2" s="1" t="s">
        <v>11</v>
      </c>
      <c r="L2" s="1" t="s">
        <v>16</v>
      </c>
    </row>
    <row r="3" spans="1:12" ht="30" customHeight="1" x14ac:dyDescent="0.25">
      <c r="A3" s="1" t="s">
        <v>1</v>
      </c>
      <c r="B3" s="3">
        <v>10</v>
      </c>
      <c r="D3" s="1" t="s">
        <v>9</v>
      </c>
      <c r="E3" s="3">
        <f>K5</f>
        <v>32</v>
      </c>
      <c r="G3" s="1" t="s">
        <v>12</v>
      </c>
      <c r="H3" s="3">
        <f>H2*E2</f>
        <v>42</v>
      </c>
      <c r="J3" s="1">
        <v>3</v>
      </c>
      <c r="K3" s="2">
        <f t="shared" ref="K3:K12" si="0">ROUND($E$2+($E$5-$E$2)/($B$3-$B$2)*(J3-$B$2),0)</f>
        <v>14</v>
      </c>
      <c r="L3" s="4" t="s">
        <v>32</v>
      </c>
    </row>
    <row r="4" spans="1:12" ht="30" customHeight="1" x14ac:dyDescent="0.25">
      <c r="A4" s="1" t="s">
        <v>2</v>
      </c>
      <c r="B4" s="3">
        <v>4</v>
      </c>
      <c r="D4" s="1" t="s">
        <v>7</v>
      </c>
      <c r="E4" s="3">
        <f>B4*B6*B5*(1+B7)*B8</f>
        <v>62.400000000000006</v>
      </c>
      <c r="G4" s="1" t="s">
        <v>13</v>
      </c>
      <c r="H4" s="3">
        <f>H2*E5</f>
        <v>228</v>
      </c>
      <c r="J4" s="1">
        <v>4</v>
      </c>
      <c r="K4" s="2">
        <f t="shared" si="0"/>
        <v>23</v>
      </c>
      <c r="L4" s="6">
        <f>K4-K3</f>
        <v>9</v>
      </c>
    </row>
    <row r="5" spans="1:12" ht="30" customHeight="1" x14ac:dyDescent="0.25">
      <c r="A5" s="1" t="s">
        <v>3</v>
      </c>
      <c r="B5" s="3">
        <v>3</v>
      </c>
      <c r="D5" s="1" t="s">
        <v>9</v>
      </c>
      <c r="E5" s="3">
        <f>ROUND(E4+E2,0)</f>
        <v>76</v>
      </c>
      <c r="G5" s="1" t="s">
        <v>15</v>
      </c>
      <c r="H5" s="3">
        <f>H2*E3</f>
        <v>96</v>
      </c>
      <c r="J5" s="1">
        <v>5</v>
      </c>
      <c r="K5" s="2">
        <f t="shared" si="0"/>
        <v>32</v>
      </c>
      <c r="L5" s="6">
        <f t="shared" ref="L5:L10" si="1">K5-K4</f>
        <v>9</v>
      </c>
    </row>
    <row r="6" spans="1:12" ht="30" customHeight="1" x14ac:dyDescent="0.25">
      <c r="A6" s="1" t="s">
        <v>4</v>
      </c>
      <c r="B6" s="3">
        <v>10</v>
      </c>
      <c r="J6" s="1">
        <v>6</v>
      </c>
      <c r="K6" s="2">
        <f t="shared" si="0"/>
        <v>41</v>
      </c>
      <c r="L6" s="6">
        <f t="shared" si="1"/>
        <v>9</v>
      </c>
    </row>
    <row r="7" spans="1:12" ht="30" customHeight="1" x14ac:dyDescent="0.25">
      <c r="A7" s="1" t="s">
        <v>5</v>
      </c>
      <c r="B7" s="3">
        <v>0.3</v>
      </c>
      <c r="J7" s="1">
        <v>7</v>
      </c>
      <c r="K7" s="2">
        <f t="shared" si="0"/>
        <v>49</v>
      </c>
      <c r="L7" s="6">
        <f t="shared" si="1"/>
        <v>8</v>
      </c>
    </row>
    <row r="8" spans="1:12" ht="30" customHeight="1" x14ac:dyDescent="0.25">
      <c r="A8" s="1" t="s">
        <v>6</v>
      </c>
      <c r="B8" s="3">
        <v>0.4</v>
      </c>
      <c r="J8" s="1">
        <v>8</v>
      </c>
      <c r="K8" s="2">
        <f t="shared" si="0"/>
        <v>58</v>
      </c>
      <c r="L8" s="6">
        <f t="shared" si="1"/>
        <v>9</v>
      </c>
    </row>
    <row r="9" spans="1:12" ht="30" customHeight="1" x14ac:dyDescent="0.25">
      <c r="J9" s="1">
        <v>9</v>
      </c>
      <c r="K9" s="2">
        <f t="shared" si="0"/>
        <v>67</v>
      </c>
      <c r="L9" s="6">
        <f t="shared" si="1"/>
        <v>9</v>
      </c>
    </row>
    <row r="10" spans="1:12" ht="30" customHeight="1" x14ac:dyDescent="0.25">
      <c r="J10" s="1">
        <v>10</v>
      </c>
      <c r="K10" s="2">
        <f t="shared" si="0"/>
        <v>76</v>
      </c>
      <c r="L10" s="6">
        <f t="shared" si="1"/>
        <v>9</v>
      </c>
    </row>
    <row r="11" spans="1:12" x14ac:dyDescent="0.25">
      <c r="J11" s="1">
        <v>11</v>
      </c>
      <c r="K11" s="2">
        <f t="shared" si="0"/>
        <v>85</v>
      </c>
      <c r="L11" s="6">
        <f t="shared" ref="L11:L12" si="2">K11-K10</f>
        <v>9</v>
      </c>
    </row>
    <row r="12" spans="1:12" x14ac:dyDescent="0.25">
      <c r="J12" s="1">
        <v>12</v>
      </c>
      <c r="K12" s="2">
        <f t="shared" si="0"/>
        <v>94</v>
      </c>
      <c r="L12" s="6">
        <f t="shared" si="2"/>
        <v>9</v>
      </c>
    </row>
  </sheetData>
  <mergeCells count="4">
    <mergeCell ref="A1:B1"/>
    <mergeCell ref="D1:E1"/>
    <mergeCell ref="J1:L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1" max="1" width="17.42578125" customWidth="1"/>
    <col min="2" max="2" width="9.5703125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>
        <v>0</v>
      </c>
    </row>
    <row r="3" spans="1:2" x14ac:dyDescent="0.25">
      <c r="A3" t="s">
        <v>20</v>
      </c>
      <c r="B3">
        <v>1</v>
      </c>
    </row>
    <row r="4" spans="1:2" x14ac:dyDescent="0.25">
      <c r="A4" t="s">
        <v>21</v>
      </c>
      <c r="B4">
        <v>1</v>
      </c>
    </row>
    <row r="5" spans="1:2" x14ac:dyDescent="0.25">
      <c r="A5" t="s">
        <v>22</v>
      </c>
      <c r="B5">
        <v>2</v>
      </c>
    </row>
    <row r="6" spans="1:2" x14ac:dyDescent="0.25">
      <c r="A6" t="s">
        <v>23</v>
      </c>
      <c r="B6">
        <v>2</v>
      </c>
    </row>
    <row r="7" spans="1:2" x14ac:dyDescent="0.25">
      <c r="A7" t="s">
        <v>24</v>
      </c>
      <c r="B7">
        <v>3</v>
      </c>
    </row>
    <row r="8" spans="1:2" x14ac:dyDescent="0.25">
      <c r="A8" t="s">
        <v>25</v>
      </c>
      <c r="B8">
        <v>5</v>
      </c>
    </row>
    <row r="9" spans="1:2" x14ac:dyDescent="0.25">
      <c r="A9" t="s">
        <v>26</v>
      </c>
      <c r="B9">
        <v>4</v>
      </c>
    </row>
    <row r="10" spans="1:2" x14ac:dyDescent="0.25">
      <c r="A10" t="s">
        <v>27</v>
      </c>
      <c r="B10">
        <v>2</v>
      </c>
    </row>
    <row r="11" spans="1:2" x14ac:dyDescent="0.25">
      <c r="A11" t="s">
        <v>28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140" zoomScaleNormal="140" workbookViewId="0">
      <selection activeCell="A6" sqref="A6"/>
    </sheetView>
  </sheetViews>
  <sheetFormatPr defaultRowHeight="15" x14ac:dyDescent="0.25"/>
  <cols>
    <col min="1" max="1" width="18.5703125" style="5" customWidth="1"/>
    <col min="2" max="7" width="5.5703125" style="5" customWidth="1"/>
    <col min="8" max="8" width="10.5703125" style="5" customWidth="1"/>
    <col min="9" max="9" width="11.42578125" style="5" customWidth="1"/>
    <col min="10" max="10" width="10.5703125" style="5" customWidth="1"/>
    <col min="11" max="11" width="8.7109375" style="5"/>
    <col min="12" max="12" width="10.85546875" style="5" customWidth="1"/>
    <col min="13" max="13" width="14.42578125" style="5" customWidth="1"/>
    <col min="14" max="14" width="8.7109375" style="5"/>
    <col min="15" max="15" width="11.5703125" style="5" customWidth="1"/>
    <col min="16" max="16" width="13.5703125" style="5" customWidth="1"/>
    <col min="17" max="17" width="9.140625" style="7"/>
    <col min="18" max="18" width="14.140625" style="7" customWidth="1"/>
    <col min="19" max="26" width="9.140625" style="7"/>
  </cols>
  <sheetData>
    <row r="1" spans="1:19" x14ac:dyDescent="0.25">
      <c r="A1" s="8"/>
      <c r="B1" s="11" t="s">
        <v>36</v>
      </c>
      <c r="C1" s="11"/>
      <c r="D1" s="11"/>
      <c r="E1" s="11"/>
      <c r="F1" s="11"/>
      <c r="G1" s="11"/>
      <c r="H1" s="8"/>
      <c r="I1" s="8"/>
      <c r="J1" s="8"/>
    </row>
    <row r="2" spans="1:19" x14ac:dyDescent="0.25">
      <c r="A2" s="8" t="s">
        <v>17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 t="s">
        <v>34</v>
      </c>
      <c r="I2" s="8" t="s">
        <v>35</v>
      </c>
      <c r="J2" s="8" t="s">
        <v>18</v>
      </c>
      <c r="L2" s="5" t="s">
        <v>41</v>
      </c>
      <c r="M2" s="5" t="s">
        <v>42</v>
      </c>
      <c r="O2" s="5" t="s">
        <v>35</v>
      </c>
      <c r="P2" s="5" t="s">
        <v>42</v>
      </c>
      <c r="R2" s="7" t="s">
        <v>47</v>
      </c>
    </row>
    <row r="3" spans="1:19" x14ac:dyDescent="0.25">
      <c r="A3" s="5" t="s">
        <v>37</v>
      </c>
      <c r="B3" s="5">
        <v>0</v>
      </c>
      <c r="C3" s="5">
        <v>0</v>
      </c>
      <c r="D3" s="5">
        <v>4</v>
      </c>
      <c r="E3" s="5">
        <v>4</v>
      </c>
      <c r="F3" s="5">
        <v>6</v>
      </c>
      <c r="G3" s="5">
        <v>6</v>
      </c>
      <c r="H3" s="5" t="s">
        <v>20</v>
      </c>
      <c r="I3" s="5" t="s">
        <v>39</v>
      </c>
      <c r="J3" s="5">
        <f>SUM(B3:G3)*VLOOKUP(H3,Akcje!A$2:B$11,2,FALSE)</f>
        <v>20</v>
      </c>
      <c r="L3" s="5" t="s">
        <v>20</v>
      </c>
      <c r="M3" s="5">
        <f>COUNTIF(H:H,L3)</f>
        <v>4</v>
      </c>
      <c r="O3" s="5" t="s">
        <v>39</v>
      </c>
      <c r="P3" s="5">
        <f>COUNTIF(I:I,O3)</f>
        <v>4</v>
      </c>
      <c r="R3" s="7" t="s">
        <v>48</v>
      </c>
      <c r="S3" s="7">
        <v>20</v>
      </c>
    </row>
    <row r="4" spans="1:19" x14ac:dyDescent="0.25">
      <c r="A4" s="5" t="s">
        <v>38</v>
      </c>
      <c r="B4" s="5">
        <v>0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 t="s">
        <v>22</v>
      </c>
      <c r="I4" s="5" t="s">
        <v>44</v>
      </c>
      <c r="J4" s="7">
        <f>SUM(B4:G4)*VLOOKUP(H4,Akcje!A$2:B$11,2,FALSE)</f>
        <v>20</v>
      </c>
      <c r="L4" s="5" t="s">
        <v>21</v>
      </c>
      <c r="M4" s="5">
        <f t="shared" ref="M4:M9" si="0">COUNTIF(H:H,L4)</f>
        <v>2</v>
      </c>
      <c r="O4" s="5" t="s">
        <v>43</v>
      </c>
      <c r="P4" s="5">
        <f t="shared" ref="P4:P7" si="1">COUNTIF(I:I,O4)</f>
        <v>1</v>
      </c>
    </row>
    <row r="5" spans="1:19" x14ac:dyDescent="0.25">
      <c r="A5" s="5" t="s">
        <v>49</v>
      </c>
      <c r="B5" s="5">
        <v>0</v>
      </c>
      <c r="C5" s="5">
        <v>0</v>
      </c>
      <c r="D5" s="5">
        <v>2</v>
      </c>
      <c r="E5" s="5">
        <v>2</v>
      </c>
      <c r="F5" s="5">
        <v>3</v>
      </c>
      <c r="G5" s="5">
        <v>3</v>
      </c>
      <c r="H5" s="5" t="s">
        <v>23</v>
      </c>
      <c r="I5" s="5" t="s">
        <v>44</v>
      </c>
      <c r="J5" s="7">
        <f>SUM(B5:G5)*VLOOKUP(H5,Akcje!A$2:B$11,2,FALSE)</f>
        <v>20</v>
      </c>
      <c r="L5" s="5" t="s">
        <v>22</v>
      </c>
      <c r="M5" s="5">
        <f t="shared" si="0"/>
        <v>2</v>
      </c>
      <c r="O5" s="5" t="s">
        <v>44</v>
      </c>
      <c r="P5" s="5">
        <f t="shared" si="1"/>
        <v>3</v>
      </c>
    </row>
    <row r="6" spans="1:19" x14ac:dyDescent="0.25">
      <c r="A6" s="5" t="s">
        <v>50</v>
      </c>
      <c r="B6" s="5">
        <v>0</v>
      </c>
      <c r="C6" s="5">
        <v>4</v>
      </c>
      <c r="D6" s="5">
        <v>4</v>
      </c>
      <c r="E6" s="5">
        <v>4</v>
      </c>
      <c r="F6" s="5">
        <v>4</v>
      </c>
      <c r="G6" s="5">
        <v>4</v>
      </c>
      <c r="H6" s="7" t="s">
        <v>21</v>
      </c>
      <c r="I6" s="5" t="s">
        <v>43</v>
      </c>
      <c r="J6" s="7">
        <f>SUM(B6:G6)*VLOOKUP(H6,Akcje!A$2:B$11,2,FALSE)</f>
        <v>20</v>
      </c>
      <c r="L6" s="5" t="s">
        <v>23</v>
      </c>
      <c r="M6" s="5">
        <f t="shared" si="0"/>
        <v>2</v>
      </c>
      <c r="O6" s="5" t="s">
        <v>40</v>
      </c>
      <c r="P6" s="5">
        <f t="shared" si="1"/>
        <v>3</v>
      </c>
    </row>
    <row r="7" spans="1:19" x14ac:dyDescent="0.25">
      <c r="A7" s="5" t="s">
        <v>51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2</v>
      </c>
      <c r="H7" s="7" t="s">
        <v>25</v>
      </c>
      <c r="I7" s="5" t="s">
        <v>45</v>
      </c>
      <c r="J7" s="7">
        <f>SUM(B7:G7)*VLOOKUP(H7,Akcje!A$2:B$11,2,FALSE)</f>
        <v>20</v>
      </c>
      <c r="L7" s="5" t="s">
        <v>24</v>
      </c>
      <c r="M7" s="5">
        <f t="shared" si="0"/>
        <v>2</v>
      </c>
      <c r="O7" s="5" t="s">
        <v>45</v>
      </c>
      <c r="P7" s="5">
        <f t="shared" si="1"/>
        <v>7</v>
      </c>
    </row>
    <row r="8" spans="1:19" x14ac:dyDescent="0.25">
      <c r="A8" s="5" t="s">
        <v>52</v>
      </c>
      <c r="B8" s="5">
        <v>0</v>
      </c>
      <c r="C8" s="5">
        <v>0</v>
      </c>
      <c r="D8" s="5">
        <v>2</v>
      </c>
      <c r="E8" s="5">
        <v>2</v>
      </c>
      <c r="F8" s="5">
        <v>2</v>
      </c>
      <c r="G8" s="5">
        <v>4</v>
      </c>
      <c r="H8" s="7" t="s">
        <v>27</v>
      </c>
      <c r="I8" s="5" t="s">
        <v>40</v>
      </c>
      <c r="J8" s="7">
        <f>SUM(B8:G8)*VLOOKUP(H8,Akcje!A$2:B$11,2,FALSE)</f>
        <v>20</v>
      </c>
      <c r="L8" s="5" t="s">
        <v>25</v>
      </c>
      <c r="M8" s="5">
        <f t="shared" si="0"/>
        <v>2</v>
      </c>
      <c r="O8" s="5" t="s">
        <v>46</v>
      </c>
      <c r="P8" s="5">
        <f>COUNTA(I:I)-1-SUM(P3:P7)</f>
        <v>0</v>
      </c>
    </row>
    <row r="9" spans="1:19" x14ac:dyDescent="0.25">
      <c r="A9" s="5" t="s">
        <v>53</v>
      </c>
      <c r="B9" s="5">
        <v>0</v>
      </c>
      <c r="C9" s="5">
        <v>0</v>
      </c>
      <c r="D9" s="5">
        <v>0</v>
      </c>
      <c r="E9" s="5">
        <v>2</v>
      </c>
      <c r="F9" s="5">
        <v>2</v>
      </c>
      <c r="G9" s="5">
        <v>3</v>
      </c>
      <c r="H9" s="7" t="s">
        <v>24</v>
      </c>
      <c r="I9" s="5" t="s">
        <v>45</v>
      </c>
      <c r="J9" s="7">
        <f>SUM(B9:G9)*VLOOKUP(H9,Akcje!A$2:B$11,2,FALSE)</f>
        <v>21</v>
      </c>
      <c r="L9" s="5" t="s">
        <v>26</v>
      </c>
      <c r="M9" s="5">
        <f t="shared" si="0"/>
        <v>2</v>
      </c>
    </row>
    <row r="10" spans="1:19" x14ac:dyDescent="0.25">
      <c r="A10" s="5" t="s">
        <v>54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2</v>
      </c>
      <c r="H10" s="7" t="s">
        <v>26</v>
      </c>
      <c r="I10" s="5" t="s">
        <v>45</v>
      </c>
      <c r="J10" s="7">
        <f>SUM(B10:G10)*VLOOKUP(H10,Akcje!A$2:B$11,2,FALSE)</f>
        <v>20</v>
      </c>
      <c r="L10" s="5" t="s">
        <v>27</v>
      </c>
      <c r="M10" s="5">
        <f>COUNTIF(H:H,L10)</f>
        <v>2</v>
      </c>
    </row>
    <row r="11" spans="1:19" x14ac:dyDescent="0.25">
      <c r="A11" s="7" t="s">
        <v>55</v>
      </c>
      <c r="B11" s="7">
        <v>0</v>
      </c>
      <c r="C11" s="7">
        <v>2</v>
      </c>
      <c r="D11" s="7">
        <v>3</v>
      </c>
      <c r="E11" s="7">
        <v>3</v>
      </c>
      <c r="F11" s="7">
        <v>6</v>
      </c>
      <c r="G11" s="7">
        <v>6</v>
      </c>
      <c r="H11" s="7" t="s">
        <v>20</v>
      </c>
      <c r="I11" s="7" t="s">
        <v>39</v>
      </c>
      <c r="J11" s="7">
        <f>SUM(B11:G11)*VLOOKUP(H11,Akcje!A$2:B$11,2,FALSE)</f>
        <v>20</v>
      </c>
      <c r="L11" s="5" t="s">
        <v>46</v>
      </c>
      <c r="M11" s="5">
        <f>COUNTA(H:H)-1-SUM(M3:M10)</f>
        <v>0</v>
      </c>
    </row>
    <row r="12" spans="1:19" x14ac:dyDescent="0.25">
      <c r="A12" s="7" t="s">
        <v>56</v>
      </c>
      <c r="B12" s="7">
        <v>0</v>
      </c>
      <c r="C12" s="7">
        <v>0</v>
      </c>
      <c r="D12" s="7">
        <v>0</v>
      </c>
      <c r="E12" s="7">
        <v>0</v>
      </c>
      <c r="F12" s="7">
        <v>10</v>
      </c>
      <c r="G12" s="7">
        <v>10</v>
      </c>
      <c r="H12" s="7" t="s">
        <v>20</v>
      </c>
      <c r="I12" s="7" t="s">
        <v>39</v>
      </c>
      <c r="J12" s="7">
        <f>SUM(B12:G12)*VLOOKUP(H12,Akcje!A$2:B$11,2,FALSE)</f>
        <v>20</v>
      </c>
    </row>
    <row r="13" spans="1:19" x14ac:dyDescent="0.25">
      <c r="A13" s="7" t="s">
        <v>57</v>
      </c>
      <c r="B13" s="7">
        <v>0</v>
      </c>
      <c r="C13" s="7">
        <v>0</v>
      </c>
      <c r="D13" s="7">
        <v>4</v>
      </c>
      <c r="E13" s="7">
        <v>4</v>
      </c>
      <c r="F13" s="7">
        <v>4</v>
      </c>
      <c r="G13" s="7">
        <v>8</v>
      </c>
      <c r="H13" s="7" t="s">
        <v>20</v>
      </c>
      <c r="I13" s="7" t="s">
        <v>39</v>
      </c>
      <c r="J13" s="7">
        <f>SUM(B13:G13)*VLOOKUP(H13,Akcje!A$2:B$11,2,FALSE)</f>
        <v>20</v>
      </c>
    </row>
    <row r="14" spans="1:19" x14ac:dyDescent="0.25">
      <c r="A14" s="5" t="s">
        <v>58</v>
      </c>
      <c r="B14" s="5">
        <v>0</v>
      </c>
      <c r="C14" s="5">
        <v>1</v>
      </c>
      <c r="D14" s="5">
        <v>1</v>
      </c>
      <c r="E14" s="5">
        <v>1</v>
      </c>
      <c r="F14" s="5">
        <v>1</v>
      </c>
      <c r="G14" s="5">
        <v>3</v>
      </c>
      <c r="H14" s="5" t="s">
        <v>24</v>
      </c>
      <c r="I14" s="5" t="s">
        <v>45</v>
      </c>
      <c r="J14" s="7">
        <f>SUM(B14:G14)*VLOOKUP(H14,Akcje!A$2:B$11,2,FALSE)</f>
        <v>21</v>
      </c>
    </row>
    <row r="15" spans="1:19" x14ac:dyDescent="0.25">
      <c r="A15" s="5" t="s">
        <v>59</v>
      </c>
      <c r="B15" s="5">
        <v>0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 t="s">
        <v>27</v>
      </c>
      <c r="I15" s="5" t="s">
        <v>45</v>
      </c>
      <c r="J15" s="7">
        <f>SUM(B15:G15)*VLOOKUP(H15,Akcje!A$2:B$11,2,FALSE)</f>
        <v>20</v>
      </c>
    </row>
    <row r="16" spans="1:19" x14ac:dyDescent="0.25">
      <c r="A16" s="5" t="s">
        <v>60</v>
      </c>
      <c r="B16" s="5">
        <v>0</v>
      </c>
      <c r="C16" s="5">
        <v>0</v>
      </c>
      <c r="D16" s="5">
        <v>0</v>
      </c>
      <c r="E16" s="5">
        <v>6</v>
      </c>
      <c r="F16" s="5">
        <v>6</v>
      </c>
      <c r="G16" s="5">
        <v>8</v>
      </c>
      <c r="H16" s="5" t="s">
        <v>21</v>
      </c>
      <c r="I16" s="5" t="s">
        <v>40</v>
      </c>
      <c r="J16" s="7">
        <f>SUM(B16:G16)*VLOOKUP(H16,Akcje!A$2:B$11,2,FALSE)</f>
        <v>20</v>
      </c>
    </row>
    <row r="17" spans="1:10" x14ac:dyDescent="0.25">
      <c r="A17" s="5" t="s">
        <v>62</v>
      </c>
      <c r="B17" s="5">
        <v>0</v>
      </c>
      <c r="C17" s="5">
        <v>0</v>
      </c>
      <c r="D17" s="5">
        <v>0</v>
      </c>
      <c r="E17" s="5">
        <v>2</v>
      </c>
      <c r="F17" s="5">
        <v>4</v>
      </c>
      <c r="G17" s="5">
        <v>4</v>
      </c>
      <c r="H17" s="5" t="s">
        <v>23</v>
      </c>
      <c r="I17" s="5" t="s">
        <v>44</v>
      </c>
      <c r="J17" s="7">
        <f>SUM(B17:G17)*VLOOKUP(H17,Akcje!A$2:B$11,2,FALSE)</f>
        <v>20</v>
      </c>
    </row>
    <row r="18" spans="1:10" x14ac:dyDescent="0.25">
      <c r="A18" s="5" t="s">
        <v>61</v>
      </c>
      <c r="B18" s="5">
        <v>0</v>
      </c>
      <c r="C18" s="5">
        <v>0</v>
      </c>
      <c r="D18" s="5">
        <v>0</v>
      </c>
      <c r="E18" s="5">
        <v>2</v>
      </c>
      <c r="F18" s="5">
        <v>4</v>
      </c>
      <c r="G18" s="5">
        <v>4</v>
      </c>
      <c r="H18" s="5" t="s">
        <v>22</v>
      </c>
      <c r="I18" s="5" t="s">
        <v>40</v>
      </c>
      <c r="J18" s="7">
        <f>SUM(B18:G18)*VLOOKUP(H18,Akcje!A$2:B$11,2,FALSE)</f>
        <v>20</v>
      </c>
    </row>
    <row r="19" spans="1:10" x14ac:dyDescent="0.25">
      <c r="A19" s="5" t="s">
        <v>63</v>
      </c>
      <c r="B19" s="5">
        <v>0</v>
      </c>
      <c r="C19" s="5">
        <v>0</v>
      </c>
      <c r="D19" s="5">
        <v>1</v>
      </c>
      <c r="E19" s="5">
        <v>1</v>
      </c>
      <c r="F19" s="5">
        <v>1</v>
      </c>
      <c r="G19" s="5">
        <v>1</v>
      </c>
      <c r="H19" s="5" t="s">
        <v>25</v>
      </c>
      <c r="I19" s="5" t="s">
        <v>45</v>
      </c>
      <c r="J19" s="7">
        <f>SUM(B19:G19)*VLOOKUP(H19,Akcje!A$2:B$11,2,FALSE)</f>
        <v>20</v>
      </c>
    </row>
    <row r="20" spans="1:10" x14ac:dyDescent="0.25">
      <c r="A20" s="5" t="s">
        <v>64</v>
      </c>
      <c r="B20" s="5">
        <v>0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7" t="s">
        <v>26</v>
      </c>
      <c r="I20" s="5" t="s">
        <v>45</v>
      </c>
      <c r="J20" s="7">
        <f>SUM(B20:G20)*VLOOKUP(H20,Akcje!A$2:B$11,2,FALSE)</f>
        <v>20</v>
      </c>
    </row>
    <row r="21" spans="1:10" x14ac:dyDescent="0.25">
      <c r="J21" s="7"/>
    </row>
    <row r="22" spans="1:10" x14ac:dyDescent="0.25">
      <c r="J22" s="7"/>
    </row>
    <row r="23" spans="1:10" x14ac:dyDescent="0.25">
      <c r="J23" s="7"/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40" zoomScaleNormal="140" workbookViewId="0">
      <selection activeCell="A9" sqref="A9"/>
    </sheetView>
  </sheetViews>
  <sheetFormatPr defaultRowHeight="15" x14ac:dyDescent="0.25"/>
  <cols>
    <col min="1" max="1" width="18.5703125" style="5" customWidth="1"/>
    <col min="2" max="7" width="5.5703125" style="5" customWidth="1"/>
    <col min="8" max="9" width="10.5703125" style="5" customWidth="1"/>
    <col min="11" max="11" width="11.42578125" customWidth="1"/>
    <col min="12" max="12" width="13.85546875" customWidth="1"/>
    <col min="14" max="14" width="12.42578125" customWidth="1"/>
  </cols>
  <sheetData>
    <row r="1" spans="1:15" x14ac:dyDescent="0.25">
      <c r="A1" s="8"/>
      <c r="B1" s="11" t="s">
        <v>36</v>
      </c>
      <c r="C1" s="11"/>
      <c r="D1" s="11"/>
      <c r="E1" s="11"/>
      <c r="F1" s="11"/>
      <c r="G1" s="11"/>
      <c r="H1" s="8"/>
      <c r="I1" s="8"/>
    </row>
    <row r="2" spans="1:15" x14ac:dyDescent="0.25">
      <c r="A2" s="8" t="s">
        <v>17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 t="s">
        <v>34</v>
      </c>
      <c r="I2" s="8" t="s">
        <v>18</v>
      </c>
      <c r="K2" s="7" t="s">
        <v>41</v>
      </c>
      <c r="L2" s="7" t="s">
        <v>42</v>
      </c>
      <c r="N2" s="7" t="s">
        <v>47</v>
      </c>
    </row>
    <row r="3" spans="1:15" x14ac:dyDescent="0.25">
      <c r="A3" s="5" t="s">
        <v>65</v>
      </c>
      <c r="B3" s="5">
        <v>0</v>
      </c>
      <c r="C3" s="5">
        <v>0</v>
      </c>
      <c r="D3" s="5">
        <v>0</v>
      </c>
      <c r="E3" s="5">
        <v>5</v>
      </c>
      <c r="F3" s="5">
        <v>11</v>
      </c>
      <c r="G3" s="5">
        <v>11</v>
      </c>
      <c r="H3" s="7" t="s">
        <v>20</v>
      </c>
      <c r="I3" s="7">
        <f>SUM(B3:G3)*VLOOKUP(H3,Akcje!A$2:B$11,2,FALSE)</f>
        <v>27</v>
      </c>
      <c r="K3" s="7" t="s">
        <v>20</v>
      </c>
      <c r="L3" s="7">
        <f>COUNTIF(H:H,K3)</f>
        <v>2</v>
      </c>
      <c r="N3" t="s">
        <v>48</v>
      </c>
      <c r="O3">
        <f>ROUND(Przedmioty!S3*1.33,0)</f>
        <v>27</v>
      </c>
    </row>
    <row r="4" spans="1:15" x14ac:dyDescent="0.25">
      <c r="A4" s="5" t="s">
        <v>66</v>
      </c>
      <c r="B4" s="5">
        <v>0</v>
      </c>
      <c r="C4" s="5">
        <v>0</v>
      </c>
      <c r="D4" s="5">
        <v>1</v>
      </c>
      <c r="E4" s="5">
        <v>1</v>
      </c>
      <c r="F4" s="5">
        <v>2</v>
      </c>
      <c r="G4" s="5">
        <v>3</v>
      </c>
      <c r="H4" s="7" t="s">
        <v>26</v>
      </c>
      <c r="I4" s="7">
        <f>SUM(B4:G4)*VLOOKUP(H4,Akcje!A$2:B$11,2,FALSE)</f>
        <v>28</v>
      </c>
      <c r="K4" s="7" t="s">
        <v>21</v>
      </c>
      <c r="L4" s="7">
        <f t="shared" ref="L4:L10" si="0">COUNTIF(H:H,K4)</f>
        <v>1</v>
      </c>
    </row>
    <row r="5" spans="1:15" x14ac:dyDescent="0.25">
      <c r="A5" s="5" t="s">
        <v>67</v>
      </c>
      <c r="B5" s="5">
        <v>0</v>
      </c>
      <c r="C5" s="5">
        <v>5</v>
      </c>
      <c r="D5" s="5">
        <v>5</v>
      </c>
      <c r="E5" s="5">
        <v>5</v>
      </c>
      <c r="F5" s="5">
        <v>6</v>
      </c>
      <c r="G5" s="5">
        <v>6</v>
      </c>
      <c r="H5" s="7" t="s">
        <v>20</v>
      </c>
      <c r="I5" s="7">
        <f>SUM(B5:G5)*VLOOKUP(H5,Akcje!A$2:B$11,2,FALSE)</f>
        <v>27</v>
      </c>
      <c r="K5" s="7" t="s">
        <v>22</v>
      </c>
      <c r="L5" s="7">
        <f t="shared" si="0"/>
        <v>1</v>
      </c>
    </row>
    <row r="6" spans="1:15" x14ac:dyDescent="0.25">
      <c r="A6" s="5" t="s">
        <v>68</v>
      </c>
      <c r="B6" s="5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7" t="s">
        <v>21</v>
      </c>
      <c r="I6" s="7">
        <f>SUM(B6:G6)*VLOOKUP(H6,Akcje!A$2:B$11,2,FALSE)</f>
        <v>27</v>
      </c>
      <c r="K6" s="7" t="s">
        <v>23</v>
      </c>
      <c r="L6" s="7">
        <f t="shared" si="0"/>
        <v>0</v>
      </c>
    </row>
    <row r="7" spans="1:15" x14ac:dyDescent="0.25">
      <c r="A7" s="5" t="s">
        <v>69</v>
      </c>
      <c r="B7" s="5">
        <v>0</v>
      </c>
      <c r="C7" s="5">
        <v>0</v>
      </c>
      <c r="D7" s="5">
        <v>2</v>
      </c>
      <c r="E7" s="5">
        <v>2</v>
      </c>
      <c r="F7" s="5">
        <v>5</v>
      </c>
      <c r="G7" s="5">
        <v>5</v>
      </c>
      <c r="H7" s="7" t="s">
        <v>22</v>
      </c>
      <c r="I7" s="7">
        <f>SUM(B7:G7)*VLOOKUP(H7,Akcje!A$2:B$11,2,FALSE)</f>
        <v>28</v>
      </c>
      <c r="K7" s="7" t="s">
        <v>24</v>
      </c>
      <c r="L7" s="7">
        <f t="shared" si="0"/>
        <v>1</v>
      </c>
    </row>
    <row r="8" spans="1:15" x14ac:dyDescent="0.25">
      <c r="A8" s="5" t="s">
        <v>70</v>
      </c>
      <c r="B8" s="5">
        <v>0</v>
      </c>
      <c r="C8" s="5">
        <v>0</v>
      </c>
      <c r="D8" s="5">
        <v>0</v>
      </c>
      <c r="E8" s="5">
        <v>3</v>
      </c>
      <c r="F8" s="5">
        <v>3</v>
      </c>
      <c r="G8" s="5">
        <v>3</v>
      </c>
      <c r="H8" s="7" t="s">
        <v>24</v>
      </c>
      <c r="I8" s="7">
        <f>SUM(B8:G8)*VLOOKUP(H8,Akcje!A$2:B$11,2,FALSE)</f>
        <v>27</v>
      </c>
      <c r="K8" s="7" t="s">
        <v>25</v>
      </c>
      <c r="L8" s="7">
        <f t="shared" si="0"/>
        <v>1</v>
      </c>
    </row>
    <row r="9" spans="1:15" x14ac:dyDescent="0.25">
      <c r="A9" s="5" t="s">
        <v>71</v>
      </c>
      <c r="B9" s="5">
        <v>0</v>
      </c>
      <c r="C9" s="5">
        <v>0</v>
      </c>
      <c r="D9" s="5">
        <v>1</v>
      </c>
      <c r="E9" s="5">
        <v>1</v>
      </c>
      <c r="F9" s="5">
        <v>2</v>
      </c>
      <c r="G9" s="5">
        <v>2</v>
      </c>
      <c r="H9" s="7" t="s">
        <v>25</v>
      </c>
      <c r="I9" s="7">
        <f>SUM(B9:G9)*VLOOKUP(H9,Akcje!A$2:B$11,2,FALSE)</f>
        <v>30</v>
      </c>
      <c r="K9" s="7" t="s">
        <v>26</v>
      </c>
      <c r="L9" s="7">
        <f t="shared" si="0"/>
        <v>1</v>
      </c>
    </row>
    <row r="10" spans="1:15" x14ac:dyDescent="0.25">
      <c r="A10" s="5" t="s">
        <v>72</v>
      </c>
      <c r="B10" s="5">
        <v>0</v>
      </c>
      <c r="C10" s="5">
        <v>2</v>
      </c>
      <c r="D10" s="5">
        <v>2</v>
      </c>
      <c r="E10" s="5">
        <v>2</v>
      </c>
      <c r="F10" s="5">
        <v>4</v>
      </c>
      <c r="G10" s="5">
        <v>4</v>
      </c>
      <c r="H10" s="7" t="s">
        <v>27</v>
      </c>
      <c r="I10" s="7">
        <f>SUM(B10:G10)*VLOOKUP(H10,Akcje!A$2:B$11,2,FALSE)</f>
        <v>28</v>
      </c>
      <c r="K10" s="7" t="s">
        <v>27</v>
      </c>
      <c r="L10" s="7">
        <f t="shared" si="0"/>
        <v>1</v>
      </c>
    </row>
    <row r="11" spans="1:15" x14ac:dyDescent="0.25">
      <c r="I11" s="7"/>
      <c r="K11" s="7" t="s">
        <v>46</v>
      </c>
      <c r="L11" s="7">
        <f>COUNTA(H:H)-1-SUM(L3:L10)</f>
        <v>0</v>
      </c>
    </row>
    <row r="12" spans="1:15" x14ac:dyDescent="0.25">
      <c r="I12" s="7"/>
    </row>
    <row r="13" spans="1:15" x14ac:dyDescent="0.25">
      <c r="I13" s="7"/>
    </row>
    <row r="14" spans="1:15" x14ac:dyDescent="0.25">
      <c r="I14" s="7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Gracz</vt:lpstr>
      <vt:lpstr>Akcje</vt:lpstr>
      <vt:lpstr>Przedmioty</vt:lpstr>
      <vt:lpstr>Zaklęcia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2024-09-23T11:09:24Z</dcterms:modified>
</cp:coreProperties>
</file>