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<sst xmlns="http://schemas.openxmlformats.org/spreadsheetml/2006/main" count="51" uniqueCount="32">
  <si>
    <t xml:space="preserve">RESOLUTION</t>
  </si>
  <si>
    <t xml:space="preserve">ARTY-A7 BRAM</t>
  </si>
  <si>
    <t xml:space="preserve">ARTY-A7 DDR</t>
  </si>
  <si>
    <t xml:space="preserve">ZYBO Z7010 BRAM</t>
  </si>
  <si>
    <t xml:space="preserve">Width:</t>
  </si>
  <si>
    <t xml:space="preserve">Bits</t>
  </si>
  <si>
    <t xml:space="preserve">Height:</t>
  </si>
  <si>
    <t xml:space="preserve">Bytes</t>
  </si>
  <si>
    <t xml:space="preserve">kB</t>
  </si>
  <si>
    <t xml:space="preserve">Total pxls:</t>
  </si>
  <si>
    <t xml:space="preserve">MB</t>
  </si>
  <si>
    <t xml:space="preserve">Bitmaps</t>
  </si>
  <si>
    <t xml:space="preserve">Monochrome</t>
  </si>
  <si>
    <t xml:space="preserve">RGB</t>
  </si>
  <si>
    <t xml:space="preserve">Bit-Depth</t>
  </si>
  <si>
    <t xml:space="preserve">Tiled</t>
  </si>
  <si>
    <t xml:space="preserve">Tile Length</t>
  </si>
  <si>
    <t xml:space="preserve">Memories</t>
  </si>
  <si>
    <t xml:space="preserve">LBuff (1) b</t>
  </si>
  <si>
    <t xml:space="preserve">LBuff (1) B</t>
  </si>
  <si>
    <t xml:space="preserve">LBuff (1) kB</t>
  </si>
  <si>
    <t xml:space="preserve">LBuff Tot. b</t>
  </si>
  <si>
    <t xml:space="preserve">LBuff Tot. B</t>
  </si>
  <si>
    <t xml:space="preserve">LBuff Tot. kB</t>
  </si>
  <si>
    <t xml:space="preserve">Tiles p Row</t>
  </si>
  <si>
    <t xml:space="preserve">&lt;&lt; needs to be a power of 2 for easy AXI address translation</t>
  </si>
  <si>
    <t xml:space="preserve">Fbuff b</t>
  </si>
  <si>
    <t xml:space="preserve">Fbuff B</t>
  </si>
  <si>
    <t xml:space="preserve">Fbuff kB</t>
  </si>
  <si>
    <t xml:space="preserve">Fbuff Wdth b</t>
  </si>
  <si>
    <t xml:space="preserve">Fbuff Dpth </t>
  </si>
  <si>
    <t xml:space="preserve">Addr Wdth 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</si>
</sst>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640625" defaultRowHeight="12.8" zeroHeight="false" outlineLevelRow="0" outlineLevelCol="0"/>
  <cols>
    <col collapsed="false" customWidth="true" hidden="false" outlineLevel="0" max="4" min="4" style="0" width="1.92"/>
    <col collapsed="false" customWidth="true" hidden="false" outlineLevel="0" max="10" min="10" style="0" width="14.49"/>
  </cols>
  <sheetData>
    <row r="2" customFormat="false" ht="12.8" hidden="false" customHeight="false" outlineLevel="0" collapsed="false">
      <c r="B2" s="1" t="s">
        <v>0</v>
      </c>
      <c r="C2" s="1"/>
      <c r="H2" s="1" t="s">
        <v>1</v>
      </c>
      <c r="I2" s="1"/>
      <c r="J2" s="1" t="s">
        <v>2</v>
      </c>
      <c r="K2" s="1"/>
      <c r="L2" s="1" t="s">
        <v>3</v>
      </c>
      <c r="M2" s="1"/>
    </row>
    <row r="3" customFormat="false" ht="12.8" hidden="false" customHeight="false" outlineLevel="0" collapsed="false">
      <c r="B3" s="2" t="s">
        <v>4</v>
      </c>
      <c r="C3" s="3" t="n">
        <v>640</v>
      </c>
      <c r="H3" s="2" t="s">
        <v>5</v>
      </c>
      <c r="I3" s="3" t="n">
        <v>4860000</v>
      </c>
      <c r="J3" s="4" t="s">
        <v>5</v>
      </c>
      <c r="K3" s="5" t="n">
        <f aca="false">K4*8</f>
        <v>2048000000</v>
      </c>
      <c r="L3" s="2" t="s">
        <v>5</v>
      </c>
      <c r="M3" s="3" t="n">
        <v>4860000</v>
      </c>
    </row>
    <row r="4" customFormat="false" ht="12.8" hidden="false" customHeight="false" outlineLevel="0" collapsed="false">
      <c r="B4" s="2" t="s">
        <v>6</v>
      </c>
      <c r="C4" s="3" t="n">
        <v>480</v>
      </c>
      <c r="H4" s="2" t="s">
        <v>7</v>
      </c>
      <c r="I4" s="3" t="n">
        <f aca="false">I3/8</f>
        <v>607500</v>
      </c>
      <c r="J4" s="2" t="s">
        <v>7</v>
      </c>
      <c r="K4" s="3" t="n">
        <f aca="false">K5*1000</f>
        <v>256000000</v>
      </c>
      <c r="L4" s="2" t="s">
        <v>7</v>
      </c>
      <c r="M4" s="3" t="n">
        <f aca="false">M3/8</f>
        <v>607500</v>
      </c>
    </row>
    <row r="5" customFormat="false" ht="12.8" hidden="false" customHeight="false" outlineLevel="0" collapsed="false">
      <c r="B5" s="6"/>
      <c r="C5" s="6"/>
      <c r="H5" s="7" t="s">
        <v>8</v>
      </c>
      <c r="I5" s="8" t="n">
        <f aca="false">I4/1000</f>
        <v>607.5</v>
      </c>
      <c r="J5" s="2" t="s">
        <v>8</v>
      </c>
      <c r="K5" s="3" t="n">
        <f aca="false">K6*1000</f>
        <v>256000</v>
      </c>
      <c r="L5" s="7" t="s">
        <v>8</v>
      </c>
      <c r="M5" s="8" t="n">
        <v>270</v>
      </c>
    </row>
    <row r="6" customFormat="false" ht="12.8" hidden="false" customHeight="false" outlineLevel="0" collapsed="false">
      <c r="B6" s="7" t="s">
        <v>9</v>
      </c>
      <c r="C6" s="8" t="n">
        <f aca="false">C3*C4</f>
        <v>307200</v>
      </c>
      <c r="J6" s="7" t="s">
        <v>10</v>
      </c>
      <c r="K6" s="8" t="n">
        <v>256</v>
      </c>
    </row>
    <row r="8" customFormat="false" ht="12.8" hidden="false" customHeight="false" outlineLevel="0" collapsed="false">
      <c r="B8" s="1" t="s">
        <v>11</v>
      </c>
      <c r="C8" s="1"/>
      <c r="D8" s="1"/>
      <c r="E8" s="1"/>
      <c r="F8" s="1"/>
      <c r="G8" s="1"/>
      <c r="H8" s="1"/>
      <c r="I8" s="1"/>
      <c r="J8" s="9"/>
      <c r="K8" s="9"/>
    </row>
    <row r="9" customFormat="false" ht="12.8" hidden="false" customHeight="false" outlineLevel="0" collapsed="false">
      <c r="B9" s="1" t="s">
        <v>12</v>
      </c>
      <c r="C9" s="1"/>
      <c r="D9" s="10"/>
      <c r="E9" s="1" t="s">
        <v>13</v>
      </c>
      <c r="F9" s="1"/>
      <c r="G9" s="1"/>
      <c r="H9" s="1"/>
      <c r="I9" s="1"/>
      <c r="J9" s="9"/>
      <c r="K9" s="9"/>
    </row>
    <row r="10" customFormat="false" ht="12.8" hidden="false" customHeight="false" outlineLevel="0" collapsed="false">
      <c r="B10" s="11" t="s">
        <v>14</v>
      </c>
      <c r="C10" s="3" t="n">
        <v>1</v>
      </c>
      <c r="D10" s="10"/>
      <c r="E10" s="11" t="s">
        <v>14</v>
      </c>
      <c r="F10" s="9" t="n">
        <v>1</v>
      </c>
      <c r="G10" s="9" t="n">
        <v>2</v>
      </c>
      <c r="H10" s="9" t="n">
        <v>3</v>
      </c>
      <c r="I10" s="3" t="n">
        <v>4</v>
      </c>
    </row>
    <row r="11" customFormat="false" ht="12.8" hidden="false" customHeight="false" outlineLevel="0" collapsed="false">
      <c r="B11" s="11" t="s">
        <v>5</v>
      </c>
      <c r="C11" s="3" t="n">
        <f aca="false">C6</f>
        <v>307200</v>
      </c>
      <c r="D11" s="10"/>
      <c r="E11" s="11" t="s">
        <v>5</v>
      </c>
      <c r="F11" s="9" t="n">
        <f aca="false">F10*3*$C$6</f>
        <v>921600</v>
      </c>
      <c r="G11" s="9" t="n">
        <f aca="false">G10*3*$C$6</f>
        <v>1843200</v>
      </c>
      <c r="H11" s="9" t="n">
        <f aca="false">H10*3*$C$6</f>
        <v>2764800</v>
      </c>
      <c r="I11" s="3" t="n">
        <f aca="false">I10*3*$C$6</f>
        <v>3686400</v>
      </c>
    </row>
    <row r="12" customFormat="false" ht="12.8" hidden="false" customHeight="false" outlineLevel="0" collapsed="false">
      <c r="B12" s="11" t="s">
        <v>7</v>
      </c>
      <c r="C12" s="3" t="n">
        <f aca="false">C11/8</f>
        <v>38400</v>
      </c>
      <c r="D12" s="10"/>
      <c r="E12" s="11" t="s">
        <v>7</v>
      </c>
      <c r="F12" s="9" t="n">
        <f aca="false">F11/8</f>
        <v>115200</v>
      </c>
      <c r="G12" s="9" t="n">
        <f aca="false">G11/8</f>
        <v>230400</v>
      </c>
      <c r="H12" s="9" t="n">
        <f aca="false">H11/8</f>
        <v>345600</v>
      </c>
      <c r="I12" s="3" t="n">
        <f aca="false">I11/8</f>
        <v>460800</v>
      </c>
    </row>
    <row r="13" customFormat="false" ht="12.8" hidden="false" customHeight="false" outlineLevel="0" collapsed="false">
      <c r="B13" s="12" t="s">
        <v>8</v>
      </c>
      <c r="C13" s="8" t="n">
        <f aca="false">C12/1000</f>
        <v>38.4</v>
      </c>
      <c r="D13" s="10"/>
      <c r="E13" s="12" t="s">
        <v>8</v>
      </c>
      <c r="F13" s="13" t="n">
        <f aca="false">F12/1000</f>
        <v>115.2</v>
      </c>
      <c r="G13" s="13" t="n">
        <f aca="false">G12/1000</f>
        <v>230.4</v>
      </c>
      <c r="H13" s="13" t="n">
        <f aca="false">H12/1000</f>
        <v>345.6</v>
      </c>
      <c r="I13" s="8" t="n">
        <f aca="false">I12/1000</f>
        <v>460.8</v>
      </c>
    </row>
    <row r="16" customFormat="false" ht="12.8" hidden="false" customHeight="false" outlineLevel="0" collapsed="false">
      <c r="B16" s="1" t="s">
        <v>15</v>
      </c>
      <c r="C16" s="1"/>
      <c r="D16" s="1"/>
      <c r="E16" s="1"/>
      <c r="F16" s="1"/>
      <c r="G16" s="1"/>
    </row>
    <row r="17" customFormat="false" ht="12.8" hidden="false" customHeight="false" outlineLevel="0" collapsed="false">
      <c r="B17" s="1" t="s">
        <v>12</v>
      </c>
      <c r="C17" s="1"/>
      <c r="E17" s="1" t="s">
        <v>13</v>
      </c>
      <c r="F17" s="1"/>
      <c r="G17" s="1"/>
    </row>
    <row r="18" customFormat="false" ht="12.8" hidden="false" customHeight="false" outlineLevel="0" collapsed="false">
      <c r="B18" s="14" t="s">
        <v>16</v>
      </c>
      <c r="C18" s="15" t="n">
        <v>4</v>
      </c>
      <c r="D18" s="16"/>
      <c r="E18" s="17" t="n">
        <v>2</v>
      </c>
      <c r="F18" s="18" t="n">
        <v>4</v>
      </c>
      <c r="G18" s="17" t="n">
        <v>5</v>
      </c>
    </row>
    <row r="19" customFormat="false" ht="12.8" hidden="false" customHeight="false" outlineLevel="0" collapsed="false">
      <c r="B19" s="19" t="s">
        <v>14</v>
      </c>
      <c r="C19" s="20" t="n">
        <v>4</v>
      </c>
      <c r="E19" s="21" t="n">
        <v>12</v>
      </c>
      <c r="F19" s="22" t="n">
        <v>12</v>
      </c>
      <c r="G19" s="21" t="n">
        <v>12</v>
      </c>
    </row>
    <row r="20" customFormat="false" ht="12.8" hidden="false" customHeight="false" outlineLevel="0" collapsed="false">
      <c r="B20" s="19" t="s">
        <v>5</v>
      </c>
      <c r="C20" s="20" t="n">
        <f aca="false">(C6*C19) / (C18^2)</f>
        <v>76800</v>
      </c>
      <c r="E20" s="21" t="n">
        <f aca="false">($C$6 * E19) / (E18^2)</f>
        <v>921600</v>
      </c>
      <c r="F20" s="22" t="n">
        <f aca="false">($C$6 * F19) / (F18^2)</f>
        <v>230400</v>
      </c>
      <c r="G20" s="21" t="n">
        <f aca="false">($C$6 * G19) / (G18^2)</f>
        <v>147456</v>
      </c>
    </row>
    <row r="21" customFormat="false" ht="12.8" hidden="false" customHeight="false" outlineLevel="0" collapsed="false">
      <c r="B21" s="19" t="s">
        <v>7</v>
      </c>
      <c r="C21" s="20" t="n">
        <f aca="false">C20/8</f>
        <v>9600</v>
      </c>
      <c r="E21" s="21" t="n">
        <f aca="false">E20/8</f>
        <v>115200</v>
      </c>
      <c r="F21" s="22" t="n">
        <f aca="false">F20/8</f>
        <v>28800</v>
      </c>
      <c r="G21" s="21" t="n">
        <f aca="false">G20/8</f>
        <v>18432</v>
      </c>
    </row>
    <row r="22" customFormat="false" ht="12.8" hidden="false" customHeight="false" outlineLevel="0" collapsed="false">
      <c r="B22" s="23" t="s">
        <v>8</v>
      </c>
      <c r="C22" s="24" t="n">
        <f aca="false">C21/1000</f>
        <v>9.6</v>
      </c>
      <c r="D22" s="25"/>
      <c r="E22" s="26" t="n">
        <f aca="false">E21/1000</f>
        <v>115.2</v>
      </c>
      <c r="F22" s="27" t="n">
        <f aca="false">F21/1000</f>
        <v>28.8</v>
      </c>
      <c r="G22" s="26" t="n">
        <f aca="false">G21/1000</f>
        <v>18.432</v>
      </c>
    </row>
    <row r="23" customFormat="false" ht="12.8" hidden="false" customHeight="false" outlineLevel="0" collapsed="false">
      <c r="B23" s="1" t="s">
        <v>17</v>
      </c>
      <c r="C23" s="1"/>
      <c r="D23" s="1"/>
      <c r="E23" s="1"/>
      <c r="F23" s="1"/>
      <c r="G23" s="1"/>
    </row>
    <row r="24" customFormat="false" ht="12.8" hidden="false" customHeight="false" outlineLevel="0" collapsed="false">
      <c r="B24" s="14" t="s">
        <v>18</v>
      </c>
      <c r="C24" s="28" t="n">
        <f aca="false">C19*($C$3/C18)</f>
        <v>640</v>
      </c>
      <c r="E24" s="29" t="n">
        <f aca="false">E19*($C$3/E18)</f>
        <v>3840</v>
      </c>
      <c r="F24" s="30" t="n">
        <f aca="false">F19*($C$3/F18)</f>
        <v>1920</v>
      </c>
      <c r="G24" s="29" t="n">
        <f aca="false">G19*($C$3/G18)</f>
        <v>1536</v>
      </c>
    </row>
    <row r="25" customFormat="false" ht="12.8" hidden="false" customHeight="false" outlineLevel="0" collapsed="false">
      <c r="B25" s="31" t="s">
        <v>19</v>
      </c>
      <c r="C25" s="28" t="n">
        <f aca="false">C24/8</f>
        <v>80</v>
      </c>
      <c r="E25" s="32" t="n">
        <f aca="false">E24/8</f>
        <v>480</v>
      </c>
      <c r="F25" s="30" t="n">
        <f aca="false">F24/8</f>
        <v>240</v>
      </c>
      <c r="G25" s="32" t="n">
        <f aca="false">G24/8</f>
        <v>192</v>
      </c>
    </row>
    <row r="26" customFormat="false" ht="12.8" hidden="false" customHeight="false" outlineLevel="0" collapsed="false">
      <c r="B26" s="31" t="s">
        <v>20</v>
      </c>
      <c r="C26" s="28" t="n">
        <f aca="false">C25/1000</f>
        <v>0.08</v>
      </c>
      <c r="E26" s="32" t="n">
        <f aca="false">E25/1000</f>
        <v>0.48</v>
      </c>
      <c r="F26" s="30" t="n">
        <f aca="false">F25/1000</f>
        <v>0.24</v>
      </c>
      <c r="G26" s="32" t="n">
        <f aca="false">G25/1000</f>
        <v>0.192</v>
      </c>
    </row>
    <row r="27" customFormat="false" ht="12.8" hidden="false" customHeight="false" outlineLevel="0" collapsed="false">
      <c r="B27" s="14" t="s">
        <v>21</v>
      </c>
      <c r="C27" s="33" t="n">
        <f aca="false">C24*2</f>
        <v>1280</v>
      </c>
      <c r="D27" s="16"/>
      <c r="E27" s="29" t="n">
        <f aca="false">E24*2</f>
        <v>7680</v>
      </c>
      <c r="F27" s="34" t="n">
        <f aca="false">F24*2</f>
        <v>3840</v>
      </c>
      <c r="G27" s="29" t="n">
        <f aca="false">G24*2</f>
        <v>3072</v>
      </c>
    </row>
    <row r="28" customFormat="false" ht="12.8" hidden="false" customHeight="false" outlineLevel="0" collapsed="false">
      <c r="B28" s="31" t="s">
        <v>22</v>
      </c>
      <c r="C28" s="28" t="n">
        <f aca="false">C27/8</f>
        <v>160</v>
      </c>
      <c r="E28" s="32" t="n">
        <f aca="false">E27/8</f>
        <v>960</v>
      </c>
      <c r="F28" s="30" t="n">
        <f aca="false">F27/8</f>
        <v>480</v>
      </c>
      <c r="G28" s="32" t="n">
        <f aca="false">G27/8</f>
        <v>384</v>
      </c>
    </row>
    <row r="29" customFormat="false" ht="12.8" hidden="false" customHeight="false" outlineLevel="0" collapsed="false">
      <c r="B29" s="35" t="s">
        <v>23</v>
      </c>
      <c r="C29" s="24" t="n">
        <f aca="false">C28/1000</f>
        <v>0.16</v>
      </c>
      <c r="D29" s="25"/>
      <c r="E29" s="26" t="n">
        <f aca="false">E28/1000</f>
        <v>0.96</v>
      </c>
      <c r="F29" s="36" t="n">
        <f aca="false">F28/1000</f>
        <v>0.48</v>
      </c>
      <c r="G29" s="26" t="n">
        <f aca="false">G28/1000</f>
        <v>0.384</v>
      </c>
    </row>
    <row r="30" customFormat="false" ht="12.8" hidden="false" customHeight="false" outlineLevel="0" collapsed="false">
      <c r="B30" s="35" t="s">
        <v>24</v>
      </c>
      <c r="C30" s="24" t="n">
        <v>4</v>
      </c>
      <c r="D30" s="25"/>
      <c r="E30" s="26" t="n">
        <v>4</v>
      </c>
      <c r="F30" s="36" t="n">
        <v>4</v>
      </c>
      <c r="G30" s="26" t="n">
        <v>4</v>
      </c>
      <c r="H30" s="0" t="s">
        <v>25</v>
      </c>
    </row>
    <row r="31" customFormat="false" ht="12.8" hidden="false" customHeight="false" outlineLevel="0" collapsed="false">
      <c r="B31" s="14" t="s">
        <v>26</v>
      </c>
      <c r="C31" s="33" t="n">
        <f aca="false">($C$3*$C$4*C19)/(C18*C18)</f>
        <v>76800</v>
      </c>
      <c r="D31" s="16"/>
      <c r="E31" s="29" t="n">
        <f aca="false">($C$3*$C$4*E19)/(E18*E18)</f>
        <v>921600</v>
      </c>
      <c r="F31" s="34" t="n">
        <f aca="false">($C$3*$C$4*F19)/(F18*F18)</f>
        <v>230400</v>
      </c>
      <c r="G31" s="29" t="n">
        <f aca="false">($C$3*$C$4*G19)/(G18*G18)</f>
        <v>147456</v>
      </c>
    </row>
    <row r="32" customFormat="false" ht="12.8" hidden="false" customHeight="false" outlineLevel="0" collapsed="false">
      <c r="B32" s="31" t="s">
        <v>27</v>
      </c>
      <c r="C32" s="28" t="n">
        <f aca="false">C31/8</f>
        <v>9600</v>
      </c>
      <c r="E32" s="32" t="n">
        <f aca="false">E31/8</f>
        <v>115200</v>
      </c>
      <c r="F32" s="30" t="n">
        <f aca="false">F31/8</f>
        <v>28800</v>
      </c>
      <c r="G32" s="32" t="n">
        <f aca="false">G31/8</f>
        <v>18432</v>
      </c>
    </row>
    <row r="33" customFormat="false" ht="12.8" hidden="false" customHeight="false" outlineLevel="0" collapsed="false">
      <c r="B33" s="35" t="s">
        <v>28</v>
      </c>
      <c r="C33" s="24" t="n">
        <f aca="false">C32/1000</f>
        <v>9.6</v>
      </c>
      <c r="D33" s="25"/>
      <c r="E33" s="26" t="n">
        <f aca="false">E32/1000</f>
        <v>115.2</v>
      </c>
      <c r="F33" s="36" t="n">
        <f aca="false">F32/1000</f>
        <v>28.8</v>
      </c>
      <c r="G33" s="26" t="n">
        <f aca="false">G32/1000</f>
        <v>18.432</v>
      </c>
    </row>
    <row r="34" customFormat="false" ht="12.8" hidden="false" customHeight="false" outlineLevel="0" collapsed="false">
      <c r="B34" s="37" t="s">
        <v>29</v>
      </c>
      <c r="C34" s="29" t="n">
        <f aca="false">C30*C19</f>
        <v>16</v>
      </c>
      <c r="D34" s="29"/>
      <c r="E34" s="29" t="n">
        <f aca="false">E30*E19</f>
        <v>48</v>
      </c>
      <c r="F34" s="29" t="n">
        <f aca="false">F30*F19</f>
        <v>48</v>
      </c>
      <c r="G34" s="29" t="n">
        <f aca="false">G30*G19</f>
        <v>48</v>
      </c>
    </row>
    <row r="35" customFormat="false" ht="12.8" hidden="false" customHeight="false" outlineLevel="0" collapsed="false">
      <c r="B35" s="38" t="s">
        <v>30</v>
      </c>
      <c r="C35" s="32" t="n">
        <f aca="false">($C$3 * $C$4 * C19)/((C18*C18)*C34)</f>
        <v>4800</v>
      </c>
      <c r="D35" s="32"/>
      <c r="E35" s="32" t="n">
        <f aca="false">($C$3 * $C$4 * E19)/((E18*E18)*E34)</f>
        <v>19200</v>
      </c>
      <c r="F35" s="32" t="n">
        <f aca="false">($C$3 * $C$4 * F19)/((F18*F18)*F34)</f>
        <v>4800</v>
      </c>
      <c r="G35" s="32" t="n">
        <f aca="false">($C$3 * $C$4 * G19)/((G18*G18)*G34)</f>
        <v>3072</v>
      </c>
    </row>
    <row r="36" customFormat="false" ht="12.8" hidden="false" customHeight="false" outlineLevel="0" collapsed="false">
      <c r="B36" s="39" t="s">
        <v>31</v>
      </c>
      <c r="C36" s="26" t="n">
        <f aca="false">_xlfn.CEILING.MATH(LOG(C35,2))</f>
        <v>13</v>
      </c>
      <c r="D36" s="25"/>
      <c r="E36" s="40" t="n">
        <f aca="false">_xlfn.CEILING.MATH(LOG(E35,2))</f>
        <v>15</v>
      </c>
      <c r="F36" s="26" t="n">
        <f aca="false">_xlfn.CEILING.MATH(LOG(F35,2))</f>
        <v>13</v>
      </c>
      <c r="G36" s="24" t="n">
        <f aca="false">_xlfn.CEILING.MATH(LOG(G35,2))</f>
        <v>12</v>
      </c>
    </row>
  </sheetData>
  <mergeCells count="13">
    <mergeCell ref="B2:C2"/>
    <mergeCell ref="H2:I2"/>
    <mergeCell ref="J2:K2"/>
    <mergeCell ref="L2:M2"/>
    <mergeCell ref="B5:C5"/>
    <mergeCell ref="B8:I8"/>
    <mergeCell ref="B9:C9"/>
    <mergeCell ref="D9:D13"/>
    <mergeCell ref="E9:I9"/>
    <mergeCell ref="B16:G16"/>
    <mergeCell ref="B17:C17"/>
    <mergeCell ref="E17:G17"/>
    <mergeCell ref="B23:G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2022-06-29T22:59:29Z</dcterms:created>
  <dc:creator/>
  <dc:description/>
  <dc:language>en-US</dc:language>
  <cp:lastModifiedBy/>
  <dcterms:modified xsi:type="dcterms:W3CDTF">2022-10-02T15:17:04Z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