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130" documentId="13_ncr:1_{896BCC7E-4B88-4BD6-9EEE-69DADFE452C2}" xr6:coauthVersionLast="36" xr6:coauthVersionMax="40" xr10:uidLastSave="{63D9E601-3AD8-4FA0-8CDC-717E10613B5C}"/>
  <bookViews>
    <workbookView xWindow="32760" yWindow="60" windowWidth="15195" windowHeight="9210" firstSheet="2" activeTab="6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7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9" l="1"/>
  <c r="L3" i="9" s="1"/>
  <c r="J4" i="9"/>
  <c r="I4" i="9"/>
  <c r="L4" i="9" s="1"/>
  <c r="J3" i="9"/>
  <c r="K3" i="9" l="1"/>
  <c r="K4" i="9"/>
  <c r="Y40" i="7"/>
  <c r="Z3" i="3"/>
  <c r="Z4" i="3"/>
  <c r="AA4" i="3"/>
  <c r="Z5" i="3"/>
  <c r="AA5" i="3"/>
  <c r="AB5" i="3"/>
  <c r="Z6" i="3"/>
  <c r="AA6" i="3"/>
  <c r="AB6" i="3"/>
  <c r="AC6" i="3"/>
  <c r="Z7" i="3"/>
  <c r="AA7" i="3"/>
  <c r="AB7" i="3"/>
  <c r="AC7" i="3"/>
  <c r="AD7" i="3"/>
  <c r="Z8" i="3"/>
  <c r="AA8" i="3"/>
  <c r="AB8" i="3"/>
  <c r="AC8" i="3"/>
  <c r="AD8" i="3"/>
  <c r="AE8" i="3"/>
  <c r="Z9" i="3"/>
  <c r="AA9" i="3"/>
  <c r="AB9" i="3"/>
  <c r="AC9" i="3"/>
  <c r="AD9" i="3"/>
  <c r="AE9" i="3"/>
  <c r="AF9" i="3"/>
  <c r="Z10" i="3"/>
  <c r="AA10" i="3"/>
  <c r="AB10" i="3"/>
  <c r="AC10" i="3"/>
  <c r="AD10" i="3"/>
  <c r="AE10" i="3"/>
  <c r="AF10" i="3"/>
  <c r="AG10" i="3"/>
  <c r="Z11" i="3"/>
  <c r="AA11" i="3"/>
  <c r="AB11" i="3"/>
  <c r="AC11" i="3"/>
  <c r="AD11" i="3"/>
  <c r="AE11" i="3"/>
  <c r="AF11" i="3"/>
  <c r="AG11" i="3"/>
  <c r="AH11" i="3"/>
  <c r="Z12" i="3"/>
  <c r="AA12" i="3"/>
  <c r="AB12" i="3"/>
  <c r="AC12" i="3"/>
  <c r="AD12" i="3"/>
  <c r="AE12" i="3"/>
  <c r="AF12" i="3"/>
  <c r="AG12" i="3"/>
  <c r="AH12" i="3"/>
  <c r="AI12" i="3"/>
  <c r="Z13" i="3"/>
  <c r="AA13" i="3"/>
  <c r="AB13" i="3"/>
  <c r="AC13" i="3"/>
  <c r="AD13" i="3"/>
  <c r="AE13" i="3"/>
  <c r="AF13" i="3"/>
  <c r="AG13" i="3"/>
  <c r="AH13" i="3"/>
  <c r="AI13" i="3"/>
  <c r="AJ13" i="3"/>
  <c r="Z14" i="3"/>
  <c r="AA14" i="3"/>
  <c r="AB14" i="3"/>
  <c r="AC14" i="3"/>
  <c r="AD14" i="3"/>
  <c r="AE14" i="3"/>
  <c r="AF14" i="3"/>
  <c r="AG14" i="3"/>
  <c r="AH14" i="3"/>
  <c r="AI14" i="3"/>
  <c r="AJ14" i="3"/>
  <c r="Z15" i="3"/>
  <c r="AA15" i="3"/>
  <c r="AB15" i="3"/>
  <c r="AC15" i="3"/>
  <c r="AD15" i="3"/>
  <c r="AE15" i="3"/>
  <c r="AF15" i="3"/>
  <c r="AG15" i="3"/>
  <c r="AH15" i="3"/>
  <c r="AI15" i="3"/>
  <c r="AJ15" i="3"/>
  <c r="AL15" i="3"/>
  <c r="Z16" i="3"/>
  <c r="AA16" i="3"/>
  <c r="AB16" i="3"/>
  <c r="AC16" i="3"/>
  <c r="AD16" i="3"/>
  <c r="AE16" i="3"/>
  <c r="AF16" i="3"/>
  <c r="AG16" i="3"/>
  <c r="AH16" i="3"/>
  <c r="AI16" i="3"/>
  <c r="AJ16" i="3"/>
  <c r="AL16" i="3"/>
  <c r="AM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A41" i="6" l="1"/>
  <c r="R1" i="7"/>
  <c r="R42" i="7" s="1"/>
  <c r="AB26" i="1"/>
  <c r="V26" i="2" s="1"/>
  <c r="V25" i="8" s="1"/>
  <c r="V26" i="7" s="1"/>
  <c r="V26" i="6" s="1"/>
  <c r="AB27" i="1"/>
  <c r="AB28" i="1"/>
  <c r="V28" i="2" s="1"/>
  <c r="V27" i="8" s="1"/>
  <c r="V28" i="7" s="1"/>
  <c r="AB29" i="1"/>
  <c r="V29" i="2" s="1"/>
  <c r="V28" i="8" s="1"/>
  <c r="V29" i="7" s="1"/>
  <c r="AB30" i="1"/>
  <c r="V30" i="2" s="1"/>
  <c r="V29" i="8" s="1"/>
  <c r="V30" i="7" s="1"/>
  <c r="AB25" i="1"/>
  <c r="V25" i="2" s="1"/>
  <c r="V24" i="8" s="1"/>
  <c r="V25" i="7" s="1"/>
  <c r="AB23" i="1"/>
  <c r="V23" i="2" s="1"/>
  <c r="V22" i="8" s="1"/>
  <c r="V23" i="7" s="1"/>
  <c r="AB6" i="1"/>
  <c r="V6" i="2" s="1"/>
  <c r="V5" i="8" s="1"/>
  <c r="V6" i="7" s="1"/>
  <c r="AB7" i="1"/>
  <c r="AB8" i="1"/>
  <c r="AB9" i="1"/>
  <c r="V9" i="2" s="1"/>
  <c r="V8" i="8" s="1"/>
  <c r="V9" i="7" s="1"/>
  <c r="AB10" i="1"/>
  <c r="V10" i="2" s="1"/>
  <c r="V9" i="8" s="1"/>
  <c r="V10" i="7" s="1"/>
  <c r="AB11" i="1"/>
  <c r="V11" i="2" s="1"/>
  <c r="V10" i="8" s="1"/>
  <c r="V11" i="7" s="1"/>
  <c r="AB12" i="1"/>
  <c r="V12" i="2" s="1"/>
  <c r="V11" i="8" s="1"/>
  <c r="V12" i="7" s="1"/>
  <c r="AB13" i="1"/>
  <c r="V13" i="2" s="1"/>
  <c r="V12" i="8" s="1"/>
  <c r="V13" i="7" s="1"/>
  <c r="AB14" i="1"/>
  <c r="V14" i="2" s="1"/>
  <c r="V13" i="8" s="1"/>
  <c r="V14" i="7" s="1"/>
  <c r="AB15" i="1"/>
  <c r="V15" i="2" s="1"/>
  <c r="V14" i="8" s="1"/>
  <c r="V15" i="7" s="1"/>
  <c r="AB16" i="1"/>
  <c r="AB17" i="1"/>
  <c r="V17" i="2" s="1"/>
  <c r="V16" i="8" s="1"/>
  <c r="V17" i="7" s="1"/>
  <c r="AB18" i="1"/>
  <c r="V18" i="2" s="1"/>
  <c r="V17" i="8" s="1"/>
  <c r="V18" i="7" s="1"/>
  <c r="AB19" i="1"/>
  <c r="V19" i="2" s="1"/>
  <c r="V18" i="8" s="1"/>
  <c r="V19" i="7" s="1"/>
  <c r="AB20" i="1"/>
  <c r="V20" i="2" s="1"/>
  <c r="V19" i="8" s="1"/>
  <c r="V20" i="7" s="1"/>
  <c r="AB5" i="1"/>
  <c r="V5" i="2" s="1"/>
  <c r="V4" i="8" s="1"/>
  <c r="V5" i="7" s="1"/>
  <c r="AB3" i="1"/>
  <c r="V3" i="2" s="1"/>
  <c r="AA6" i="1"/>
  <c r="U6" i="2" s="1"/>
  <c r="U5" i="8" s="1"/>
  <c r="U6" i="7" s="1"/>
  <c r="U6" i="6" s="1"/>
  <c r="AO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" i="3"/>
  <c r="V7" i="2"/>
  <c r="V6" i="8" s="1"/>
  <c r="V7" i="7" s="1"/>
  <c r="V8" i="2"/>
  <c r="V7" i="8" s="1"/>
  <c r="V8" i="7" s="1"/>
  <c r="V8" i="6" s="1"/>
  <c r="V16" i="2"/>
  <c r="V15" i="8" s="1"/>
  <c r="V16" i="7" s="1"/>
  <c r="V27" i="2"/>
  <c r="V26" i="8" s="1"/>
  <c r="V27" i="7" s="1"/>
  <c r="G1" i="2"/>
  <c r="H1" i="2"/>
  <c r="I1" i="2"/>
  <c r="J1" i="2"/>
  <c r="K1" i="2"/>
  <c r="L1" i="2"/>
  <c r="M1" i="2"/>
  <c r="M1" i="7" s="1"/>
  <c r="N1" i="2"/>
  <c r="O1" i="2"/>
  <c r="P1" i="2"/>
  <c r="P1" i="7" s="1"/>
  <c r="Q1" i="2"/>
  <c r="Q1" i="7" s="1"/>
  <c r="R1" i="2"/>
  <c r="S1" i="2"/>
  <c r="S1" i="7" s="1"/>
  <c r="T1" i="2"/>
  <c r="U1" i="2"/>
  <c r="V1" i="2"/>
  <c r="G2" i="2"/>
  <c r="H2" i="2"/>
  <c r="I2" i="2"/>
  <c r="J2" i="2"/>
  <c r="K2" i="2"/>
  <c r="L2" i="2"/>
  <c r="M2" i="2"/>
  <c r="M2" i="7" s="1"/>
  <c r="M2" i="6" s="1"/>
  <c r="N2" i="2"/>
  <c r="N2" i="7" s="1"/>
  <c r="N2" i="6" s="1"/>
  <c r="O2" i="2"/>
  <c r="O1" i="8" s="1"/>
  <c r="P2" i="2"/>
  <c r="P1" i="8" s="1"/>
  <c r="Q2" i="2"/>
  <c r="Q2" i="7" s="1"/>
  <c r="Q2" i="6" s="1"/>
  <c r="R2" i="2"/>
  <c r="R1" i="8" s="1"/>
  <c r="S2" i="2"/>
  <c r="S1" i="8" s="1"/>
  <c r="T2" i="2"/>
  <c r="T2" i="7" s="1"/>
  <c r="T2" i="6" s="1"/>
  <c r="U2" i="2"/>
  <c r="U2" i="7" s="1"/>
  <c r="U2" i="6" s="1"/>
  <c r="V2" i="2"/>
  <c r="V1" i="8" s="1"/>
  <c r="F2" i="2"/>
  <c r="F1" i="2"/>
  <c r="F4" i="2"/>
  <c r="O29" i="1"/>
  <c r="J29" i="2" s="1"/>
  <c r="M6" i="1"/>
  <c r="U27" i="1"/>
  <c r="P27" i="2" s="1"/>
  <c r="P26" i="8" s="1"/>
  <c r="P27" i="7" s="1"/>
  <c r="P27" i="6" s="1"/>
  <c r="U10" i="1"/>
  <c r="P10" i="2" s="1"/>
  <c r="P9" i="8" s="1"/>
  <c r="P10" i="7" s="1"/>
  <c r="P10" i="6" s="1"/>
  <c r="U4" i="1"/>
  <c r="P4" i="2" s="1"/>
  <c r="U5" i="1"/>
  <c r="P5" i="2" s="1"/>
  <c r="P4" i="8" s="1"/>
  <c r="P5" i="7" s="1"/>
  <c r="P5" i="6" s="1"/>
  <c r="U6" i="1"/>
  <c r="P6" i="2" s="1"/>
  <c r="P5" i="8" s="1"/>
  <c r="P6" i="7" s="1"/>
  <c r="P6" i="6" s="1"/>
  <c r="U7" i="1"/>
  <c r="P7" i="2" s="1"/>
  <c r="P6" i="8" s="1"/>
  <c r="P7" i="7" s="1"/>
  <c r="P7" i="6" s="1"/>
  <c r="U8" i="1"/>
  <c r="P8" i="2" s="1"/>
  <c r="P7" i="8" s="1"/>
  <c r="P8" i="7" s="1"/>
  <c r="P8" i="6" s="1"/>
  <c r="U9" i="1"/>
  <c r="P9" i="2" s="1"/>
  <c r="P8" i="8" s="1"/>
  <c r="P9" i="7" s="1"/>
  <c r="P9" i="6" s="1"/>
  <c r="U11" i="1"/>
  <c r="P11" i="2" s="1"/>
  <c r="P10" i="8" s="1"/>
  <c r="P11" i="7" s="1"/>
  <c r="P11" i="6" s="1"/>
  <c r="U12" i="1"/>
  <c r="P12" i="2" s="1"/>
  <c r="P11" i="8" s="1"/>
  <c r="P12" i="7" s="1"/>
  <c r="P12" i="6" s="1"/>
  <c r="U13" i="1"/>
  <c r="P13" i="2" s="1"/>
  <c r="P12" i="8" s="1"/>
  <c r="P13" i="7" s="1"/>
  <c r="P13" i="6" s="1"/>
  <c r="U14" i="1"/>
  <c r="P14" i="2" s="1"/>
  <c r="P13" i="8" s="1"/>
  <c r="P14" i="7" s="1"/>
  <c r="P14" i="6" s="1"/>
  <c r="U15" i="1"/>
  <c r="P15" i="2" s="1"/>
  <c r="P14" i="8" s="1"/>
  <c r="P15" i="7" s="1"/>
  <c r="P15" i="6" s="1"/>
  <c r="U16" i="1"/>
  <c r="P16" i="2" s="1"/>
  <c r="P15" i="8" s="1"/>
  <c r="P16" i="7" s="1"/>
  <c r="P16" i="6" s="1"/>
  <c r="U17" i="1"/>
  <c r="P17" i="2" s="1"/>
  <c r="P16" i="8" s="1"/>
  <c r="P17" i="7" s="1"/>
  <c r="P17" i="6" s="1"/>
  <c r="U18" i="1"/>
  <c r="P18" i="2" s="1"/>
  <c r="P17" i="8" s="1"/>
  <c r="P18" i="7" s="1"/>
  <c r="P18" i="6" s="1"/>
  <c r="U19" i="1"/>
  <c r="P19" i="2" s="1"/>
  <c r="P18" i="8" s="1"/>
  <c r="P19" i="7" s="1"/>
  <c r="P19" i="6" s="1"/>
  <c r="U20" i="1"/>
  <c r="P20" i="2" s="1"/>
  <c r="P19" i="8" s="1"/>
  <c r="P20" i="7" s="1"/>
  <c r="P20" i="6" s="1"/>
  <c r="U21" i="1"/>
  <c r="P21" i="2" s="1"/>
  <c r="P20" i="8" s="1"/>
  <c r="P21" i="7" s="1"/>
  <c r="P21" i="6" s="1"/>
  <c r="U22" i="1"/>
  <c r="P22" i="2" s="1"/>
  <c r="P21" i="8" s="1"/>
  <c r="P22" i="7" s="1"/>
  <c r="P22" i="6" s="1"/>
  <c r="U23" i="1"/>
  <c r="P23" i="2" s="1"/>
  <c r="P22" i="8" s="1"/>
  <c r="P23" i="7" s="1"/>
  <c r="P23" i="6" s="1"/>
  <c r="U24" i="1"/>
  <c r="P24" i="2" s="1"/>
  <c r="P23" i="8" s="1"/>
  <c r="P24" i="7" s="1"/>
  <c r="P24" i="6" s="1"/>
  <c r="U25" i="1"/>
  <c r="P25" i="2" s="1"/>
  <c r="P24" i="8" s="1"/>
  <c r="P25" i="7" s="1"/>
  <c r="P25" i="6" s="1"/>
  <c r="U26" i="1"/>
  <c r="P26" i="2" s="1"/>
  <c r="P25" i="8" s="1"/>
  <c r="P26" i="7" s="1"/>
  <c r="P26" i="6" s="1"/>
  <c r="U28" i="1"/>
  <c r="P28" i="2" s="1"/>
  <c r="P27" i="8" s="1"/>
  <c r="P28" i="7" s="1"/>
  <c r="P28" i="6" s="1"/>
  <c r="U29" i="1"/>
  <c r="P29" i="2" s="1"/>
  <c r="P28" i="8" s="1"/>
  <c r="P29" i="7" s="1"/>
  <c r="P29" i="6" s="1"/>
  <c r="U30" i="1"/>
  <c r="P30" i="2" s="1"/>
  <c r="P29" i="8" s="1"/>
  <c r="P30" i="7" s="1"/>
  <c r="P30" i="6" s="1"/>
  <c r="S6" i="1"/>
  <c r="N6" i="2" s="1"/>
  <c r="N5" i="8" s="1"/>
  <c r="N6" i="7" s="1"/>
  <c r="N6" i="6" s="1"/>
  <c r="R6" i="1"/>
  <c r="M6" i="2" s="1"/>
  <c r="M5" i="8" s="1"/>
  <c r="M6" i="7" s="1"/>
  <c r="M6" i="6" s="1"/>
  <c r="H6" i="2"/>
  <c r="F25" i="2"/>
  <c r="F26" i="2"/>
  <c r="F27" i="2"/>
  <c r="F24" i="2"/>
  <c r="F21" i="2"/>
  <c r="F22" i="2"/>
  <c r="F20" i="2"/>
  <c r="F18" i="2"/>
  <c r="F17" i="2"/>
  <c r="F11" i="2"/>
  <c r="F12" i="2"/>
  <c r="F13" i="2"/>
  <c r="F14" i="2"/>
  <c r="F10" i="2"/>
  <c r="F6" i="2"/>
  <c r="F7" i="2"/>
  <c r="F8" i="2"/>
  <c r="F5" i="2"/>
  <c r="F3" i="2"/>
  <c r="G25" i="2"/>
  <c r="G26" i="2"/>
  <c r="G27" i="2"/>
  <c r="G24" i="2"/>
  <c r="G21" i="2"/>
  <c r="G22" i="2"/>
  <c r="G20" i="2"/>
  <c r="G18" i="2"/>
  <c r="G17" i="2"/>
  <c r="G11" i="2"/>
  <c r="G12" i="2"/>
  <c r="G13" i="2"/>
  <c r="G14" i="2"/>
  <c r="G10" i="2"/>
  <c r="G6" i="2"/>
  <c r="G7" i="2"/>
  <c r="G8" i="2"/>
  <c r="G5" i="2"/>
  <c r="G3" i="2"/>
  <c r="D29" i="2"/>
  <c r="D22" i="2"/>
  <c r="D20" i="2"/>
  <c r="D11" i="2"/>
  <c r="D9" i="2"/>
  <c r="D4" i="2"/>
  <c r="B6" i="2"/>
  <c r="G4" i="2"/>
  <c r="G9" i="2"/>
  <c r="G15" i="2"/>
  <c r="G16" i="2"/>
  <c r="G19" i="2"/>
  <c r="G23" i="2"/>
  <c r="G28" i="2"/>
  <c r="G29" i="2"/>
  <c r="G30" i="2"/>
  <c r="F9" i="2"/>
  <c r="F15" i="2"/>
  <c r="F16" i="2"/>
  <c r="F19" i="2"/>
  <c r="F23" i="2"/>
  <c r="F28" i="2"/>
  <c r="F29" i="2"/>
  <c r="F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AB4" i="1"/>
  <c r="V4" i="2" s="1"/>
  <c r="V3" i="8" s="1"/>
  <c r="V4" i="7" s="1"/>
  <c r="AB21" i="1"/>
  <c r="V21" i="2" s="1"/>
  <c r="V20" i="8" s="1"/>
  <c r="V21" i="7" s="1"/>
  <c r="AB22" i="1"/>
  <c r="V22" i="2" s="1"/>
  <c r="V21" i="8" s="1"/>
  <c r="V22" i="7" s="1"/>
  <c r="AB24" i="1"/>
  <c r="V24" i="2" s="1"/>
  <c r="V23" i="8" s="1"/>
  <c r="V24" i="7" s="1"/>
  <c r="Y4" i="1"/>
  <c r="S4" i="2" s="1"/>
  <c r="S3" i="8" s="1"/>
  <c r="S4" i="7" s="1"/>
  <c r="S4" i="6" s="1"/>
  <c r="Z4" i="1"/>
  <c r="T4" i="2" s="1"/>
  <c r="T3" i="8" s="1"/>
  <c r="T4" i="7" s="1"/>
  <c r="T4" i="6" s="1"/>
  <c r="AA4" i="1"/>
  <c r="U4" i="2" s="1"/>
  <c r="U3" i="8" s="1"/>
  <c r="U4" i="7" s="1"/>
  <c r="U4" i="6" s="1"/>
  <c r="Y5" i="1"/>
  <c r="S5" i="2" s="1"/>
  <c r="S4" i="8" s="1"/>
  <c r="S5" i="7" s="1"/>
  <c r="Z5" i="1"/>
  <c r="T5" i="2" s="1"/>
  <c r="T4" i="8" s="1"/>
  <c r="T5" i="7" s="1"/>
  <c r="T5" i="6" s="1"/>
  <c r="AA5" i="1"/>
  <c r="U5" i="2" s="1"/>
  <c r="U4" i="8" s="1"/>
  <c r="U5" i="7" s="1"/>
  <c r="U5" i="6" s="1"/>
  <c r="Y6" i="1"/>
  <c r="S6" i="2" s="1"/>
  <c r="S5" i="8" s="1"/>
  <c r="S6" i="7" s="1"/>
  <c r="Z6" i="1"/>
  <c r="T6" i="2" s="1"/>
  <c r="T5" i="8" s="1"/>
  <c r="T6" i="7" s="1"/>
  <c r="T6" i="6" s="1"/>
  <c r="Y7" i="1"/>
  <c r="S7" i="2" s="1"/>
  <c r="S6" i="8" s="1"/>
  <c r="S7" i="7" s="1"/>
  <c r="Z7" i="1"/>
  <c r="T7" i="2" s="1"/>
  <c r="T6" i="8" s="1"/>
  <c r="T7" i="7" s="1"/>
  <c r="T7" i="6" s="1"/>
  <c r="AA7" i="1"/>
  <c r="U7" i="2" s="1"/>
  <c r="U6" i="8" s="1"/>
  <c r="U7" i="7" s="1"/>
  <c r="U7" i="6" s="1"/>
  <c r="Y8" i="1"/>
  <c r="S8" i="2" s="1"/>
  <c r="S7" i="8" s="1"/>
  <c r="S8" i="7" s="1"/>
  <c r="Z8" i="1"/>
  <c r="T8" i="2" s="1"/>
  <c r="T7" i="8" s="1"/>
  <c r="T8" i="7" s="1"/>
  <c r="T8" i="6" s="1"/>
  <c r="AA8" i="1"/>
  <c r="U8" i="2" s="1"/>
  <c r="U7" i="8" s="1"/>
  <c r="U8" i="7" s="1"/>
  <c r="U8" i="6" s="1"/>
  <c r="Y9" i="1"/>
  <c r="S9" i="2" s="1"/>
  <c r="S8" i="8" s="1"/>
  <c r="S9" i="7" s="1"/>
  <c r="Z9" i="1"/>
  <c r="T9" i="2" s="1"/>
  <c r="T8" i="8" s="1"/>
  <c r="T9" i="7" s="1"/>
  <c r="T9" i="6" s="1"/>
  <c r="AA9" i="1"/>
  <c r="U9" i="2" s="1"/>
  <c r="U8" i="8" s="1"/>
  <c r="U9" i="7" s="1"/>
  <c r="U9" i="6" s="1"/>
  <c r="Y10" i="1"/>
  <c r="S10" i="2" s="1"/>
  <c r="S9" i="8" s="1"/>
  <c r="S10" i="7" s="1"/>
  <c r="Z10" i="1"/>
  <c r="T10" i="2" s="1"/>
  <c r="T9" i="8" s="1"/>
  <c r="T10" i="7" s="1"/>
  <c r="T10" i="6" s="1"/>
  <c r="AA10" i="1"/>
  <c r="U10" i="2" s="1"/>
  <c r="U9" i="8" s="1"/>
  <c r="U10" i="7" s="1"/>
  <c r="U10" i="6" s="1"/>
  <c r="Y11" i="1"/>
  <c r="S11" i="2" s="1"/>
  <c r="S10" i="8" s="1"/>
  <c r="S11" i="7" s="1"/>
  <c r="Z11" i="1"/>
  <c r="T11" i="2" s="1"/>
  <c r="T10" i="8" s="1"/>
  <c r="T11" i="7" s="1"/>
  <c r="T11" i="6" s="1"/>
  <c r="AA11" i="1"/>
  <c r="U11" i="2" s="1"/>
  <c r="U10" i="8" s="1"/>
  <c r="U11" i="7" s="1"/>
  <c r="U11" i="6" s="1"/>
  <c r="Y12" i="1"/>
  <c r="S12" i="2" s="1"/>
  <c r="S11" i="8" s="1"/>
  <c r="S12" i="7" s="1"/>
  <c r="Z12" i="1"/>
  <c r="T12" i="2" s="1"/>
  <c r="T11" i="8" s="1"/>
  <c r="T12" i="7" s="1"/>
  <c r="T12" i="6" s="1"/>
  <c r="AA12" i="1"/>
  <c r="U12" i="2" s="1"/>
  <c r="U11" i="8" s="1"/>
  <c r="U12" i="7" s="1"/>
  <c r="U12" i="6" s="1"/>
  <c r="Y13" i="1"/>
  <c r="S13" i="2" s="1"/>
  <c r="S12" i="8" s="1"/>
  <c r="S13" i="7" s="1"/>
  <c r="Z13" i="1"/>
  <c r="T13" i="2" s="1"/>
  <c r="T12" i="8" s="1"/>
  <c r="T13" i="7" s="1"/>
  <c r="T13" i="6" s="1"/>
  <c r="AA13" i="1"/>
  <c r="U13" i="2" s="1"/>
  <c r="U12" i="8" s="1"/>
  <c r="U13" i="7" s="1"/>
  <c r="U13" i="6" s="1"/>
  <c r="Y14" i="1"/>
  <c r="S14" i="2" s="1"/>
  <c r="S13" i="8" s="1"/>
  <c r="S14" i="7" s="1"/>
  <c r="Z14" i="1"/>
  <c r="T14" i="2" s="1"/>
  <c r="T13" i="8" s="1"/>
  <c r="T14" i="7" s="1"/>
  <c r="T14" i="6" s="1"/>
  <c r="AA14" i="1"/>
  <c r="U14" i="2" s="1"/>
  <c r="U13" i="8" s="1"/>
  <c r="U14" i="7" s="1"/>
  <c r="U14" i="6" s="1"/>
  <c r="Y15" i="1"/>
  <c r="S15" i="2" s="1"/>
  <c r="S14" i="8" s="1"/>
  <c r="S15" i="7" s="1"/>
  <c r="Z15" i="1"/>
  <c r="T15" i="2" s="1"/>
  <c r="T14" i="8" s="1"/>
  <c r="T15" i="7" s="1"/>
  <c r="T15" i="6" s="1"/>
  <c r="AA15" i="1"/>
  <c r="U15" i="2" s="1"/>
  <c r="U14" i="8" s="1"/>
  <c r="U15" i="7" s="1"/>
  <c r="U15" i="6" s="1"/>
  <c r="Y16" i="1"/>
  <c r="S16" i="2" s="1"/>
  <c r="S15" i="8" s="1"/>
  <c r="S16" i="7" s="1"/>
  <c r="Z16" i="1"/>
  <c r="T16" i="2" s="1"/>
  <c r="T15" i="8" s="1"/>
  <c r="T16" i="7" s="1"/>
  <c r="T16" i="6" s="1"/>
  <c r="AA16" i="1"/>
  <c r="U16" i="2" s="1"/>
  <c r="U15" i="8" s="1"/>
  <c r="U16" i="7" s="1"/>
  <c r="U16" i="6" s="1"/>
  <c r="Y17" i="1"/>
  <c r="S17" i="2" s="1"/>
  <c r="S16" i="8" s="1"/>
  <c r="S17" i="7" s="1"/>
  <c r="Z17" i="1"/>
  <c r="T17" i="2" s="1"/>
  <c r="T16" i="8" s="1"/>
  <c r="T17" i="7" s="1"/>
  <c r="T17" i="6" s="1"/>
  <c r="AA17" i="1"/>
  <c r="U17" i="2" s="1"/>
  <c r="U16" i="8" s="1"/>
  <c r="U17" i="7" s="1"/>
  <c r="U17" i="6" s="1"/>
  <c r="Y18" i="1"/>
  <c r="S18" i="2" s="1"/>
  <c r="S17" i="8" s="1"/>
  <c r="S18" i="7" s="1"/>
  <c r="Z18" i="1"/>
  <c r="T18" i="2" s="1"/>
  <c r="T17" i="8" s="1"/>
  <c r="T18" i="7" s="1"/>
  <c r="T18" i="6" s="1"/>
  <c r="AA18" i="1"/>
  <c r="U18" i="2" s="1"/>
  <c r="U17" i="8" s="1"/>
  <c r="U18" i="7" s="1"/>
  <c r="U18" i="6" s="1"/>
  <c r="Y19" i="1"/>
  <c r="S19" i="2" s="1"/>
  <c r="S18" i="8" s="1"/>
  <c r="S19" i="7" s="1"/>
  <c r="Z19" i="1"/>
  <c r="T19" i="2" s="1"/>
  <c r="T18" i="8" s="1"/>
  <c r="T19" i="7" s="1"/>
  <c r="T19" i="6" s="1"/>
  <c r="AA19" i="1"/>
  <c r="U19" i="2" s="1"/>
  <c r="U18" i="8" s="1"/>
  <c r="U19" i="7" s="1"/>
  <c r="U19" i="6" s="1"/>
  <c r="Y20" i="1"/>
  <c r="S20" i="2" s="1"/>
  <c r="S19" i="8" s="1"/>
  <c r="S20" i="7" s="1"/>
  <c r="Z20" i="1"/>
  <c r="T20" i="2" s="1"/>
  <c r="T19" i="8" s="1"/>
  <c r="T20" i="7" s="1"/>
  <c r="T20" i="6" s="1"/>
  <c r="AA20" i="1"/>
  <c r="U20" i="2" s="1"/>
  <c r="U19" i="8" s="1"/>
  <c r="U20" i="7" s="1"/>
  <c r="U20" i="6" s="1"/>
  <c r="Y21" i="1"/>
  <c r="S21" i="2" s="1"/>
  <c r="S20" i="8" s="1"/>
  <c r="S21" i="7" s="1"/>
  <c r="Z21" i="1"/>
  <c r="T21" i="2" s="1"/>
  <c r="T20" i="8" s="1"/>
  <c r="T21" i="7" s="1"/>
  <c r="T21" i="6" s="1"/>
  <c r="AA21" i="1"/>
  <c r="U21" i="2" s="1"/>
  <c r="U20" i="8" s="1"/>
  <c r="U21" i="7" s="1"/>
  <c r="U21" i="6" s="1"/>
  <c r="Y22" i="1"/>
  <c r="S22" i="2" s="1"/>
  <c r="S21" i="8" s="1"/>
  <c r="S22" i="7" s="1"/>
  <c r="Z22" i="1"/>
  <c r="T22" i="2" s="1"/>
  <c r="T21" i="8" s="1"/>
  <c r="T22" i="7" s="1"/>
  <c r="T22" i="6" s="1"/>
  <c r="AA22" i="1"/>
  <c r="U22" i="2" s="1"/>
  <c r="U21" i="8" s="1"/>
  <c r="U22" i="7" s="1"/>
  <c r="U22" i="6" s="1"/>
  <c r="Y23" i="1"/>
  <c r="S23" i="2" s="1"/>
  <c r="S22" i="8" s="1"/>
  <c r="S23" i="7" s="1"/>
  <c r="Z23" i="1"/>
  <c r="T23" i="2" s="1"/>
  <c r="T22" i="8" s="1"/>
  <c r="T23" i="7" s="1"/>
  <c r="T23" i="6" s="1"/>
  <c r="AA23" i="1"/>
  <c r="U23" i="2" s="1"/>
  <c r="U22" i="8" s="1"/>
  <c r="U23" i="7" s="1"/>
  <c r="U23" i="6" s="1"/>
  <c r="Y24" i="1"/>
  <c r="S24" i="2" s="1"/>
  <c r="S23" i="8" s="1"/>
  <c r="S24" i="7" s="1"/>
  <c r="Z24" i="1"/>
  <c r="T24" i="2" s="1"/>
  <c r="T23" i="8" s="1"/>
  <c r="T24" i="7" s="1"/>
  <c r="T24" i="6" s="1"/>
  <c r="AA24" i="1"/>
  <c r="U24" i="2" s="1"/>
  <c r="U23" i="8" s="1"/>
  <c r="U24" i="7" s="1"/>
  <c r="U24" i="6" s="1"/>
  <c r="Y25" i="1"/>
  <c r="S25" i="2" s="1"/>
  <c r="S24" i="8" s="1"/>
  <c r="S25" i="7" s="1"/>
  <c r="Z25" i="1"/>
  <c r="T25" i="2" s="1"/>
  <c r="T24" i="8" s="1"/>
  <c r="T25" i="7" s="1"/>
  <c r="T25" i="6" s="1"/>
  <c r="AA25" i="1"/>
  <c r="U25" i="2" s="1"/>
  <c r="U24" i="8" s="1"/>
  <c r="U25" i="7" s="1"/>
  <c r="U25" i="6" s="1"/>
  <c r="Y26" i="1"/>
  <c r="S26" i="2" s="1"/>
  <c r="S25" i="8" s="1"/>
  <c r="S26" i="7" s="1"/>
  <c r="Z26" i="1"/>
  <c r="T26" i="2" s="1"/>
  <c r="T25" i="8" s="1"/>
  <c r="T26" i="7" s="1"/>
  <c r="T26" i="6" s="1"/>
  <c r="AA26" i="1"/>
  <c r="U26" i="2" s="1"/>
  <c r="U25" i="8" s="1"/>
  <c r="U26" i="7" s="1"/>
  <c r="U26" i="6" s="1"/>
  <c r="Y27" i="1"/>
  <c r="S27" i="2" s="1"/>
  <c r="S26" i="8" s="1"/>
  <c r="S27" i="7" s="1"/>
  <c r="Z27" i="1"/>
  <c r="T27" i="2" s="1"/>
  <c r="T26" i="8" s="1"/>
  <c r="T27" i="7" s="1"/>
  <c r="T27" i="6" s="1"/>
  <c r="AA27" i="1"/>
  <c r="U27" i="2" s="1"/>
  <c r="U26" i="8" s="1"/>
  <c r="U27" i="7" s="1"/>
  <c r="U27" i="6" s="1"/>
  <c r="Y28" i="1"/>
  <c r="S28" i="2" s="1"/>
  <c r="S27" i="8" s="1"/>
  <c r="S28" i="7" s="1"/>
  <c r="Z28" i="1"/>
  <c r="T28" i="2" s="1"/>
  <c r="T27" i="8" s="1"/>
  <c r="T28" i="7" s="1"/>
  <c r="T28" i="6" s="1"/>
  <c r="AA28" i="1"/>
  <c r="U28" i="2" s="1"/>
  <c r="U27" i="8" s="1"/>
  <c r="U28" i="7" s="1"/>
  <c r="U28" i="6" s="1"/>
  <c r="Y29" i="1"/>
  <c r="S29" i="2" s="1"/>
  <c r="S28" i="8" s="1"/>
  <c r="S29" i="7" s="1"/>
  <c r="Z29" i="1"/>
  <c r="T29" i="2" s="1"/>
  <c r="T28" i="8" s="1"/>
  <c r="T29" i="7" s="1"/>
  <c r="T29" i="6" s="1"/>
  <c r="AA29" i="1"/>
  <c r="U29" i="2" s="1"/>
  <c r="U28" i="8" s="1"/>
  <c r="U29" i="7" s="1"/>
  <c r="U29" i="6" s="1"/>
  <c r="Y30" i="1"/>
  <c r="S30" i="2" s="1"/>
  <c r="S29" i="8" s="1"/>
  <c r="S30" i="7" s="1"/>
  <c r="S30" i="6" s="1"/>
  <c r="Z30" i="1"/>
  <c r="T30" i="2" s="1"/>
  <c r="T29" i="8" s="1"/>
  <c r="T30" i="7" s="1"/>
  <c r="T30" i="6" s="1"/>
  <c r="AA30" i="1"/>
  <c r="U30" i="2" s="1"/>
  <c r="U29" i="8" s="1"/>
  <c r="U30" i="7" s="1"/>
  <c r="U30" i="6" s="1"/>
  <c r="Z3" i="1"/>
  <c r="T3" i="2" s="1"/>
  <c r="AA3" i="1"/>
  <c r="U3" i="2" s="1"/>
  <c r="Y3" i="1"/>
  <c r="S3" i="2" s="1"/>
  <c r="X4" i="1"/>
  <c r="R4" i="2" s="1"/>
  <c r="R3" i="8" s="1"/>
  <c r="R4" i="7" s="1"/>
  <c r="R4" i="6" s="1"/>
  <c r="X5" i="1"/>
  <c r="R5" i="2" s="1"/>
  <c r="R4" i="8" s="1"/>
  <c r="R5" i="7" s="1"/>
  <c r="X6" i="1"/>
  <c r="R6" i="2" s="1"/>
  <c r="R5" i="8" s="1"/>
  <c r="R6" i="7" s="1"/>
  <c r="X7" i="1"/>
  <c r="R7" i="2" s="1"/>
  <c r="R6" i="8" s="1"/>
  <c r="R7" i="7" s="1"/>
  <c r="X8" i="1"/>
  <c r="R8" i="2" s="1"/>
  <c r="R7" i="8" s="1"/>
  <c r="R8" i="7" s="1"/>
  <c r="X9" i="1"/>
  <c r="R9" i="2" s="1"/>
  <c r="R8" i="8" s="1"/>
  <c r="R9" i="7" s="1"/>
  <c r="R9" i="6" s="1"/>
  <c r="X10" i="1"/>
  <c r="R10" i="2" s="1"/>
  <c r="R9" i="8" s="1"/>
  <c r="R10" i="7" s="1"/>
  <c r="X11" i="1"/>
  <c r="R11" i="2" s="1"/>
  <c r="R10" i="8" s="1"/>
  <c r="R11" i="7" s="1"/>
  <c r="X12" i="1"/>
  <c r="R12" i="2" s="1"/>
  <c r="R11" i="8" s="1"/>
  <c r="R12" i="7" s="1"/>
  <c r="X13" i="1"/>
  <c r="R13" i="2" s="1"/>
  <c r="R12" i="8" s="1"/>
  <c r="R13" i="7" s="1"/>
  <c r="X14" i="1"/>
  <c r="R14" i="2" s="1"/>
  <c r="R13" i="8" s="1"/>
  <c r="R14" i="7" s="1"/>
  <c r="X15" i="1"/>
  <c r="R15" i="2" s="1"/>
  <c r="R14" i="8" s="1"/>
  <c r="R15" i="7" s="1"/>
  <c r="X16" i="1"/>
  <c r="R16" i="2" s="1"/>
  <c r="R15" i="8" s="1"/>
  <c r="R16" i="7" s="1"/>
  <c r="X17" i="1"/>
  <c r="R17" i="2" s="1"/>
  <c r="R16" i="8" s="1"/>
  <c r="R17" i="7" s="1"/>
  <c r="X18" i="1"/>
  <c r="R18" i="2" s="1"/>
  <c r="R17" i="8" s="1"/>
  <c r="R18" i="7" s="1"/>
  <c r="X19" i="1"/>
  <c r="R19" i="2" s="1"/>
  <c r="R18" i="8" s="1"/>
  <c r="R19" i="7" s="1"/>
  <c r="X20" i="1"/>
  <c r="R20" i="2" s="1"/>
  <c r="R19" i="8" s="1"/>
  <c r="R20" i="7" s="1"/>
  <c r="X21" i="1"/>
  <c r="R21" i="2" s="1"/>
  <c r="R20" i="8" s="1"/>
  <c r="R21" i="7" s="1"/>
  <c r="R21" i="6" s="1"/>
  <c r="X22" i="1"/>
  <c r="R22" i="2" s="1"/>
  <c r="R21" i="8" s="1"/>
  <c r="R22" i="7" s="1"/>
  <c r="X23" i="1"/>
  <c r="R23" i="2" s="1"/>
  <c r="R22" i="8" s="1"/>
  <c r="R23" i="7" s="1"/>
  <c r="X24" i="1"/>
  <c r="R24" i="2" s="1"/>
  <c r="R23" i="8" s="1"/>
  <c r="R24" i="7" s="1"/>
  <c r="X25" i="1"/>
  <c r="R25" i="2" s="1"/>
  <c r="R24" i="8" s="1"/>
  <c r="R25" i="7" s="1"/>
  <c r="R25" i="6" s="1"/>
  <c r="X26" i="1"/>
  <c r="R26" i="2" s="1"/>
  <c r="R25" i="8" s="1"/>
  <c r="R26" i="7" s="1"/>
  <c r="X27" i="1"/>
  <c r="R27" i="2" s="1"/>
  <c r="R26" i="8" s="1"/>
  <c r="R27" i="7" s="1"/>
  <c r="X28" i="1"/>
  <c r="R28" i="2" s="1"/>
  <c r="R27" i="8" s="1"/>
  <c r="R28" i="7" s="1"/>
  <c r="X29" i="1"/>
  <c r="R29" i="2" s="1"/>
  <c r="R28" i="8" s="1"/>
  <c r="R29" i="7" s="1"/>
  <c r="X30" i="1"/>
  <c r="R30" i="2" s="1"/>
  <c r="R29" i="8" s="1"/>
  <c r="R30" i="7" s="1"/>
  <c r="X3" i="1"/>
  <c r="R3" i="2" s="1"/>
  <c r="V4" i="1"/>
  <c r="Q4" i="2" s="1"/>
  <c r="Q3" i="8" s="1"/>
  <c r="Q4" i="7" s="1"/>
  <c r="Q4" i="6" s="1"/>
  <c r="V5" i="1"/>
  <c r="Q5" i="2" s="1"/>
  <c r="Q4" i="8" s="1"/>
  <c r="Q5" i="7" s="1"/>
  <c r="Q5" i="6" s="1"/>
  <c r="V6" i="1"/>
  <c r="Q6" i="2" s="1"/>
  <c r="Q5" i="8" s="1"/>
  <c r="Q6" i="7" s="1"/>
  <c r="Q6" i="6" s="1"/>
  <c r="V7" i="1"/>
  <c r="Q7" i="2" s="1"/>
  <c r="Q6" i="8" s="1"/>
  <c r="Q7" i="7" s="1"/>
  <c r="Q7" i="6" s="1"/>
  <c r="V8" i="1"/>
  <c r="Q8" i="2" s="1"/>
  <c r="Q7" i="8" s="1"/>
  <c r="Q8" i="7" s="1"/>
  <c r="Q8" i="6" s="1"/>
  <c r="V9" i="1"/>
  <c r="Q9" i="2" s="1"/>
  <c r="Q8" i="8" s="1"/>
  <c r="Q9" i="7" s="1"/>
  <c r="Q9" i="6" s="1"/>
  <c r="V10" i="1"/>
  <c r="Q10" i="2" s="1"/>
  <c r="Q9" i="8" s="1"/>
  <c r="Q10" i="7" s="1"/>
  <c r="Q10" i="6" s="1"/>
  <c r="V11" i="1"/>
  <c r="Q11" i="2" s="1"/>
  <c r="Q10" i="8" s="1"/>
  <c r="Q11" i="7" s="1"/>
  <c r="Q11" i="6" s="1"/>
  <c r="V12" i="1"/>
  <c r="Q12" i="2" s="1"/>
  <c r="Q11" i="8" s="1"/>
  <c r="Q12" i="7" s="1"/>
  <c r="Q12" i="6" s="1"/>
  <c r="V13" i="1"/>
  <c r="Q13" i="2" s="1"/>
  <c r="Q12" i="8" s="1"/>
  <c r="Q13" i="7" s="1"/>
  <c r="Q13" i="6" s="1"/>
  <c r="V14" i="1"/>
  <c r="Q14" i="2" s="1"/>
  <c r="Q13" i="8" s="1"/>
  <c r="Q14" i="7" s="1"/>
  <c r="Q14" i="6" s="1"/>
  <c r="V15" i="1"/>
  <c r="Q15" i="2" s="1"/>
  <c r="Q14" i="8" s="1"/>
  <c r="Q15" i="7" s="1"/>
  <c r="Q15" i="6" s="1"/>
  <c r="V16" i="1"/>
  <c r="Q16" i="2" s="1"/>
  <c r="Q15" i="8" s="1"/>
  <c r="Q16" i="7" s="1"/>
  <c r="Q16" i="6" s="1"/>
  <c r="V17" i="1"/>
  <c r="Q17" i="2" s="1"/>
  <c r="Q16" i="8" s="1"/>
  <c r="Q17" i="7" s="1"/>
  <c r="Q17" i="6" s="1"/>
  <c r="V18" i="1"/>
  <c r="Q18" i="2" s="1"/>
  <c r="Q17" i="8" s="1"/>
  <c r="Q18" i="7" s="1"/>
  <c r="Q18" i="6" s="1"/>
  <c r="V19" i="1"/>
  <c r="Q19" i="2" s="1"/>
  <c r="Q18" i="8" s="1"/>
  <c r="Q19" i="7" s="1"/>
  <c r="Q19" i="6" s="1"/>
  <c r="V20" i="1"/>
  <c r="Q20" i="2" s="1"/>
  <c r="Q19" i="8" s="1"/>
  <c r="Q20" i="7" s="1"/>
  <c r="Q20" i="6" s="1"/>
  <c r="V21" i="1"/>
  <c r="Q21" i="2" s="1"/>
  <c r="Q20" i="8" s="1"/>
  <c r="Q21" i="7" s="1"/>
  <c r="Q21" i="6" s="1"/>
  <c r="V22" i="1"/>
  <c r="Q22" i="2" s="1"/>
  <c r="Q21" i="8" s="1"/>
  <c r="Q22" i="7" s="1"/>
  <c r="Q22" i="6" s="1"/>
  <c r="V23" i="1"/>
  <c r="Q23" i="2" s="1"/>
  <c r="Q22" i="8" s="1"/>
  <c r="Q23" i="7" s="1"/>
  <c r="Q23" i="6" s="1"/>
  <c r="V24" i="1"/>
  <c r="Q24" i="2" s="1"/>
  <c r="Q23" i="8" s="1"/>
  <c r="Q24" i="7" s="1"/>
  <c r="Q24" i="6" s="1"/>
  <c r="V25" i="1"/>
  <c r="Q25" i="2" s="1"/>
  <c r="Q24" i="8" s="1"/>
  <c r="Q25" i="7" s="1"/>
  <c r="Q25" i="6" s="1"/>
  <c r="V26" i="1"/>
  <c r="Q26" i="2" s="1"/>
  <c r="Q25" i="8" s="1"/>
  <c r="Q26" i="7" s="1"/>
  <c r="Q26" i="6" s="1"/>
  <c r="V27" i="1"/>
  <c r="Q27" i="2" s="1"/>
  <c r="Q26" i="8" s="1"/>
  <c r="Q27" i="7" s="1"/>
  <c r="Q27" i="6" s="1"/>
  <c r="V28" i="1"/>
  <c r="Q28" i="2" s="1"/>
  <c r="Q27" i="8" s="1"/>
  <c r="Q28" i="7" s="1"/>
  <c r="Q28" i="6" s="1"/>
  <c r="V29" i="1"/>
  <c r="Q29" i="2" s="1"/>
  <c r="Q28" i="8" s="1"/>
  <c r="Q29" i="7" s="1"/>
  <c r="Q29" i="6" s="1"/>
  <c r="V30" i="1"/>
  <c r="Q30" i="2" s="1"/>
  <c r="Q29" i="8" s="1"/>
  <c r="Q30" i="7" s="1"/>
  <c r="Q30" i="6" s="1"/>
  <c r="V3" i="1"/>
  <c r="Q3" i="2" s="1"/>
  <c r="U3" i="1"/>
  <c r="P3" i="2" s="1"/>
  <c r="T4" i="1"/>
  <c r="O4" i="2" s="1"/>
  <c r="O3" i="8" s="1"/>
  <c r="O4" i="7" s="1"/>
  <c r="O4" i="6" s="1"/>
  <c r="T5" i="1"/>
  <c r="O5" i="2" s="1"/>
  <c r="O4" i="8" s="1"/>
  <c r="O5" i="7" s="1"/>
  <c r="O5" i="6" s="1"/>
  <c r="T6" i="1"/>
  <c r="O6" i="2" s="1"/>
  <c r="O5" i="8" s="1"/>
  <c r="O6" i="7" s="1"/>
  <c r="O6" i="6" s="1"/>
  <c r="T7" i="1"/>
  <c r="O7" i="2" s="1"/>
  <c r="O6" i="8" s="1"/>
  <c r="O7" i="7" s="1"/>
  <c r="O7" i="6" s="1"/>
  <c r="T8" i="1"/>
  <c r="O8" i="2" s="1"/>
  <c r="O7" i="8" s="1"/>
  <c r="O8" i="7" s="1"/>
  <c r="O8" i="6" s="1"/>
  <c r="T9" i="1"/>
  <c r="O9" i="2" s="1"/>
  <c r="O8" i="8" s="1"/>
  <c r="O9" i="7" s="1"/>
  <c r="O9" i="6" s="1"/>
  <c r="T10" i="1"/>
  <c r="O10" i="2" s="1"/>
  <c r="O9" i="8" s="1"/>
  <c r="O10" i="7" s="1"/>
  <c r="O10" i="6" s="1"/>
  <c r="T11" i="1"/>
  <c r="O11" i="2" s="1"/>
  <c r="O10" i="8" s="1"/>
  <c r="O11" i="7" s="1"/>
  <c r="O11" i="6" s="1"/>
  <c r="T12" i="1"/>
  <c r="O12" i="2" s="1"/>
  <c r="O11" i="8" s="1"/>
  <c r="O12" i="7" s="1"/>
  <c r="O12" i="6" s="1"/>
  <c r="T13" i="1"/>
  <c r="O13" i="2" s="1"/>
  <c r="O12" i="8" s="1"/>
  <c r="O13" i="7" s="1"/>
  <c r="O13" i="6" s="1"/>
  <c r="T14" i="1"/>
  <c r="O14" i="2" s="1"/>
  <c r="O13" i="8" s="1"/>
  <c r="O14" i="7" s="1"/>
  <c r="O14" i="6" s="1"/>
  <c r="T15" i="1"/>
  <c r="O15" i="2" s="1"/>
  <c r="O14" i="8" s="1"/>
  <c r="O15" i="7" s="1"/>
  <c r="O15" i="6" s="1"/>
  <c r="T16" i="1"/>
  <c r="O16" i="2" s="1"/>
  <c r="O15" i="8" s="1"/>
  <c r="O16" i="7" s="1"/>
  <c r="O16" i="6" s="1"/>
  <c r="T17" i="1"/>
  <c r="O17" i="2" s="1"/>
  <c r="O16" i="8" s="1"/>
  <c r="O17" i="7" s="1"/>
  <c r="O17" i="6" s="1"/>
  <c r="T18" i="1"/>
  <c r="O18" i="2" s="1"/>
  <c r="O17" i="8" s="1"/>
  <c r="O18" i="7" s="1"/>
  <c r="O18" i="6" s="1"/>
  <c r="T19" i="1"/>
  <c r="O19" i="2" s="1"/>
  <c r="O18" i="8" s="1"/>
  <c r="O19" i="7" s="1"/>
  <c r="O19" i="6" s="1"/>
  <c r="T20" i="1"/>
  <c r="O20" i="2" s="1"/>
  <c r="O19" i="8" s="1"/>
  <c r="O20" i="7" s="1"/>
  <c r="O20" i="6" s="1"/>
  <c r="T21" i="1"/>
  <c r="O21" i="2" s="1"/>
  <c r="O20" i="8" s="1"/>
  <c r="O21" i="7" s="1"/>
  <c r="O21" i="6" s="1"/>
  <c r="T22" i="1"/>
  <c r="O22" i="2" s="1"/>
  <c r="O21" i="8" s="1"/>
  <c r="O22" i="7" s="1"/>
  <c r="O22" i="6" s="1"/>
  <c r="T23" i="1"/>
  <c r="O23" i="2" s="1"/>
  <c r="O22" i="8" s="1"/>
  <c r="O23" i="7" s="1"/>
  <c r="O23" i="6" s="1"/>
  <c r="T24" i="1"/>
  <c r="O24" i="2" s="1"/>
  <c r="O23" i="8" s="1"/>
  <c r="O24" i="7" s="1"/>
  <c r="O24" i="6" s="1"/>
  <c r="T25" i="1"/>
  <c r="O25" i="2" s="1"/>
  <c r="O24" i="8" s="1"/>
  <c r="O25" i="7" s="1"/>
  <c r="O25" i="6" s="1"/>
  <c r="T26" i="1"/>
  <c r="O26" i="2" s="1"/>
  <c r="O25" i="8" s="1"/>
  <c r="O26" i="7" s="1"/>
  <c r="O26" i="6" s="1"/>
  <c r="T27" i="1"/>
  <c r="O27" i="2" s="1"/>
  <c r="O26" i="8" s="1"/>
  <c r="O27" i="7" s="1"/>
  <c r="O27" i="6" s="1"/>
  <c r="T28" i="1"/>
  <c r="O28" i="2" s="1"/>
  <c r="O27" i="8" s="1"/>
  <c r="O28" i="7" s="1"/>
  <c r="O28" i="6" s="1"/>
  <c r="T29" i="1"/>
  <c r="O29" i="2" s="1"/>
  <c r="O28" i="8" s="1"/>
  <c r="O29" i="7" s="1"/>
  <c r="O29" i="6" s="1"/>
  <c r="T30" i="1"/>
  <c r="O30" i="2" s="1"/>
  <c r="O29" i="8" s="1"/>
  <c r="O30" i="7" s="1"/>
  <c r="O30" i="6" s="1"/>
  <c r="T3" i="1"/>
  <c r="O3" i="2" s="1"/>
  <c r="S4" i="1"/>
  <c r="N4" i="2" s="1"/>
  <c r="N3" i="8" s="1"/>
  <c r="N4" i="7" s="1"/>
  <c r="N4" i="6" s="1"/>
  <c r="S5" i="1"/>
  <c r="N5" i="2" s="1"/>
  <c r="N4" i="8" s="1"/>
  <c r="N5" i="7" s="1"/>
  <c r="N5" i="6" s="1"/>
  <c r="S7" i="1"/>
  <c r="N7" i="2" s="1"/>
  <c r="N6" i="8" s="1"/>
  <c r="N7" i="7" s="1"/>
  <c r="N7" i="6" s="1"/>
  <c r="S8" i="1"/>
  <c r="N8" i="2" s="1"/>
  <c r="N7" i="8" s="1"/>
  <c r="N8" i="7" s="1"/>
  <c r="N8" i="6" s="1"/>
  <c r="S9" i="1"/>
  <c r="N9" i="2" s="1"/>
  <c r="N8" i="8" s="1"/>
  <c r="N9" i="7" s="1"/>
  <c r="N9" i="6" s="1"/>
  <c r="S10" i="1"/>
  <c r="N10" i="2" s="1"/>
  <c r="N9" i="8" s="1"/>
  <c r="N10" i="7" s="1"/>
  <c r="N10" i="6" s="1"/>
  <c r="S11" i="1"/>
  <c r="N11" i="2" s="1"/>
  <c r="N10" i="8" s="1"/>
  <c r="N11" i="7" s="1"/>
  <c r="N11" i="6" s="1"/>
  <c r="S12" i="1"/>
  <c r="N12" i="2" s="1"/>
  <c r="N11" i="8" s="1"/>
  <c r="N12" i="7" s="1"/>
  <c r="N12" i="6" s="1"/>
  <c r="S13" i="1"/>
  <c r="N13" i="2" s="1"/>
  <c r="N12" i="8" s="1"/>
  <c r="N13" i="7" s="1"/>
  <c r="N13" i="6" s="1"/>
  <c r="S14" i="1"/>
  <c r="N14" i="2" s="1"/>
  <c r="N13" i="8" s="1"/>
  <c r="N14" i="7" s="1"/>
  <c r="N14" i="6" s="1"/>
  <c r="S15" i="1"/>
  <c r="N15" i="2" s="1"/>
  <c r="N14" i="8" s="1"/>
  <c r="N15" i="7" s="1"/>
  <c r="N15" i="6" s="1"/>
  <c r="S16" i="1"/>
  <c r="N16" i="2" s="1"/>
  <c r="N15" i="8" s="1"/>
  <c r="N16" i="7" s="1"/>
  <c r="N16" i="6" s="1"/>
  <c r="S17" i="1"/>
  <c r="N17" i="2" s="1"/>
  <c r="N16" i="8" s="1"/>
  <c r="N17" i="7" s="1"/>
  <c r="N17" i="6" s="1"/>
  <c r="S18" i="1"/>
  <c r="N18" i="2" s="1"/>
  <c r="N17" i="8" s="1"/>
  <c r="N18" i="7" s="1"/>
  <c r="N18" i="6" s="1"/>
  <c r="S19" i="1"/>
  <c r="N19" i="2" s="1"/>
  <c r="N18" i="8" s="1"/>
  <c r="N19" i="7" s="1"/>
  <c r="N19" i="6" s="1"/>
  <c r="S20" i="1"/>
  <c r="N20" i="2" s="1"/>
  <c r="N19" i="8" s="1"/>
  <c r="N20" i="7" s="1"/>
  <c r="N20" i="6" s="1"/>
  <c r="S21" i="1"/>
  <c r="N21" i="2" s="1"/>
  <c r="N20" i="8" s="1"/>
  <c r="N21" i="7" s="1"/>
  <c r="N21" i="6" s="1"/>
  <c r="S22" i="1"/>
  <c r="N22" i="2" s="1"/>
  <c r="N21" i="8" s="1"/>
  <c r="N22" i="7" s="1"/>
  <c r="N22" i="6" s="1"/>
  <c r="S23" i="1"/>
  <c r="N23" i="2" s="1"/>
  <c r="N22" i="8" s="1"/>
  <c r="N23" i="7" s="1"/>
  <c r="N23" i="6" s="1"/>
  <c r="S24" i="1"/>
  <c r="N24" i="2" s="1"/>
  <c r="N23" i="8" s="1"/>
  <c r="N24" i="7" s="1"/>
  <c r="N24" i="6" s="1"/>
  <c r="S25" i="1"/>
  <c r="N25" i="2" s="1"/>
  <c r="N24" i="8" s="1"/>
  <c r="N25" i="7" s="1"/>
  <c r="N25" i="6" s="1"/>
  <c r="S26" i="1"/>
  <c r="N26" i="2" s="1"/>
  <c r="N25" i="8" s="1"/>
  <c r="N26" i="7" s="1"/>
  <c r="N26" i="6" s="1"/>
  <c r="S27" i="1"/>
  <c r="N27" i="2" s="1"/>
  <c r="N26" i="8" s="1"/>
  <c r="N27" i="7" s="1"/>
  <c r="N27" i="6" s="1"/>
  <c r="S28" i="1"/>
  <c r="N28" i="2" s="1"/>
  <c r="N27" i="8" s="1"/>
  <c r="N28" i="7" s="1"/>
  <c r="N28" i="6" s="1"/>
  <c r="S29" i="1"/>
  <c r="N29" i="2" s="1"/>
  <c r="N28" i="8" s="1"/>
  <c r="N29" i="7" s="1"/>
  <c r="N29" i="6" s="1"/>
  <c r="S30" i="1"/>
  <c r="N30" i="2" s="1"/>
  <c r="N29" i="8" s="1"/>
  <c r="N30" i="7" s="1"/>
  <c r="N30" i="6" s="1"/>
  <c r="S3" i="1"/>
  <c r="N3" i="2" s="1"/>
  <c r="R4" i="1"/>
  <c r="M4" i="2" s="1"/>
  <c r="M3" i="8" s="1"/>
  <c r="M4" i="7" s="1"/>
  <c r="M4" i="6" s="1"/>
  <c r="R5" i="1"/>
  <c r="M5" i="2" s="1"/>
  <c r="M4" i="8" s="1"/>
  <c r="M5" i="7" s="1"/>
  <c r="M5" i="6" s="1"/>
  <c r="R7" i="1"/>
  <c r="M7" i="2" s="1"/>
  <c r="M6" i="8" s="1"/>
  <c r="M7" i="7" s="1"/>
  <c r="M7" i="6" s="1"/>
  <c r="R8" i="1"/>
  <c r="M8" i="2" s="1"/>
  <c r="M7" i="8" s="1"/>
  <c r="M8" i="7" s="1"/>
  <c r="M8" i="6" s="1"/>
  <c r="R9" i="1"/>
  <c r="M9" i="2" s="1"/>
  <c r="M8" i="8" s="1"/>
  <c r="M9" i="7" s="1"/>
  <c r="M9" i="6" s="1"/>
  <c r="R10" i="1"/>
  <c r="M10" i="2" s="1"/>
  <c r="M9" i="8" s="1"/>
  <c r="M10" i="7" s="1"/>
  <c r="M10" i="6" s="1"/>
  <c r="R11" i="1"/>
  <c r="M11" i="2" s="1"/>
  <c r="M10" i="8" s="1"/>
  <c r="M11" i="7" s="1"/>
  <c r="M11" i="6" s="1"/>
  <c r="R12" i="1"/>
  <c r="M12" i="2" s="1"/>
  <c r="M11" i="8" s="1"/>
  <c r="M12" i="7" s="1"/>
  <c r="M12" i="6" s="1"/>
  <c r="R13" i="1"/>
  <c r="M13" i="2" s="1"/>
  <c r="M12" i="8" s="1"/>
  <c r="M13" i="7" s="1"/>
  <c r="M13" i="6" s="1"/>
  <c r="R14" i="1"/>
  <c r="M14" i="2" s="1"/>
  <c r="M13" i="8" s="1"/>
  <c r="M14" i="7" s="1"/>
  <c r="M14" i="6" s="1"/>
  <c r="R15" i="1"/>
  <c r="M15" i="2" s="1"/>
  <c r="M14" i="8" s="1"/>
  <c r="M15" i="7" s="1"/>
  <c r="M15" i="6" s="1"/>
  <c r="R16" i="1"/>
  <c r="M16" i="2" s="1"/>
  <c r="M15" i="8" s="1"/>
  <c r="M16" i="7" s="1"/>
  <c r="M16" i="6" s="1"/>
  <c r="R17" i="1"/>
  <c r="M17" i="2" s="1"/>
  <c r="M16" i="8" s="1"/>
  <c r="M17" i="7" s="1"/>
  <c r="M17" i="6" s="1"/>
  <c r="R18" i="1"/>
  <c r="M18" i="2" s="1"/>
  <c r="M17" i="8" s="1"/>
  <c r="M18" i="7" s="1"/>
  <c r="M18" i="6" s="1"/>
  <c r="R19" i="1"/>
  <c r="M19" i="2" s="1"/>
  <c r="M18" i="8" s="1"/>
  <c r="M19" i="7" s="1"/>
  <c r="M19" i="6" s="1"/>
  <c r="R20" i="1"/>
  <c r="M20" i="2" s="1"/>
  <c r="M19" i="8" s="1"/>
  <c r="M20" i="7" s="1"/>
  <c r="M20" i="6" s="1"/>
  <c r="R21" i="1"/>
  <c r="M21" i="2" s="1"/>
  <c r="M20" i="8" s="1"/>
  <c r="M21" i="7" s="1"/>
  <c r="M21" i="6" s="1"/>
  <c r="R22" i="1"/>
  <c r="M22" i="2" s="1"/>
  <c r="M21" i="8" s="1"/>
  <c r="M22" i="7" s="1"/>
  <c r="M22" i="6" s="1"/>
  <c r="R23" i="1"/>
  <c r="M23" i="2" s="1"/>
  <c r="M22" i="8" s="1"/>
  <c r="M23" i="7" s="1"/>
  <c r="M23" i="6" s="1"/>
  <c r="R24" i="1"/>
  <c r="M24" i="2" s="1"/>
  <c r="M23" i="8" s="1"/>
  <c r="M24" i="7" s="1"/>
  <c r="M24" i="6" s="1"/>
  <c r="R25" i="1"/>
  <c r="M25" i="2" s="1"/>
  <c r="M24" i="8" s="1"/>
  <c r="M25" i="7" s="1"/>
  <c r="M25" i="6" s="1"/>
  <c r="R26" i="1"/>
  <c r="M26" i="2" s="1"/>
  <c r="M25" i="8" s="1"/>
  <c r="M26" i="7" s="1"/>
  <c r="M26" i="6" s="1"/>
  <c r="R27" i="1"/>
  <c r="M27" i="2" s="1"/>
  <c r="M26" i="8" s="1"/>
  <c r="M27" i="7" s="1"/>
  <c r="M27" i="6" s="1"/>
  <c r="R28" i="1"/>
  <c r="M28" i="2" s="1"/>
  <c r="M27" i="8" s="1"/>
  <c r="M28" i="7" s="1"/>
  <c r="M28" i="6" s="1"/>
  <c r="R29" i="1"/>
  <c r="M29" i="2" s="1"/>
  <c r="M28" i="8" s="1"/>
  <c r="M29" i="7" s="1"/>
  <c r="M29" i="6" s="1"/>
  <c r="R30" i="1"/>
  <c r="M30" i="2" s="1"/>
  <c r="M29" i="8" s="1"/>
  <c r="M30" i="7" s="1"/>
  <c r="M30" i="6" s="1"/>
  <c r="R3" i="1"/>
  <c r="M3" i="2" s="1"/>
  <c r="Q4" i="1"/>
  <c r="L4" i="2" s="1"/>
  <c r="Q5" i="1"/>
  <c r="L5" i="2" s="1"/>
  <c r="Q6" i="1"/>
  <c r="L6" i="2" s="1"/>
  <c r="Q7" i="1"/>
  <c r="L7" i="2" s="1"/>
  <c r="Q8" i="1"/>
  <c r="L8" i="2" s="1"/>
  <c r="Q9" i="1"/>
  <c r="L9" i="2" s="1"/>
  <c r="Q10" i="1"/>
  <c r="L10" i="2" s="1"/>
  <c r="Q11" i="1"/>
  <c r="L11" i="2" s="1"/>
  <c r="Q12" i="1"/>
  <c r="L12" i="2" s="1"/>
  <c r="Q13" i="1"/>
  <c r="L13" i="2" s="1"/>
  <c r="Q14" i="1"/>
  <c r="L14" i="2" s="1"/>
  <c r="Q15" i="1"/>
  <c r="L15" i="2" s="1"/>
  <c r="Q16" i="1"/>
  <c r="L16" i="2" s="1"/>
  <c r="Q17" i="1"/>
  <c r="L17" i="2" s="1"/>
  <c r="Q18" i="1"/>
  <c r="L18" i="2" s="1"/>
  <c r="Q19" i="1"/>
  <c r="L19" i="2" s="1"/>
  <c r="Q20" i="1"/>
  <c r="L20" i="2" s="1"/>
  <c r="Q21" i="1"/>
  <c r="L21" i="2" s="1"/>
  <c r="Q22" i="1"/>
  <c r="L22" i="2" s="1"/>
  <c r="Q23" i="1"/>
  <c r="L23" i="2" s="1"/>
  <c r="Q24" i="1"/>
  <c r="L24" i="2" s="1"/>
  <c r="Q25" i="1"/>
  <c r="L25" i="2" s="1"/>
  <c r="Q26" i="1"/>
  <c r="L26" i="2" s="1"/>
  <c r="Q27" i="1"/>
  <c r="L27" i="2" s="1"/>
  <c r="Q28" i="1"/>
  <c r="L28" i="2" s="1"/>
  <c r="Q29" i="1"/>
  <c r="L29" i="2" s="1"/>
  <c r="Q30" i="1"/>
  <c r="L30" i="2" s="1"/>
  <c r="Q3" i="1"/>
  <c r="L3" i="2" s="1"/>
  <c r="M4" i="1"/>
  <c r="H4" i="2" s="1"/>
  <c r="M5" i="1"/>
  <c r="H5" i="2" s="1"/>
  <c r="M7" i="1"/>
  <c r="H7" i="2" s="1"/>
  <c r="M8" i="1"/>
  <c r="H8" i="2" s="1"/>
  <c r="M9" i="1"/>
  <c r="H9" i="2" s="1"/>
  <c r="M10" i="1"/>
  <c r="H10" i="2" s="1"/>
  <c r="M11" i="1"/>
  <c r="H11" i="2" s="1"/>
  <c r="M12" i="1"/>
  <c r="H12" i="2" s="1"/>
  <c r="M13" i="1"/>
  <c r="H13" i="2" s="1"/>
  <c r="M14" i="1"/>
  <c r="H14" i="2" s="1"/>
  <c r="M15" i="1"/>
  <c r="H15" i="2" s="1"/>
  <c r="M16" i="1"/>
  <c r="H16" i="2" s="1"/>
  <c r="M17" i="1"/>
  <c r="H17" i="2" s="1"/>
  <c r="M18" i="1"/>
  <c r="H18" i="2" s="1"/>
  <c r="M19" i="1"/>
  <c r="H19" i="2" s="1"/>
  <c r="M20" i="1"/>
  <c r="H20" i="2" s="1"/>
  <c r="M21" i="1"/>
  <c r="H21" i="2" s="1"/>
  <c r="M22" i="1"/>
  <c r="H22" i="2" s="1"/>
  <c r="M23" i="1"/>
  <c r="H23" i="2" s="1"/>
  <c r="M24" i="1"/>
  <c r="H24" i="2" s="1"/>
  <c r="M25" i="1"/>
  <c r="H25" i="2" s="1"/>
  <c r="M26" i="1"/>
  <c r="H26" i="2" s="1"/>
  <c r="M27" i="1"/>
  <c r="H27" i="2" s="1"/>
  <c r="M28" i="1"/>
  <c r="H28" i="2" s="1"/>
  <c r="M29" i="1"/>
  <c r="H29" i="2" s="1"/>
  <c r="M30" i="1"/>
  <c r="H30" i="2" s="1"/>
  <c r="N4" i="1"/>
  <c r="I4" i="2" s="1"/>
  <c r="N5" i="1"/>
  <c r="I5" i="2" s="1"/>
  <c r="N6" i="1"/>
  <c r="I6" i="2" s="1"/>
  <c r="N7" i="1"/>
  <c r="I7" i="2" s="1"/>
  <c r="N8" i="1"/>
  <c r="I8" i="2" s="1"/>
  <c r="N9" i="1"/>
  <c r="I9" i="2" s="1"/>
  <c r="N10" i="1"/>
  <c r="I10" i="2" s="1"/>
  <c r="N11" i="1"/>
  <c r="I11" i="2" s="1"/>
  <c r="N12" i="1"/>
  <c r="I12" i="2" s="1"/>
  <c r="N13" i="1"/>
  <c r="I13" i="2" s="1"/>
  <c r="N14" i="1"/>
  <c r="I14" i="2" s="1"/>
  <c r="N15" i="1"/>
  <c r="I15" i="2" s="1"/>
  <c r="N16" i="1"/>
  <c r="I16" i="2" s="1"/>
  <c r="N17" i="1"/>
  <c r="I17" i="2" s="1"/>
  <c r="N18" i="1"/>
  <c r="I18" i="2" s="1"/>
  <c r="N19" i="1"/>
  <c r="I19" i="2" s="1"/>
  <c r="N20" i="1"/>
  <c r="I20" i="2" s="1"/>
  <c r="N21" i="1"/>
  <c r="I21" i="2" s="1"/>
  <c r="N22" i="1"/>
  <c r="I22" i="2" s="1"/>
  <c r="N23" i="1"/>
  <c r="I23" i="2" s="1"/>
  <c r="N24" i="1"/>
  <c r="I24" i="2" s="1"/>
  <c r="N25" i="1"/>
  <c r="I25" i="2" s="1"/>
  <c r="N26" i="1"/>
  <c r="I26" i="2" s="1"/>
  <c r="N27" i="1"/>
  <c r="I27" i="2" s="1"/>
  <c r="N28" i="1"/>
  <c r="I28" i="2" s="1"/>
  <c r="N29" i="1"/>
  <c r="I29" i="2" s="1"/>
  <c r="N30" i="1"/>
  <c r="I30" i="2" s="1"/>
  <c r="P4" i="1"/>
  <c r="K4" i="2" s="1"/>
  <c r="P5" i="1"/>
  <c r="K5" i="2" s="1"/>
  <c r="P6" i="1"/>
  <c r="K6" i="2" s="1"/>
  <c r="P7" i="1"/>
  <c r="K7" i="2" s="1"/>
  <c r="P8" i="1"/>
  <c r="K8" i="2" s="1"/>
  <c r="P9" i="1"/>
  <c r="K9" i="2" s="1"/>
  <c r="P10" i="1"/>
  <c r="K10" i="2" s="1"/>
  <c r="P11" i="1"/>
  <c r="K11" i="2" s="1"/>
  <c r="P12" i="1"/>
  <c r="K12" i="2" s="1"/>
  <c r="P13" i="1"/>
  <c r="K13" i="2" s="1"/>
  <c r="P14" i="1"/>
  <c r="K14" i="2" s="1"/>
  <c r="P15" i="1"/>
  <c r="K15" i="2" s="1"/>
  <c r="P16" i="1"/>
  <c r="K16" i="2" s="1"/>
  <c r="P17" i="1"/>
  <c r="K17" i="2" s="1"/>
  <c r="P18" i="1"/>
  <c r="K18" i="2" s="1"/>
  <c r="P19" i="1"/>
  <c r="K19" i="2" s="1"/>
  <c r="P20" i="1"/>
  <c r="K20" i="2" s="1"/>
  <c r="P21" i="1"/>
  <c r="K21" i="2" s="1"/>
  <c r="P22" i="1"/>
  <c r="K22" i="2" s="1"/>
  <c r="P23" i="1"/>
  <c r="K23" i="2" s="1"/>
  <c r="P24" i="1"/>
  <c r="K24" i="2" s="1"/>
  <c r="P25" i="1"/>
  <c r="K25" i="2" s="1"/>
  <c r="P26" i="1"/>
  <c r="K26" i="2" s="1"/>
  <c r="P27" i="1"/>
  <c r="K27" i="2" s="1"/>
  <c r="P28" i="1"/>
  <c r="K28" i="2" s="1"/>
  <c r="P29" i="1"/>
  <c r="K29" i="2" s="1"/>
  <c r="P30" i="1"/>
  <c r="K30" i="2" s="1"/>
  <c r="O4" i="1"/>
  <c r="J4" i="2" s="1"/>
  <c r="O5" i="1"/>
  <c r="J5" i="2" s="1"/>
  <c r="O6" i="1"/>
  <c r="J6" i="2" s="1"/>
  <c r="O7" i="1"/>
  <c r="J7" i="2" s="1"/>
  <c r="O8" i="1"/>
  <c r="J8" i="2" s="1"/>
  <c r="O9" i="1"/>
  <c r="J9" i="2" s="1"/>
  <c r="O10" i="1"/>
  <c r="J10" i="2" s="1"/>
  <c r="O11" i="1"/>
  <c r="J11" i="2" s="1"/>
  <c r="O12" i="1"/>
  <c r="J12" i="2" s="1"/>
  <c r="O13" i="1"/>
  <c r="J13" i="2" s="1"/>
  <c r="O14" i="1"/>
  <c r="J14" i="2" s="1"/>
  <c r="O15" i="1"/>
  <c r="J15" i="2" s="1"/>
  <c r="O16" i="1"/>
  <c r="J16" i="2" s="1"/>
  <c r="O17" i="1"/>
  <c r="J17" i="2" s="1"/>
  <c r="O18" i="1"/>
  <c r="J18" i="2" s="1"/>
  <c r="O19" i="1"/>
  <c r="J19" i="2" s="1"/>
  <c r="O20" i="1"/>
  <c r="J20" i="2" s="1"/>
  <c r="O21" i="1"/>
  <c r="J21" i="2" s="1"/>
  <c r="O22" i="1"/>
  <c r="J22" i="2" s="1"/>
  <c r="O23" i="1"/>
  <c r="J23" i="2" s="1"/>
  <c r="O24" i="1"/>
  <c r="J24" i="2" s="1"/>
  <c r="O25" i="1"/>
  <c r="J25" i="2" s="1"/>
  <c r="O26" i="1"/>
  <c r="J26" i="2" s="1"/>
  <c r="O27" i="1"/>
  <c r="J27" i="2" s="1"/>
  <c r="O28" i="1"/>
  <c r="J28" i="2" s="1"/>
  <c r="O30" i="1"/>
  <c r="J30" i="2" s="1"/>
  <c r="P3" i="1"/>
  <c r="K3" i="2" s="1"/>
  <c r="O3" i="1"/>
  <c r="J3" i="2" s="1"/>
  <c r="N3" i="1"/>
  <c r="I3" i="2" s="1"/>
  <c r="M3" i="1"/>
  <c r="H3" i="2" s="1"/>
  <c r="L3" i="1"/>
  <c r="K3" i="1"/>
  <c r="J3" i="1"/>
  <c r="I3" i="1"/>
  <c r="E3" i="2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4" i="1"/>
  <c r="G5" i="1"/>
  <c r="D5" i="2" s="1"/>
  <c r="G6" i="1"/>
  <c r="D6" i="2" s="1"/>
  <c r="G7" i="1"/>
  <c r="D7" i="2" s="1"/>
  <c r="G8" i="1"/>
  <c r="D8" i="2" s="1"/>
  <c r="G9" i="1"/>
  <c r="G10" i="1"/>
  <c r="D10" i="2" s="1"/>
  <c r="G11" i="1"/>
  <c r="G12" i="1"/>
  <c r="D12" i="2" s="1"/>
  <c r="G13" i="1"/>
  <c r="D13" i="2" s="1"/>
  <c r="G14" i="1"/>
  <c r="D14" i="2" s="1"/>
  <c r="G15" i="1"/>
  <c r="D15" i="2" s="1"/>
  <c r="G16" i="1"/>
  <c r="D16" i="2" s="1"/>
  <c r="G17" i="1"/>
  <c r="D17" i="2" s="1"/>
  <c r="G18" i="1"/>
  <c r="D18" i="2" s="1"/>
  <c r="G19" i="1"/>
  <c r="D19" i="2" s="1"/>
  <c r="G20" i="1"/>
  <c r="G21" i="1"/>
  <c r="D21" i="2" s="1"/>
  <c r="G22" i="1"/>
  <c r="G23" i="1"/>
  <c r="D23" i="2" s="1"/>
  <c r="G24" i="1"/>
  <c r="D24" i="2" s="1"/>
  <c r="G25" i="1"/>
  <c r="D25" i="2" s="1"/>
  <c r="G26" i="1"/>
  <c r="D26" i="2" s="1"/>
  <c r="G27" i="1"/>
  <c r="D27" i="2" s="1"/>
  <c r="G28" i="1"/>
  <c r="D28" i="2" s="1"/>
  <c r="G29" i="1"/>
  <c r="G30" i="1"/>
  <c r="D30" i="2" s="1"/>
  <c r="G3" i="1"/>
  <c r="D3" i="2" s="1"/>
  <c r="F4" i="1"/>
  <c r="C4" i="2" s="1"/>
  <c r="F5" i="1"/>
  <c r="C5" i="2" s="1"/>
  <c r="F6" i="1"/>
  <c r="C6" i="2" s="1"/>
  <c r="F7" i="1"/>
  <c r="C7" i="2" s="1"/>
  <c r="F8" i="1"/>
  <c r="C8" i="2" s="1"/>
  <c r="F9" i="1"/>
  <c r="C9" i="2" s="1"/>
  <c r="F10" i="1"/>
  <c r="C10" i="2" s="1"/>
  <c r="F11" i="1"/>
  <c r="C11" i="2" s="1"/>
  <c r="F12" i="1"/>
  <c r="C12" i="2" s="1"/>
  <c r="F13" i="1"/>
  <c r="C13" i="2" s="1"/>
  <c r="F14" i="1"/>
  <c r="C14" i="2" s="1"/>
  <c r="F15" i="1"/>
  <c r="C15" i="2" s="1"/>
  <c r="F16" i="1"/>
  <c r="C16" i="2" s="1"/>
  <c r="F17" i="1"/>
  <c r="C17" i="2" s="1"/>
  <c r="F18" i="1"/>
  <c r="C18" i="2" s="1"/>
  <c r="F19" i="1"/>
  <c r="C19" i="2" s="1"/>
  <c r="F20" i="1"/>
  <c r="C20" i="2" s="1"/>
  <c r="F21" i="1"/>
  <c r="C21" i="2" s="1"/>
  <c r="F22" i="1"/>
  <c r="C22" i="2" s="1"/>
  <c r="F23" i="1"/>
  <c r="C23" i="2" s="1"/>
  <c r="F24" i="1"/>
  <c r="C24" i="2" s="1"/>
  <c r="F25" i="1"/>
  <c r="C25" i="2" s="1"/>
  <c r="F26" i="1"/>
  <c r="C26" i="2" s="1"/>
  <c r="F27" i="1"/>
  <c r="C27" i="2" s="1"/>
  <c r="F28" i="1"/>
  <c r="C28" i="2" s="1"/>
  <c r="F29" i="1"/>
  <c r="C29" i="2" s="1"/>
  <c r="F30" i="1"/>
  <c r="C30" i="2" s="1"/>
  <c r="F3" i="1"/>
  <c r="C3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B4" i="1"/>
  <c r="B4" i="2" s="1"/>
  <c r="B5" i="1"/>
  <c r="B5" i="2" s="1"/>
  <c r="B6" i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" i="1"/>
  <c r="B3" i="2" s="1"/>
  <c r="K10" i="3" l="1"/>
  <c r="G5" i="3"/>
  <c r="AE5" i="3" s="1"/>
  <c r="V1" i="7"/>
  <c r="V42" i="7" s="1"/>
  <c r="O1" i="7"/>
  <c r="O42" i="7" s="1"/>
  <c r="U1" i="8"/>
  <c r="N1" i="8"/>
  <c r="V1" i="3"/>
  <c r="AT1" i="3" s="1"/>
  <c r="S2" i="7"/>
  <c r="S2" i="6" s="1"/>
  <c r="R15" i="3"/>
  <c r="R14" i="3"/>
  <c r="R13" i="3"/>
  <c r="R10" i="3"/>
  <c r="R2" i="3"/>
  <c r="AP2" i="3" s="1"/>
  <c r="V15" i="3"/>
  <c r="AT15" i="3" s="1"/>
  <c r="V14" i="3"/>
  <c r="AT14" i="3" s="1"/>
  <c r="V13" i="3"/>
  <c r="AT13" i="3" s="1"/>
  <c r="V10" i="3"/>
  <c r="V2" i="3"/>
  <c r="M10" i="3"/>
  <c r="U14" i="3"/>
  <c r="AS14" i="3" s="1"/>
  <c r="U13" i="3"/>
  <c r="AS13" i="3" s="1"/>
  <c r="U10" i="3"/>
  <c r="AS10" i="3" s="1"/>
  <c r="U2" i="3"/>
  <c r="AS2" i="3" s="1"/>
  <c r="U15" i="3"/>
  <c r="AS15" i="3" s="1"/>
  <c r="P15" i="3"/>
  <c r="P14" i="3"/>
  <c r="P13" i="3"/>
  <c r="P10" i="3"/>
  <c r="AN10" i="3" s="1"/>
  <c r="T2" i="3"/>
  <c r="AR2" i="3" s="1"/>
  <c r="T15" i="3"/>
  <c r="AR15" i="3" s="1"/>
  <c r="T10" i="3"/>
  <c r="AR10" i="3" s="1"/>
  <c r="T14" i="3"/>
  <c r="AR14" i="3" s="1"/>
  <c r="T13" i="3"/>
  <c r="H5" i="3"/>
  <c r="AF5" i="3" s="1"/>
  <c r="N13" i="3"/>
  <c r="N10" i="3"/>
  <c r="AL10" i="3" s="1"/>
  <c r="Q14" i="3"/>
  <c r="AO14" i="3" s="1"/>
  <c r="Q13" i="3"/>
  <c r="AO13" i="3" s="1"/>
  <c r="Q10" i="3"/>
  <c r="AO10" i="3" s="1"/>
  <c r="Q15" i="3"/>
  <c r="AO15" i="3" s="1"/>
  <c r="L10" i="3"/>
  <c r="O14" i="3"/>
  <c r="AM14" i="3" s="1"/>
  <c r="O13" i="3"/>
  <c r="O10" i="3"/>
  <c r="AM10" i="3" s="1"/>
  <c r="S15" i="3"/>
  <c r="AQ15" i="3" s="1"/>
  <c r="S14" i="3"/>
  <c r="S13" i="3"/>
  <c r="S10" i="3"/>
  <c r="AQ10" i="3" s="1"/>
  <c r="S2" i="3"/>
  <c r="P42" i="7"/>
  <c r="P1" i="6"/>
  <c r="P43" i="6" s="1"/>
  <c r="S42" i="7"/>
  <c r="S1" i="6"/>
  <c r="S43" i="6" s="1"/>
  <c r="Q42" i="7"/>
  <c r="Q1" i="6"/>
  <c r="Q43" i="6" s="1"/>
  <c r="M42" i="7"/>
  <c r="M1" i="6"/>
  <c r="M43" i="6" s="1"/>
  <c r="N2" i="3"/>
  <c r="AL2" i="3" s="1"/>
  <c r="F5" i="3"/>
  <c r="AD5" i="3" s="1"/>
  <c r="F2" i="3"/>
  <c r="AD2" i="3" s="1"/>
  <c r="P2" i="3"/>
  <c r="AN2" i="3" s="1"/>
  <c r="P2" i="7"/>
  <c r="P2" i="6" s="1"/>
  <c r="J2" i="3"/>
  <c r="AH2" i="3" s="1"/>
  <c r="L2" i="3"/>
  <c r="AJ2" i="3" s="1"/>
  <c r="M2" i="3"/>
  <c r="AK2" i="3" s="1"/>
  <c r="G6" i="3"/>
  <c r="AE6" i="3" s="1"/>
  <c r="G2" i="3"/>
  <c r="AE2" i="3" s="1"/>
  <c r="K2" i="3"/>
  <c r="AI2" i="3" s="1"/>
  <c r="V2" i="7"/>
  <c r="V2" i="6" s="1"/>
  <c r="R2" i="7"/>
  <c r="R2" i="6" s="1"/>
  <c r="O2" i="7"/>
  <c r="O2" i="6" s="1"/>
  <c r="U1" i="7"/>
  <c r="N1" i="7"/>
  <c r="T1" i="8"/>
  <c r="Q1" i="8"/>
  <c r="M1" i="8"/>
  <c r="Q2" i="3"/>
  <c r="AO2" i="3" s="1"/>
  <c r="D2" i="3"/>
  <c r="AB2" i="3" s="1"/>
  <c r="T1" i="7"/>
  <c r="V1" i="6"/>
  <c r="V43" i="6" s="1"/>
  <c r="R1" i="6"/>
  <c r="R43" i="6" s="1"/>
  <c r="O1" i="6"/>
  <c r="O43" i="6" s="1"/>
  <c r="I2" i="3"/>
  <c r="AG2" i="3" s="1"/>
  <c r="AT2" i="3"/>
  <c r="C2" i="3"/>
  <c r="AA2" i="3" s="1"/>
  <c r="E2" i="3"/>
  <c r="AC2" i="3" s="1"/>
  <c r="O2" i="3"/>
  <c r="AM2" i="3" s="1"/>
  <c r="H2" i="3"/>
  <c r="AF2" i="3" s="1"/>
  <c r="AQ2" i="3"/>
  <c r="I5" i="3"/>
  <c r="AG5" i="3" s="1"/>
  <c r="I8" i="3"/>
  <c r="AG8" i="3" s="1"/>
  <c r="I7" i="3"/>
  <c r="AG7" i="3" s="1"/>
  <c r="I6" i="3"/>
  <c r="AG6" i="3" s="1"/>
  <c r="J9" i="3"/>
  <c r="AH9" i="3" s="1"/>
  <c r="I3" i="3"/>
  <c r="AG3" i="3" s="1"/>
  <c r="I4" i="3"/>
  <c r="AG4" i="3" s="1"/>
  <c r="N9" i="3"/>
  <c r="AL9" i="3" s="1"/>
  <c r="R26" i="6"/>
  <c r="R10" i="6"/>
  <c r="S14" i="6"/>
  <c r="M12" i="3"/>
  <c r="AK12" i="3" s="1"/>
  <c r="R17" i="6"/>
  <c r="S23" i="6"/>
  <c r="J6" i="3"/>
  <c r="AH6" i="3" s="1"/>
  <c r="R22" i="6"/>
  <c r="R6" i="6"/>
  <c r="S10" i="6"/>
  <c r="R27" i="6"/>
  <c r="V7" i="6"/>
  <c r="L8" i="3"/>
  <c r="AJ8" i="3" s="1"/>
  <c r="L7" i="3"/>
  <c r="AJ7" i="3" s="1"/>
  <c r="L9" i="3"/>
  <c r="AJ9" i="3" s="1"/>
  <c r="L6" i="3"/>
  <c r="AJ6" i="3" s="1"/>
  <c r="L3" i="3"/>
  <c r="AJ3" i="3" s="1"/>
  <c r="AJ10" i="3"/>
  <c r="L5" i="3"/>
  <c r="AJ5" i="3" s="1"/>
  <c r="L11" i="3"/>
  <c r="AJ11" i="3" s="1"/>
  <c r="L4" i="3"/>
  <c r="AJ4" i="3" s="1"/>
  <c r="S15" i="6"/>
  <c r="S8" i="6"/>
  <c r="R28" i="6"/>
  <c r="R20" i="6"/>
  <c r="S20" i="6"/>
  <c r="V24" i="6"/>
  <c r="P5" i="3"/>
  <c r="AN5" i="3" s="1"/>
  <c r="P3" i="8"/>
  <c r="P4" i="7" s="1"/>
  <c r="P4" i="6" s="1"/>
  <c r="V27" i="6"/>
  <c r="R23" i="6"/>
  <c r="R30" i="6"/>
  <c r="R18" i="6"/>
  <c r="R14" i="6"/>
  <c r="R13" i="6"/>
  <c r="S11" i="6"/>
  <c r="S24" i="6"/>
  <c r="F3" i="3"/>
  <c r="AD3" i="3" s="1"/>
  <c r="G3" i="3"/>
  <c r="AE3" i="3" s="1"/>
  <c r="D3" i="3"/>
  <c r="AB3" i="3" s="1"/>
  <c r="E3" i="3"/>
  <c r="AC3" i="3" s="1"/>
  <c r="H3" i="3"/>
  <c r="AF3" i="3" s="1"/>
  <c r="P3" i="3"/>
  <c r="AN3" i="3" s="1"/>
  <c r="O9" i="3"/>
  <c r="AM9" i="3" s="1"/>
  <c r="O6" i="3"/>
  <c r="AM6" i="3" s="1"/>
  <c r="O2" i="8"/>
  <c r="O3" i="7" s="1"/>
  <c r="O3" i="6" s="1"/>
  <c r="O12" i="3"/>
  <c r="AM12" i="3" s="1"/>
  <c r="O11" i="3"/>
  <c r="AM11" i="3" s="1"/>
  <c r="O4" i="3"/>
  <c r="AM4" i="3" s="1"/>
  <c r="O3" i="3"/>
  <c r="AM3" i="3" s="1"/>
  <c r="O31" i="2"/>
  <c r="O32" i="2" s="1"/>
  <c r="AM13" i="3"/>
  <c r="AK15" i="3" s="1"/>
  <c r="O33" i="2"/>
  <c r="O8" i="3"/>
  <c r="AM8" i="3" s="1"/>
  <c r="O7" i="3"/>
  <c r="AM7" i="3" s="1"/>
  <c r="O5" i="3"/>
  <c r="AM5" i="3" s="1"/>
  <c r="R19" i="6"/>
  <c r="R11" i="6"/>
  <c r="S2" i="8"/>
  <c r="S17" i="3"/>
  <c r="AQ17" i="3" s="1"/>
  <c r="S16" i="3"/>
  <c r="AQ16" i="3" s="1"/>
  <c r="S8" i="3"/>
  <c r="AQ8" i="3" s="1"/>
  <c r="S7" i="3"/>
  <c r="AQ7" i="3" s="1"/>
  <c r="S33" i="2"/>
  <c r="AQ14" i="3"/>
  <c r="S9" i="3"/>
  <c r="AQ9" i="3" s="1"/>
  <c r="S6" i="3"/>
  <c r="AQ6" i="3" s="1"/>
  <c r="S19" i="3"/>
  <c r="AQ19" i="3" s="1"/>
  <c r="S12" i="3"/>
  <c r="AQ12" i="3" s="1"/>
  <c r="S3" i="3"/>
  <c r="AQ3" i="3" s="1"/>
  <c r="S11" i="3"/>
  <c r="AQ11" i="3" s="1"/>
  <c r="S4" i="3"/>
  <c r="AQ4" i="3" s="1"/>
  <c r="S18" i="3"/>
  <c r="AQ18" i="3" s="1"/>
  <c r="S5" i="3"/>
  <c r="AQ5" i="3" s="1"/>
  <c r="T19" i="3"/>
  <c r="AR19" i="3" s="1"/>
  <c r="AQ13" i="3"/>
  <c r="S31" i="2"/>
  <c r="S32" i="2" s="1"/>
  <c r="S29" i="6"/>
  <c r="S21" i="6"/>
  <c r="V22" i="6"/>
  <c r="S28" i="6"/>
  <c r="V19" i="6"/>
  <c r="S7" i="6"/>
  <c r="V6" i="6"/>
  <c r="V15" i="6"/>
  <c r="V30" i="6"/>
  <c r="Q2" i="8"/>
  <c r="Q3" i="7" s="1"/>
  <c r="Q3" i="6" s="1"/>
  <c r="Q17" i="3"/>
  <c r="AO17" i="3" s="1"/>
  <c r="Q5" i="3"/>
  <c r="AO5" i="3" s="1"/>
  <c r="Q16" i="3"/>
  <c r="AO16" i="3" s="1"/>
  <c r="Q8" i="3"/>
  <c r="AO8" i="3" s="1"/>
  <c r="Q7" i="3"/>
  <c r="AO7" i="3" s="1"/>
  <c r="Q33" i="2"/>
  <c r="U2" i="8"/>
  <c r="U20" i="3"/>
  <c r="AS20" i="3" s="1"/>
  <c r="U19" i="3"/>
  <c r="AS19" i="3" s="1"/>
  <c r="U12" i="3"/>
  <c r="AS12" i="3" s="1"/>
  <c r="U11" i="3"/>
  <c r="AS11" i="3" s="1"/>
  <c r="U4" i="3"/>
  <c r="AS4" i="3" s="1"/>
  <c r="U3" i="3"/>
  <c r="AS3" i="3" s="1"/>
  <c r="U18" i="3"/>
  <c r="AS18" i="3" s="1"/>
  <c r="U5" i="3"/>
  <c r="AS5" i="3" s="1"/>
  <c r="S26" i="6"/>
  <c r="S22" i="6"/>
  <c r="S18" i="6"/>
  <c r="F4" i="3"/>
  <c r="AD4" i="3" s="1"/>
  <c r="G4" i="3"/>
  <c r="AE4" i="3" s="1"/>
  <c r="AP14" i="3"/>
  <c r="R9" i="3"/>
  <c r="AP9" i="3" s="1"/>
  <c r="R6" i="3"/>
  <c r="AP6" i="3" s="1"/>
  <c r="R12" i="3"/>
  <c r="AP12" i="3" s="1"/>
  <c r="R11" i="3"/>
  <c r="AP11" i="3" s="1"/>
  <c r="R4" i="3"/>
  <c r="AP4" i="3" s="1"/>
  <c r="R3" i="3"/>
  <c r="AP3" i="3" s="1"/>
  <c r="R31" i="2"/>
  <c r="R32" i="2" s="1"/>
  <c r="K9" i="3"/>
  <c r="AI9" i="3" s="1"/>
  <c r="K6" i="3"/>
  <c r="AI6" i="3" s="1"/>
  <c r="K4" i="3"/>
  <c r="AI4" i="3" s="1"/>
  <c r="K3" i="3"/>
  <c r="AI3" i="3" s="1"/>
  <c r="R16" i="6"/>
  <c r="V10" i="6"/>
  <c r="V17" i="6"/>
  <c r="V13" i="6"/>
  <c r="V9" i="6"/>
  <c r="Q3" i="3"/>
  <c r="AO3" i="3" s="1"/>
  <c r="T4" i="3"/>
  <c r="AR4" i="3" s="1"/>
  <c r="E4" i="3"/>
  <c r="AC4" i="3" s="1"/>
  <c r="R8" i="3"/>
  <c r="AP8" i="3" s="1"/>
  <c r="M11" i="3"/>
  <c r="AK11" i="3" s="1"/>
  <c r="V21" i="3"/>
  <c r="AT21" i="3" s="1"/>
  <c r="J4" i="3"/>
  <c r="AH4" i="3" s="1"/>
  <c r="J3" i="3"/>
  <c r="AH3" i="3" s="1"/>
  <c r="J5" i="3"/>
  <c r="AH5" i="3" s="1"/>
  <c r="T2" i="8"/>
  <c r="T3" i="7" s="1"/>
  <c r="T18" i="3"/>
  <c r="AR18" i="3" s="1"/>
  <c r="AR13" i="3"/>
  <c r="T5" i="3"/>
  <c r="AR5" i="3" s="1"/>
  <c r="T17" i="3"/>
  <c r="AR17" i="3" s="1"/>
  <c r="T16" i="3"/>
  <c r="AR16" i="3" s="1"/>
  <c r="T8" i="3"/>
  <c r="AR8" i="3" s="1"/>
  <c r="T7" i="3"/>
  <c r="AR7" i="3" s="1"/>
  <c r="T33" i="2"/>
  <c r="S19" i="6"/>
  <c r="V4" i="6"/>
  <c r="H7" i="3"/>
  <c r="AF7" i="3" s="1"/>
  <c r="H6" i="3"/>
  <c r="AF6" i="3" s="1"/>
  <c r="AN15" i="3"/>
  <c r="P8" i="3"/>
  <c r="AN8" i="3" s="1"/>
  <c r="P7" i="3"/>
  <c r="AN7" i="3" s="1"/>
  <c r="P33" i="2"/>
  <c r="AN14" i="3"/>
  <c r="P9" i="3"/>
  <c r="AN9" i="3" s="1"/>
  <c r="P6" i="3"/>
  <c r="AN6" i="3" s="1"/>
  <c r="R24" i="6"/>
  <c r="V20" i="6"/>
  <c r="R33" i="2"/>
  <c r="Q6" i="3"/>
  <c r="AO6" i="3" s="1"/>
  <c r="J7" i="3"/>
  <c r="AH7" i="3" s="1"/>
  <c r="J8" i="3"/>
  <c r="AH8" i="3" s="1"/>
  <c r="AP13" i="3"/>
  <c r="U16" i="3"/>
  <c r="AS16" i="3" s="1"/>
  <c r="V18" i="3"/>
  <c r="AT18" i="3" s="1"/>
  <c r="V14" i="6"/>
  <c r="P2" i="8"/>
  <c r="P3" i="7" s="1"/>
  <c r="P3" i="6" s="1"/>
  <c r="R12" i="6"/>
  <c r="R8" i="6"/>
  <c r="S12" i="6"/>
  <c r="S5" i="6"/>
  <c r="V9" i="3"/>
  <c r="AT9" i="3" s="1"/>
  <c r="V6" i="3"/>
  <c r="AT6" i="3" s="1"/>
  <c r="V2" i="8"/>
  <c r="V20" i="3"/>
  <c r="AT20" i="3" s="1"/>
  <c r="V19" i="3"/>
  <c r="AT19" i="3" s="1"/>
  <c r="V16" i="3"/>
  <c r="AT16" i="3" s="1"/>
  <c r="V12" i="3"/>
  <c r="AT12" i="3" s="1"/>
  <c r="V11" i="3"/>
  <c r="AT11" i="3" s="1"/>
  <c r="V4" i="3"/>
  <c r="AT4" i="3" s="1"/>
  <c r="V3" i="3"/>
  <c r="AT3" i="3" s="1"/>
  <c r="V16" i="6"/>
  <c r="V5" i="6"/>
  <c r="P31" i="2"/>
  <c r="P32" i="2" s="1"/>
  <c r="T3" i="3"/>
  <c r="AR3" i="3" s="1"/>
  <c r="M3" i="3"/>
  <c r="AK3" i="3" s="1"/>
  <c r="Q4" i="3"/>
  <c r="AO4" i="3" s="1"/>
  <c r="U6" i="3"/>
  <c r="AS6" i="3" s="1"/>
  <c r="N6" i="3"/>
  <c r="AL6" i="3" s="1"/>
  <c r="V7" i="3"/>
  <c r="AT7" i="3" s="1"/>
  <c r="V8" i="3"/>
  <c r="AT8" i="3" s="1"/>
  <c r="U9" i="3"/>
  <c r="AS9" i="3" s="1"/>
  <c r="Q11" i="3"/>
  <c r="AO11" i="3" s="1"/>
  <c r="T12" i="3"/>
  <c r="AR12" i="3" s="1"/>
  <c r="AN13" i="3"/>
  <c r="AK16" i="3" s="1"/>
  <c r="AP15" i="3"/>
  <c r="R16" i="3"/>
  <c r="AP16" i="3" s="1"/>
  <c r="V17" i="3"/>
  <c r="AT17" i="3" s="1"/>
  <c r="N2" i="8"/>
  <c r="N3" i="7" s="1"/>
  <c r="N3" i="6" s="1"/>
  <c r="N12" i="3"/>
  <c r="AL12" i="3" s="1"/>
  <c r="N11" i="3"/>
  <c r="AL11" i="3" s="1"/>
  <c r="N4" i="3"/>
  <c r="AL4" i="3" s="1"/>
  <c r="N3" i="3"/>
  <c r="AL3" i="3" s="1"/>
  <c r="N31" i="2"/>
  <c r="N32" i="2" s="1"/>
  <c r="AL13" i="3"/>
  <c r="AK14" i="3" s="1"/>
  <c r="N5" i="3"/>
  <c r="AL5" i="3" s="1"/>
  <c r="V21" i="6"/>
  <c r="V28" i="6"/>
  <c r="S17" i="6"/>
  <c r="N33" i="2"/>
  <c r="M4" i="3"/>
  <c r="AK4" i="3" s="1"/>
  <c r="R7" i="3"/>
  <c r="AP7" i="3" s="1"/>
  <c r="K7" i="3"/>
  <c r="AI7" i="3" s="1"/>
  <c r="K8" i="3"/>
  <c r="AI8" i="3" s="1"/>
  <c r="T11" i="3"/>
  <c r="AR11" i="3" s="1"/>
  <c r="Q12" i="3"/>
  <c r="AO12" i="3" s="1"/>
  <c r="R17" i="3"/>
  <c r="AP17" i="3" s="1"/>
  <c r="R18" i="3"/>
  <c r="AP18" i="3" s="1"/>
  <c r="S16" i="6"/>
  <c r="R2" i="8"/>
  <c r="R3" i="7" s="1"/>
  <c r="V11" i="6"/>
  <c r="M2" i="8"/>
  <c r="M3" i="7" s="1"/>
  <c r="M3" i="6" s="1"/>
  <c r="AK10" i="3"/>
  <c r="M5" i="3"/>
  <c r="AK5" i="3" s="1"/>
  <c r="M8" i="3"/>
  <c r="AK8" i="3" s="1"/>
  <c r="M7" i="3"/>
  <c r="AK7" i="3" s="1"/>
  <c r="M33" i="2"/>
  <c r="R29" i="6"/>
  <c r="R5" i="6"/>
  <c r="S25" i="6"/>
  <c r="R7" i="6"/>
  <c r="Q31" i="2"/>
  <c r="Q32" i="2" s="1"/>
  <c r="V5" i="3"/>
  <c r="AT5" i="3" s="1"/>
  <c r="Q9" i="3"/>
  <c r="AO9" i="3" s="1"/>
  <c r="AT10" i="3"/>
  <c r="P12" i="3"/>
  <c r="AN12" i="3" s="1"/>
  <c r="T20" i="3"/>
  <c r="AR20" i="3" s="1"/>
  <c r="V23" i="6"/>
  <c r="S27" i="6"/>
  <c r="R15" i="6"/>
  <c r="S13" i="6"/>
  <c r="S9" i="6"/>
  <c r="S6" i="6"/>
  <c r="T31" i="2"/>
  <c r="T32" i="2" s="1"/>
  <c r="M31" i="2"/>
  <c r="M32" i="2" s="1"/>
  <c r="V18" i="6"/>
  <c r="V29" i="6"/>
  <c r="P4" i="3"/>
  <c r="AN4" i="3" s="1"/>
  <c r="H4" i="3"/>
  <c r="AF4" i="3" s="1"/>
  <c r="R5" i="3"/>
  <c r="AP5" i="3" s="1"/>
  <c r="K5" i="3"/>
  <c r="AI5" i="3" s="1"/>
  <c r="T6" i="3"/>
  <c r="AR6" i="3" s="1"/>
  <c r="M6" i="3"/>
  <c r="AK6" i="3" s="1"/>
  <c r="U7" i="3"/>
  <c r="AS7" i="3" s="1"/>
  <c r="N7" i="3"/>
  <c r="AL7" i="3" s="1"/>
  <c r="U8" i="3"/>
  <c r="AS8" i="3" s="1"/>
  <c r="N8" i="3"/>
  <c r="AL8" i="3" s="1"/>
  <c r="T9" i="3"/>
  <c r="AR9" i="3" s="1"/>
  <c r="M9" i="3"/>
  <c r="AK9" i="3" s="1"/>
  <c r="AP10" i="3"/>
  <c r="AI10" i="3"/>
  <c r="P11" i="3"/>
  <c r="AN11" i="3" s="1"/>
  <c r="U17" i="3"/>
  <c r="AS17" i="3" s="1"/>
  <c r="V25" i="6"/>
  <c r="V12" i="6"/>
  <c r="Q30" i="8"/>
  <c r="V31" i="2"/>
  <c r="V32" i="2" s="1"/>
  <c r="V33" i="2"/>
  <c r="V22" i="3"/>
  <c r="AT22" i="3" s="1"/>
  <c r="U33" i="2"/>
  <c r="U21" i="3"/>
  <c r="AS21" i="3" s="1"/>
  <c r="U31" i="2"/>
  <c r="U32" i="2" s="1"/>
  <c r="D3" i="7"/>
  <c r="D3" i="6" s="1"/>
  <c r="E3" i="7"/>
  <c r="E3" i="6" s="1"/>
  <c r="F3" i="7"/>
  <c r="F3" i="6" s="1"/>
  <c r="G3" i="7"/>
  <c r="G3" i="6" s="1"/>
  <c r="H3" i="7"/>
  <c r="H3" i="6" s="1"/>
  <c r="I3" i="7"/>
  <c r="I3" i="6" s="1"/>
  <c r="J3" i="7"/>
  <c r="J3" i="6" s="1"/>
  <c r="K3" i="7"/>
  <c r="K3" i="6" s="1"/>
  <c r="D4" i="7"/>
  <c r="E4" i="7"/>
  <c r="E4" i="6" s="1"/>
  <c r="F4" i="7"/>
  <c r="F4" i="6" s="1"/>
  <c r="G4" i="7"/>
  <c r="G4" i="6" s="1"/>
  <c r="H4" i="7"/>
  <c r="H4" i="6" s="1"/>
  <c r="I4" i="7"/>
  <c r="I4" i="6" s="1"/>
  <c r="J4" i="7"/>
  <c r="J4" i="6" s="1"/>
  <c r="K4" i="7"/>
  <c r="K4" i="6" s="1"/>
  <c r="D5" i="7"/>
  <c r="D5" i="6" s="1"/>
  <c r="E5" i="7"/>
  <c r="E5" i="6" s="1"/>
  <c r="F5" i="7"/>
  <c r="F5" i="6" s="1"/>
  <c r="G5" i="7"/>
  <c r="G5" i="6" s="1"/>
  <c r="H5" i="7"/>
  <c r="H5" i="6" s="1"/>
  <c r="I5" i="7"/>
  <c r="J5" i="7"/>
  <c r="J5" i="6" s="1"/>
  <c r="K5" i="7"/>
  <c r="D6" i="7"/>
  <c r="D6" i="6" s="1"/>
  <c r="E6" i="7"/>
  <c r="E6" i="6" s="1"/>
  <c r="F6" i="7"/>
  <c r="F6" i="6" s="1"/>
  <c r="G6" i="7"/>
  <c r="G6" i="6" s="1"/>
  <c r="H6" i="7"/>
  <c r="H6" i="6" s="1"/>
  <c r="I6" i="7"/>
  <c r="I6" i="6" s="1"/>
  <c r="J6" i="7"/>
  <c r="J6" i="6" s="1"/>
  <c r="K6" i="7"/>
  <c r="K6" i="6" s="1"/>
  <c r="D7" i="7"/>
  <c r="D7" i="6" s="1"/>
  <c r="E7" i="7"/>
  <c r="E7" i="6" s="1"/>
  <c r="F7" i="7"/>
  <c r="F7" i="6" s="1"/>
  <c r="G7" i="7"/>
  <c r="G7" i="6" s="1"/>
  <c r="H7" i="7"/>
  <c r="H7" i="6" s="1"/>
  <c r="I7" i="7"/>
  <c r="I7" i="6" s="1"/>
  <c r="J7" i="7"/>
  <c r="J7" i="6" s="1"/>
  <c r="K7" i="7"/>
  <c r="K7" i="6" s="1"/>
  <c r="D8" i="7"/>
  <c r="D8" i="6" s="1"/>
  <c r="E8" i="7"/>
  <c r="E8" i="6" s="1"/>
  <c r="F8" i="7"/>
  <c r="F8" i="6" s="1"/>
  <c r="G8" i="7"/>
  <c r="G8" i="6" s="1"/>
  <c r="H8" i="7"/>
  <c r="H8" i="6" s="1"/>
  <c r="I8" i="7"/>
  <c r="I8" i="6" s="1"/>
  <c r="J8" i="7"/>
  <c r="J8" i="6" s="1"/>
  <c r="K8" i="7"/>
  <c r="K8" i="6" s="1"/>
  <c r="D9" i="7"/>
  <c r="D9" i="6" s="1"/>
  <c r="E9" i="7"/>
  <c r="E9" i="6" s="1"/>
  <c r="F9" i="7"/>
  <c r="F9" i="6" s="1"/>
  <c r="G9" i="7"/>
  <c r="G9" i="6" s="1"/>
  <c r="H9" i="7"/>
  <c r="H9" i="6" s="1"/>
  <c r="I9" i="7"/>
  <c r="I9" i="6" s="1"/>
  <c r="J9" i="7"/>
  <c r="J9" i="6" s="1"/>
  <c r="K9" i="7"/>
  <c r="K9" i="6" s="1"/>
  <c r="D10" i="7"/>
  <c r="D10" i="6" s="1"/>
  <c r="E10" i="7"/>
  <c r="E10" i="6" s="1"/>
  <c r="F10" i="7"/>
  <c r="F10" i="6" s="1"/>
  <c r="G10" i="7"/>
  <c r="G10" i="6" s="1"/>
  <c r="H10" i="7"/>
  <c r="H10" i="6" s="1"/>
  <c r="I10" i="7"/>
  <c r="I10" i="6" s="1"/>
  <c r="J10" i="7"/>
  <c r="J10" i="6" s="1"/>
  <c r="K10" i="7"/>
  <c r="K10" i="6" s="1"/>
  <c r="D11" i="7"/>
  <c r="D11" i="6" s="1"/>
  <c r="E11" i="7"/>
  <c r="E11" i="6" s="1"/>
  <c r="F11" i="7"/>
  <c r="F11" i="6" s="1"/>
  <c r="G11" i="7"/>
  <c r="G11" i="6" s="1"/>
  <c r="H11" i="7"/>
  <c r="H11" i="6" s="1"/>
  <c r="I11" i="7"/>
  <c r="I11" i="6" s="1"/>
  <c r="J11" i="7"/>
  <c r="J11" i="6" s="1"/>
  <c r="K11" i="7"/>
  <c r="K11" i="6" s="1"/>
  <c r="D12" i="7"/>
  <c r="D12" i="6" s="1"/>
  <c r="E12" i="7"/>
  <c r="E12" i="6" s="1"/>
  <c r="F12" i="7"/>
  <c r="F12" i="6" s="1"/>
  <c r="G12" i="7"/>
  <c r="G12" i="6" s="1"/>
  <c r="H12" i="7"/>
  <c r="H12" i="6" s="1"/>
  <c r="I12" i="7"/>
  <c r="I12" i="6" s="1"/>
  <c r="J12" i="7"/>
  <c r="J12" i="6" s="1"/>
  <c r="K12" i="7"/>
  <c r="K12" i="6" s="1"/>
  <c r="D13" i="7"/>
  <c r="D13" i="6" s="1"/>
  <c r="E13" i="7"/>
  <c r="E13" i="6" s="1"/>
  <c r="F13" i="7"/>
  <c r="F13" i="6" s="1"/>
  <c r="G13" i="7"/>
  <c r="G13" i="6" s="1"/>
  <c r="H13" i="7"/>
  <c r="H13" i="6" s="1"/>
  <c r="I13" i="7"/>
  <c r="I13" i="6" s="1"/>
  <c r="J13" i="7"/>
  <c r="J13" i="6" s="1"/>
  <c r="K13" i="7"/>
  <c r="K13" i="6" s="1"/>
  <c r="D14" i="7"/>
  <c r="D14" i="6" s="1"/>
  <c r="E14" i="7"/>
  <c r="E14" i="6" s="1"/>
  <c r="F14" i="7"/>
  <c r="F14" i="6" s="1"/>
  <c r="G14" i="7"/>
  <c r="G14" i="6" s="1"/>
  <c r="H14" i="7"/>
  <c r="H14" i="6" s="1"/>
  <c r="I14" i="7"/>
  <c r="I14" i="6" s="1"/>
  <c r="J14" i="7"/>
  <c r="J14" i="6" s="1"/>
  <c r="K14" i="7"/>
  <c r="K14" i="6" s="1"/>
  <c r="D15" i="7"/>
  <c r="D15" i="6" s="1"/>
  <c r="E15" i="7"/>
  <c r="E15" i="6" s="1"/>
  <c r="F15" i="7"/>
  <c r="F15" i="6" s="1"/>
  <c r="G15" i="7"/>
  <c r="G15" i="6" s="1"/>
  <c r="H15" i="7"/>
  <c r="H15" i="6" s="1"/>
  <c r="I15" i="7"/>
  <c r="I15" i="6" s="1"/>
  <c r="J15" i="7"/>
  <c r="J15" i="6" s="1"/>
  <c r="K15" i="7"/>
  <c r="K15" i="6" s="1"/>
  <c r="D16" i="7"/>
  <c r="D16" i="6" s="1"/>
  <c r="E16" i="7"/>
  <c r="E16" i="6" s="1"/>
  <c r="F16" i="7"/>
  <c r="F16" i="6" s="1"/>
  <c r="G16" i="7"/>
  <c r="G16" i="6" s="1"/>
  <c r="H16" i="7"/>
  <c r="H16" i="6" s="1"/>
  <c r="I16" i="7"/>
  <c r="I16" i="6" s="1"/>
  <c r="J16" i="7"/>
  <c r="J16" i="6" s="1"/>
  <c r="K16" i="7"/>
  <c r="K16" i="6" s="1"/>
  <c r="D17" i="7"/>
  <c r="D17" i="6" s="1"/>
  <c r="E17" i="7"/>
  <c r="E17" i="6" s="1"/>
  <c r="F17" i="7"/>
  <c r="F17" i="6" s="1"/>
  <c r="G17" i="7"/>
  <c r="G17" i="6" s="1"/>
  <c r="H17" i="7"/>
  <c r="H17" i="6" s="1"/>
  <c r="I17" i="7"/>
  <c r="I17" i="6" s="1"/>
  <c r="J17" i="7"/>
  <c r="J17" i="6" s="1"/>
  <c r="K17" i="7"/>
  <c r="K17" i="6" s="1"/>
  <c r="D18" i="7"/>
  <c r="D18" i="6" s="1"/>
  <c r="E18" i="7"/>
  <c r="E18" i="6" s="1"/>
  <c r="F18" i="7"/>
  <c r="F18" i="6" s="1"/>
  <c r="G18" i="7"/>
  <c r="G18" i="6" s="1"/>
  <c r="H18" i="7"/>
  <c r="H18" i="6" s="1"/>
  <c r="I18" i="7"/>
  <c r="I18" i="6" s="1"/>
  <c r="J18" i="7"/>
  <c r="J18" i="6" s="1"/>
  <c r="K18" i="7"/>
  <c r="K18" i="6" s="1"/>
  <c r="D19" i="7"/>
  <c r="D19" i="6" s="1"/>
  <c r="E19" i="7"/>
  <c r="E19" i="6" s="1"/>
  <c r="F19" i="7"/>
  <c r="F19" i="6" s="1"/>
  <c r="G19" i="7"/>
  <c r="G19" i="6" s="1"/>
  <c r="H19" i="7"/>
  <c r="H19" i="6" s="1"/>
  <c r="I19" i="7"/>
  <c r="I19" i="6" s="1"/>
  <c r="J19" i="7"/>
  <c r="J19" i="6" s="1"/>
  <c r="K19" i="7"/>
  <c r="K19" i="6" s="1"/>
  <c r="D20" i="7"/>
  <c r="D20" i="6" s="1"/>
  <c r="E20" i="7"/>
  <c r="E20" i="6" s="1"/>
  <c r="F20" i="7"/>
  <c r="F20" i="6" s="1"/>
  <c r="G20" i="7"/>
  <c r="G20" i="6" s="1"/>
  <c r="H20" i="7"/>
  <c r="H20" i="6" s="1"/>
  <c r="I20" i="7"/>
  <c r="I20" i="6" s="1"/>
  <c r="J20" i="7"/>
  <c r="J20" i="6" s="1"/>
  <c r="K20" i="7"/>
  <c r="K20" i="6" s="1"/>
  <c r="D21" i="7"/>
  <c r="D21" i="6" s="1"/>
  <c r="E21" i="7"/>
  <c r="E21" i="6" s="1"/>
  <c r="F21" i="7"/>
  <c r="F21" i="6" s="1"/>
  <c r="G21" i="7"/>
  <c r="G21" i="6" s="1"/>
  <c r="H21" i="7"/>
  <c r="H21" i="6" s="1"/>
  <c r="I21" i="7"/>
  <c r="I21" i="6" s="1"/>
  <c r="J21" i="7"/>
  <c r="J21" i="6" s="1"/>
  <c r="K21" i="7"/>
  <c r="K21" i="6" s="1"/>
  <c r="D22" i="7"/>
  <c r="D22" i="6" s="1"/>
  <c r="E22" i="7"/>
  <c r="E22" i="6" s="1"/>
  <c r="F22" i="7"/>
  <c r="F22" i="6" s="1"/>
  <c r="G22" i="7"/>
  <c r="G22" i="6" s="1"/>
  <c r="H22" i="7"/>
  <c r="H22" i="6" s="1"/>
  <c r="I22" i="7"/>
  <c r="I22" i="6" s="1"/>
  <c r="J22" i="7"/>
  <c r="J22" i="6" s="1"/>
  <c r="K22" i="7"/>
  <c r="K22" i="6" s="1"/>
  <c r="D23" i="7"/>
  <c r="D23" i="6" s="1"/>
  <c r="E23" i="7"/>
  <c r="E23" i="6" s="1"/>
  <c r="F23" i="7"/>
  <c r="F23" i="6" s="1"/>
  <c r="G23" i="7"/>
  <c r="G23" i="6" s="1"/>
  <c r="H23" i="7"/>
  <c r="H23" i="6" s="1"/>
  <c r="I23" i="7"/>
  <c r="I23" i="6" s="1"/>
  <c r="J23" i="7"/>
  <c r="J23" i="6" s="1"/>
  <c r="K23" i="7"/>
  <c r="K23" i="6" s="1"/>
  <c r="D24" i="7"/>
  <c r="D24" i="6" s="1"/>
  <c r="E24" i="7"/>
  <c r="E24" i="6" s="1"/>
  <c r="F24" i="7"/>
  <c r="F24" i="6" s="1"/>
  <c r="G24" i="7"/>
  <c r="G24" i="6" s="1"/>
  <c r="H24" i="7"/>
  <c r="H24" i="6" s="1"/>
  <c r="I24" i="7"/>
  <c r="I24" i="6" s="1"/>
  <c r="J24" i="7"/>
  <c r="J24" i="6" s="1"/>
  <c r="K24" i="7"/>
  <c r="K24" i="6" s="1"/>
  <c r="D25" i="7"/>
  <c r="D25" i="6" s="1"/>
  <c r="E25" i="7"/>
  <c r="E25" i="6" s="1"/>
  <c r="F25" i="7"/>
  <c r="F25" i="6" s="1"/>
  <c r="G25" i="7"/>
  <c r="G25" i="6" s="1"/>
  <c r="H25" i="7"/>
  <c r="H25" i="6" s="1"/>
  <c r="I25" i="7"/>
  <c r="I25" i="6" s="1"/>
  <c r="J25" i="7"/>
  <c r="J25" i="6" s="1"/>
  <c r="K25" i="7"/>
  <c r="K25" i="6" s="1"/>
  <c r="D26" i="7"/>
  <c r="D26" i="6" s="1"/>
  <c r="E26" i="7"/>
  <c r="E26" i="6" s="1"/>
  <c r="F26" i="7"/>
  <c r="F26" i="6" s="1"/>
  <c r="G26" i="7"/>
  <c r="G26" i="6" s="1"/>
  <c r="H26" i="7"/>
  <c r="H26" i="6" s="1"/>
  <c r="I26" i="7"/>
  <c r="I26" i="6" s="1"/>
  <c r="J26" i="7"/>
  <c r="J26" i="6" s="1"/>
  <c r="K26" i="7"/>
  <c r="K26" i="6" s="1"/>
  <c r="D27" i="7"/>
  <c r="D27" i="6" s="1"/>
  <c r="E27" i="7"/>
  <c r="E27" i="6" s="1"/>
  <c r="F27" i="7"/>
  <c r="F27" i="6" s="1"/>
  <c r="G27" i="7"/>
  <c r="G27" i="6" s="1"/>
  <c r="H27" i="7"/>
  <c r="H27" i="6" s="1"/>
  <c r="I27" i="7"/>
  <c r="I27" i="6" s="1"/>
  <c r="J27" i="7"/>
  <c r="J27" i="6" s="1"/>
  <c r="K27" i="7"/>
  <c r="K27" i="6" s="1"/>
  <c r="D28" i="7"/>
  <c r="D28" i="6" s="1"/>
  <c r="E28" i="7"/>
  <c r="E28" i="6" s="1"/>
  <c r="F28" i="7"/>
  <c r="F28" i="6" s="1"/>
  <c r="G28" i="7"/>
  <c r="G28" i="6" s="1"/>
  <c r="H28" i="7"/>
  <c r="H28" i="6" s="1"/>
  <c r="I28" i="7"/>
  <c r="I28" i="6" s="1"/>
  <c r="J28" i="7"/>
  <c r="J28" i="6" s="1"/>
  <c r="K28" i="7"/>
  <c r="K28" i="6" s="1"/>
  <c r="D29" i="7"/>
  <c r="D29" i="6" s="1"/>
  <c r="E29" i="7"/>
  <c r="E29" i="6" s="1"/>
  <c r="F29" i="7"/>
  <c r="F29" i="6" s="1"/>
  <c r="G29" i="7"/>
  <c r="G29" i="6" s="1"/>
  <c r="H29" i="7"/>
  <c r="H29" i="6" s="1"/>
  <c r="I29" i="7"/>
  <c r="I29" i="6" s="1"/>
  <c r="J29" i="7"/>
  <c r="J29" i="6" s="1"/>
  <c r="K29" i="7"/>
  <c r="K29" i="6" s="1"/>
  <c r="D30" i="7"/>
  <c r="D30" i="6" s="1"/>
  <c r="E30" i="7"/>
  <c r="E30" i="6" s="1"/>
  <c r="F30" i="7"/>
  <c r="F30" i="6" s="1"/>
  <c r="G30" i="7"/>
  <c r="G30" i="6" s="1"/>
  <c r="H30" i="7"/>
  <c r="H30" i="6" s="1"/>
  <c r="I30" i="7"/>
  <c r="I30" i="6" s="1"/>
  <c r="J30" i="7"/>
  <c r="J30" i="6" s="1"/>
  <c r="K30" i="7"/>
  <c r="K30" i="6" s="1"/>
  <c r="C4" i="7"/>
  <c r="C4" i="6" s="1"/>
  <c r="C5" i="7"/>
  <c r="C5" i="6" s="1"/>
  <c r="C6" i="7"/>
  <c r="C6" i="6" s="1"/>
  <c r="C7" i="7"/>
  <c r="C7" i="6" s="1"/>
  <c r="C8" i="7"/>
  <c r="C8" i="6" s="1"/>
  <c r="C9" i="7"/>
  <c r="C9" i="6" s="1"/>
  <c r="C10" i="7"/>
  <c r="C10" i="6" s="1"/>
  <c r="C11" i="7"/>
  <c r="C11" i="6" s="1"/>
  <c r="C12" i="7"/>
  <c r="C12" i="6" s="1"/>
  <c r="C13" i="7"/>
  <c r="C13" i="6" s="1"/>
  <c r="C14" i="7"/>
  <c r="C14" i="6" s="1"/>
  <c r="C15" i="7"/>
  <c r="C15" i="6" s="1"/>
  <c r="C16" i="7"/>
  <c r="C16" i="6" s="1"/>
  <c r="C17" i="7"/>
  <c r="C17" i="6" s="1"/>
  <c r="C18" i="7"/>
  <c r="C18" i="6" s="1"/>
  <c r="C19" i="7"/>
  <c r="C19" i="6" s="1"/>
  <c r="C20" i="7"/>
  <c r="C20" i="6" s="1"/>
  <c r="C21" i="7"/>
  <c r="C21" i="6" s="1"/>
  <c r="C22" i="7"/>
  <c r="C22" i="6" s="1"/>
  <c r="C23" i="7"/>
  <c r="C23" i="6" s="1"/>
  <c r="C24" i="7"/>
  <c r="C24" i="6" s="1"/>
  <c r="C25" i="7"/>
  <c r="C25" i="6" s="1"/>
  <c r="C26" i="7"/>
  <c r="C26" i="6" s="1"/>
  <c r="C27" i="7"/>
  <c r="C27" i="6" s="1"/>
  <c r="C28" i="7"/>
  <c r="C28" i="6" s="1"/>
  <c r="C29" i="7"/>
  <c r="C29" i="6" s="1"/>
  <c r="C30" i="7"/>
  <c r="C30" i="6" s="1"/>
  <c r="B4" i="7"/>
  <c r="B4" i="6" s="1"/>
  <c r="B5" i="7"/>
  <c r="B5" i="6" s="1"/>
  <c r="B6" i="7"/>
  <c r="B6" i="6" s="1"/>
  <c r="B7" i="7"/>
  <c r="B7" i="6" s="1"/>
  <c r="B8" i="7"/>
  <c r="B8" i="6" s="1"/>
  <c r="B9" i="7"/>
  <c r="B9" i="6" s="1"/>
  <c r="B10" i="7"/>
  <c r="B10" i="6" s="1"/>
  <c r="B11" i="7"/>
  <c r="B11" i="6" s="1"/>
  <c r="B12" i="7"/>
  <c r="B12" i="6" s="1"/>
  <c r="B13" i="7"/>
  <c r="B13" i="6" s="1"/>
  <c r="B14" i="7"/>
  <c r="B14" i="6" s="1"/>
  <c r="B15" i="7"/>
  <c r="B15" i="6" s="1"/>
  <c r="B16" i="7"/>
  <c r="B16" i="6" s="1"/>
  <c r="B17" i="7"/>
  <c r="B17" i="6" s="1"/>
  <c r="B18" i="7"/>
  <c r="B18" i="6" s="1"/>
  <c r="B19" i="7"/>
  <c r="B19" i="6" s="1"/>
  <c r="B20" i="7"/>
  <c r="B20" i="6" s="1"/>
  <c r="B21" i="7"/>
  <c r="B21" i="6" s="1"/>
  <c r="B22" i="7"/>
  <c r="B22" i="6" s="1"/>
  <c r="B23" i="7"/>
  <c r="B23" i="6" s="1"/>
  <c r="B24" i="7"/>
  <c r="B24" i="6" s="1"/>
  <c r="B25" i="7"/>
  <c r="B25" i="6" s="1"/>
  <c r="B26" i="7"/>
  <c r="B26" i="6" s="1"/>
  <c r="B27" i="7"/>
  <c r="B27" i="6" s="1"/>
  <c r="B28" i="7"/>
  <c r="B28" i="6" s="1"/>
  <c r="B29" i="7"/>
  <c r="B29" i="6" s="1"/>
  <c r="B30" i="7"/>
  <c r="B30" i="6" s="1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C1" i="7"/>
  <c r="C1" i="6" s="1"/>
  <c r="C43" i="6" s="1"/>
  <c r="D1" i="7"/>
  <c r="D1" i="6" s="1"/>
  <c r="D43" i="6" s="1"/>
  <c r="E1" i="7"/>
  <c r="E1" i="6" s="1"/>
  <c r="E43" i="6" s="1"/>
  <c r="F1" i="7"/>
  <c r="F1" i="6" s="1"/>
  <c r="F43" i="6" s="1"/>
  <c r="G1" i="7"/>
  <c r="G1" i="6" s="1"/>
  <c r="G43" i="6" s="1"/>
  <c r="H1" i="7"/>
  <c r="H1" i="6" s="1"/>
  <c r="H43" i="6" s="1"/>
  <c r="I1" i="7"/>
  <c r="I1" i="6" s="1"/>
  <c r="I43" i="6" s="1"/>
  <c r="J1" i="7"/>
  <c r="J1" i="6" s="1"/>
  <c r="J43" i="6" s="1"/>
  <c r="K1" i="7"/>
  <c r="K1" i="6" s="1"/>
  <c r="K43" i="6" s="1"/>
  <c r="L1" i="7"/>
  <c r="L1" i="6" s="1"/>
  <c r="L43" i="6" s="1"/>
  <c r="U35" i="2"/>
  <c r="T35" i="2"/>
  <c r="O35" i="2"/>
  <c r="N35" i="2"/>
  <c r="M35" i="2"/>
  <c r="B31" i="2"/>
  <c r="C35" i="2"/>
  <c r="G35" i="2"/>
  <c r="F35" i="2"/>
  <c r="R34" i="2" l="1"/>
  <c r="N34" i="2"/>
  <c r="P34" i="2"/>
  <c r="U34" i="2"/>
  <c r="U1" i="6"/>
  <c r="U43" i="6" s="1"/>
  <c r="U42" i="7"/>
  <c r="T42" i="7"/>
  <c r="T1" i="6"/>
  <c r="T43" i="6" s="1"/>
  <c r="N1" i="6"/>
  <c r="N43" i="6" s="1"/>
  <c r="N42" i="7"/>
  <c r="P31" i="6"/>
  <c r="P32" i="6" s="1"/>
  <c r="P33" i="6"/>
  <c r="P36" i="6"/>
  <c r="P35" i="6"/>
  <c r="Q34" i="2"/>
  <c r="T31" i="7"/>
  <c r="T35" i="7"/>
  <c r="T33" i="7"/>
  <c r="T36" i="7"/>
  <c r="T3" i="6"/>
  <c r="S34" i="2"/>
  <c r="O34" i="2"/>
  <c r="O36" i="6"/>
  <c r="O35" i="6"/>
  <c r="O31" i="6"/>
  <c r="O32" i="6" s="1"/>
  <c r="O33" i="6"/>
  <c r="M34" i="2"/>
  <c r="N35" i="6"/>
  <c r="N36" i="6"/>
  <c r="N31" i="6"/>
  <c r="N32" i="6" s="1"/>
  <c r="N33" i="6"/>
  <c r="V30" i="8"/>
  <c r="V3" i="7"/>
  <c r="T34" i="2"/>
  <c r="Q31" i="6"/>
  <c r="Q32" i="6" s="1"/>
  <c r="Q33" i="6"/>
  <c r="Q35" i="6"/>
  <c r="Q36" i="6"/>
  <c r="M31" i="6"/>
  <c r="M32" i="6" s="1"/>
  <c r="M33" i="6"/>
  <c r="M35" i="6"/>
  <c r="M36" i="6"/>
  <c r="V34" i="2"/>
  <c r="R3" i="6"/>
  <c r="R36" i="7"/>
  <c r="R31" i="7"/>
  <c r="R35" i="7"/>
  <c r="R33" i="7"/>
  <c r="U30" i="8"/>
  <c r="U3" i="7"/>
  <c r="S3" i="7"/>
  <c r="S30" i="8"/>
  <c r="I31" i="7"/>
  <c r="I32" i="7" s="1"/>
  <c r="I5" i="6"/>
  <c r="K33" i="7"/>
  <c r="D31" i="7"/>
  <c r="D32" i="7" s="1"/>
  <c r="D4" i="6"/>
  <c r="Q31" i="7"/>
  <c r="Q32" i="7" s="1"/>
  <c r="Q33" i="7"/>
  <c r="K5" i="6"/>
  <c r="K31" i="7"/>
  <c r="K32" i="7" s="1"/>
  <c r="J33" i="7"/>
  <c r="J31" i="7"/>
  <c r="J32" i="7" s="1"/>
  <c r="I33" i="7"/>
  <c r="H33" i="7"/>
  <c r="H31" i="7"/>
  <c r="H32" i="7" s="1"/>
  <c r="G31" i="7"/>
  <c r="G33" i="7"/>
  <c r="F33" i="7"/>
  <c r="F31" i="7"/>
  <c r="E31" i="7"/>
  <c r="E33" i="7"/>
  <c r="D33" i="7"/>
  <c r="AA31" i="1"/>
  <c r="AA32" i="1" s="1"/>
  <c r="AA33" i="1"/>
  <c r="O34" i="6" l="1"/>
  <c r="J34" i="7"/>
  <c r="R43" i="7"/>
  <c r="U31" i="7"/>
  <c r="U35" i="7"/>
  <c r="U36" i="7"/>
  <c r="U3" i="6"/>
  <c r="U33" i="7"/>
  <c r="R36" i="6"/>
  <c r="R35" i="6"/>
  <c r="R33" i="6"/>
  <c r="R31" i="6"/>
  <c r="R32" i="6" s="1"/>
  <c r="Q34" i="6"/>
  <c r="T31" i="6"/>
  <c r="T32" i="6" s="1"/>
  <c r="T33" i="6"/>
  <c r="T35" i="6"/>
  <c r="T36" i="6"/>
  <c r="T45" i="7"/>
  <c r="T49" i="7"/>
  <c r="T53" i="7"/>
  <c r="T57" i="7"/>
  <c r="T61" i="7"/>
  <c r="T65" i="7"/>
  <c r="T69" i="7"/>
  <c r="T46" i="7"/>
  <c r="T50" i="7"/>
  <c r="T54" i="7"/>
  <c r="T58" i="7"/>
  <c r="T62" i="7"/>
  <c r="T66" i="7"/>
  <c r="T70" i="7"/>
  <c r="T32" i="7"/>
  <c r="T34" i="7" s="1"/>
  <c r="T44" i="7"/>
  <c r="T52" i="7"/>
  <c r="T60" i="7"/>
  <c r="T68" i="7"/>
  <c r="T47" i="7"/>
  <c r="T55" i="7"/>
  <c r="T63" i="7"/>
  <c r="T43" i="7"/>
  <c r="T59" i="7"/>
  <c r="T48" i="7"/>
  <c r="T64" i="7"/>
  <c r="T67" i="7"/>
  <c r="T51" i="7"/>
  <c r="T56" i="7"/>
  <c r="P34" i="6"/>
  <c r="V3" i="6"/>
  <c r="V33" i="7"/>
  <c r="V31" i="7"/>
  <c r="V35" i="7"/>
  <c r="V36" i="7"/>
  <c r="K34" i="7"/>
  <c r="S33" i="7"/>
  <c r="S36" i="7"/>
  <c r="S3" i="6"/>
  <c r="S31" i="7"/>
  <c r="S35" i="7"/>
  <c r="R32" i="7"/>
  <c r="R34" i="7" s="1"/>
  <c r="R65" i="7"/>
  <c r="R50" i="7"/>
  <c r="R68" i="7"/>
  <c r="R54" i="7"/>
  <c r="R64" i="7"/>
  <c r="R61" i="7"/>
  <c r="R44" i="7"/>
  <c r="R62" i="7"/>
  <c r="R51" i="7"/>
  <c r="R48" i="7"/>
  <c r="R57" i="7"/>
  <c r="R46" i="7"/>
  <c r="R67" i="7"/>
  <c r="R60" i="7"/>
  <c r="R63" i="7"/>
  <c r="R53" i="7"/>
  <c r="R59" i="7"/>
  <c r="R52" i="7"/>
  <c r="R55" i="7"/>
  <c r="R70" i="7"/>
  <c r="R49" i="7"/>
  <c r="R66" i="7"/>
  <c r="R58" i="7"/>
  <c r="R56" i="7"/>
  <c r="R45" i="7"/>
  <c r="R47" i="7"/>
  <c r="R69" i="7"/>
  <c r="M34" i="6"/>
  <c r="N34" i="6"/>
  <c r="I34" i="7"/>
  <c r="AA34" i="1"/>
  <c r="D46" i="7"/>
  <c r="Q34" i="7"/>
  <c r="H34" i="7"/>
  <c r="D66" i="7"/>
  <c r="D51" i="7"/>
  <c r="G43" i="7"/>
  <c r="G32" i="7"/>
  <c r="G34" i="7" s="1"/>
  <c r="D59" i="7"/>
  <c r="D48" i="7"/>
  <c r="D58" i="7"/>
  <c r="D67" i="7"/>
  <c r="D56" i="7"/>
  <c r="D53" i="7"/>
  <c r="D64" i="7"/>
  <c r="D69" i="7"/>
  <c r="F32" i="7"/>
  <c r="F34" i="7" s="1"/>
  <c r="F43" i="7"/>
  <c r="E32" i="7"/>
  <c r="E34" i="7" s="1"/>
  <c r="E43" i="7"/>
  <c r="D63" i="7"/>
  <c r="D54" i="7"/>
  <c r="D52" i="7"/>
  <c r="D68" i="7"/>
  <c r="D70" i="7"/>
  <c r="D57" i="7"/>
  <c r="D34" i="7"/>
  <c r="D45" i="7"/>
  <c r="D61" i="7"/>
  <c r="D62" i="7"/>
  <c r="D55" i="7"/>
  <c r="D43" i="7"/>
  <c r="D44" i="7"/>
  <c r="D60" i="7"/>
  <c r="D50" i="7"/>
  <c r="D49" i="7"/>
  <c r="D65" i="7"/>
  <c r="D47" i="7"/>
  <c r="J31" i="1"/>
  <c r="J32" i="1" s="1"/>
  <c r="J33" i="1"/>
  <c r="R44" i="6" l="1"/>
  <c r="T34" i="6"/>
  <c r="R34" i="6"/>
  <c r="S32" i="7"/>
  <c r="S34" i="7" s="1"/>
  <c r="S55" i="7"/>
  <c r="S60" i="7"/>
  <c r="S51" i="7"/>
  <c r="S45" i="7"/>
  <c r="S44" i="7"/>
  <c r="S57" i="7"/>
  <c r="S65" i="7"/>
  <c r="S67" i="7"/>
  <c r="S53" i="7"/>
  <c r="S46" i="7"/>
  <c r="S64" i="7"/>
  <c r="S66" i="7"/>
  <c r="S58" i="7"/>
  <c r="S49" i="7"/>
  <c r="S63" i="7"/>
  <c r="S50" i="7"/>
  <c r="S69" i="7"/>
  <c r="S54" i="7"/>
  <c r="S48" i="7"/>
  <c r="S61" i="7"/>
  <c r="S68" i="7"/>
  <c r="S47" i="7"/>
  <c r="S59" i="7"/>
  <c r="S52" i="7"/>
  <c r="S56" i="7"/>
  <c r="S62" i="7"/>
  <c r="V32" i="7"/>
  <c r="V34" i="7" s="1"/>
  <c r="V48" i="7"/>
  <c r="V59" i="7"/>
  <c r="V46" i="7"/>
  <c r="V70" i="7"/>
  <c r="V50" i="7"/>
  <c r="V53" i="7"/>
  <c r="V45" i="7"/>
  <c r="V65" i="7"/>
  <c r="V52" i="7"/>
  <c r="V47" i="7"/>
  <c r="V62" i="7"/>
  <c r="V49" i="7"/>
  <c r="V58" i="7"/>
  <c r="V44" i="7"/>
  <c r="V54" i="7"/>
  <c r="V66" i="7"/>
  <c r="V69" i="7"/>
  <c r="V67" i="7"/>
  <c r="V64" i="7"/>
  <c r="V55" i="7"/>
  <c r="V57" i="7"/>
  <c r="V60" i="7"/>
  <c r="V56" i="7"/>
  <c r="V68" i="7"/>
  <c r="V51" i="7"/>
  <c r="V63" i="7"/>
  <c r="V61" i="7"/>
  <c r="U32" i="7"/>
  <c r="U34" i="7" s="1"/>
  <c r="U45" i="7"/>
  <c r="U49" i="7"/>
  <c r="U53" i="7"/>
  <c r="U57" i="7"/>
  <c r="U61" i="7"/>
  <c r="U65" i="7"/>
  <c r="U69" i="7"/>
  <c r="U46" i="7"/>
  <c r="U50" i="7"/>
  <c r="U54" i="7"/>
  <c r="U58" i="7"/>
  <c r="U62" i="7"/>
  <c r="U66" i="7"/>
  <c r="U70" i="7"/>
  <c r="U48" i="7"/>
  <c r="U56" i="7"/>
  <c r="U64" i="7"/>
  <c r="U51" i="7"/>
  <c r="U59" i="7"/>
  <c r="U67" i="7"/>
  <c r="U55" i="7"/>
  <c r="U43" i="7"/>
  <c r="U44" i="7"/>
  <c r="U60" i="7"/>
  <c r="U63" i="7"/>
  <c r="U47" i="7"/>
  <c r="U52" i="7"/>
  <c r="U68" i="7"/>
  <c r="S43" i="7"/>
  <c r="V43" i="7"/>
  <c r="U35" i="6"/>
  <c r="U33" i="6"/>
  <c r="U31" i="6"/>
  <c r="U32" i="6" s="1"/>
  <c r="U36" i="6"/>
  <c r="S31" i="6"/>
  <c r="S32" i="6" s="1"/>
  <c r="S33" i="6"/>
  <c r="S36" i="6"/>
  <c r="S35" i="6"/>
  <c r="J34" i="1"/>
  <c r="V36" i="6"/>
  <c r="V35" i="6"/>
  <c r="V31" i="6"/>
  <c r="V32" i="6" s="1"/>
  <c r="V33" i="6"/>
  <c r="T47" i="6"/>
  <c r="T51" i="6"/>
  <c r="T55" i="6"/>
  <c r="T59" i="6"/>
  <c r="T63" i="6"/>
  <c r="T67" i="6"/>
  <c r="T71" i="6"/>
  <c r="T48" i="6"/>
  <c r="T52" i="6"/>
  <c r="T56" i="6"/>
  <c r="T60" i="6"/>
  <c r="T64" i="6"/>
  <c r="T68" i="6"/>
  <c r="T44" i="6"/>
  <c r="T49" i="6"/>
  <c r="T57" i="6"/>
  <c r="T65" i="6"/>
  <c r="T45" i="6"/>
  <c r="T54" i="6"/>
  <c r="T66" i="6"/>
  <c r="T46" i="6"/>
  <c r="T58" i="6"/>
  <c r="T69" i="6"/>
  <c r="T50" i="6"/>
  <c r="T70" i="6"/>
  <c r="T53" i="6"/>
  <c r="T61" i="6"/>
  <c r="T62" i="6"/>
  <c r="R62" i="6"/>
  <c r="R45" i="6"/>
  <c r="R66" i="6"/>
  <c r="R50" i="6"/>
  <c r="R54" i="6"/>
  <c r="R48" i="6"/>
  <c r="R57" i="6"/>
  <c r="R56" i="6"/>
  <c r="R53" i="6"/>
  <c r="R64" i="6"/>
  <c r="R49" i="6"/>
  <c r="R58" i="6"/>
  <c r="R52" i="6"/>
  <c r="R63" i="6"/>
  <c r="R55" i="6"/>
  <c r="R46" i="6"/>
  <c r="R59" i="6"/>
  <c r="R67" i="6"/>
  <c r="R68" i="6"/>
  <c r="R65" i="6"/>
  <c r="R71" i="6"/>
  <c r="R51" i="6"/>
  <c r="R70" i="6"/>
  <c r="R61" i="6"/>
  <c r="R60" i="6"/>
  <c r="R47" i="6"/>
  <c r="R69" i="6"/>
  <c r="F1" i="9"/>
  <c r="C3" i="7"/>
  <c r="B1" i="7"/>
  <c r="B3" i="8"/>
  <c r="C3" i="8"/>
  <c r="D3" i="8"/>
  <c r="E3" i="8"/>
  <c r="F3" i="8"/>
  <c r="G3" i="8"/>
  <c r="H3" i="8"/>
  <c r="I3" i="8"/>
  <c r="J3" i="8"/>
  <c r="K3" i="8"/>
  <c r="L3" i="8"/>
  <c r="L4" i="7" s="1"/>
  <c r="L4" i="6" s="1"/>
  <c r="B4" i="8"/>
  <c r="C4" i="8"/>
  <c r="D4" i="8"/>
  <c r="E4" i="8"/>
  <c r="F4" i="8"/>
  <c r="G4" i="8"/>
  <c r="H4" i="8"/>
  <c r="I4" i="8"/>
  <c r="J4" i="8"/>
  <c r="K4" i="8"/>
  <c r="L4" i="8"/>
  <c r="L5" i="7" s="1"/>
  <c r="L5" i="6" s="1"/>
  <c r="B5" i="8"/>
  <c r="C5" i="8"/>
  <c r="D5" i="8"/>
  <c r="E5" i="8"/>
  <c r="F5" i="8"/>
  <c r="G5" i="8"/>
  <c r="H5" i="8"/>
  <c r="I5" i="8"/>
  <c r="J5" i="8"/>
  <c r="K5" i="8"/>
  <c r="L5" i="8"/>
  <c r="L6" i="7" s="1"/>
  <c r="L6" i="6" s="1"/>
  <c r="B6" i="8"/>
  <c r="C6" i="8"/>
  <c r="D6" i="8"/>
  <c r="E6" i="8"/>
  <c r="F6" i="8"/>
  <c r="G6" i="8"/>
  <c r="H6" i="8"/>
  <c r="I6" i="8"/>
  <c r="J6" i="8"/>
  <c r="K6" i="8"/>
  <c r="L6" i="8"/>
  <c r="L7" i="7" s="1"/>
  <c r="L7" i="6" s="1"/>
  <c r="B7" i="8"/>
  <c r="C7" i="8"/>
  <c r="D7" i="8"/>
  <c r="E7" i="8"/>
  <c r="F7" i="8"/>
  <c r="G7" i="8"/>
  <c r="H7" i="8"/>
  <c r="I7" i="8"/>
  <c r="J7" i="8"/>
  <c r="K7" i="8"/>
  <c r="L7" i="8"/>
  <c r="L8" i="7" s="1"/>
  <c r="L8" i="6" s="1"/>
  <c r="B8" i="8"/>
  <c r="C8" i="8"/>
  <c r="D8" i="8"/>
  <c r="E8" i="8"/>
  <c r="F8" i="8"/>
  <c r="G8" i="8"/>
  <c r="H8" i="8"/>
  <c r="I8" i="8"/>
  <c r="J8" i="8"/>
  <c r="K8" i="8"/>
  <c r="L8" i="8"/>
  <c r="L9" i="7" s="1"/>
  <c r="L9" i="6" s="1"/>
  <c r="B9" i="8"/>
  <c r="C9" i="8"/>
  <c r="D9" i="8"/>
  <c r="E9" i="8"/>
  <c r="F9" i="8"/>
  <c r="G9" i="8"/>
  <c r="H9" i="8"/>
  <c r="I9" i="8"/>
  <c r="J9" i="8"/>
  <c r="K9" i="8"/>
  <c r="L9" i="8"/>
  <c r="L10" i="7" s="1"/>
  <c r="L10" i="6" s="1"/>
  <c r="B10" i="8"/>
  <c r="C10" i="8"/>
  <c r="D10" i="8"/>
  <c r="E10" i="8"/>
  <c r="F10" i="8"/>
  <c r="G10" i="8"/>
  <c r="H10" i="8"/>
  <c r="I10" i="8"/>
  <c r="J10" i="8"/>
  <c r="K10" i="8"/>
  <c r="L10" i="8"/>
  <c r="L11" i="7" s="1"/>
  <c r="L11" i="6" s="1"/>
  <c r="B11" i="8"/>
  <c r="C11" i="8"/>
  <c r="D11" i="8"/>
  <c r="E11" i="8"/>
  <c r="F11" i="8"/>
  <c r="G11" i="8"/>
  <c r="H11" i="8"/>
  <c r="I11" i="8"/>
  <c r="J11" i="8"/>
  <c r="K11" i="8"/>
  <c r="L11" i="8"/>
  <c r="L12" i="7" s="1"/>
  <c r="L12" i="6" s="1"/>
  <c r="B12" i="8"/>
  <c r="C12" i="8"/>
  <c r="D12" i="8"/>
  <c r="E12" i="8"/>
  <c r="F12" i="8"/>
  <c r="G12" i="8"/>
  <c r="H12" i="8"/>
  <c r="I12" i="8"/>
  <c r="J12" i="8"/>
  <c r="K12" i="8"/>
  <c r="L12" i="8"/>
  <c r="L13" i="7" s="1"/>
  <c r="L13" i="6" s="1"/>
  <c r="B13" i="8"/>
  <c r="C13" i="8"/>
  <c r="D13" i="8"/>
  <c r="E13" i="8"/>
  <c r="F13" i="8"/>
  <c r="G13" i="8"/>
  <c r="H13" i="8"/>
  <c r="I13" i="8"/>
  <c r="J13" i="8"/>
  <c r="K13" i="8"/>
  <c r="L13" i="8"/>
  <c r="L14" i="7" s="1"/>
  <c r="L14" i="6" s="1"/>
  <c r="B14" i="8"/>
  <c r="C14" i="8"/>
  <c r="D14" i="8"/>
  <c r="E14" i="8"/>
  <c r="F14" i="8"/>
  <c r="G14" i="8"/>
  <c r="H14" i="8"/>
  <c r="I14" i="8"/>
  <c r="J14" i="8"/>
  <c r="K14" i="8"/>
  <c r="L14" i="8"/>
  <c r="L15" i="7" s="1"/>
  <c r="L15" i="6" s="1"/>
  <c r="B15" i="8"/>
  <c r="C15" i="8"/>
  <c r="D15" i="8"/>
  <c r="E15" i="8"/>
  <c r="F15" i="8"/>
  <c r="G15" i="8"/>
  <c r="H15" i="8"/>
  <c r="I15" i="8"/>
  <c r="J15" i="8"/>
  <c r="K15" i="8"/>
  <c r="L15" i="8"/>
  <c r="L16" i="7" s="1"/>
  <c r="L16" i="6" s="1"/>
  <c r="B16" i="8"/>
  <c r="C16" i="8"/>
  <c r="D16" i="8"/>
  <c r="E16" i="8"/>
  <c r="F16" i="8"/>
  <c r="G16" i="8"/>
  <c r="H16" i="8"/>
  <c r="I16" i="8"/>
  <c r="J16" i="8"/>
  <c r="K16" i="8"/>
  <c r="L16" i="8"/>
  <c r="L17" i="7" s="1"/>
  <c r="L17" i="6" s="1"/>
  <c r="B17" i="8"/>
  <c r="C17" i="8"/>
  <c r="D17" i="8"/>
  <c r="E17" i="8"/>
  <c r="F17" i="8"/>
  <c r="G17" i="8"/>
  <c r="H17" i="8"/>
  <c r="I17" i="8"/>
  <c r="J17" i="8"/>
  <c r="K17" i="8"/>
  <c r="L17" i="8"/>
  <c r="L18" i="7" s="1"/>
  <c r="L18" i="6" s="1"/>
  <c r="B18" i="8"/>
  <c r="C18" i="8"/>
  <c r="D18" i="8"/>
  <c r="E18" i="8"/>
  <c r="F18" i="8"/>
  <c r="G18" i="8"/>
  <c r="H18" i="8"/>
  <c r="I18" i="8"/>
  <c r="J18" i="8"/>
  <c r="K18" i="8"/>
  <c r="L18" i="8"/>
  <c r="L19" i="7" s="1"/>
  <c r="L19" i="6" s="1"/>
  <c r="B19" i="8"/>
  <c r="C19" i="8"/>
  <c r="D19" i="8"/>
  <c r="E19" i="8"/>
  <c r="F19" i="8"/>
  <c r="G19" i="8"/>
  <c r="H19" i="8"/>
  <c r="I19" i="8"/>
  <c r="J19" i="8"/>
  <c r="K19" i="8"/>
  <c r="L19" i="8"/>
  <c r="L20" i="7" s="1"/>
  <c r="L20" i="6" s="1"/>
  <c r="B20" i="8"/>
  <c r="C20" i="8"/>
  <c r="D20" i="8"/>
  <c r="E20" i="8"/>
  <c r="F20" i="8"/>
  <c r="G20" i="8"/>
  <c r="H20" i="8"/>
  <c r="I20" i="8"/>
  <c r="J20" i="8"/>
  <c r="K20" i="8"/>
  <c r="L20" i="8"/>
  <c r="L21" i="7" s="1"/>
  <c r="L21" i="6" s="1"/>
  <c r="B21" i="8"/>
  <c r="C21" i="8"/>
  <c r="D21" i="8"/>
  <c r="E21" i="8"/>
  <c r="F21" i="8"/>
  <c r="G21" i="8"/>
  <c r="H21" i="8"/>
  <c r="I21" i="8"/>
  <c r="J21" i="8"/>
  <c r="K21" i="8"/>
  <c r="L21" i="8"/>
  <c r="L22" i="7" s="1"/>
  <c r="L22" i="6" s="1"/>
  <c r="B22" i="8"/>
  <c r="C22" i="8"/>
  <c r="D22" i="8"/>
  <c r="E22" i="8"/>
  <c r="F22" i="8"/>
  <c r="G22" i="8"/>
  <c r="H22" i="8"/>
  <c r="I22" i="8"/>
  <c r="J22" i="8"/>
  <c r="K22" i="8"/>
  <c r="L22" i="8"/>
  <c r="L23" i="7" s="1"/>
  <c r="L23" i="6" s="1"/>
  <c r="B23" i="8"/>
  <c r="C23" i="8"/>
  <c r="D23" i="8"/>
  <c r="E23" i="8"/>
  <c r="F23" i="8"/>
  <c r="G23" i="8"/>
  <c r="H23" i="8"/>
  <c r="I23" i="8"/>
  <c r="J23" i="8"/>
  <c r="K23" i="8"/>
  <c r="L23" i="8"/>
  <c r="L24" i="7" s="1"/>
  <c r="L24" i="6" s="1"/>
  <c r="B24" i="8"/>
  <c r="C24" i="8"/>
  <c r="D24" i="8"/>
  <c r="E24" i="8"/>
  <c r="F24" i="8"/>
  <c r="G24" i="8"/>
  <c r="H24" i="8"/>
  <c r="I24" i="8"/>
  <c r="J24" i="8"/>
  <c r="K24" i="8"/>
  <c r="L24" i="8"/>
  <c r="L25" i="7" s="1"/>
  <c r="L25" i="6" s="1"/>
  <c r="B25" i="8"/>
  <c r="C25" i="8"/>
  <c r="D25" i="8"/>
  <c r="E25" i="8"/>
  <c r="F25" i="8"/>
  <c r="G25" i="8"/>
  <c r="H25" i="8"/>
  <c r="I25" i="8"/>
  <c r="J25" i="8"/>
  <c r="K25" i="8"/>
  <c r="L25" i="8"/>
  <c r="L26" i="7" s="1"/>
  <c r="L26" i="6" s="1"/>
  <c r="B26" i="8"/>
  <c r="C26" i="8"/>
  <c r="D26" i="8"/>
  <c r="E26" i="8"/>
  <c r="F26" i="8"/>
  <c r="G26" i="8"/>
  <c r="H26" i="8"/>
  <c r="I26" i="8"/>
  <c r="J26" i="8"/>
  <c r="K26" i="8"/>
  <c r="L26" i="8"/>
  <c r="L27" i="7" s="1"/>
  <c r="L27" i="6" s="1"/>
  <c r="B27" i="8"/>
  <c r="C27" i="8"/>
  <c r="D27" i="8"/>
  <c r="E27" i="8"/>
  <c r="F27" i="8"/>
  <c r="G27" i="8"/>
  <c r="H27" i="8"/>
  <c r="I27" i="8"/>
  <c r="J27" i="8"/>
  <c r="K27" i="8"/>
  <c r="L27" i="8"/>
  <c r="L28" i="7" s="1"/>
  <c r="L28" i="6" s="1"/>
  <c r="B28" i="8"/>
  <c r="C28" i="8"/>
  <c r="D28" i="8"/>
  <c r="E28" i="8"/>
  <c r="F28" i="8"/>
  <c r="G28" i="8"/>
  <c r="H28" i="8"/>
  <c r="I28" i="8"/>
  <c r="J28" i="8"/>
  <c r="K28" i="8"/>
  <c r="L28" i="8"/>
  <c r="L29" i="7" s="1"/>
  <c r="L29" i="6" s="1"/>
  <c r="B29" i="8"/>
  <c r="C29" i="8"/>
  <c r="D29" i="8"/>
  <c r="E29" i="8"/>
  <c r="F29" i="8"/>
  <c r="G29" i="8"/>
  <c r="H29" i="8"/>
  <c r="I29" i="8"/>
  <c r="J29" i="8"/>
  <c r="K29" i="8"/>
  <c r="L29" i="8"/>
  <c r="L30" i="7" s="1"/>
  <c r="L30" i="6" s="1"/>
  <c r="C2" i="8"/>
  <c r="D2" i="8"/>
  <c r="E2" i="8"/>
  <c r="F2" i="8"/>
  <c r="G2" i="8"/>
  <c r="H2" i="8"/>
  <c r="I2" i="8"/>
  <c r="J2" i="8"/>
  <c r="K2" i="8"/>
  <c r="L2" i="8"/>
  <c r="L3" i="7" s="1"/>
  <c r="C1" i="8"/>
  <c r="D1" i="8"/>
  <c r="E1" i="8"/>
  <c r="F1" i="8"/>
  <c r="G1" i="8"/>
  <c r="H1" i="8"/>
  <c r="I1" i="8"/>
  <c r="J1" i="8"/>
  <c r="K1" i="8"/>
  <c r="L1" i="8"/>
  <c r="P16" i="3"/>
  <c r="AN16" i="3" s="1"/>
  <c r="O15" i="3"/>
  <c r="AM15" i="3" s="1"/>
  <c r="N14" i="3"/>
  <c r="AL14" i="3" s="1"/>
  <c r="M13" i="3"/>
  <c r="AK13" i="3" s="1"/>
  <c r="L12" i="3"/>
  <c r="AJ12" i="3" s="1"/>
  <c r="K11" i="3"/>
  <c r="AI11" i="3" s="1"/>
  <c r="J10" i="3"/>
  <c r="AH10" i="3" s="1"/>
  <c r="I9" i="3"/>
  <c r="AG9" i="3" s="1"/>
  <c r="H8" i="3"/>
  <c r="AF8" i="3" s="1"/>
  <c r="G7" i="3"/>
  <c r="AE7" i="3" s="1"/>
  <c r="F6" i="3"/>
  <c r="AD6" i="3" s="1"/>
  <c r="E5" i="3"/>
  <c r="AC5" i="3" s="1"/>
  <c r="D4" i="3"/>
  <c r="AB4" i="3" s="1"/>
  <c r="C3" i="3"/>
  <c r="AA3" i="3" s="1"/>
  <c r="C1" i="3"/>
  <c r="AA1" i="3" s="1"/>
  <c r="D1" i="3"/>
  <c r="AB1" i="3" s="1"/>
  <c r="E1" i="3"/>
  <c r="AC1" i="3" s="1"/>
  <c r="F1" i="3"/>
  <c r="AD1" i="3" s="1"/>
  <c r="G1" i="3"/>
  <c r="AE1" i="3" s="1"/>
  <c r="H1" i="3"/>
  <c r="AF1" i="3" s="1"/>
  <c r="I1" i="3"/>
  <c r="AG1" i="3" s="1"/>
  <c r="J1" i="3"/>
  <c r="AH1" i="3" s="1"/>
  <c r="K1" i="3"/>
  <c r="AI1" i="3" s="1"/>
  <c r="L1" i="3"/>
  <c r="AJ1" i="3" s="1"/>
  <c r="M1" i="3"/>
  <c r="AK1" i="3" s="1"/>
  <c r="N1" i="3"/>
  <c r="AL1" i="3" s="1"/>
  <c r="O1" i="3"/>
  <c r="AM1" i="3" s="1"/>
  <c r="P1" i="3"/>
  <c r="AN1" i="3" s="1"/>
  <c r="R1" i="3"/>
  <c r="AP1" i="3" s="1"/>
  <c r="S1" i="3"/>
  <c r="AQ1" i="3" s="1"/>
  <c r="T1" i="3"/>
  <c r="AR1" i="3" s="1"/>
  <c r="U1" i="3"/>
  <c r="AS1" i="3" s="1"/>
  <c r="B2" i="3"/>
  <c r="Z2" i="3" s="1"/>
  <c r="H33" i="2"/>
  <c r="I33" i="2"/>
  <c r="J33" i="2"/>
  <c r="K33" i="2"/>
  <c r="L33" i="2"/>
  <c r="C31" i="2"/>
  <c r="C32" i="2" s="1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B32" i="2"/>
  <c r="B33" i="2"/>
  <c r="C33" i="2"/>
  <c r="D33" i="2"/>
  <c r="E33" i="2"/>
  <c r="F33" i="2"/>
  <c r="G33" i="2"/>
  <c r="B31" i="1"/>
  <c r="C31" i="1"/>
  <c r="D31" i="1"/>
  <c r="E31" i="1"/>
  <c r="F31" i="1"/>
  <c r="K31" i="1"/>
  <c r="L31" i="1"/>
  <c r="V44" i="6" l="1"/>
  <c r="V34" i="6"/>
  <c r="S44" i="6"/>
  <c r="S34" i="6"/>
  <c r="U47" i="6"/>
  <c r="U51" i="6"/>
  <c r="U55" i="6"/>
  <c r="U59" i="6"/>
  <c r="U63" i="6"/>
  <c r="U67" i="6"/>
  <c r="U71" i="6"/>
  <c r="U48" i="6"/>
  <c r="U52" i="6"/>
  <c r="U56" i="6"/>
  <c r="U60" i="6"/>
  <c r="U64" i="6"/>
  <c r="U68" i="6"/>
  <c r="U44" i="6"/>
  <c r="U45" i="6"/>
  <c r="U53" i="6"/>
  <c r="U61" i="6"/>
  <c r="U69" i="6"/>
  <c r="U50" i="6"/>
  <c r="U62" i="6"/>
  <c r="U54" i="6"/>
  <c r="U65" i="6"/>
  <c r="U57" i="6"/>
  <c r="U58" i="6"/>
  <c r="U70" i="6"/>
  <c r="U46" i="6"/>
  <c r="U49" i="6"/>
  <c r="U66" i="6"/>
  <c r="V67" i="6"/>
  <c r="V49" i="6"/>
  <c r="V55" i="6"/>
  <c r="V69" i="6"/>
  <c r="V58" i="6"/>
  <c r="V70" i="6"/>
  <c r="V48" i="6"/>
  <c r="V52" i="6"/>
  <c r="V68" i="6"/>
  <c r="V51" i="6"/>
  <c r="V57" i="6"/>
  <c r="V61" i="6"/>
  <c r="V56" i="6"/>
  <c r="V46" i="6"/>
  <c r="V47" i="6"/>
  <c r="V45" i="6"/>
  <c r="V60" i="6"/>
  <c r="V62" i="6"/>
  <c r="V50" i="6"/>
  <c r="V71" i="6"/>
  <c r="V66" i="6"/>
  <c r="V65" i="6"/>
  <c r="V53" i="6"/>
  <c r="V59" i="6"/>
  <c r="V63" i="6"/>
  <c r="V64" i="6"/>
  <c r="V54" i="6"/>
  <c r="S45" i="6"/>
  <c r="S71" i="6"/>
  <c r="S58" i="6"/>
  <c r="S47" i="6"/>
  <c r="S51" i="6"/>
  <c r="S60" i="6"/>
  <c r="S52" i="6"/>
  <c r="S53" i="6"/>
  <c r="S62" i="6"/>
  <c r="S55" i="6"/>
  <c r="S57" i="6"/>
  <c r="S56" i="6"/>
  <c r="S69" i="6"/>
  <c r="S49" i="6"/>
  <c r="S68" i="6"/>
  <c r="S67" i="6"/>
  <c r="S54" i="6"/>
  <c r="S63" i="6"/>
  <c r="S65" i="6"/>
  <c r="S66" i="6"/>
  <c r="S70" i="6"/>
  <c r="S64" i="6"/>
  <c r="S48" i="6"/>
  <c r="S46" i="6"/>
  <c r="S61" i="6"/>
  <c r="S59" i="6"/>
  <c r="S50" i="6"/>
  <c r="U34" i="6"/>
  <c r="M33" i="7"/>
  <c r="M31" i="7"/>
  <c r="M32" i="7" s="1"/>
  <c r="P31" i="7"/>
  <c r="P32" i="7" s="1"/>
  <c r="P33" i="7"/>
  <c r="O31" i="7"/>
  <c r="O32" i="7" s="1"/>
  <c r="O33" i="7"/>
  <c r="L3" i="6"/>
  <c r="L31" i="7"/>
  <c r="L32" i="7" s="1"/>
  <c r="L33" i="7"/>
  <c r="N31" i="7"/>
  <c r="N32" i="7" s="1"/>
  <c r="N33" i="7"/>
  <c r="F30" i="8"/>
  <c r="R30" i="8"/>
  <c r="M30" i="8"/>
  <c r="T30" i="8"/>
  <c r="P30" i="8"/>
  <c r="N30" i="8"/>
  <c r="O30" i="8"/>
  <c r="J30" i="8"/>
  <c r="G34" i="2"/>
  <c r="K30" i="8"/>
  <c r="I30" i="8"/>
  <c r="H30" i="8"/>
  <c r="G30" i="8"/>
  <c r="E30" i="8"/>
  <c r="D30" i="8"/>
  <c r="C30" i="8"/>
  <c r="C31" i="7"/>
  <c r="C33" i="7"/>
  <c r="C3" i="6"/>
  <c r="D34" i="2"/>
  <c r="K34" i="2"/>
  <c r="I34" i="2"/>
  <c r="L34" i="2"/>
  <c r="H34" i="2"/>
  <c r="E34" i="2"/>
  <c r="B34" i="2"/>
  <c r="J34" i="2"/>
  <c r="F34" i="2"/>
  <c r="C34" i="2"/>
  <c r="C75" i="6"/>
  <c r="D75" i="6"/>
  <c r="H1" i="9" s="1"/>
  <c r="B75" i="6"/>
  <c r="N34" i="7" l="1"/>
  <c r="O34" i="7"/>
  <c r="P34" i="7"/>
  <c r="L34" i="7"/>
  <c r="M34" i="7"/>
  <c r="C46" i="7"/>
  <c r="C50" i="7"/>
  <c r="C54" i="7"/>
  <c r="C58" i="7"/>
  <c r="C62" i="7"/>
  <c r="C66" i="7"/>
  <c r="C70" i="7"/>
  <c r="C53" i="7"/>
  <c r="C32" i="7"/>
  <c r="C34" i="7" s="1"/>
  <c r="C47" i="7"/>
  <c r="C51" i="7"/>
  <c r="C55" i="7"/>
  <c r="C59" i="7"/>
  <c r="C63" i="7"/>
  <c r="C67" i="7"/>
  <c r="C49" i="7"/>
  <c r="C57" i="7"/>
  <c r="C65" i="7"/>
  <c r="C44" i="7"/>
  <c r="C48" i="7"/>
  <c r="C52" i="7"/>
  <c r="C56" i="7"/>
  <c r="C60" i="7"/>
  <c r="C64" i="7"/>
  <c r="C68" i="7"/>
  <c r="C45" i="7"/>
  <c r="C61" i="7"/>
  <c r="C69" i="7"/>
  <c r="C43" i="7"/>
  <c r="B2" i="7"/>
  <c r="B2" i="6" s="1"/>
  <c r="AA1" i="8"/>
  <c r="L30" i="8" l="1"/>
  <c r="S70" i="7" l="1"/>
  <c r="B3" i="7"/>
  <c r="J42" i="7"/>
  <c r="K42" i="7"/>
  <c r="L42" i="7"/>
  <c r="C42" i="7"/>
  <c r="D42" i="7"/>
  <c r="E42" i="7"/>
  <c r="F42" i="7"/>
  <c r="G42" i="7"/>
  <c r="H42" i="7"/>
  <c r="I42" i="7"/>
  <c r="B1" i="3"/>
  <c r="Z1" i="3" s="1"/>
  <c r="B3" i="6" l="1"/>
  <c r="B42" i="7"/>
  <c r="B1" i="6"/>
  <c r="B43" i="6" s="1"/>
  <c r="B31" i="7"/>
  <c r="B33" i="7"/>
  <c r="B36" i="7"/>
  <c r="B35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B47" i="7" l="1"/>
  <c r="B51" i="7"/>
  <c r="B55" i="7"/>
  <c r="B59" i="7"/>
  <c r="B63" i="7"/>
  <c r="B67" i="7"/>
  <c r="B46" i="7"/>
  <c r="B50" i="7"/>
  <c r="B54" i="7"/>
  <c r="B58" i="7"/>
  <c r="B62" i="7"/>
  <c r="B66" i="7"/>
  <c r="B70" i="7"/>
  <c r="B44" i="7"/>
  <c r="B48" i="7"/>
  <c r="B52" i="7"/>
  <c r="B56" i="7"/>
  <c r="B60" i="7"/>
  <c r="B64" i="7"/>
  <c r="B68" i="7"/>
  <c r="B45" i="7"/>
  <c r="B49" i="7"/>
  <c r="B53" i="7"/>
  <c r="B57" i="7"/>
  <c r="B61" i="7"/>
  <c r="B65" i="7"/>
  <c r="B69" i="7"/>
  <c r="B43" i="7"/>
  <c r="A67" i="7"/>
  <c r="A101" i="7" s="1"/>
  <c r="A27" i="6"/>
  <c r="A68" i="6" s="1"/>
  <c r="A100" i="6" s="1"/>
  <c r="A63" i="7"/>
  <c r="A97" i="7" s="1"/>
  <c r="A23" i="6"/>
  <c r="A64" i="6" s="1"/>
  <c r="A96" i="6" s="1"/>
  <c r="A59" i="7"/>
  <c r="A93" i="7" s="1"/>
  <c r="A19" i="6"/>
  <c r="A60" i="6" s="1"/>
  <c r="A92" i="6" s="1"/>
  <c r="A55" i="7"/>
  <c r="A89" i="7" s="1"/>
  <c r="A15" i="6"/>
  <c r="A56" i="6" s="1"/>
  <c r="A88" i="6" s="1"/>
  <c r="A51" i="7"/>
  <c r="A85" i="7" s="1"/>
  <c r="A11" i="6"/>
  <c r="A52" i="6" s="1"/>
  <c r="A84" i="6" s="1"/>
  <c r="A47" i="7"/>
  <c r="A81" i="7" s="1"/>
  <c r="A7" i="6"/>
  <c r="A48" i="6" s="1"/>
  <c r="A80" i="6" s="1"/>
  <c r="A70" i="7"/>
  <c r="A104" i="7" s="1"/>
  <c r="A30" i="6"/>
  <c r="A71" i="6" s="1"/>
  <c r="A103" i="6" s="1"/>
  <c r="A66" i="7"/>
  <c r="A100" i="7" s="1"/>
  <c r="A26" i="6"/>
  <c r="A67" i="6" s="1"/>
  <c r="A99" i="6" s="1"/>
  <c r="A62" i="7"/>
  <c r="A96" i="7" s="1"/>
  <c r="A22" i="6"/>
  <c r="A63" i="6" s="1"/>
  <c r="A95" i="6" s="1"/>
  <c r="A58" i="7"/>
  <c r="A92" i="7" s="1"/>
  <c r="A18" i="6"/>
  <c r="A59" i="6" s="1"/>
  <c r="A91" i="6" s="1"/>
  <c r="A54" i="7"/>
  <c r="A88" i="7" s="1"/>
  <c r="A14" i="6"/>
  <c r="A55" i="6" s="1"/>
  <c r="A87" i="6" s="1"/>
  <c r="A50" i="7"/>
  <c r="A84" i="7" s="1"/>
  <c r="A10" i="6"/>
  <c r="A51" i="6" s="1"/>
  <c r="A83" i="6" s="1"/>
  <c r="A69" i="7"/>
  <c r="A103" i="7" s="1"/>
  <c r="A29" i="6"/>
  <c r="A70" i="6" s="1"/>
  <c r="A102" i="6" s="1"/>
  <c r="A65" i="7"/>
  <c r="A99" i="7" s="1"/>
  <c r="A25" i="6"/>
  <c r="A66" i="6" s="1"/>
  <c r="A98" i="6" s="1"/>
  <c r="A61" i="7"/>
  <c r="A95" i="7" s="1"/>
  <c r="A21" i="6"/>
  <c r="A62" i="6" s="1"/>
  <c r="A94" i="6" s="1"/>
  <c r="A57" i="7"/>
  <c r="A91" i="7" s="1"/>
  <c r="A17" i="6"/>
  <c r="A58" i="6" s="1"/>
  <c r="A90" i="6" s="1"/>
  <c r="A53" i="7"/>
  <c r="A87" i="7" s="1"/>
  <c r="A13" i="6"/>
  <c r="A54" i="6" s="1"/>
  <c r="A86" i="6" s="1"/>
  <c r="A49" i="7"/>
  <c r="A83" i="7" s="1"/>
  <c r="A9" i="6"/>
  <c r="A50" i="6" s="1"/>
  <c r="A82" i="6" s="1"/>
  <c r="A45" i="7"/>
  <c r="A79" i="7" s="1"/>
  <c r="A5" i="6"/>
  <c r="A46" i="6" s="1"/>
  <c r="A78" i="6" s="1"/>
  <c r="A43" i="7"/>
  <c r="A77" i="7" s="1"/>
  <c r="A3" i="6"/>
  <c r="A44" i="6" s="1"/>
  <c r="A76" i="6" s="1"/>
  <c r="A46" i="7"/>
  <c r="A80" i="7" s="1"/>
  <c r="A6" i="6"/>
  <c r="A47" i="6" s="1"/>
  <c r="A79" i="6" s="1"/>
  <c r="A68" i="7"/>
  <c r="A102" i="7" s="1"/>
  <c r="A28" i="6"/>
  <c r="A69" i="6" s="1"/>
  <c r="A101" i="6" s="1"/>
  <c r="A64" i="7"/>
  <c r="A98" i="7" s="1"/>
  <c r="A24" i="6"/>
  <c r="A65" i="6" s="1"/>
  <c r="A97" i="6" s="1"/>
  <c r="A60" i="7"/>
  <c r="A94" i="7" s="1"/>
  <c r="A20" i="6"/>
  <c r="A61" i="6" s="1"/>
  <c r="A93" i="6" s="1"/>
  <c r="A56" i="7"/>
  <c r="A90" i="7" s="1"/>
  <c r="A16" i="6"/>
  <c r="A57" i="6" s="1"/>
  <c r="A89" i="6" s="1"/>
  <c r="A52" i="7"/>
  <c r="A86" i="7" s="1"/>
  <c r="A12" i="6"/>
  <c r="A53" i="6" s="1"/>
  <c r="A85" i="6" s="1"/>
  <c r="A48" i="7"/>
  <c r="A82" i="7" s="1"/>
  <c r="A8" i="6"/>
  <c r="A49" i="6" s="1"/>
  <c r="A81" i="6" s="1"/>
  <c r="A44" i="7"/>
  <c r="A78" i="7" s="1"/>
  <c r="A4" i="6"/>
  <c r="A45" i="6" s="1"/>
  <c r="A77" i="6" s="1"/>
  <c r="B32" i="7"/>
  <c r="B34" i="7" s="1"/>
  <c r="B35" i="6"/>
  <c r="B33" i="6"/>
  <c r="B31" i="6"/>
  <c r="B32" i="6" s="1"/>
  <c r="B2" i="8"/>
  <c r="B1" i="8"/>
  <c r="B34" i="6" l="1"/>
  <c r="A25" i="8"/>
  <c r="A26" i="8"/>
  <c r="A27" i="8"/>
  <c r="A28" i="8"/>
  <c r="Y28" i="8" s="1"/>
  <c r="B3" i="9" s="1"/>
  <c r="A29" i="8"/>
  <c r="A15" i="8"/>
  <c r="A16" i="8"/>
  <c r="A17" i="8"/>
  <c r="Y17" i="8" s="1"/>
  <c r="B24" i="9" s="1"/>
  <c r="A18" i="8"/>
  <c r="A19" i="8"/>
  <c r="A20" i="8"/>
  <c r="A21" i="8"/>
  <c r="A22" i="8"/>
  <c r="Y25" i="8" s="1"/>
  <c r="B25" i="9" s="1"/>
  <c r="A23" i="8"/>
  <c r="A24" i="8"/>
  <c r="Y16" i="8" s="1"/>
  <c r="B28" i="9" s="1"/>
  <c r="A8" i="8"/>
  <c r="A9" i="8"/>
  <c r="A10" i="8"/>
  <c r="A11" i="8"/>
  <c r="A12" i="8"/>
  <c r="A13" i="8"/>
  <c r="A14" i="8"/>
  <c r="Y14" i="8" s="1"/>
  <c r="B17" i="9" s="1"/>
  <c r="A3" i="8"/>
  <c r="A4" i="8"/>
  <c r="A5" i="8"/>
  <c r="A6" i="8"/>
  <c r="Y19" i="8" s="1"/>
  <c r="B21" i="9" s="1"/>
  <c r="A7" i="8"/>
  <c r="A2" i="8"/>
  <c r="Y18" i="8" l="1"/>
  <c r="B2" i="9" s="1"/>
  <c r="Y9" i="8"/>
  <c r="B11" i="9" s="1"/>
  <c r="Y22" i="8"/>
  <c r="B4" i="9" s="1"/>
  <c r="Y20" i="8"/>
  <c r="B26" i="9" s="1"/>
  <c r="Y21" i="8"/>
  <c r="B6" i="9" s="1"/>
  <c r="Y27" i="8"/>
  <c r="B20" i="9" s="1"/>
  <c r="Y23" i="8"/>
  <c r="B9" i="9" s="1"/>
  <c r="Y26" i="8"/>
  <c r="B15" i="9" s="1"/>
  <c r="Y15" i="8"/>
  <c r="B19" i="9" s="1"/>
  <c r="Y11" i="8"/>
  <c r="B16" i="9" s="1"/>
  <c r="Y7" i="8"/>
  <c r="B7" i="9" s="1"/>
  <c r="Y2" i="8"/>
  <c r="B12" i="9" s="1"/>
  <c r="Y10" i="8"/>
  <c r="B23" i="9" s="1"/>
  <c r="Y29" i="8"/>
  <c r="B14" i="9" s="1"/>
  <c r="Y8" i="8"/>
  <c r="B5" i="9" s="1"/>
  <c r="Y3" i="8"/>
  <c r="B13" i="9" s="1"/>
  <c r="Y5" i="8"/>
  <c r="B18" i="9" s="1"/>
  <c r="Y12" i="8"/>
  <c r="B8" i="9" s="1"/>
  <c r="Y13" i="8"/>
  <c r="B29" i="9" s="1"/>
  <c r="Y24" i="8"/>
  <c r="B22" i="9" s="1"/>
  <c r="Y6" i="8"/>
  <c r="B10" i="9" s="1"/>
  <c r="Y4" i="8"/>
  <c r="B27" i="9" s="1"/>
  <c r="B30" i="8"/>
  <c r="R33" i="1"/>
  <c r="S33" i="1"/>
  <c r="T33" i="1"/>
  <c r="U33" i="1"/>
  <c r="V33" i="1"/>
  <c r="W33" i="1"/>
  <c r="R31" i="1"/>
  <c r="R32" i="1" s="1"/>
  <c r="S31" i="1"/>
  <c r="S32" i="1" s="1"/>
  <c r="T31" i="1"/>
  <c r="T32" i="1" s="1"/>
  <c r="U31" i="1"/>
  <c r="U32" i="1" s="1"/>
  <c r="V31" i="1"/>
  <c r="V32" i="1" s="1"/>
  <c r="W31" i="1"/>
  <c r="W32" i="1" s="1"/>
  <c r="C32" i="1"/>
  <c r="D32" i="1"/>
  <c r="E32" i="1"/>
  <c r="F32" i="1"/>
  <c r="G31" i="1"/>
  <c r="G32" i="1" s="1"/>
  <c r="H31" i="1"/>
  <c r="H32" i="1" s="1"/>
  <c r="I31" i="1"/>
  <c r="I32" i="1" s="1"/>
  <c r="K32" i="1"/>
  <c r="L32" i="1"/>
  <c r="M31" i="1"/>
  <c r="M32" i="1" s="1"/>
  <c r="N31" i="1"/>
  <c r="N32" i="1" s="1"/>
  <c r="O31" i="1"/>
  <c r="O32" i="1" s="1"/>
  <c r="P31" i="1"/>
  <c r="P32" i="1" s="1"/>
  <c r="Q31" i="1"/>
  <c r="Q32" i="1" s="1"/>
  <c r="B33" i="1"/>
  <c r="C33" i="1"/>
  <c r="D33" i="1"/>
  <c r="E33" i="1"/>
  <c r="F33" i="1"/>
  <c r="G33" i="1"/>
  <c r="H33" i="1"/>
  <c r="I33" i="1"/>
  <c r="K33" i="1"/>
  <c r="L33" i="1"/>
  <c r="M33" i="1"/>
  <c r="N33" i="1"/>
  <c r="O33" i="1"/>
  <c r="P33" i="1"/>
  <c r="Q33" i="1"/>
  <c r="W27" i="8" l="1"/>
  <c r="W20" i="8"/>
  <c r="W21" i="8"/>
  <c r="W5" i="8"/>
  <c r="W15" i="8"/>
  <c r="W12" i="8"/>
  <c r="W18" i="8"/>
  <c r="W7" i="8"/>
  <c r="W8" i="8"/>
  <c r="W17" i="8"/>
  <c r="W11" i="8"/>
  <c r="W4" i="8"/>
  <c r="W14" i="8"/>
  <c r="W3" i="8"/>
  <c r="W29" i="8"/>
  <c r="W13" i="8"/>
  <c r="W23" i="8"/>
  <c r="W24" i="8"/>
  <c r="W26" i="8"/>
  <c r="W10" i="8"/>
  <c r="W28" i="8"/>
  <c r="W9" i="8"/>
  <c r="W19" i="8"/>
  <c r="W16" i="8"/>
  <c r="W22" i="8"/>
  <c r="W6" i="8"/>
  <c r="W25" i="8"/>
  <c r="W2" i="8"/>
  <c r="T34" i="1"/>
  <c r="U34" i="1"/>
  <c r="D34" i="1"/>
  <c r="R34" i="1"/>
  <c r="C34" i="1"/>
  <c r="L34" i="1"/>
  <c r="W34" i="1"/>
  <c r="S34" i="1"/>
  <c r="H34" i="1"/>
  <c r="E34" i="1"/>
  <c r="V34" i="1"/>
  <c r="O34" i="1"/>
  <c r="Q34" i="1"/>
  <c r="P34" i="1"/>
  <c r="N34" i="1"/>
  <c r="M34" i="1"/>
  <c r="K34" i="1"/>
  <c r="I34" i="1"/>
  <c r="G34" i="1"/>
  <c r="F34" i="1"/>
  <c r="AB33" i="1"/>
  <c r="AB31" i="1"/>
  <c r="AB32" i="1" s="1"/>
  <c r="X33" i="1"/>
  <c r="X31" i="1"/>
  <c r="X32" i="1" s="1"/>
  <c r="Z33" i="1"/>
  <c r="Z31" i="1"/>
  <c r="Z32" i="1" s="1"/>
  <c r="Y33" i="1"/>
  <c r="Y31" i="1"/>
  <c r="Y32" i="1" s="1"/>
  <c r="B32" i="1"/>
  <c r="B34" i="1" s="1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B44" i="6" s="1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AB2" i="8" l="1"/>
  <c r="AC2" i="8"/>
  <c r="D47" i="6"/>
  <c r="D51" i="6"/>
  <c r="D55" i="6"/>
  <c r="D59" i="6"/>
  <c r="D63" i="6"/>
  <c r="D67" i="6"/>
  <c r="D71" i="6"/>
  <c r="D54" i="6"/>
  <c r="D48" i="6"/>
  <c r="D52" i="6"/>
  <c r="D56" i="6"/>
  <c r="D60" i="6"/>
  <c r="D64" i="6"/>
  <c r="D68" i="6"/>
  <c r="D44" i="6"/>
  <c r="D50" i="6"/>
  <c r="D62" i="6"/>
  <c r="D70" i="6"/>
  <c r="D45" i="6"/>
  <c r="D49" i="6"/>
  <c r="D53" i="6"/>
  <c r="D57" i="6"/>
  <c r="D61" i="6"/>
  <c r="D65" i="6"/>
  <c r="D69" i="6"/>
  <c r="D46" i="6"/>
  <c r="D58" i="6"/>
  <c r="D66" i="6"/>
  <c r="C48" i="6"/>
  <c r="C52" i="6"/>
  <c r="C56" i="6"/>
  <c r="C60" i="6"/>
  <c r="C64" i="6"/>
  <c r="C68" i="6"/>
  <c r="C45" i="6"/>
  <c r="C49" i="6"/>
  <c r="C53" i="6"/>
  <c r="C57" i="6"/>
  <c r="C61" i="6"/>
  <c r="C65" i="6"/>
  <c r="C69" i="6"/>
  <c r="C51" i="6"/>
  <c r="C59" i="6"/>
  <c r="C71" i="6"/>
  <c r="C46" i="6"/>
  <c r="C50" i="6"/>
  <c r="C54" i="6"/>
  <c r="C58" i="6"/>
  <c r="C62" i="6"/>
  <c r="C66" i="6"/>
  <c r="C70" i="6"/>
  <c r="C47" i="6"/>
  <c r="C55" i="6"/>
  <c r="C63" i="6"/>
  <c r="C67" i="6"/>
  <c r="C44" i="6"/>
  <c r="J46" i="6"/>
  <c r="J50" i="6"/>
  <c r="J54" i="6"/>
  <c r="J58" i="6"/>
  <c r="J62" i="6"/>
  <c r="J66" i="6"/>
  <c r="J70" i="6"/>
  <c r="J48" i="6"/>
  <c r="J53" i="6"/>
  <c r="J59" i="6"/>
  <c r="J64" i="6"/>
  <c r="J69" i="6"/>
  <c r="J49" i="6"/>
  <c r="J55" i="6"/>
  <c r="J60" i="6"/>
  <c r="J65" i="6"/>
  <c r="J71" i="6"/>
  <c r="J45" i="6"/>
  <c r="J51" i="6"/>
  <c r="J56" i="6"/>
  <c r="J61" i="6"/>
  <c r="J67" i="6"/>
  <c r="J44" i="6"/>
  <c r="J47" i="6"/>
  <c r="J68" i="6"/>
  <c r="J52" i="6"/>
  <c r="J57" i="6"/>
  <c r="J63" i="6"/>
  <c r="H46" i="6"/>
  <c r="H50" i="6"/>
  <c r="H54" i="6"/>
  <c r="H58" i="6"/>
  <c r="H62" i="6"/>
  <c r="H66" i="6"/>
  <c r="H70" i="6"/>
  <c r="H45" i="6"/>
  <c r="H51" i="6"/>
  <c r="H56" i="6"/>
  <c r="H61" i="6"/>
  <c r="H67" i="6"/>
  <c r="H44" i="6"/>
  <c r="H47" i="6"/>
  <c r="H52" i="6"/>
  <c r="H57" i="6"/>
  <c r="H63" i="6"/>
  <c r="H68" i="6"/>
  <c r="H48" i="6"/>
  <c r="H53" i="6"/>
  <c r="H59" i="6"/>
  <c r="H64" i="6"/>
  <c r="H69" i="6"/>
  <c r="H55" i="6"/>
  <c r="H60" i="6"/>
  <c r="H65" i="6"/>
  <c r="H49" i="6"/>
  <c r="H71" i="6"/>
  <c r="Q67" i="7"/>
  <c r="Q63" i="7"/>
  <c r="Q56" i="7"/>
  <c r="Q48" i="7"/>
  <c r="Q59" i="7"/>
  <c r="Q55" i="7"/>
  <c r="Q51" i="7"/>
  <c r="Q47" i="7"/>
  <c r="Q70" i="7"/>
  <c r="Q66" i="7"/>
  <c r="Q62" i="7"/>
  <c r="Q58" i="7"/>
  <c r="Q54" i="7"/>
  <c r="Q50" i="7"/>
  <c r="Q46" i="7"/>
  <c r="Q49" i="7"/>
  <c r="Q45" i="7"/>
  <c r="Q44" i="7"/>
  <c r="Q60" i="7"/>
  <c r="Q68" i="7"/>
  <c r="Q52" i="7"/>
  <c r="Q69" i="7"/>
  <c r="Q65" i="7"/>
  <c r="Q61" i="7"/>
  <c r="Q57" i="7"/>
  <c r="Q53" i="7"/>
  <c r="Q64" i="7"/>
  <c r="P66" i="7"/>
  <c r="P54" i="7"/>
  <c r="P70" i="7"/>
  <c r="P58" i="7"/>
  <c r="P50" i="7"/>
  <c r="P67" i="7"/>
  <c r="P63" i="7"/>
  <c r="P59" i="7"/>
  <c r="P55" i="7"/>
  <c r="P51" i="7"/>
  <c r="P47" i="7"/>
  <c r="P46" i="7"/>
  <c r="P62" i="7"/>
  <c r="P69" i="7"/>
  <c r="P65" i="7"/>
  <c r="P61" i="7"/>
  <c r="P45" i="7"/>
  <c r="P56" i="7"/>
  <c r="P49" i="7"/>
  <c r="P60" i="7"/>
  <c r="P48" i="7"/>
  <c r="P57" i="7"/>
  <c r="P68" i="7"/>
  <c r="P52" i="7"/>
  <c r="P44" i="7"/>
  <c r="P53" i="7"/>
  <c r="P64" i="7"/>
  <c r="M70" i="7"/>
  <c r="M58" i="7"/>
  <c r="M50" i="7"/>
  <c r="M69" i="7"/>
  <c r="M65" i="7"/>
  <c r="M54" i="7"/>
  <c r="M61" i="7"/>
  <c r="M57" i="7"/>
  <c r="M53" i="7"/>
  <c r="M49" i="7"/>
  <c r="M45" i="7"/>
  <c r="M68" i="7"/>
  <c r="M64" i="7"/>
  <c r="M60" i="7"/>
  <c r="M56" i="7"/>
  <c r="M52" i="7"/>
  <c r="M48" i="7"/>
  <c r="M44" i="7"/>
  <c r="M63" i="7"/>
  <c r="M55" i="7"/>
  <c r="M46" i="7"/>
  <c r="M66" i="7"/>
  <c r="M67" i="7"/>
  <c r="M59" i="7"/>
  <c r="M51" i="7"/>
  <c r="M47" i="7"/>
  <c r="M62" i="7"/>
  <c r="K46" i="7"/>
  <c r="K50" i="7"/>
  <c r="K54" i="7"/>
  <c r="K58" i="7"/>
  <c r="K62" i="7"/>
  <c r="K66" i="7"/>
  <c r="K70" i="7"/>
  <c r="K47" i="7"/>
  <c r="K51" i="7"/>
  <c r="K55" i="7"/>
  <c r="K59" i="7"/>
  <c r="K63" i="7"/>
  <c r="K67" i="7"/>
  <c r="K44" i="7"/>
  <c r="K52" i="7"/>
  <c r="K60" i="7"/>
  <c r="K68" i="7"/>
  <c r="K45" i="7"/>
  <c r="K53" i="7"/>
  <c r="K61" i="7"/>
  <c r="K69" i="7"/>
  <c r="K48" i="7"/>
  <c r="K56" i="7"/>
  <c r="K64" i="7"/>
  <c r="K49" i="7"/>
  <c r="K57" i="7"/>
  <c r="K65" i="7"/>
  <c r="I44" i="7"/>
  <c r="I48" i="7"/>
  <c r="I52" i="7"/>
  <c r="I56" i="7"/>
  <c r="I60" i="7"/>
  <c r="I64" i="7"/>
  <c r="I68" i="7"/>
  <c r="I45" i="7"/>
  <c r="I49" i="7"/>
  <c r="I53" i="7"/>
  <c r="I57" i="7"/>
  <c r="I61" i="7"/>
  <c r="I65" i="7"/>
  <c r="I69" i="7"/>
  <c r="I46" i="7"/>
  <c r="I54" i="7"/>
  <c r="I62" i="7"/>
  <c r="I70" i="7"/>
  <c r="I47" i="7"/>
  <c r="I55" i="7"/>
  <c r="I63" i="7"/>
  <c r="I50" i="7"/>
  <c r="I58" i="7"/>
  <c r="I66" i="7"/>
  <c r="I51" i="7"/>
  <c r="I59" i="7"/>
  <c r="I67" i="7"/>
  <c r="G46" i="7"/>
  <c r="G50" i="7"/>
  <c r="G54" i="7"/>
  <c r="G58" i="7"/>
  <c r="G62" i="7"/>
  <c r="G66" i="7"/>
  <c r="G70" i="7"/>
  <c r="G47" i="7"/>
  <c r="G51" i="7"/>
  <c r="G55" i="7"/>
  <c r="G59" i="7"/>
  <c r="G63" i="7"/>
  <c r="G67" i="7"/>
  <c r="G48" i="7"/>
  <c r="G56" i="7"/>
  <c r="G64" i="7"/>
  <c r="G49" i="7"/>
  <c r="G57" i="7"/>
  <c r="G65" i="7"/>
  <c r="G44" i="7"/>
  <c r="G52" i="7"/>
  <c r="G60" i="7"/>
  <c r="G68" i="7"/>
  <c r="G45" i="7"/>
  <c r="G53" i="7"/>
  <c r="G61" i="7"/>
  <c r="G69" i="7"/>
  <c r="E44" i="7"/>
  <c r="E48" i="7"/>
  <c r="E52" i="7"/>
  <c r="E56" i="7"/>
  <c r="E60" i="7"/>
  <c r="E64" i="7"/>
  <c r="E68" i="7"/>
  <c r="E45" i="7"/>
  <c r="E49" i="7"/>
  <c r="E53" i="7"/>
  <c r="E57" i="7"/>
  <c r="E61" i="7"/>
  <c r="E65" i="7"/>
  <c r="E69" i="7"/>
  <c r="E50" i="7"/>
  <c r="E58" i="7"/>
  <c r="E66" i="7"/>
  <c r="E51" i="7"/>
  <c r="E59" i="7"/>
  <c r="E67" i="7"/>
  <c r="E46" i="7"/>
  <c r="E54" i="7"/>
  <c r="E62" i="7"/>
  <c r="E70" i="7"/>
  <c r="E47" i="7"/>
  <c r="E55" i="7"/>
  <c r="E63" i="7"/>
  <c r="F44" i="6"/>
  <c r="F48" i="6"/>
  <c r="F52" i="6"/>
  <c r="F56" i="6"/>
  <c r="F60" i="6"/>
  <c r="F64" i="6"/>
  <c r="F68" i="6"/>
  <c r="F49" i="6"/>
  <c r="F54" i="6"/>
  <c r="F59" i="6"/>
  <c r="F65" i="6"/>
  <c r="F70" i="6"/>
  <c r="F45" i="6"/>
  <c r="F50" i="6"/>
  <c r="F55" i="6"/>
  <c r="F61" i="6"/>
  <c r="F66" i="6"/>
  <c r="F71" i="6"/>
  <c r="F51" i="6"/>
  <c r="F62" i="6"/>
  <c r="F53" i="6"/>
  <c r="F63" i="6"/>
  <c r="F46" i="6"/>
  <c r="F57" i="6"/>
  <c r="F67" i="6"/>
  <c r="F47" i="6"/>
  <c r="F58" i="6"/>
  <c r="F69" i="6"/>
  <c r="Q71" i="6"/>
  <c r="Q49" i="6"/>
  <c r="Q54" i="6"/>
  <c r="Q64" i="6"/>
  <c r="Q61" i="6"/>
  <c r="Q69" i="6"/>
  <c r="Q55" i="6"/>
  <c r="Q52" i="6"/>
  <c r="Q57" i="6"/>
  <c r="Q62" i="6"/>
  <c r="Q68" i="6"/>
  <c r="Q67" i="6"/>
  <c r="Q51" i="6"/>
  <c r="Q50" i="6"/>
  <c r="Q63" i="6"/>
  <c r="Q60" i="6"/>
  <c r="Q65" i="6"/>
  <c r="Q59" i="6"/>
  <c r="Q48" i="6"/>
  <c r="Q45" i="6"/>
  <c r="Q58" i="6"/>
  <c r="Q44" i="6"/>
  <c r="Q46" i="6"/>
  <c r="Q56" i="6"/>
  <c r="Q53" i="6"/>
  <c r="Q70" i="6"/>
  <c r="Q66" i="6"/>
  <c r="Q47" i="6"/>
  <c r="K46" i="6"/>
  <c r="K50" i="6"/>
  <c r="K54" i="6"/>
  <c r="K58" i="6"/>
  <c r="K62" i="6"/>
  <c r="K66" i="6"/>
  <c r="K70" i="6"/>
  <c r="K49" i="6"/>
  <c r="K55" i="6"/>
  <c r="K60" i="6"/>
  <c r="K65" i="6"/>
  <c r="K71" i="6"/>
  <c r="K45" i="6"/>
  <c r="K51" i="6"/>
  <c r="K56" i="6"/>
  <c r="K61" i="6"/>
  <c r="K67" i="6"/>
  <c r="K44" i="6"/>
  <c r="K47" i="6"/>
  <c r="K52" i="6"/>
  <c r="K57" i="6"/>
  <c r="K63" i="6"/>
  <c r="K68" i="6"/>
  <c r="K53" i="6"/>
  <c r="K59" i="6"/>
  <c r="K64" i="6"/>
  <c r="K48" i="6"/>
  <c r="K69" i="6"/>
  <c r="I46" i="6"/>
  <c r="I50" i="6"/>
  <c r="I54" i="6"/>
  <c r="I58" i="6"/>
  <c r="I62" i="6"/>
  <c r="I66" i="6"/>
  <c r="I70" i="6"/>
  <c r="I47" i="6"/>
  <c r="I52" i="6"/>
  <c r="I57" i="6"/>
  <c r="I63" i="6"/>
  <c r="I68" i="6"/>
  <c r="I48" i="6"/>
  <c r="I53" i="6"/>
  <c r="I59" i="6"/>
  <c r="I64" i="6"/>
  <c r="I69" i="6"/>
  <c r="I49" i="6"/>
  <c r="I55" i="6"/>
  <c r="I60" i="6"/>
  <c r="I65" i="6"/>
  <c r="I71" i="6"/>
  <c r="I61" i="6"/>
  <c r="I45" i="6"/>
  <c r="I67" i="6"/>
  <c r="I51" i="6"/>
  <c r="I44" i="6"/>
  <c r="I56" i="6"/>
  <c r="G45" i="6"/>
  <c r="G49" i="6"/>
  <c r="G53" i="6"/>
  <c r="G57" i="6"/>
  <c r="G61" i="6"/>
  <c r="G65" i="6"/>
  <c r="G69" i="6"/>
  <c r="G48" i="6"/>
  <c r="G54" i="6"/>
  <c r="G59" i="6"/>
  <c r="G64" i="6"/>
  <c r="G70" i="6"/>
  <c r="G50" i="6"/>
  <c r="G55" i="6"/>
  <c r="G60" i="6"/>
  <c r="G66" i="6"/>
  <c r="G71" i="6"/>
  <c r="G46" i="6"/>
  <c r="G56" i="6"/>
  <c r="G67" i="6"/>
  <c r="G47" i="6"/>
  <c r="G58" i="6"/>
  <c r="G68" i="6"/>
  <c r="G51" i="6"/>
  <c r="G62" i="6"/>
  <c r="G44" i="6"/>
  <c r="G52" i="6"/>
  <c r="G63" i="6"/>
  <c r="E47" i="6"/>
  <c r="E51" i="6"/>
  <c r="E55" i="6"/>
  <c r="E59" i="6"/>
  <c r="E63" i="6"/>
  <c r="E67" i="6"/>
  <c r="E71" i="6"/>
  <c r="E44" i="6"/>
  <c r="E49" i="6"/>
  <c r="E54" i="6"/>
  <c r="E60" i="6"/>
  <c r="E65" i="6"/>
  <c r="E70" i="6"/>
  <c r="E45" i="6"/>
  <c r="E50" i="6"/>
  <c r="E56" i="6"/>
  <c r="E61" i="6"/>
  <c r="E66" i="6"/>
  <c r="E46" i="6"/>
  <c r="E52" i="6"/>
  <c r="E57" i="6"/>
  <c r="E62" i="6"/>
  <c r="E68" i="6"/>
  <c r="E64" i="6"/>
  <c r="E48" i="6"/>
  <c r="E69" i="6"/>
  <c r="E53" i="6"/>
  <c r="E58" i="6"/>
  <c r="O67" i="7"/>
  <c r="O70" i="7"/>
  <c r="O66" i="7"/>
  <c r="O51" i="7"/>
  <c r="O63" i="7"/>
  <c r="O47" i="7"/>
  <c r="O68" i="7"/>
  <c r="O64" i="7"/>
  <c r="O60" i="7"/>
  <c r="O56" i="7"/>
  <c r="O52" i="7"/>
  <c r="O48" i="7"/>
  <c r="O44" i="7"/>
  <c r="O59" i="7"/>
  <c r="O55" i="7"/>
  <c r="O62" i="7"/>
  <c r="O50" i="7"/>
  <c r="O61" i="7"/>
  <c r="O45" i="7"/>
  <c r="O54" i="7"/>
  <c r="O65" i="7"/>
  <c r="O49" i="7"/>
  <c r="O58" i="7"/>
  <c r="O69" i="7"/>
  <c r="O46" i="7"/>
  <c r="O57" i="7"/>
  <c r="O53" i="7"/>
  <c r="N70" i="7"/>
  <c r="N66" i="7"/>
  <c r="N62" i="7"/>
  <c r="N58" i="7"/>
  <c r="N54" i="7"/>
  <c r="N50" i="7"/>
  <c r="N46" i="7"/>
  <c r="N49" i="7"/>
  <c r="N52" i="7"/>
  <c r="N48" i="7"/>
  <c r="N44" i="7"/>
  <c r="N67" i="7"/>
  <c r="N59" i="7"/>
  <c r="N51" i="7"/>
  <c r="N65" i="7"/>
  <c r="N53" i="7"/>
  <c r="N68" i="7"/>
  <c r="N64" i="7"/>
  <c r="N69" i="7"/>
  <c r="N57" i="7"/>
  <c r="N60" i="7"/>
  <c r="N56" i="7"/>
  <c r="N63" i="7"/>
  <c r="N55" i="7"/>
  <c r="N47" i="7"/>
  <c r="N45" i="7"/>
  <c r="N61" i="7"/>
  <c r="L47" i="7"/>
  <c r="L70" i="7"/>
  <c r="L66" i="7"/>
  <c r="L63" i="7"/>
  <c r="L62" i="7"/>
  <c r="L58" i="7"/>
  <c r="L54" i="7"/>
  <c r="L50" i="7"/>
  <c r="L46" i="7"/>
  <c r="L69" i="7"/>
  <c r="L65" i="7"/>
  <c r="L61" i="7"/>
  <c r="L57" i="7"/>
  <c r="L53" i="7"/>
  <c r="L49" i="7"/>
  <c r="L45" i="7"/>
  <c r="L51" i="7"/>
  <c r="L67" i="7"/>
  <c r="L55" i="7"/>
  <c r="L68" i="7"/>
  <c r="L64" i="7"/>
  <c r="L60" i="7"/>
  <c r="L56" i="7"/>
  <c r="L52" i="7"/>
  <c r="L48" i="7"/>
  <c r="L44" i="7"/>
  <c r="L59" i="7"/>
  <c r="J47" i="7"/>
  <c r="J51" i="7"/>
  <c r="J55" i="7"/>
  <c r="J59" i="7"/>
  <c r="J63" i="7"/>
  <c r="J67" i="7"/>
  <c r="J44" i="7"/>
  <c r="J48" i="7"/>
  <c r="J52" i="7"/>
  <c r="J56" i="7"/>
  <c r="J60" i="7"/>
  <c r="J64" i="7"/>
  <c r="J68" i="7"/>
  <c r="J49" i="7"/>
  <c r="J57" i="7"/>
  <c r="J65" i="7"/>
  <c r="J50" i="7"/>
  <c r="J58" i="7"/>
  <c r="J66" i="7"/>
  <c r="J45" i="7"/>
  <c r="J53" i="7"/>
  <c r="J61" i="7"/>
  <c r="J69" i="7"/>
  <c r="J46" i="7"/>
  <c r="J54" i="7"/>
  <c r="J62" i="7"/>
  <c r="J70" i="7"/>
  <c r="H45" i="7"/>
  <c r="H49" i="7"/>
  <c r="H53" i="7"/>
  <c r="H57" i="7"/>
  <c r="H61" i="7"/>
  <c r="H65" i="7"/>
  <c r="H69" i="7"/>
  <c r="H46" i="7"/>
  <c r="H50" i="7"/>
  <c r="H54" i="7"/>
  <c r="H58" i="7"/>
  <c r="H62" i="7"/>
  <c r="H66" i="7"/>
  <c r="H70" i="7"/>
  <c r="H51" i="7"/>
  <c r="H59" i="7"/>
  <c r="H67" i="7"/>
  <c r="H44" i="7"/>
  <c r="H52" i="7"/>
  <c r="H60" i="7"/>
  <c r="H68" i="7"/>
  <c r="H47" i="7"/>
  <c r="H55" i="7"/>
  <c r="H63" i="7"/>
  <c r="H48" i="7"/>
  <c r="H56" i="7"/>
  <c r="H64" i="7"/>
  <c r="F47" i="7"/>
  <c r="F51" i="7"/>
  <c r="F55" i="7"/>
  <c r="F59" i="7"/>
  <c r="F63" i="7"/>
  <c r="F67" i="7"/>
  <c r="F44" i="7"/>
  <c r="F48" i="7"/>
  <c r="F52" i="7"/>
  <c r="F56" i="7"/>
  <c r="F60" i="7"/>
  <c r="F64" i="7"/>
  <c r="F68" i="7"/>
  <c r="F45" i="7"/>
  <c r="F53" i="7"/>
  <c r="F61" i="7"/>
  <c r="F69" i="7"/>
  <c r="F46" i="7"/>
  <c r="F54" i="7"/>
  <c r="F62" i="7"/>
  <c r="F70" i="7"/>
  <c r="F49" i="7"/>
  <c r="F57" i="7"/>
  <c r="F65" i="7"/>
  <c r="F50" i="7"/>
  <c r="F58" i="7"/>
  <c r="F66" i="7"/>
  <c r="N58" i="6"/>
  <c r="N66" i="6"/>
  <c r="N68" i="6"/>
  <c r="N45" i="6"/>
  <c r="N50" i="6"/>
  <c r="N62" i="6"/>
  <c r="N53" i="6"/>
  <c r="N56" i="6"/>
  <c r="N47" i="6"/>
  <c r="N63" i="6"/>
  <c r="N69" i="6"/>
  <c r="N49" i="6"/>
  <c r="N65" i="6"/>
  <c r="N59" i="6"/>
  <c r="N67" i="6"/>
  <c r="N71" i="6"/>
  <c r="N57" i="6"/>
  <c r="N60" i="6"/>
  <c r="N51" i="6"/>
  <c r="N46" i="6"/>
  <c r="N52" i="6"/>
  <c r="N70" i="6"/>
  <c r="N61" i="6"/>
  <c r="N48" i="6"/>
  <c r="N64" i="6"/>
  <c r="N55" i="6"/>
  <c r="N54" i="6"/>
  <c r="O43" i="7"/>
  <c r="N43" i="7"/>
  <c r="L43" i="7"/>
  <c r="J43" i="7"/>
  <c r="H43" i="7"/>
  <c r="L71" i="6"/>
  <c r="L46" i="6"/>
  <c r="L68" i="6"/>
  <c r="L60" i="6"/>
  <c r="L47" i="6"/>
  <c r="L63" i="6"/>
  <c r="L54" i="6"/>
  <c r="L61" i="6"/>
  <c r="L67" i="6"/>
  <c r="L56" i="6"/>
  <c r="L50" i="6"/>
  <c r="L49" i="6"/>
  <c r="L70" i="6"/>
  <c r="L48" i="6"/>
  <c r="L64" i="6"/>
  <c r="L51" i="6"/>
  <c r="L58" i="6"/>
  <c r="L44" i="6"/>
  <c r="L45" i="6"/>
  <c r="L53" i="6"/>
  <c r="L52" i="6"/>
  <c r="L55" i="6"/>
  <c r="L62" i="6"/>
  <c r="L69" i="6"/>
  <c r="L57" i="6"/>
  <c r="L65" i="6"/>
  <c r="L59" i="6"/>
  <c r="L66" i="6"/>
  <c r="O69" i="6"/>
  <c r="O68" i="6"/>
  <c r="O49" i="6"/>
  <c r="O57" i="6"/>
  <c r="O65" i="6"/>
  <c r="O52" i="6"/>
  <c r="O60" i="6"/>
  <c r="O70" i="6"/>
  <c r="O51" i="6"/>
  <c r="O46" i="6"/>
  <c r="O54" i="6"/>
  <c r="O67" i="6"/>
  <c r="O44" i="6"/>
  <c r="O47" i="6"/>
  <c r="O55" i="6"/>
  <c r="O63" i="6"/>
  <c r="O50" i="6"/>
  <c r="O58" i="6"/>
  <c r="O66" i="6"/>
  <c r="O62" i="6"/>
  <c r="O45" i="6"/>
  <c r="O53" i="6"/>
  <c r="O61" i="6"/>
  <c r="O48" i="6"/>
  <c r="O56" i="6"/>
  <c r="O64" i="6"/>
  <c r="O71" i="6"/>
  <c r="O59" i="6"/>
  <c r="M59" i="6"/>
  <c r="M44" i="6"/>
  <c r="M68" i="6"/>
  <c r="M57" i="6"/>
  <c r="M71" i="6"/>
  <c r="M52" i="6"/>
  <c r="M60" i="6"/>
  <c r="M47" i="6"/>
  <c r="M63" i="6"/>
  <c r="M45" i="6"/>
  <c r="M62" i="6"/>
  <c r="M70" i="6"/>
  <c r="M55" i="6"/>
  <c r="M53" i="6"/>
  <c r="M69" i="6"/>
  <c r="M50" i="6"/>
  <c r="M58" i="6"/>
  <c r="M66" i="6"/>
  <c r="M61" i="6"/>
  <c r="M54" i="6"/>
  <c r="M51" i="6"/>
  <c r="M49" i="6"/>
  <c r="M65" i="6"/>
  <c r="M67" i="6"/>
  <c r="M48" i="6"/>
  <c r="M56" i="6"/>
  <c r="M64" i="6"/>
  <c r="M46" i="6"/>
  <c r="P55" i="6"/>
  <c r="P70" i="6"/>
  <c r="P50" i="6"/>
  <c r="P66" i="6"/>
  <c r="P44" i="6"/>
  <c r="P53" i="6"/>
  <c r="P60" i="6"/>
  <c r="P59" i="6"/>
  <c r="P69" i="6"/>
  <c r="P46" i="6"/>
  <c r="P63" i="6"/>
  <c r="P51" i="6"/>
  <c r="P54" i="6"/>
  <c r="P57" i="6"/>
  <c r="P48" i="6"/>
  <c r="P64" i="6"/>
  <c r="P47" i="6"/>
  <c r="P65" i="6"/>
  <c r="P68" i="6"/>
  <c r="P45" i="6"/>
  <c r="P58" i="6"/>
  <c r="P61" i="6"/>
  <c r="P52" i="6"/>
  <c r="P67" i="6"/>
  <c r="P71" i="6"/>
  <c r="P62" i="6"/>
  <c r="P49" i="6"/>
  <c r="P56" i="6"/>
  <c r="N44" i="6"/>
  <c r="Q43" i="7"/>
  <c r="P43" i="7"/>
  <c r="M43" i="7"/>
  <c r="K43" i="7"/>
  <c r="I43" i="7"/>
  <c r="B46" i="6"/>
  <c r="B58" i="6"/>
  <c r="B70" i="6"/>
  <c r="B50" i="6"/>
  <c r="B62" i="6"/>
  <c r="B66" i="6"/>
  <c r="B54" i="6"/>
  <c r="B71" i="6"/>
  <c r="B57" i="6"/>
  <c r="B64" i="6"/>
  <c r="B48" i="6"/>
  <c r="B55" i="6"/>
  <c r="B63" i="6"/>
  <c r="B67" i="6"/>
  <c r="B65" i="6"/>
  <c r="B51" i="6"/>
  <c r="B60" i="6"/>
  <c r="B69" i="6"/>
  <c r="B53" i="6"/>
  <c r="B45" i="6"/>
  <c r="B56" i="6"/>
  <c r="B49" i="6"/>
  <c r="B61" i="6"/>
  <c r="B68" i="6"/>
  <c r="B52" i="6"/>
  <c r="B59" i="6"/>
  <c r="B47" i="6"/>
  <c r="I34" i="6"/>
  <c r="K34" i="6"/>
  <c r="D34" i="6"/>
  <c r="H34" i="6"/>
  <c r="C34" i="6"/>
  <c r="L34" i="6"/>
  <c r="E34" i="6"/>
  <c r="G34" i="6"/>
  <c r="J34" i="6"/>
  <c r="F34" i="6"/>
  <c r="Z34" i="1"/>
  <c r="AB34" i="1"/>
  <c r="Y34" i="1"/>
  <c r="X34" i="1"/>
  <c r="Z44" i="6" l="1"/>
  <c r="AA44" i="6" s="1"/>
  <c r="B76" i="6" s="1"/>
  <c r="X63" i="7"/>
  <c r="Y63" i="7" s="1"/>
  <c r="X50" i="7"/>
  <c r="X52" i="7"/>
  <c r="Y52" i="7" s="1"/>
  <c r="X55" i="7"/>
  <c r="Y55" i="7" s="1"/>
  <c r="X54" i="7"/>
  <c r="Y54" i="7" s="1"/>
  <c r="X51" i="7"/>
  <c r="Y51" i="7" s="1"/>
  <c r="X69" i="7"/>
  <c r="Y69" i="7" s="1"/>
  <c r="X53" i="7"/>
  <c r="Y53" i="7" s="1"/>
  <c r="X64" i="7"/>
  <c r="Y64" i="7" s="1"/>
  <c r="X48" i="7"/>
  <c r="Y48" i="7" s="1"/>
  <c r="X62" i="7"/>
  <c r="Y62" i="7" s="1"/>
  <c r="X59" i="7"/>
  <c r="Y59" i="7" s="1"/>
  <c r="X68" i="7"/>
  <c r="Y68" i="7" s="1"/>
  <c r="X43" i="7"/>
  <c r="Y43" i="7" s="1"/>
  <c r="X47" i="7"/>
  <c r="Y47" i="7" s="1"/>
  <c r="X46" i="7"/>
  <c r="Y46" i="7" s="1"/>
  <c r="X66" i="7"/>
  <c r="Y66" i="7" s="1"/>
  <c r="X65" i="7"/>
  <c r="Y65" i="7" s="1"/>
  <c r="X49" i="7"/>
  <c r="Y49" i="7" s="1"/>
  <c r="X60" i="7"/>
  <c r="Y60" i="7" s="1"/>
  <c r="X44" i="7"/>
  <c r="Y44" i="7" s="1"/>
  <c r="X57" i="7"/>
  <c r="Y57" i="7" s="1"/>
  <c r="X70" i="7"/>
  <c r="Y70" i="7" s="1"/>
  <c r="X67" i="7"/>
  <c r="Y67" i="7" s="1"/>
  <c r="X58" i="7"/>
  <c r="Y58" i="7" s="1"/>
  <c r="X61" i="7"/>
  <c r="Y61" i="7" s="1"/>
  <c r="X45" i="7"/>
  <c r="Y45" i="7" s="1"/>
  <c r="X56" i="7"/>
  <c r="Y56" i="7" s="1"/>
  <c r="Z45" i="6"/>
  <c r="AA45" i="6" s="1"/>
  <c r="B77" i="6" s="1"/>
  <c r="Z51" i="6"/>
  <c r="AA51" i="6" s="1"/>
  <c r="B83" i="6" s="1"/>
  <c r="Z55" i="6"/>
  <c r="AA55" i="6" s="1"/>
  <c r="B87" i="6" s="1"/>
  <c r="Z50" i="6"/>
  <c r="AA50" i="6" s="1"/>
  <c r="B82" i="6" s="1"/>
  <c r="Z68" i="6"/>
  <c r="AA68" i="6" s="1"/>
  <c r="B100" i="6" s="1"/>
  <c r="Z71" i="6"/>
  <c r="AA71" i="6" s="1"/>
  <c r="B103" i="6" s="1"/>
  <c r="Z61" i="6"/>
  <c r="AA61" i="6" s="1"/>
  <c r="B93" i="6" s="1"/>
  <c r="Z54" i="6"/>
  <c r="AA54" i="6" s="1"/>
  <c r="B86" i="6" s="1"/>
  <c r="Y50" i="7"/>
  <c r="Z47" i="6"/>
  <c r="AA47" i="6" s="1"/>
  <c r="B79" i="6" s="1"/>
  <c r="Z65" i="6"/>
  <c r="AA65" i="6" s="1"/>
  <c r="B97" i="6" s="1"/>
  <c r="Z70" i="6"/>
  <c r="AA70" i="6" s="1"/>
  <c r="B102" i="6" s="1"/>
  <c r="Z59" i="6"/>
  <c r="AA59" i="6" s="1"/>
  <c r="B91" i="6" s="1"/>
  <c r="Z49" i="6"/>
  <c r="AA49" i="6" s="1"/>
  <c r="B81" i="6" s="1"/>
  <c r="Z69" i="6"/>
  <c r="AA69" i="6" s="1"/>
  <c r="B101" i="6" s="1"/>
  <c r="Z67" i="6"/>
  <c r="AA67" i="6" s="1"/>
  <c r="B99" i="6" s="1"/>
  <c r="Z64" i="6"/>
  <c r="AA64" i="6" s="1"/>
  <c r="B96" i="6" s="1"/>
  <c r="Z66" i="6"/>
  <c r="AA66" i="6" s="1"/>
  <c r="B98" i="6" s="1"/>
  <c r="Z58" i="6"/>
  <c r="AA58" i="6" s="1"/>
  <c r="B90" i="6" s="1"/>
  <c r="Z53" i="6"/>
  <c r="AA53" i="6" s="1"/>
  <c r="B85" i="6" s="1"/>
  <c r="Z48" i="6"/>
  <c r="AA48" i="6" s="1"/>
  <c r="B80" i="6" s="1"/>
  <c r="Z52" i="6"/>
  <c r="AA52" i="6" s="1"/>
  <c r="B84" i="6" s="1"/>
  <c r="Z56" i="6"/>
  <c r="AA56" i="6" s="1"/>
  <c r="B88" i="6" s="1"/>
  <c r="Z60" i="6"/>
  <c r="AA60" i="6" s="1"/>
  <c r="B92" i="6" s="1"/>
  <c r="Z63" i="6"/>
  <c r="AA63" i="6" s="1"/>
  <c r="B95" i="6" s="1"/>
  <c r="Z57" i="6"/>
  <c r="AA57" i="6" s="1"/>
  <c r="B89" i="6" s="1"/>
  <c r="Z62" i="6"/>
  <c r="AA62" i="6" s="1"/>
  <c r="B94" i="6" s="1"/>
  <c r="Z46" i="6"/>
  <c r="AA46" i="6" s="1"/>
  <c r="Y72" i="7" l="1"/>
  <c r="Z55" i="7" s="1"/>
  <c r="AA73" i="6"/>
  <c r="AB44" i="6" s="1"/>
  <c r="B78" i="6"/>
  <c r="Z69" i="7" l="1"/>
  <c r="Z51" i="7"/>
  <c r="Z44" i="7"/>
  <c r="Z47" i="7"/>
  <c r="Z64" i="7"/>
  <c r="Z49" i="7"/>
  <c r="Z59" i="7"/>
  <c r="Z68" i="7"/>
  <c r="Z61" i="7"/>
  <c r="Z56" i="7"/>
  <c r="Z57" i="7"/>
  <c r="Z50" i="7"/>
  <c r="Z70" i="7"/>
  <c r="Z48" i="7"/>
  <c r="Z65" i="7"/>
  <c r="Z46" i="7"/>
  <c r="Z45" i="7"/>
  <c r="Z58" i="7"/>
  <c r="Z43" i="7"/>
  <c r="Z63" i="7"/>
  <c r="Z66" i="7"/>
  <c r="Z67" i="7"/>
  <c r="Z62" i="7"/>
  <c r="Z60" i="7"/>
  <c r="Z52" i="7"/>
  <c r="Z53" i="7"/>
  <c r="Z54" i="7"/>
  <c r="AB71" i="6"/>
  <c r="C103" i="6" s="1"/>
  <c r="AB65" i="6"/>
  <c r="C97" i="6" s="1"/>
  <c r="AB64" i="6"/>
  <c r="C96" i="6" s="1"/>
  <c r="AB48" i="6"/>
  <c r="C80" i="6" s="1"/>
  <c r="AB59" i="6"/>
  <c r="C91" i="6" s="1"/>
  <c r="AB46" i="6"/>
  <c r="C78" i="6" s="1"/>
  <c r="AB66" i="6"/>
  <c r="C98" i="6" s="1"/>
  <c r="AB57" i="6"/>
  <c r="C89" i="6" s="1"/>
  <c r="AB54" i="6"/>
  <c r="C86" i="6" s="1"/>
  <c r="AB55" i="6"/>
  <c r="C87" i="6" s="1"/>
  <c r="AB62" i="6"/>
  <c r="C94" i="6" s="1"/>
  <c r="AB68" i="6"/>
  <c r="C100" i="6" s="1"/>
  <c r="AB53" i="6"/>
  <c r="C85" i="6" s="1"/>
  <c r="AB60" i="6"/>
  <c r="C92" i="6" s="1"/>
  <c r="AB50" i="6"/>
  <c r="C82" i="6" s="1"/>
  <c r="AB51" i="6"/>
  <c r="C83" i="6" s="1"/>
  <c r="AB63" i="6"/>
  <c r="C95" i="6" s="1"/>
  <c r="AB69" i="6"/>
  <c r="C101" i="6" s="1"/>
  <c r="AB49" i="6"/>
  <c r="C81" i="6" s="1"/>
  <c r="AB52" i="6"/>
  <c r="C84" i="6" s="1"/>
  <c r="AB67" i="6"/>
  <c r="C99" i="6" s="1"/>
  <c r="AB47" i="6"/>
  <c r="C79" i="6" s="1"/>
  <c r="AB58" i="6"/>
  <c r="C90" i="6" s="1"/>
  <c r="AB61" i="6"/>
  <c r="C93" i="6" s="1"/>
  <c r="AB45" i="6"/>
  <c r="C77" i="6" s="1"/>
  <c r="AB56" i="6"/>
  <c r="C88" i="6" s="1"/>
  <c r="AB70" i="6"/>
  <c r="C102" i="6" s="1"/>
  <c r="C76" i="6"/>
  <c r="Z73" i="7" l="1"/>
  <c r="AA43" i="7" s="1"/>
  <c r="B77" i="7" s="1"/>
  <c r="AB74" i="6"/>
  <c r="AC51" i="6" s="1"/>
  <c r="D83" i="6" s="1"/>
  <c r="AA68" i="7" l="1"/>
  <c r="B102" i="7" s="1"/>
  <c r="AA69" i="7"/>
  <c r="B103" i="7" s="1"/>
  <c r="AA52" i="7"/>
  <c r="B86" i="7" s="1"/>
  <c r="AA50" i="7"/>
  <c r="B84" i="7" s="1"/>
  <c r="AA64" i="7"/>
  <c r="B98" i="7" s="1"/>
  <c r="AA66" i="7"/>
  <c r="B100" i="7" s="1"/>
  <c r="AA61" i="7"/>
  <c r="B95" i="7" s="1"/>
  <c r="AA48" i="7"/>
  <c r="B82" i="7" s="1"/>
  <c r="AA62" i="7"/>
  <c r="B96" i="7" s="1"/>
  <c r="AA47" i="7"/>
  <c r="B81" i="7" s="1"/>
  <c r="AA56" i="7"/>
  <c r="B90" i="7" s="1"/>
  <c r="AA70" i="7"/>
  <c r="B104" i="7" s="1"/>
  <c r="AA59" i="7"/>
  <c r="B93" i="7" s="1"/>
  <c r="AA67" i="7"/>
  <c r="B101" i="7" s="1"/>
  <c r="AA60" i="7"/>
  <c r="B94" i="7" s="1"/>
  <c r="AC68" i="6"/>
  <c r="D100" i="6" s="1"/>
  <c r="AC60" i="6"/>
  <c r="D92" i="6" s="1"/>
  <c r="AC58" i="6"/>
  <c r="D90" i="6" s="1"/>
  <c r="AC47" i="6"/>
  <c r="D79" i="6" s="1"/>
  <c r="AA63" i="7"/>
  <c r="B97" i="7" s="1"/>
  <c r="AA51" i="7"/>
  <c r="B85" i="7" s="1"/>
  <c r="AA57" i="7"/>
  <c r="B91" i="7" s="1"/>
  <c r="AA65" i="7"/>
  <c r="B99" i="7" s="1"/>
  <c r="AA44" i="7"/>
  <c r="B78" i="7" s="1"/>
  <c r="AA58" i="7"/>
  <c r="B92" i="7" s="1"/>
  <c r="AA55" i="7"/>
  <c r="B89" i="7" s="1"/>
  <c r="AA54" i="7"/>
  <c r="B88" i="7" s="1"/>
  <c r="AA46" i="7"/>
  <c r="B80" i="7" s="1"/>
  <c r="AA45" i="7"/>
  <c r="B79" i="7" s="1"/>
  <c r="AA49" i="7"/>
  <c r="B83" i="7" s="1"/>
  <c r="AA53" i="7"/>
  <c r="B87" i="7" s="1"/>
  <c r="AC63" i="6"/>
  <c r="D95" i="6" s="1"/>
  <c r="AC71" i="6"/>
  <c r="D103" i="6" s="1"/>
  <c r="AC69" i="6"/>
  <c r="D101" i="6" s="1"/>
  <c r="AC56" i="6"/>
  <c r="D88" i="6" s="1"/>
  <c r="AC49" i="6"/>
  <c r="D81" i="6" s="1"/>
  <c r="AC45" i="6"/>
  <c r="D77" i="6" s="1"/>
  <c r="AC62" i="6"/>
  <c r="D94" i="6" s="1"/>
  <c r="AC67" i="6"/>
  <c r="D99" i="6" s="1"/>
  <c r="AC59" i="6"/>
  <c r="D91" i="6" s="1"/>
  <c r="AC65" i="6"/>
  <c r="D97" i="6" s="1"/>
  <c r="AC61" i="6"/>
  <c r="D93" i="6" s="1"/>
  <c r="AC64" i="6"/>
  <c r="D96" i="6" s="1"/>
  <c r="AC48" i="6"/>
  <c r="D80" i="6" s="1"/>
  <c r="AC50" i="6"/>
  <c r="D82" i="6" s="1"/>
  <c r="AC54" i="6"/>
  <c r="D86" i="6" s="1"/>
  <c r="AC55" i="6"/>
  <c r="D87" i="6" s="1"/>
  <c r="AC53" i="6"/>
  <c r="D85" i="6" s="1"/>
  <c r="AC52" i="6"/>
  <c r="D84" i="6" s="1"/>
  <c r="AC46" i="6"/>
  <c r="D78" i="6" s="1"/>
  <c r="AC57" i="6"/>
  <c r="D89" i="6" s="1"/>
  <c r="AC66" i="6"/>
  <c r="D98" i="6" s="1"/>
  <c r="AC70" i="6"/>
  <c r="D102" i="6" s="1"/>
  <c r="AC44" i="6"/>
  <c r="D76" i="6" s="1"/>
  <c r="AD3" i="8"/>
  <c r="X18" i="8" s="1"/>
  <c r="Z18" i="8" l="1"/>
  <c r="D2" i="9" s="1"/>
  <c r="AA18" i="8"/>
  <c r="X14" i="8"/>
  <c r="X10" i="8"/>
  <c r="X15" i="8"/>
  <c r="X13" i="8"/>
  <c r="X8" i="8"/>
  <c r="X17" i="8"/>
  <c r="X29" i="8"/>
  <c r="X2" i="8"/>
  <c r="X24" i="8"/>
  <c r="X9" i="8"/>
  <c r="X12" i="8"/>
  <c r="X16" i="8"/>
  <c r="X3" i="8"/>
  <c r="X26" i="8"/>
  <c r="X23" i="8"/>
  <c r="X6" i="8"/>
  <c r="X20" i="8"/>
  <c r="X22" i="8"/>
  <c r="X27" i="8"/>
  <c r="X5" i="8"/>
  <c r="X28" i="8"/>
  <c r="X21" i="8"/>
  <c r="X19" i="8"/>
  <c r="X4" i="8"/>
  <c r="X7" i="8"/>
  <c r="X25" i="8"/>
  <c r="X11" i="8"/>
  <c r="AA17" i="8" l="1"/>
  <c r="Z17" i="8"/>
  <c r="D24" i="9" s="1"/>
  <c r="AA28" i="8"/>
  <c r="Z28" i="8"/>
  <c r="D3" i="9" s="1"/>
  <c r="Z27" i="8"/>
  <c r="D20" i="9" s="1"/>
  <c r="AA27" i="8"/>
  <c r="Z8" i="8"/>
  <c r="D5" i="9" s="1"/>
  <c r="AA8" i="8"/>
  <c r="Z11" i="8"/>
  <c r="D16" i="9" s="1"/>
  <c r="AA11" i="8"/>
  <c r="AA22" i="8"/>
  <c r="Z22" i="8"/>
  <c r="D4" i="9" s="1"/>
  <c r="AA10" i="8"/>
  <c r="Z10" i="8"/>
  <c r="D23" i="9" s="1"/>
  <c r="AA26" i="8"/>
  <c r="Z26" i="8"/>
  <c r="D15" i="9" s="1"/>
  <c r="AA5" i="8"/>
  <c r="Z5" i="8"/>
  <c r="D18" i="9" s="1"/>
  <c r="AA13" i="8"/>
  <c r="Z13" i="8"/>
  <c r="D29" i="9" s="1"/>
  <c r="AA15" i="8"/>
  <c r="Z15" i="8"/>
  <c r="D19" i="9" s="1"/>
  <c r="AA25" i="8"/>
  <c r="Z25" i="8"/>
  <c r="D25" i="9" s="1"/>
  <c r="AA7" i="8"/>
  <c r="Z7" i="8"/>
  <c r="D7" i="9" s="1"/>
  <c r="Z14" i="8"/>
  <c r="D17" i="9" s="1"/>
  <c r="AA14" i="8"/>
  <c r="AA4" i="8"/>
  <c r="Z4" i="8"/>
  <c r="D27" i="9" s="1"/>
  <c r="AA6" i="8"/>
  <c r="Z6" i="8"/>
  <c r="D10" i="9" s="1"/>
  <c r="AA2" i="8"/>
  <c r="Z2" i="8"/>
  <c r="Z21" i="8"/>
  <c r="D6" i="9" s="1"/>
  <c r="AA21" i="8"/>
  <c r="AA3" i="8"/>
  <c r="Z3" i="8"/>
  <c r="AA16" i="8"/>
  <c r="Z16" i="8"/>
  <c r="D28" i="9" s="1"/>
  <c r="AA12" i="8"/>
  <c r="Z12" i="8"/>
  <c r="D8" i="9" s="1"/>
  <c r="AA9" i="8"/>
  <c r="Z9" i="8"/>
  <c r="D11" i="9" s="1"/>
  <c r="AA20" i="8"/>
  <c r="Z20" i="8"/>
  <c r="D26" i="9" s="1"/>
  <c r="Z24" i="8"/>
  <c r="D22" i="9" s="1"/>
  <c r="AA24" i="8"/>
  <c r="AA19" i="8"/>
  <c r="Z19" i="8"/>
  <c r="D21" i="9" s="1"/>
  <c r="AA23" i="8"/>
  <c r="Z23" i="8"/>
  <c r="D9" i="9" s="1"/>
  <c r="Z29" i="8"/>
  <c r="D14" i="9" s="1"/>
  <c r="AA29" i="8"/>
  <c r="D13" i="9" l="1"/>
  <c r="AB3" i="8"/>
  <c r="D12" i="9"/>
  <c r="AC3" i="8"/>
  <c r="J2" i="9" l="1"/>
  <c r="I2" i="9"/>
  <c r="K2" i="9" l="1"/>
  <c r="L2" i="9"/>
</calcChain>
</file>

<file path=xl/sharedStrings.xml><?xml version="1.0" encoding="utf-8"?>
<sst xmlns="http://schemas.openxmlformats.org/spreadsheetml/2006/main" count="605" uniqueCount="169">
  <si>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</si>
  <si>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</si>
  <si>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</si>
  <si>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</si>
  <si>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</si>
  <si>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</si>
  <si>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</si>
  <si>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</si>
  <si>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</si>
  <si>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</si>
  <si>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</si>
  <si>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</si>
  <si>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</si>
  <si>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</si>
  <si>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</si>
  <si>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</si>
  <si>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</si>
  <si>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</si>
  <si>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</si>
  <si>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</si>
  <si>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</si>
  <si>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</si>
  <si>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</si>
  <si>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</si>
  <si>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</si>
  <si>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</si>
  <si>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</si>
  <si>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</si>
  <si>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</si>
  <si>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</si>
  <si>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</si>
  <si>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</si>
  <si>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</si>
  <si>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</si>
  <si>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</si>
  <si>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</si>
  <si>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</si>
  <si>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</si>
  <si>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</si>
  <si>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</si>
  <si>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</si>
  <si>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</si>
  <si>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</si>
  <si>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</si>
  <si>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</si>
  <si>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</si>
  <si>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</si>
  <si>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</si>
  <si>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</si>
  <si>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</si>
  <si>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</si>
  <si>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</si>
  <si>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</si>
  <si>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</si>
  <si>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</si>
  <si>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</si>
  <si>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</si>
  <si>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</si>
  <si>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</si>
  <si>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</si>
  <si>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</si>
  <si>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</si>
  <si>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</si>
  <si>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</si>
  <si>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</si>
  <si>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</si>
  <si>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</si>
  <si>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</si>
  <si>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</si>
  <si>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</si>
  <si>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</si>
  <si>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</si>
  <si>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</si>
  <si>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</si>
  <si>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</si>
  <si>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</si>
  <si>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</si>
  <si>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</si>
  <si>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</si>
  <si>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</si>
  <si>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</si>
  <si>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</si>
  <si>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</si>
  <si>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</si>
  <si>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</si>
  <si>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</si>
  <si>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</si>
  <si>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</si>
  <si>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</si>
  <si>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</si>
  <si>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</si>
  <si>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</si>
  <si>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</si>
  <si>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</si>
  <si>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</si>
  <si>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</si>
  <si>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</si>
  <si>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</si>
  <si>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Połowy w regionach rybackich (tys.ton)</t>
  </si>
  <si>
    <t>Indejs wydajnosci zasobów (rok 2000=100)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</si>
  <si>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</si>
  <si>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</si>
  <si>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</si>
  <si>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</si>
  <si>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</si>
  <si>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</si>
  <si>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</si>
  <si>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</si>
  <si>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</si>
  <si>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</si>
  <si>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</si>
  <si>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</si>
  <si>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</si>
  <si>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</si>
  <si>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</si>
  <si>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Wydatki na ochronę środoiwska (% PKB)</t>
  </si>
  <si>
    <t>Dochody z podatków środoiwskowych (% PKB)</t>
  </si>
  <si>
    <t>Indeks eko-innowacyjnosci (śr krajów UE=100)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</si>
  <si>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</si>
  <si>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</si>
  <si>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</si>
  <si>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</si>
  <si>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</si>
  <si>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</si>
  <si>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</si>
  <si>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</si>
  <si>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</si>
  <si>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</si>
  <si>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</si>
  <si>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</si>
  <si>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</si>
  <si>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</si>
  <si>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</si>
  <si>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Indeks wydajnosci zasobów (rok 2000=100)</t>
  </si>
  <si>
    <t>Osoby zagrożone ubóstwem lub wykluczeniem społecznym</t>
  </si>
  <si>
    <t>c22</t>
  </si>
  <si>
    <t>LV</t>
  </si>
  <si>
    <t>GB</t>
  </si>
  <si>
    <t>PO</t>
  </si>
  <si>
    <t>DK</t>
  </si>
  <si>
    <t>PL</t>
  </si>
  <si>
    <t>CZ</t>
  </si>
  <si>
    <t>GR</t>
  </si>
  <si>
    <t>RO</t>
  </si>
  <si>
    <t>CY</t>
  </si>
  <si>
    <t>EE</t>
  </si>
  <si>
    <t>AT</t>
  </si>
  <si>
    <t>BE</t>
  </si>
  <si>
    <t>IT</t>
  </si>
  <si>
    <t>SK</t>
  </si>
  <si>
    <t>FR</t>
  </si>
  <si>
    <t>NL</t>
  </si>
  <si>
    <t>HR</t>
  </si>
  <si>
    <t>IE</t>
  </si>
  <si>
    <t>HU</t>
  </si>
  <si>
    <t>MT</t>
  </si>
  <si>
    <t>FI</t>
  </si>
  <si>
    <t>LU</t>
  </si>
  <si>
    <t>SI</t>
  </si>
  <si>
    <t>DE</t>
  </si>
  <si>
    <t>BG</t>
  </si>
  <si>
    <t>LT</t>
  </si>
  <si>
    <t>ES</t>
  </si>
  <si>
    <t>p1</t>
  </si>
  <si>
    <t>p2</t>
  </si>
  <si>
    <t>NA</t>
  </si>
  <si>
    <t>symbolh</t>
  </si>
  <si>
    <t>Na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</si>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</sst>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 CE"/>
      <charset val="238"/>
    </font>
    <font>
      <sz val="10"/>
      <color indexed="8"/>
      <name val="Arial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3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  <xf numFmtId="164" fontId="3" fillId="0" borderId="0" xfId="0" applyNumberFormat="1" applyFont="1"/>
    <xf numFmtId="0" fontId="5" fillId="0" borderId="0" xfId="0" applyFont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0" fillId="5" borderId="0" xfId="0" applyFill="1"/>
    <xf numFmtId="2" fontId="1" fillId="5" borderId="0" xfId="0" applyNumberFormat="1" applyFont="1" applyFill="1" applyAlignment="1">
      <alignment horizontal="right" vertical="center"/>
    </xf>
    <xf numFmtId="2" fontId="6" fillId="5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1">
    <dxf>
      <font>
        <color theme="2" tint="-0.749961851863155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C2">
            <v>11</v>
          </cell>
        </row>
        <row r="3">
          <cell r="C3">
            <v>10</v>
          </cell>
        </row>
        <row r="4">
          <cell r="C4">
            <v>30</v>
          </cell>
        </row>
        <row r="5">
          <cell r="C5" t="str">
            <v>:</v>
          </cell>
          <cell r="N5">
            <v>37</v>
          </cell>
        </row>
        <row r="6">
          <cell r="C6">
            <v>7</v>
          </cell>
        </row>
        <row r="7">
          <cell r="C7">
            <v>9</v>
          </cell>
        </row>
        <row r="8">
          <cell r="C8">
            <v>7</v>
          </cell>
        </row>
        <row r="9">
          <cell r="C9">
            <v>17</v>
          </cell>
        </row>
        <row r="10">
          <cell r="C10">
            <v>13</v>
          </cell>
        </row>
        <row r="11">
          <cell r="C11">
            <v>8</v>
          </cell>
        </row>
        <row r="12">
          <cell r="C12">
            <v>16</v>
          </cell>
        </row>
        <row r="13">
          <cell r="C13">
            <v>23</v>
          </cell>
        </row>
        <row r="14">
          <cell r="C14">
            <v>8</v>
          </cell>
        </row>
        <row r="15">
          <cell r="C15">
            <v>11</v>
          </cell>
        </row>
        <row r="16">
          <cell r="C16">
            <v>10</v>
          </cell>
        </row>
        <row r="17">
          <cell r="C17">
            <v>15</v>
          </cell>
        </row>
        <row r="18">
          <cell r="C18">
            <v>11</v>
          </cell>
        </row>
        <row r="19">
          <cell r="C19">
            <v>13</v>
          </cell>
        </row>
        <row r="20">
          <cell r="C20">
            <v>10</v>
          </cell>
        </row>
        <row r="21">
          <cell r="C21">
            <v>8</v>
          </cell>
        </row>
        <row r="22">
          <cell r="C22">
            <v>17</v>
          </cell>
        </row>
        <row r="23">
          <cell r="C23">
            <v>13</v>
          </cell>
        </row>
        <row r="24">
          <cell r="C24">
            <v>12</v>
          </cell>
        </row>
        <row r="25">
          <cell r="C25">
            <v>31</v>
          </cell>
        </row>
        <row r="26">
          <cell r="C26">
            <v>14</v>
          </cell>
        </row>
        <row r="27">
          <cell r="C27">
            <v>15</v>
          </cell>
        </row>
        <row r="28">
          <cell r="C28">
            <v>7</v>
          </cell>
        </row>
        <row r="29">
          <cell r="C29">
            <v>14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</row>
        <row r="3">
          <cell r="C3">
            <v>98.9</v>
          </cell>
        </row>
        <row r="4">
          <cell r="C4">
            <v>107.4</v>
          </cell>
        </row>
        <row r="5">
          <cell r="C5">
            <v>78.7</v>
          </cell>
        </row>
        <row r="6">
          <cell r="C6">
            <v>105.1</v>
          </cell>
        </row>
        <row r="7">
          <cell r="C7">
            <v>125</v>
          </cell>
        </row>
        <row r="8">
          <cell r="C8">
            <v>98.8</v>
          </cell>
        </row>
        <row r="9">
          <cell r="C9">
            <v>98.3</v>
          </cell>
        </row>
        <row r="10">
          <cell r="C10">
            <v>106</v>
          </cell>
        </row>
        <row r="11">
          <cell r="C11">
            <v>110.6</v>
          </cell>
        </row>
        <row r="12">
          <cell r="C12">
            <v>82.6</v>
          </cell>
        </row>
        <row r="13">
          <cell r="C13">
            <v>94.6</v>
          </cell>
        </row>
        <row r="14">
          <cell r="C14">
            <v>118.2</v>
          </cell>
        </row>
        <row r="15">
          <cell r="C15">
            <v>103</v>
          </cell>
        </row>
        <row r="16">
          <cell r="C16">
            <v>103.1</v>
          </cell>
        </row>
        <row r="17">
          <cell r="C17">
            <v>115.7</v>
          </cell>
        </row>
        <row r="18">
          <cell r="C18">
            <v>128.9</v>
          </cell>
        </row>
        <row r="19">
          <cell r="C19">
            <v>120.1</v>
          </cell>
        </row>
        <row r="20">
          <cell r="C20">
            <v>119.8</v>
          </cell>
        </row>
        <row r="21">
          <cell r="C21">
            <v>113.5</v>
          </cell>
        </row>
        <row r="22">
          <cell r="C22">
            <v>97.5</v>
          </cell>
        </row>
        <row r="23">
          <cell r="C23">
            <v>61.6</v>
          </cell>
        </row>
        <row r="24">
          <cell r="C24">
            <v>110.7</v>
          </cell>
        </row>
        <row r="25">
          <cell r="C25">
            <v>96.5</v>
          </cell>
        </row>
        <row r="26">
          <cell r="C26">
            <v>105.7</v>
          </cell>
        </row>
        <row r="27">
          <cell r="C27">
            <v>131.4</v>
          </cell>
        </row>
        <row r="28">
          <cell r="C28">
            <v>124.3</v>
          </cell>
        </row>
        <row r="29">
          <cell r="C29">
            <v>123.6</v>
          </cell>
        </row>
      </sheetData>
      <sheetData sheetId="13">
        <row r="2">
          <cell r="B2">
            <v>434</v>
          </cell>
          <cell r="C2">
            <v>366</v>
          </cell>
        </row>
        <row r="3">
          <cell r="C3" t="str">
            <v>:</v>
          </cell>
          <cell r="N3">
            <v>231.76190476190476</v>
          </cell>
        </row>
        <row r="4">
          <cell r="C4">
            <v>24</v>
          </cell>
        </row>
        <row r="5">
          <cell r="C5">
            <v>549</v>
          </cell>
        </row>
        <row r="6">
          <cell r="C6">
            <v>283</v>
          </cell>
        </row>
        <row r="7">
          <cell r="C7">
            <v>8</v>
          </cell>
        </row>
        <row r="8">
          <cell r="C8" t="str">
            <v>:</v>
          </cell>
          <cell r="N8">
            <v>231.76190476190476</v>
          </cell>
        </row>
        <row r="9">
          <cell r="C9">
            <v>227</v>
          </cell>
        </row>
        <row r="10">
          <cell r="C10" t="str">
            <v>:</v>
          </cell>
          <cell r="N10">
            <v>231.76190476190476</v>
          </cell>
        </row>
        <row r="11">
          <cell r="C11">
            <v>687</v>
          </cell>
        </row>
        <row r="12">
          <cell r="C12">
            <v>215</v>
          </cell>
        </row>
        <row r="13">
          <cell r="C13">
            <v>94</v>
          </cell>
        </row>
        <row r="14">
          <cell r="C14">
            <v>1</v>
          </cell>
        </row>
        <row r="15">
          <cell r="C15">
            <v>97</v>
          </cell>
        </row>
        <row r="16">
          <cell r="C16">
            <v>155</v>
          </cell>
        </row>
        <row r="17">
          <cell r="C17">
            <v>150</v>
          </cell>
        </row>
        <row r="18">
          <cell r="C18">
            <v>2</v>
          </cell>
        </row>
        <row r="19">
          <cell r="C19" t="str">
            <v>:</v>
          </cell>
          <cell r="N19">
            <v>231.76190476190473</v>
          </cell>
        </row>
        <row r="20">
          <cell r="C20">
            <v>653</v>
          </cell>
        </row>
        <row r="21">
          <cell r="C21" t="str">
            <v>:</v>
          </cell>
          <cell r="N21">
            <v>231.76190476190473</v>
          </cell>
        </row>
        <row r="22">
          <cell r="C22">
            <v>125</v>
          </cell>
        </row>
        <row r="23">
          <cell r="C23">
            <v>251</v>
          </cell>
        </row>
        <row r="24">
          <cell r="C24">
            <v>1</v>
          </cell>
        </row>
        <row r="25">
          <cell r="C25">
            <v>1</v>
          </cell>
        </row>
        <row r="26">
          <cell r="C26">
            <v>128</v>
          </cell>
        </row>
        <row r="27">
          <cell r="C27">
            <v>609</v>
          </cell>
        </row>
        <row r="28">
          <cell r="C28" t="str">
            <v>:</v>
          </cell>
          <cell r="N28">
            <v>231.76190476190473</v>
          </cell>
        </row>
        <row r="29">
          <cell r="C29">
            <v>236</v>
          </cell>
        </row>
      </sheetData>
      <sheetData sheetId="14">
        <row r="2">
          <cell r="B2">
            <v>15.55</v>
          </cell>
          <cell r="C2">
            <v>15.94</v>
          </cell>
        </row>
        <row r="3">
          <cell r="C3">
            <v>0.41</v>
          </cell>
        </row>
        <row r="4">
          <cell r="C4">
            <v>2.86</v>
          </cell>
        </row>
        <row r="5">
          <cell r="C5">
            <v>6.89</v>
          </cell>
        </row>
        <row r="6">
          <cell r="C6">
            <v>6.18</v>
          </cell>
        </row>
        <row r="7">
          <cell r="C7">
            <v>1.26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3.37</v>
          </cell>
        </row>
        <row r="12">
          <cell r="C12">
            <v>9.7200000000000006</v>
          </cell>
        </row>
        <row r="13">
          <cell r="C13">
            <v>8.42</v>
          </cell>
        </row>
        <row r="14">
          <cell r="C14">
            <v>0.01</v>
          </cell>
        </row>
        <row r="15">
          <cell r="C15">
            <v>1.1299999999999999</v>
          </cell>
        </row>
        <row r="16">
          <cell r="C16">
            <v>0.02</v>
          </cell>
        </row>
        <row r="17">
          <cell r="C17">
            <v>2.67</v>
          </cell>
        </row>
        <row r="18">
          <cell r="C18">
            <v>0.01</v>
          </cell>
        </row>
        <row r="19">
          <cell r="C19">
            <v>12.74</v>
          </cell>
        </row>
        <row r="20">
          <cell r="C20">
            <v>1.22</v>
          </cell>
        </row>
        <row r="21">
          <cell r="C21">
            <v>1.08</v>
          </cell>
        </row>
        <row r="22">
          <cell r="C22">
            <v>4.1100000000000003</v>
          </cell>
        </row>
        <row r="23">
          <cell r="C23">
            <v>7.66</v>
          </cell>
        </row>
        <row r="24">
          <cell r="C24">
            <v>4.5</v>
          </cell>
        </row>
        <row r="25">
          <cell r="C25">
            <v>18.940000000000001</v>
          </cell>
        </row>
        <row r="26">
          <cell r="C26">
            <v>0.67</v>
          </cell>
        </row>
        <row r="27">
          <cell r="C27">
            <v>2.37</v>
          </cell>
        </row>
        <row r="28">
          <cell r="C28">
            <v>3.25</v>
          </cell>
        </row>
        <row r="29">
          <cell r="C29">
            <v>24.58</v>
          </cell>
        </row>
      </sheetData>
      <sheetData sheetId="15">
        <row r="2">
          <cell r="B2">
            <v>72.7</v>
          </cell>
          <cell r="C2">
            <v>69</v>
          </cell>
        </row>
      </sheetData>
      <sheetData sheetId="16">
        <row r="2">
          <cell r="B2">
            <v>97.8</v>
          </cell>
          <cell r="C2">
            <v>94.1</v>
          </cell>
        </row>
      </sheetData>
      <sheetData sheetId="17">
        <row r="2">
          <cell r="B2" t="str">
            <v>:</v>
          </cell>
          <cell r="C2" t="str">
            <v>:</v>
          </cell>
          <cell r="N2">
            <v>1.9</v>
          </cell>
        </row>
        <row r="4">
          <cell r="N4">
            <v>47.112499999999997</v>
          </cell>
        </row>
        <row r="5">
          <cell r="N5">
            <v>7.2125000000000004</v>
          </cell>
        </row>
        <row r="6">
          <cell r="N6">
            <v>21.462500000000002</v>
          </cell>
        </row>
        <row r="7">
          <cell r="N7">
            <v>14.3</v>
          </cell>
        </row>
        <row r="9">
          <cell r="N9">
            <v>40.512499999999996</v>
          </cell>
        </row>
        <row r="10">
          <cell r="N10">
            <v>10.237500000000001</v>
          </cell>
        </row>
        <row r="11">
          <cell r="N11">
            <v>3.65</v>
          </cell>
        </row>
        <row r="12">
          <cell r="N12">
            <v>20.8125</v>
          </cell>
        </row>
        <row r="13">
          <cell r="N13">
            <v>8.2125000000000004</v>
          </cell>
        </row>
        <row r="16">
          <cell r="N16">
            <v>6.8374999999999995</v>
          </cell>
        </row>
        <row r="17">
          <cell r="N17">
            <v>2.9125000000000001</v>
          </cell>
        </row>
        <row r="19">
          <cell r="N19">
            <v>16.574999999999999</v>
          </cell>
        </row>
        <row r="20">
          <cell r="N20">
            <v>4.7874999999999996</v>
          </cell>
        </row>
        <row r="21">
          <cell r="N21">
            <v>21.012499999999999</v>
          </cell>
        </row>
        <row r="23">
          <cell r="N23">
            <v>15</v>
          </cell>
        </row>
        <row r="24">
          <cell r="N24">
            <v>12.15</v>
          </cell>
        </row>
        <row r="25">
          <cell r="N25">
            <v>5.0375000000000005</v>
          </cell>
        </row>
        <row r="26">
          <cell r="N26">
            <v>2.6374999999999997</v>
          </cell>
        </row>
      </sheetData>
      <sheetData sheetId="18">
        <row r="2">
          <cell r="B2" t="str">
            <v>:</v>
          </cell>
          <cell r="C2" t="str">
            <v>:</v>
          </cell>
          <cell r="N2">
            <v>3.875</v>
          </cell>
        </row>
        <row r="4">
          <cell r="N4">
            <v>6.9874999999999998</v>
          </cell>
        </row>
        <row r="5">
          <cell r="N5">
            <v>7.95</v>
          </cell>
        </row>
        <row r="6">
          <cell r="N6">
            <v>3.1000000000000005</v>
          </cell>
        </row>
        <row r="7">
          <cell r="N7">
            <v>3.7625000000000006</v>
          </cell>
        </row>
        <row r="9">
          <cell r="N9">
            <v>14.112499999999997</v>
          </cell>
        </row>
        <row r="10">
          <cell r="N10">
            <v>8.1</v>
          </cell>
        </row>
        <row r="11">
          <cell r="N11">
            <v>4.5249999999999995</v>
          </cell>
        </row>
        <row r="12">
          <cell r="N12">
            <v>7.2999999999999989</v>
          </cell>
        </row>
        <row r="13">
          <cell r="N13">
            <v>3.8875000000000006</v>
          </cell>
        </row>
        <row r="16">
          <cell r="N16">
            <v>8.6875</v>
          </cell>
        </row>
        <row r="17">
          <cell r="N17">
            <v>4.4000000000000004</v>
          </cell>
        </row>
        <row r="19">
          <cell r="N19">
            <v>3.35</v>
          </cell>
        </row>
        <row r="20">
          <cell r="N20">
            <v>2.7875000000000001</v>
          </cell>
        </row>
        <row r="21">
          <cell r="N21">
            <v>6.4375</v>
          </cell>
        </row>
        <row r="23">
          <cell r="N23">
            <v>7.9</v>
          </cell>
        </row>
        <row r="24">
          <cell r="N24">
            <v>6.6875</v>
          </cell>
        </row>
        <row r="25">
          <cell r="N25">
            <v>6.8875000000000002</v>
          </cell>
        </row>
        <row r="26">
          <cell r="N26">
            <v>4.3624999999999998</v>
          </cell>
        </row>
      </sheetData>
      <sheetData sheetId="19">
        <row r="2">
          <cell r="B2">
            <v>18.7</v>
          </cell>
          <cell r="C2">
            <v>19.8</v>
          </cell>
        </row>
        <row r="3">
          <cell r="C3">
            <v>22.9</v>
          </cell>
        </row>
        <row r="4">
          <cell r="C4">
            <v>15.9</v>
          </cell>
        </row>
        <row r="5">
          <cell r="N5">
            <v>9.8571428571428577</v>
          </cell>
        </row>
        <row r="6">
          <cell r="C6">
            <v>36.799999999999997</v>
          </cell>
        </row>
        <row r="7">
          <cell r="C7">
            <v>18.399999999999999</v>
          </cell>
        </row>
        <row r="8">
          <cell r="C8">
            <v>19.899999999999999</v>
          </cell>
        </row>
        <row r="9">
          <cell r="C9">
            <v>22.8</v>
          </cell>
        </row>
        <row r="10">
          <cell r="C10">
            <v>16</v>
          </cell>
        </row>
        <row r="11">
          <cell r="C11">
            <v>19</v>
          </cell>
        </row>
        <row r="12">
          <cell r="C12">
            <v>21.7</v>
          </cell>
        </row>
        <row r="13">
          <cell r="C13">
            <v>25.6</v>
          </cell>
        </row>
        <row r="14">
          <cell r="C14">
            <v>32.1</v>
          </cell>
        </row>
        <row r="15">
          <cell r="C15">
            <v>13</v>
          </cell>
        </row>
        <row r="16">
          <cell r="C16">
            <v>18.5</v>
          </cell>
        </row>
        <row r="17">
          <cell r="C17">
            <v>22</v>
          </cell>
        </row>
        <row r="18">
          <cell r="C18">
            <v>20.399999999999999</v>
          </cell>
        </row>
        <row r="19">
          <cell r="C19">
            <v>24.1</v>
          </cell>
        </row>
        <row r="20">
          <cell r="C20">
            <v>27.1</v>
          </cell>
        </row>
        <row r="21">
          <cell r="C21">
            <v>19.3</v>
          </cell>
        </row>
        <row r="22">
          <cell r="C22">
            <v>27.5</v>
          </cell>
        </row>
        <row r="23">
          <cell r="C23">
            <v>34.4</v>
          </cell>
        </row>
        <row r="24">
          <cell r="C24">
            <v>18.899999999999999</v>
          </cell>
        </row>
        <row r="25">
          <cell r="C25">
            <v>18.7</v>
          </cell>
        </row>
        <row r="26">
          <cell r="C26">
            <v>12.7</v>
          </cell>
        </row>
        <row r="27">
          <cell r="C27">
            <v>14.8</v>
          </cell>
        </row>
        <row r="28">
          <cell r="C28">
            <v>19.899999999999999</v>
          </cell>
        </row>
        <row r="29">
          <cell r="C29">
            <v>25.2</v>
          </cell>
        </row>
      </sheetData>
      <sheetData sheetId="20">
        <row r="2">
          <cell r="B2">
            <v>24.8</v>
          </cell>
          <cell r="C2">
            <v>25</v>
          </cell>
        </row>
        <row r="3">
          <cell r="C3">
            <v>16.899999999999999</v>
          </cell>
        </row>
        <row r="4">
          <cell r="C4">
            <v>18.8</v>
          </cell>
        </row>
        <row r="5">
          <cell r="C5">
            <v>13.6</v>
          </cell>
        </row>
        <row r="6">
          <cell r="C6">
            <v>27.3</v>
          </cell>
        </row>
        <row r="7">
          <cell r="C7">
            <v>19.100000000000001</v>
          </cell>
        </row>
        <row r="8">
          <cell r="C8">
            <v>28.4</v>
          </cell>
        </row>
        <row r="9">
          <cell r="C9">
            <v>29</v>
          </cell>
        </row>
        <row r="10">
          <cell r="C10">
            <v>38.799999999999997</v>
          </cell>
        </row>
        <row r="11">
          <cell r="C11">
            <v>14.3</v>
          </cell>
        </row>
        <row r="12">
          <cell r="C12">
            <v>22.2</v>
          </cell>
        </row>
        <row r="13">
          <cell r="C13">
            <v>20.6</v>
          </cell>
        </row>
        <row r="14">
          <cell r="C14">
            <v>11.8</v>
          </cell>
        </row>
        <row r="15">
          <cell r="C15">
            <v>41.2</v>
          </cell>
        </row>
        <row r="16">
          <cell r="C16">
            <v>15.1</v>
          </cell>
        </row>
        <row r="17">
          <cell r="C17">
            <v>26.5</v>
          </cell>
        </row>
        <row r="18">
          <cell r="C18">
            <v>22.4</v>
          </cell>
        </row>
        <row r="19">
          <cell r="C19">
            <v>8.8000000000000007</v>
          </cell>
        </row>
        <row r="20">
          <cell r="C20">
            <v>16.3</v>
          </cell>
        </row>
        <row r="21">
          <cell r="C21">
            <v>16.5</v>
          </cell>
        </row>
        <row r="22">
          <cell r="C22">
            <v>21.2</v>
          </cell>
        </row>
        <row r="23">
          <cell r="C23">
            <v>20.5</v>
          </cell>
        </row>
        <row r="24">
          <cell r="C24">
            <v>14</v>
          </cell>
        </row>
        <row r="25">
          <cell r="C25">
            <v>23.7</v>
          </cell>
        </row>
        <row r="26">
          <cell r="C26">
            <v>22.4</v>
          </cell>
        </row>
        <row r="27">
          <cell r="C27">
            <v>11.8</v>
          </cell>
        </row>
        <row r="28">
          <cell r="C28">
            <v>11.7</v>
          </cell>
        </row>
        <row r="29">
          <cell r="C29">
            <v>14.2</v>
          </cell>
        </row>
      </sheetData>
      <sheetData sheetId="21">
        <row r="2">
          <cell r="B2">
            <v>2</v>
          </cell>
          <cell r="C2">
            <v>3</v>
          </cell>
        </row>
        <row r="3">
          <cell r="C3">
            <v>9</v>
          </cell>
        </row>
        <row r="4">
          <cell r="C4">
            <v>0</v>
          </cell>
        </row>
        <row r="5">
          <cell r="C5">
            <v>12</v>
          </cell>
        </row>
        <row r="6">
          <cell r="C6">
            <v>31</v>
          </cell>
        </row>
        <row r="7">
          <cell r="C7">
            <v>2</v>
          </cell>
        </row>
        <row r="8">
          <cell r="C8">
            <v>12</v>
          </cell>
        </row>
        <row r="9">
          <cell r="C9">
            <v>-7</v>
          </cell>
        </row>
        <row r="10">
          <cell r="C10">
            <v>5</v>
          </cell>
        </row>
        <row r="11">
          <cell r="C11">
            <v>4</v>
          </cell>
        </row>
        <row r="12">
          <cell r="C12">
            <v>4</v>
          </cell>
        </row>
        <row r="13">
          <cell r="C13">
            <v>1</v>
          </cell>
        </row>
        <row r="14">
          <cell r="C14">
            <v>12</v>
          </cell>
        </row>
        <row r="15">
          <cell r="C15">
            <v>5</v>
          </cell>
        </row>
        <row r="16">
          <cell r="C16">
            <v>4</v>
          </cell>
        </row>
        <row r="17">
          <cell r="C17">
            <v>6</v>
          </cell>
        </row>
        <row r="18">
          <cell r="C18">
            <v>2</v>
          </cell>
        </row>
        <row r="19">
          <cell r="C19">
            <v>49</v>
          </cell>
        </row>
        <row r="20">
          <cell r="C20">
            <v>0</v>
          </cell>
        </row>
        <row r="21">
          <cell r="C21">
            <v>7</v>
          </cell>
        </row>
        <row r="22">
          <cell r="C22">
            <v>9</v>
          </cell>
        </row>
        <row r="23">
          <cell r="C23">
            <v>4</v>
          </cell>
        </row>
        <row r="24">
          <cell r="C24">
            <v>-1</v>
          </cell>
        </row>
        <row r="25">
          <cell r="C25">
            <v>7</v>
          </cell>
        </row>
        <row r="26">
          <cell r="C26">
            <v>1</v>
          </cell>
        </row>
        <row r="27">
          <cell r="C27">
            <v>3</v>
          </cell>
        </row>
        <row r="28">
          <cell r="N28">
            <v>-0.54545454545454541</v>
          </cell>
        </row>
        <row r="29">
          <cell r="C29">
            <v>2</v>
          </cell>
        </row>
      </sheetData>
      <sheetData sheetId="22">
        <row r="2">
          <cell r="B2">
            <v>597</v>
          </cell>
          <cell r="C2">
            <v>597</v>
          </cell>
        </row>
        <row r="3">
          <cell r="C3">
            <v>493</v>
          </cell>
        </row>
        <row r="4">
          <cell r="C4">
            <v>553</v>
          </cell>
        </row>
        <row r="5">
          <cell r="C5">
            <v>399</v>
          </cell>
        </row>
        <row r="6">
          <cell r="C6">
            <v>704</v>
          </cell>
        </row>
        <row r="7">
          <cell r="C7">
            <v>294</v>
          </cell>
        </row>
        <row r="8">
          <cell r="C8">
            <v>790</v>
          </cell>
        </row>
        <row r="9">
          <cell r="C9">
            <v>449</v>
          </cell>
        </row>
        <row r="10">
          <cell r="C10">
            <v>506</v>
          </cell>
        </row>
        <row r="11">
          <cell r="C11">
            <v>543</v>
          </cell>
        </row>
        <row r="12">
          <cell r="C12">
            <v>453</v>
          </cell>
        </row>
        <row r="13">
          <cell r="C13">
            <v>578</v>
          </cell>
        </row>
        <row r="14">
          <cell r="C14">
            <v>606</v>
          </cell>
        </row>
        <row r="15">
          <cell r="C15">
            <v>772</v>
          </cell>
        </row>
        <row r="16">
          <cell r="C16">
            <v>419</v>
          </cell>
        </row>
        <row r="17">
          <cell r="C17">
            <v>695</v>
          </cell>
        </row>
        <row r="18">
          <cell r="C18">
            <v>391</v>
          </cell>
        </row>
        <row r="19">
          <cell r="C19">
            <v>654</v>
          </cell>
        </row>
        <row r="20">
          <cell r="C20">
            <v>582</v>
          </cell>
        </row>
        <row r="21">
          <cell r="C21">
            <v>322</v>
          </cell>
        </row>
        <row r="22">
          <cell r="C22">
            <v>471</v>
          </cell>
        </row>
        <row r="23">
          <cell r="C23">
            <v>391</v>
          </cell>
        </row>
        <row r="24">
          <cell r="C24">
            <v>294</v>
          </cell>
        </row>
        <row r="25">
          <cell r="C25">
            <v>525</v>
          </cell>
        </row>
        <row r="26">
          <cell r="C26">
            <v>486</v>
          </cell>
        </row>
        <row r="27">
          <cell r="C27">
            <v>457</v>
          </cell>
        </row>
        <row r="28">
          <cell r="C28">
            <v>567</v>
          </cell>
        </row>
        <row r="29">
          <cell r="C29">
            <v>557</v>
          </cell>
        </row>
      </sheetData>
      <sheetData sheetId="23">
        <row r="2">
          <cell r="B2">
            <v>25.4</v>
          </cell>
          <cell r="C2">
            <v>27</v>
          </cell>
        </row>
        <row r="3">
          <cell r="C3">
            <v>3.1</v>
          </cell>
        </row>
        <row r="4">
          <cell r="C4">
            <v>9.1999999999999993</v>
          </cell>
        </row>
        <row r="5">
          <cell r="C5">
            <v>22.2</v>
          </cell>
        </row>
        <row r="6">
          <cell r="C6">
            <v>4</v>
          </cell>
        </row>
        <row r="7">
          <cell r="C7">
            <v>8</v>
          </cell>
        </row>
        <row r="8">
          <cell r="C8">
            <v>17.8</v>
          </cell>
        </row>
        <row r="9">
          <cell r="C9">
            <v>17.100000000000001</v>
          </cell>
        </row>
        <row r="10">
          <cell r="C10">
            <v>29.6</v>
          </cell>
        </row>
        <row r="11">
          <cell r="C11">
            <v>10.3</v>
          </cell>
        </row>
        <row r="12">
          <cell r="C12">
            <v>8.1999999999999993</v>
          </cell>
        </row>
        <row r="13">
          <cell r="C13">
            <v>9.6999999999999993</v>
          </cell>
        </row>
        <row r="14">
          <cell r="C14">
            <v>3.3</v>
          </cell>
        </row>
        <row r="15">
          <cell r="C15">
            <v>3.7</v>
          </cell>
        </row>
        <row r="16">
          <cell r="C16">
            <v>16.5</v>
          </cell>
        </row>
        <row r="17">
          <cell r="C17">
            <v>2.7</v>
          </cell>
        </row>
        <row r="18">
          <cell r="C18">
            <v>29.6</v>
          </cell>
        </row>
        <row r="19">
          <cell r="C19">
            <v>0.2</v>
          </cell>
        </row>
        <row r="20">
          <cell r="C20">
            <v>9.1</v>
          </cell>
        </row>
        <row r="21">
          <cell r="C21">
            <v>6.9</v>
          </cell>
        </row>
        <row r="22">
          <cell r="C22">
            <v>21.9</v>
          </cell>
        </row>
        <row r="23">
          <cell r="C23">
            <v>18.3</v>
          </cell>
        </row>
        <row r="24">
          <cell r="C24">
            <v>7.8</v>
          </cell>
        </row>
        <row r="25">
          <cell r="C25">
            <v>15.6</v>
          </cell>
        </row>
        <row r="26">
          <cell r="C26">
            <v>44.2</v>
          </cell>
        </row>
        <row r="27">
          <cell r="C27">
            <v>8.6</v>
          </cell>
        </row>
        <row r="28">
          <cell r="C28">
            <v>1.8</v>
          </cell>
        </row>
        <row r="29">
          <cell r="C29">
            <v>9.8000000000000007</v>
          </cell>
        </row>
      </sheetData>
      <sheetData sheetId="24">
        <row r="2">
          <cell r="B2">
            <v>13</v>
          </cell>
          <cell r="C2">
            <v>15.1</v>
          </cell>
        </row>
        <row r="3">
          <cell r="C3">
            <v>6.8</v>
          </cell>
        </row>
        <row r="4">
          <cell r="C4">
            <v>21.3</v>
          </cell>
        </row>
        <row r="5">
          <cell r="C5">
            <v>25.7</v>
          </cell>
        </row>
        <row r="6">
          <cell r="C6">
            <v>178.4</v>
          </cell>
        </row>
        <row r="7">
          <cell r="C7">
            <v>5.9</v>
          </cell>
        </row>
        <row r="8">
          <cell r="C8">
            <v>2.5</v>
          </cell>
        </row>
        <row r="9">
          <cell r="C9">
            <v>11.8</v>
          </cell>
        </row>
        <row r="10">
          <cell r="C10">
            <v>51.4</v>
          </cell>
        </row>
        <row r="11">
          <cell r="C11">
            <v>112.8</v>
          </cell>
        </row>
        <row r="12">
          <cell r="C12">
            <v>11.2</v>
          </cell>
        </row>
        <row r="13">
          <cell r="C13">
            <v>87.2</v>
          </cell>
        </row>
        <row r="14">
          <cell r="C14">
            <v>0.2</v>
          </cell>
        </row>
        <row r="15">
          <cell r="C15">
            <v>11.7</v>
          </cell>
        </row>
        <row r="16">
          <cell r="C16">
            <v>9.1999999999999993</v>
          </cell>
        </row>
        <row r="17">
          <cell r="C17">
            <v>1.1000000000000001</v>
          </cell>
        </row>
        <row r="18">
          <cell r="C18">
            <v>17.7</v>
          </cell>
        </row>
        <row r="19">
          <cell r="C19">
            <v>0</v>
          </cell>
        </row>
        <row r="20">
          <cell r="C20">
            <v>22.6</v>
          </cell>
        </row>
        <row r="21">
          <cell r="C21">
            <v>43.6</v>
          </cell>
        </row>
        <row r="22">
          <cell r="C22">
            <v>45.7</v>
          </cell>
        </row>
        <row r="23">
          <cell r="C23">
            <v>30.5</v>
          </cell>
        </row>
        <row r="24">
          <cell r="C24">
            <v>33.6</v>
          </cell>
        </row>
        <row r="25">
          <cell r="C25">
            <v>4.5</v>
          </cell>
        </row>
        <row r="26">
          <cell r="C26">
            <v>5.5</v>
          </cell>
        </row>
        <row r="27">
          <cell r="C27">
            <v>74.2</v>
          </cell>
        </row>
        <row r="28">
          <cell r="C28">
            <v>93.8</v>
          </cell>
        </row>
        <row r="29">
          <cell r="C29">
            <v>35.9</v>
          </cell>
        </row>
      </sheetData>
      <sheetData sheetId="25">
        <row r="2">
          <cell r="B2">
            <v>16.7</v>
          </cell>
          <cell r="C2">
            <v>17</v>
          </cell>
        </row>
        <row r="3">
          <cell r="C3">
            <v>2.4</v>
          </cell>
        </row>
        <row r="4">
          <cell r="C4">
            <v>0.3</v>
          </cell>
        </row>
        <row r="5">
          <cell r="N5">
            <v>4.1100000000000003</v>
          </cell>
        </row>
        <row r="6">
          <cell r="C6">
            <v>1.5</v>
          </cell>
        </row>
        <row r="7">
          <cell r="C7">
            <v>8.1999999999999993</v>
          </cell>
        </row>
        <row r="8">
          <cell r="C8">
            <v>5</v>
          </cell>
        </row>
        <row r="9">
          <cell r="C9">
            <v>8.6999999999999993</v>
          </cell>
        </row>
        <row r="10">
          <cell r="C10">
            <v>6.6</v>
          </cell>
        </row>
        <row r="11">
          <cell r="C11">
            <v>1.9</v>
          </cell>
        </row>
        <row r="12">
          <cell r="C12">
            <v>7</v>
          </cell>
        </row>
        <row r="13">
          <cell r="C13">
            <v>4</v>
          </cell>
        </row>
        <row r="14">
          <cell r="C14">
            <v>2.5</v>
          </cell>
        </row>
        <row r="15">
          <cell r="C15">
            <v>1</v>
          </cell>
        </row>
        <row r="16">
          <cell r="C16">
            <v>4.5</v>
          </cell>
        </row>
        <row r="17">
          <cell r="C17">
            <v>2.6</v>
          </cell>
        </row>
        <row r="18">
          <cell r="C18">
            <v>8.1</v>
          </cell>
        </row>
        <row r="19">
          <cell r="C19">
            <v>0.3</v>
          </cell>
        </row>
        <row r="20">
          <cell r="C20">
            <v>5.0999999999999996</v>
          </cell>
        </row>
        <row r="21">
          <cell r="C21">
            <v>1.8</v>
          </cell>
        </row>
        <row r="22">
          <cell r="C22">
            <v>6.3</v>
          </cell>
        </row>
        <row r="23">
          <cell r="C23">
            <v>1</v>
          </cell>
        </row>
        <row r="24">
          <cell r="C24">
            <v>6.1</v>
          </cell>
        </row>
        <row r="25">
          <cell r="C25">
            <v>5.9</v>
          </cell>
        </row>
        <row r="26">
          <cell r="C26">
            <v>9.9</v>
          </cell>
        </row>
        <row r="27">
          <cell r="C27">
            <v>1.8</v>
          </cell>
        </row>
        <row r="28">
          <cell r="C28">
            <v>3.7</v>
          </cell>
        </row>
        <row r="29">
          <cell r="C29">
            <v>7.9</v>
          </cell>
        </row>
      </sheetData>
      <sheetData sheetId="26">
        <row r="2">
          <cell r="B2">
            <v>2214</v>
          </cell>
          <cell r="C2">
            <v>2332</v>
          </cell>
        </row>
        <row r="3">
          <cell r="C3">
            <v>2036</v>
          </cell>
        </row>
        <row r="4">
          <cell r="C4">
            <v>373</v>
          </cell>
        </row>
        <row r="5">
          <cell r="C5">
            <v>1348</v>
          </cell>
        </row>
        <row r="6">
          <cell r="C6">
            <v>2476</v>
          </cell>
        </row>
        <row r="7">
          <cell r="C7">
            <v>3394</v>
          </cell>
        </row>
        <row r="8">
          <cell r="C8">
            <v>4272</v>
          </cell>
        </row>
        <row r="9">
          <cell r="C9">
            <v>2343</v>
          </cell>
        </row>
        <row r="10">
          <cell r="C10">
            <v>486</v>
          </cell>
        </row>
        <row r="11">
          <cell r="C11">
            <v>1587</v>
          </cell>
        </row>
        <row r="12">
          <cell r="C12">
            <v>3219</v>
          </cell>
        </row>
        <row r="13">
          <cell r="C13">
            <v>163</v>
          </cell>
        </row>
        <row r="14">
          <cell r="C14">
            <v>1535</v>
          </cell>
        </row>
        <row r="15">
          <cell r="C15">
            <v>957</v>
          </cell>
        </row>
        <row r="16">
          <cell r="C16">
            <v>305</v>
          </cell>
        </row>
        <row r="17">
          <cell r="C17">
            <v>487</v>
          </cell>
        </row>
        <row r="18">
          <cell r="C18">
            <v>10947</v>
          </cell>
        </row>
        <row r="19">
          <cell r="C19">
            <v>618</v>
          </cell>
        </row>
        <row r="20">
          <cell r="C20">
            <v>430</v>
          </cell>
        </row>
        <row r="21">
          <cell r="C21">
            <v>4156</v>
          </cell>
        </row>
        <row r="22">
          <cell r="C22">
            <v>4332</v>
          </cell>
        </row>
        <row r="23">
          <cell r="C23">
            <v>2869</v>
          </cell>
        </row>
        <row r="24">
          <cell r="C24">
            <v>580</v>
          </cell>
        </row>
        <row r="25">
          <cell r="C25">
            <v>463</v>
          </cell>
        </row>
        <row r="26">
          <cell r="C26">
            <v>1659</v>
          </cell>
        </row>
        <row r="27">
          <cell r="C27">
            <v>829</v>
          </cell>
        </row>
        <row r="28">
          <cell r="C28">
            <v>6114</v>
          </cell>
        </row>
        <row r="29">
          <cell r="C29">
            <v>1977</v>
          </cell>
        </row>
      </sheetData>
      <sheetData sheetId="27">
        <row r="2">
          <cell r="B2">
            <v>0.33</v>
          </cell>
          <cell r="C2">
            <v>0.3</v>
          </cell>
        </row>
        <row r="3">
          <cell r="C3">
            <v>0.37</v>
          </cell>
        </row>
        <row r="4">
          <cell r="C4">
            <v>1.02</v>
          </cell>
        </row>
        <row r="5">
          <cell r="C5">
            <v>0.72</v>
          </cell>
        </row>
        <row r="6">
          <cell r="C6">
            <v>0.26</v>
          </cell>
        </row>
        <row r="7">
          <cell r="C7">
            <v>0.79</v>
          </cell>
        </row>
        <row r="8">
          <cell r="C8">
            <v>0.42</v>
          </cell>
        </row>
        <row r="9">
          <cell r="K9">
            <v>0.53999999999999992</v>
          </cell>
        </row>
        <row r="10">
          <cell r="C10">
            <v>0.39</v>
          </cell>
        </row>
        <row r="11">
          <cell r="C11">
            <v>0.14000000000000001</v>
          </cell>
        </row>
        <row r="12">
          <cell r="C12">
            <v>0.42</v>
          </cell>
        </row>
        <row r="13">
          <cell r="C13">
            <v>0.28999999999999998</v>
          </cell>
        </row>
        <row r="14">
          <cell r="C14">
            <v>0.33</v>
          </cell>
        </row>
        <row r="15">
          <cell r="C15">
            <v>0.42</v>
          </cell>
        </row>
        <row r="16">
          <cell r="C16">
            <v>0.49</v>
          </cell>
        </row>
        <row r="17">
          <cell r="C17">
            <v>0.42</v>
          </cell>
        </row>
        <row r="18">
          <cell r="C18">
            <v>0.3</v>
          </cell>
        </row>
        <row r="19">
          <cell r="C19">
            <v>0.42</v>
          </cell>
        </row>
        <row r="20">
          <cell r="C20">
            <v>0.47</v>
          </cell>
        </row>
        <row r="21">
          <cell r="C21">
            <v>0.78</v>
          </cell>
        </row>
        <row r="22">
          <cell r="C22">
            <v>0.28999999999999998</v>
          </cell>
        </row>
        <row r="23">
          <cell r="C23">
            <v>0.62</v>
          </cell>
        </row>
        <row r="24">
          <cell r="C24">
            <v>0.82</v>
          </cell>
        </row>
        <row r="25">
          <cell r="C25">
            <v>0.68</v>
          </cell>
        </row>
        <row r="26">
          <cell r="K26">
            <v>0.34999999999999992</v>
          </cell>
        </row>
        <row r="27">
          <cell r="C27">
            <v>0.51</v>
          </cell>
        </row>
        <row r="28">
          <cell r="C28">
            <v>0.31</v>
          </cell>
        </row>
        <row r="29">
          <cell r="C29">
            <v>0.82</v>
          </cell>
        </row>
      </sheetData>
      <sheetData sheetId="28">
        <row r="2">
          <cell r="B2">
            <v>2.4300000000000002</v>
          </cell>
          <cell r="C2">
            <v>2.37</v>
          </cell>
        </row>
        <row r="3">
          <cell r="C3">
            <v>2.2200000000000002</v>
          </cell>
        </row>
        <row r="4">
          <cell r="C4">
            <v>3.19</v>
          </cell>
        </row>
        <row r="5">
          <cell r="C5">
            <v>3.14</v>
          </cell>
        </row>
        <row r="6">
          <cell r="C6">
            <v>3.14</v>
          </cell>
        </row>
        <row r="7">
          <cell r="C7">
            <v>2.31</v>
          </cell>
        </row>
        <row r="8">
          <cell r="C8">
            <v>4.74</v>
          </cell>
        </row>
        <row r="9">
          <cell r="C9">
            <v>2.19</v>
          </cell>
        </row>
        <row r="10">
          <cell r="C10">
            <v>2.66</v>
          </cell>
        </row>
        <row r="11">
          <cell r="C11">
            <v>1.87</v>
          </cell>
        </row>
        <row r="12">
          <cell r="C12">
            <v>2.08</v>
          </cell>
        </row>
        <row r="13">
          <cell r="C13">
            <v>1.77</v>
          </cell>
        </row>
        <row r="14">
          <cell r="C14">
            <v>3.4</v>
          </cell>
        </row>
        <row r="15">
          <cell r="C15">
            <v>2.4500000000000002</v>
          </cell>
        </row>
        <row r="16">
          <cell r="C16">
            <v>1.75</v>
          </cell>
        </row>
        <row r="17">
          <cell r="C17">
            <v>2.57</v>
          </cell>
        </row>
        <row r="18">
          <cell r="C18">
            <v>2.0499999999999998</v>
          </cell>
        </row>
        <row r="19">
          <cell r="C19">
            <v>3.53</v>
          </cell>
        </row>
        <row r="20">
          <cell r="C20">
            <v>2.17</v>
          </cell>
        </row>
        <row r="21">
          <cell r="C21">
            <v>2.74</v>
          </cell>
        </row>
        <row r="22">
          <cell r="C22">
            <v>2.74</v>
          </cell>
        </row>
        <row r="23">
          <cell r="C23">
            <v>1.99</v>
          </cell>
        </row>
        <row r="24">
          <cell r="C24">
            <v>2.0699999999999998</v>
          </cell>
        </row>
        <row r="25">
          <cell r="C25">
            <v>2.95</v>
          </cell>
        </row>
        <row r="26">
          <cell r="C26">
            <v>2.52</v>
          </cell>
        </row>
        <row r="27">
          <cell r="C27">
            <v>2.76</v>
          </cell>
        </row>
        <row r="28">
          <cell r="C28">
            <v>2.27</v>
          </cell>
        </row>
        <row r="29">
          <cell r="C29">
            <v>2.72</v>
          </cell>
        </row>
      </sheetData>
      <sheetData sheetId="29">
        <row r="2">
          <cell r="B2">
            <v>127</v>
          </cell>
        </row>
      </sheetData>
      <sheetData sheetId="30">
        <row r="2">
          <cell r="B2">
            <v>5.93</v>
          </cell>
          <cell r="C2">
            <v>7.07</v>
          </cell>
        </row>
        <row r="3">
          <cell r="C3">
            <v>4.22</v>
          </cell>
        </row>
        <row r="4">
          <cell r="C4">
            <v>1</v>
          </cell>
        </row>
        <row r="5">
          <cell r="C5">
            <v>0.33</v>
          </cell>
        </row>
        <row r="6">
          <cell r="C6">
            <v>0.17</v>
          </cell>
        </row>
        <row r="7">
          <cell r="C7">
            <v>6</v>
          </cell>
        </row>
        <row r="8">
          <cell r="C8">
            <v>4.24</v>
          </cell>
        </row>
        <row r="9">
          <cell r="C9">
            <v>0</v>
          </cell>
        </row>
        <row r="10">
          <cell r="C10">
            <v>9.6</v>
          </cell>
        </row>
        <row r="11">
          <cell r="C11">
            <v>28.66</v>
          </cell>
        </row>
        <row r="12">
          <cell r="C12">
            <v>0.7</v>
          </cell>
        </row>
        <row r="13">
          <cell r="C13">
            <v>14.29</v>
          </cell>
        </row>
        <row r="14">
          <cell r="C14">
            <v>12.73</v>
          </cell>
        </row>
        <row r="15">
          <cell r="C15">
            <v>0.57999999999999996</v>
          </cell>
        </row>
        <row r="16">
          <cell r="C16">
            <v>0</v>
          </cell>
        </row>
        <row r="17">
          <cell r="C17">
            <v>0.24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78.03</v>
          </cell>
        </row>
        <row r="21">
          <cell r="C21">
            <v>10.83</v>
          </cell>
        </row>
        <row r="22">
          <cell r="C22">
            <v>3.5</v>
          </cell>
        </row>
        <row r="23">
          <cell r="C23">
            <v>2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0.17</v>
          </cell>
        </row>
        <row r="27">
          <cell r="C27">
            <v>1.3</v>
          </cell>
        </row>
        <row r="28">
          <cell r="C28">
            <v>11.5</v>
          </cell>
        </row>
        <row r="29">
          <cell r="C29">
            <v>13.88</v>
          </cell>
        </row>
      </sheetData>
      <sheetData sheetId="31">
        <row r="2">
          <cell r="B2">
            <v>0.12</v>
          </cell>
          <cell r="C2">
            <v>0.13</v>
          </cell>
        </row>
        <row r="3">
          <cell r="C3">
            <v>0.15</v>
          </cell>
        </row>
        <row r="4">
          <cell r="C4">
            <v>0.25</v>
          </cell>
        </row>
        <row r="5">
          <cell r="C5">
            <v>0.2</v>
          </cell>
        </row>
        <row r="6">
          <cell r="C6">
            <v>0.1</v>
          </cell>
        </row>
        <row r="7">
          <cell r="C7">
            <v>0.3</v>
          </cell>
        </row>
        <row r="8">
          <cell r="C8">
            <v>0.08</v>
          </cell>
        </row>
        <row r="9">
          <cell r="C9">
            <v>0.09</v>
          </cell>
        </row>
        <row r="10">
          <cell r="C10">
            <v>0.28000000000000003</v>
          </cell>
        </row>
        <row r="11">
          <cell r="C11">
            <v>0.33</v>
          </cell>
        </row>
        <row r="12">
          <cell r="C12">
            <v>0.12</v>
          </cell>
        </row>
        <row r="13">
          <cell r="C13">
            <v>0.22</v>
          </cell>
        </row>
        <row r="14">
          <cell r="C14">
            <v>0.21</v>
          </cell>
        </row>
        <row r="15">
          <cell r="C15">
            <v>0.09</v>
          </cell>
        </row>
        <row r="16">
          <cell r="C16">
            <v>0.17</v>
          </cell>
        </row>
        <row r="17">
          <cell r="C17">
            <v>0.21</v>
          </cell>
        </row>
        <row r="18">
          <cell r="C18">
            <v>0.13</v>
          </cell>
        </row>
        <row r="19">
          <cell r="C19">
            <v>0.01</v>
          </cell>
        </row>
        <row r="20">
          <cell r="C20">
            <v>0.34</v>
          </cell>
        </row>
        <row r="21">
          <cell r="C21">
            <v>0.2</v>
          </cell>
        </row>
        <row r="22">
          <cell r="C22">
            <v>0.11</v>
          </cell>
        </row>
        <row r="23">
          <cell r="C23">
            <v>0.17</v>
          </cell>
        </row>
        <row r="24">
          <cell r="C24">
            <v>0.16</v>
          </cell>
        </row>
        <row r="25">
          <cell r="C25">
            <v>0.35</v>
          </cell>
        </row>
        <row r="26">
          <cell r="C26">
            <v>0.16</v>
          </cell>
        </row>
        <row r="27">
          <cell r="C27">
            <v>0.23</v>
          </cell>
        </row>
        <row r="28">
          <cell r="C28">
            <v>0.15</v>
          </cell>
        </row>
        <row r="29">
          <cell r="C29">
            <v>0.16</v>
          </cell>
        </row>
      </sheetData>
      <sheetData sheetId="32">
        <row r="2">
          <cell r="B2">
            <v>9.8000000000000007</v>
          </cell>
          <cell r="C2">
            <v>9.4</v>
          </cell>
        </row>
        <row r="3">
          <cell r="C3">
            <v>18.8</v>
          </cell>
        </row>
        <row r="4">
          <cell r="C4">
            <v>14.1</v>
          </cell>
        </row>
        <row r="5">
          <cell r="C5">
            <v>25.4</v>
          </cell>
        </row>
        <row r="6">
          <cell r="C6">
            <v>10.199999999999999</v>
          </cell>
        </row>
        <row r="7">
          <cell r="C7">
            <v>10.7</v>
          </cell>
        </row>
        <row r="8">
          <cell r="C8">
            <v>7.5</v>
          </cell>
        </row>
        <row r="9">
          <cell r="C9">
            <v>10.1</v>
          </cell>
        </row>
        <row r="10">
          <cell r="C10">
            <v>16.5</v>
          </cell>
        </row>
        <row r="11">
          <cell r="C11">
            <v>19.5</v>
          </cell>
        </row>
        <row r="12">
          <cell r="C12">
            <v>22.7</v>
          </cell>
        </row>
        <row r="13">
          <cell r="C13">
            <v>18.100000000000001</v>
          </cell>
        </row>
        <row r="14">
          <cell r="C14">
            <v>9.4</v>
          </cell>
        </row>
        <row r="15">
          <cell r="C15">
            <v>9.1999999999999993</v>
          </cell>
        </row>
        <row r="16">
          <cell r="C16">
            <v>8.4</v>
          </cell>
        </row>
        <row r="17">
          <cell r="C17">
            <v>15.6</v>
          </cell>
        </row>
        <row r="18">
          <cell r="C18">
            <v>10.6</v>
          </cell>
        </row>
        <row r="19">
          <cell r="C19">
            <v>14.2</v>
          </cell>
        </row>
        <row r="20">
          <cell r="C20">
            <v>11.8</v>
          </cell>
        </row>
        <row r="21">
          <cell r="C21">
            <v>21.6</v>
          </cell>
        </row>
        <row r="22">
          <cell r="C22">
            <v>21.4</v>
          </cell>
        </row>
        <row r="23">
          <cell r="C23">
            <v>19.3</v>
          </cell>
        </row>
        <row r="24">
          <cell r="C24">
            <v>20.6</v>
          </cell>
        </row>
        <row r="25">
          <cell r="C25">
            <v>10.1</v>
          </cell>
        </row>
        <row r="26">
          <cell r="C26">
            <v>19.2</v>
          </cell>
        </row>
        <row r="27">
          <cell r="C27">
            <v>18.100000000000001</v>
          </cell>
        </row>
        <row r="28">
          <cell r="C28">
            <v>14.3</v>
          </cell>
        </row>
        <row r="29">
          <cell r="C29">
            <v>20.399999999999999</v>
          </cell>
        </row>
      </sheetData>
      <sheetData sheetId="33">
        <row r="2">
          <cell r="B2">
            <v>17.8</v>
          </cell>
          <cell r="C2">
            <v>16.7</v>
          </cell>
        </row>
        <row r="3">
          <cell r="C3">
            <v>21.6</v>
          </cell>
        </row>
        <row r="4">
          <cell r="C4">
            <v>60.7</v>
          </cell>
        </row>
        <row r="5">
          <cell r="N5">
            <v>30.357142857142861</v>
          </cell>
        </row>
        <row r="6">
          <cell r="C6">
            <v>25.2</v>
          </cell>
        </row>
        <row r="7">
          <cell r="C7">
            <v>15.8</v>
          </cell>
        </row>
        <row r="8">
          <cell r="C8">
            <v>16.8</v>
          </cell>
        </row>
        <row r="9">
          <cell r="C9">
            <v>22</v>
          </cell>
        </row>
        <row r="10">
          <cell r="C10">
            <v>17.399999999999999</v>
          </cell>
        </row>
        <row r="11">
          <cell r="C11">
            <v>19</v>
          </cell>
        </row>
        <row r="12">
          <cell r="C12">
            <v>28.3</v>
          </cell>
        </row>
        <row r="13">
          <cell r="C13">
            <v>23.3</v>
          </cell>
        </row>
        <row r="14">
          <cell r="C14">
            <v>15.7</v>
          </cell>
        </row>
        <row r="15">
          <cell r="C15">
            <v>23.1</v>
          </cell>
        </row>
        <row r="16">
          <cell r="C16">
            <v>28.7</v>
          </cell>
        </row>
        <row r="17">
          <cell r="C17">
            <v>15.9</v>
          </cell>
        </row>
        <row r="18">
          <cell r="C18">
            <v>35.1</v>
          </cell>
        </row>
        <row r="19">
          <cell r="C19">
            <v>19.7</v>
          </cell>
        </row>
        <row r="20">
          <cell r="C20">
            <v>20.6</v>
          </cell>
        </row>
        <row r="21">
          <cell r="C21">
            <v>34.4</v>
          </cell>
        </row>
        <row r="22">
          <cell r="C22">
            <v>25</v>
          </cell>
        </row>
        <row r="23">
          <cell r="C23">
            <v>47</v>
          </cell>
        </row>
        <row r="24">
          <cell r="C24">
            <v>21.4</v>
          </cell>
        </row>
        <row r="25">
          <cell r="C25">
            <v>17.100000000000001</v>
          </cell>
        </row>
        <row r="26">
          <cell r="C26">
            <v>13.9</v>
          </cell>
        </row>
        <row r="27">
          <cell r="C27">
            <v>29.4</v>
          </cell>
        </row>
        <row r="28">
          <cell r="C28">
            <v>22.6</v>
          </cell>
        </row>
        <row r="29">
          <cell r="C29">
            <v>26</v>
          </cell>
        </row>
      </sheetData>
      <sheetData sheetId="34">
        <row r="2">
          <cell r="B2" t="str">
            <v>:</v>
          </cell>
          <cell r="N2">
            <v>166.80385803767996</v>
          </cell>
        </row>
        <row r="3">
          <cell r="C3">
            <v>76.7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N11">
            <v>434.97499999999997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N17">
            <v>9.64</v>
          </cell>
        </row>
        <row r="18">
          <cell r="N18">
            <v>27.9</v>
          </cell>
        </row>
        <row r="19">
          <cell r="N19">
            <v>143.91419305977459</v>
          </cell>
        </row>
        <row r="20">
          <cell r="C20">
            <v>101.7</v>
          </cell>
        </row>
        <row r="21">
          <cell r="C21">
            <v>329.4</v>
          </cell>
        </row>
        <row r="22">
          <cell r="N22">
            <v>95.699999999999989</v>
          </cell>
        </row>
        <row r="23">
          <cell r="C23">
            <v>239.1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8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3" sqref="W3:W30"/>
    </sheetView>
  </sheetViews>
  <sheetFormatPr defaultRowHeight="12.75" x14ac:dyDescent="0.2"/>
  <cols>
    <col min="1" max="1" width="13.85546875" customWidth="1"/>
    <col min="23" max="23" width="9" customWidth="1"/>
  </cols>
  <sheetData>
    <row r="1" spans="1:32" x14ac:dyDescent="0.2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</row>
    <row r="2" spans="1:32" x14ac:dyDescent="0.2">
      <c r="B2" s="15" t="s">
        <v>95</v>
      </c>
      <c r="C2" s="15" t="s">
        <v>94</v>
      </c>
      <c r="D2" s="15" t="s">
        <v>96</v>
      </c>
      <c r="E2" s="15" t="s">
        <v>97</v>
      </c>
      <c r="F2" s="15" t="s">
        <v>133</v>
      </c>
      <c r="G2" s="15" t="s">
        <v>98</v>
      </c>
      <c r="H2" s="15" t="s">
        <v>100</v>
      </c>
      <c r="I2" s="15" t="s">
        <v>101</v>
      </c>
      <c r="J2" s="15" t="s">
        <v>102</v>
      </c>
      <c r="K2" s="15" t="s">
        <v>103</v>
      </c>
      <c r="L2" s="15" t="s">
        <v>104</v>
      </c>
      <c r="M2" s="15" t="s">
        <v>105</v>
      </c>
      <c r="N2" s="15" t="s">
        <v>106</v>
      </c>
      <c r="O2" s="15" t="s">
        <v>107</v>
      </c>
      <c r="P2" s="15" t="s">
        <v>108</v>
      </c>
      <c r="Q2" s="15" t="s">
        <v>110</v>
      </c>
      <c r="R2" s="15" t="s">
        <v>112</v>
      </c>
      <c r="S2" s="15" t="s">
        <v>113</v>
      </c>
      <c r="T2" s="15" t="s">
        <v>114</v>
      </c>
      <c r="U2" s="15" t="s">
        <v>115</v>
      </c>
      <c r="V2" s="15" t="s">
        <v>116</v>
      </c>
      <c r="W2" s="15" t="s">
        <v>117</v>
      </c>
      <c r="X2" s="15" t="s">
        <v>123</v>
      </c>
      <c r="Y2" s="15" t="s">
        <v>126</v>
      </c>
      <c r="Z2" s="15" t="s">
        <v>125</v>
      </c>
      <c r="AA2" t="s">
        <v>134</v>
      </c>
      <c r="AB2" s="15" t="s">
        <v>124</v>
      </c>
    </row>
    <row r="3" spans="1:32" x14ac:dyDescent="0.2">
      <c r="A3" t="s">
        <v>85</v>
      </c>
      <c r="B3">
        <f>[1]x1!$C2</f>
        <v>11</v>
      </c>
      <c r="C3">
        <f>[1]x2!$G2</f>
        <v>0</v>
      </c>
      <c r="D3">
        <v>0</v>
      </c>
      <c r="E3">
        <v>0</v>
      </c>
      <c r="F3">
        <f>[1]x5!$C2</f>
        <v>105.2</v>
      </c>
      <c r="G3">
        <f>[1]x6!$C2</f>
        <v>366</v>
      </c>
      <c r="H3">
        <f>[1]x7!$C2</f>
        <v>15.94</v>
      </c>
      <c r="I3">
        <f>[1]x8!$C2</f>
        <v>69</v>
      </c>
      <c r="J3">
        <f>[1]x9!$C2</f>
        <v>94.1</v>
      </c>
      <c r="K3" t="str">
        <f>[1]x10!$C2</f>
        <v>:</v>
      </c>
      <c r="L3" t="str">
        <f>[1]x11!$C2</f>
        <v>:</v>
      </c>
      <c r="M3">
        <f>[1]x12!$C2</f>
        <v>19.8</v>
      </c>
      <c r="N3">
        <f>[1]x13!$C2</f>
        <v>25</v>
      </c>
      <c r="O3">
        <f>[1]x14!$C2</f>
        <v>3</v>
      </c>
      <c r="P3">
        <f>[1]x15!$C2</f>
        <v>597</v>
      </c>
      <c r="Q3">
        <f>[1]x16!$C2</f>
        <v>27</v>
      </c>
      <c r="R3">
        <f>[1]x17!$C2</f>
        <v>15.1</v>
      </c>
      <c r="S3">
        <f>[1]x18!$C2</f>
        <v>17</v>
      </c>
      <c r="T3" s="7">
        <f>[1]x19!$C2</f>
        <v>2332</v>
      </c>
      <c r="U3">
        <f>[1]x20!$C2</f>
        <v>0.3</v>
      </c>
      <c r="V3">
        <f>[1]x21!$C2</f>
        <v>2.37</v>
      </c>
      <c r="X3">
        <f>[1]x23!$C2</f>
        <v>7.07</v>
      </c>
      <c r="Y3">
        <f>[1]x24!$C2</f>
        <v>0.13</v>
      </c>
      <c r="Z3">
        <f>[1]x25!$C2</f>
        <v>9.4</v>
      </c>
      <c r="AA3">
        <f>[1]x26!$C2</f>
        <v>16.7</v>
      </c>
      <c r="AB3" s="10">
        <f>[1]x27!$N2</f>
        <v>166.80385803767996</v>
      </c>
      <c r="AE3" t="s">
        <v>0</v>
      </c>
      <c r="AF3" s="2" t="s">
        <v>95</v>
      </c>
    </row>
    <row r="4" spans="1:32" x14ac:dyDescent="0.2">
      <c r="A4" t="s">
        <v>66</v>
      </c>
      <c r="B4">
        <f>[1]x1!$C3</f>
        <v>10</v>
      </c>
      <c r="C4">
        <f>[1]x2!$G3</f>
        <v>0</v>
      </c>
      <c r="D4">
        <v>0</v>
      </c>
      <c r="E4">
        <v>0</v>
      </c>
      <c r="F4">
        <f>[1]x5!$C3</f>
        <v>98.9</v>
      </c>
      <c r="G4" t="str">
        <f>[1]x6!$C3</f>
        <v>:</v>
      </c>
      <c r="H4">
        <f>[1]x7!$C3</f>
        <v>0.41</v>
      </c>
      <c r="I4">
        <v>76.900000000000006</v>
      </c>
      <c r="J4">
        <v>100</v>
      </c>
      <c r="K4">
        <v>11.6</v>
      </c>
      <c r="L4">
        <v>4.4000000000000004</v>
      </c>
      <c r="M4">
        <f>[1]x12!$C3</f>
        <v>22.9</v>
      </c>
      <c r="N4">
        <f>[1]x13!$C3</f>
        <v>16.899999999999999</v>
      </c>
      <c r="O4">
        <f>[1]x14!$C3</f>
        <v>9</v>
      </c>
      <c r="P4">
        <f>[1]x15!$C3</f>
        <v>493</v>
      </c>
      <c r="Q4">
        <f>[1]x16!$C3</f>
        <v>3.1</v>
      </c>
      <c r="R4">
        <f>[1]x17!$C3</f>
        <v>6.8</v>
      </c>
      <c r="S4">
        <f>[1]x18!$C3</f>
        <v>2.4</v>
      </c>
      <c r="T4" s="7">
        <f>[1]x19!$C3</f>
        <v>2036</v>
      </c>
      <c r="U4">
        <f>[1]x20!$C3</f>
        <v>0.37</v>
      </c>
      <c r="V4">
        <f>[1]x21!$C3</f>
        <v>2.2200000000000002</v>
      </c>
      <c r="X4">
        <f>[1]x23!$C3</f>
        <v>4.22</v>
      </c>
      <c r="Y4">
        <f>[1]x24!$C3</f>
        <v>0.15</v>
      </c>
      <c r="Z4">
        <f>[1]x25!$C3</f>
        <v>18.8</v>
      </c>
      <c r="AA4">
        <f>[1]x26!$C3</f>
        <v>21.6</v>
      </c>
      <c r="AB4">
        <f>[1]x27!$C3</f>
        <v>76.7</v>
      </c>
      <c r="AE4" t="s">
        <v>1</v>
      </c>
      <c r="AF4" s="3" t="s">
        <v>94</v>
      </c>
    </row>
    <row r="5" spans="1:32" x14ac:dyDescent="0.2">
      <c r="A5" t="s">
        <v>67</v>
      </c>
      <c r="B5">
        <f>[1]x1!$C4</f>
        <v>30</v>
      </c>
      <c r="C5">
        <f>[1]x2!$G4</f>
        <v>0</v>
      </c>
      <c r="D5">
        <v>0</v>
      </c>
      <c r="E5">
        <v>0</v>
      </c>
      <c r="F5">
        <f>[1]x5!$C4</f>
        <v>107.4</v>
      </c>
      <c r="G5">
        <f>[1]x6!$C4</f>
        <v>24</v>
      </c>
      <c r="H5">
        <f>[1]x7!$C4</f>
        <v>2.86</v>
      </c>
      <c r="I5">
        <v>50.7</v>
      </c>
      <c r="J5">
        <v>114.2</v>
      </c>
      <c r="K5">
        <v>0</v>
      </c>
      <c r="L5">
        <v>0</v>
      </c>
      <c r="M5">
        <f>[1]x12!$C4</f>
        <v>15.9</v>
      </c>
      <c r="N5">
        <f>[1]x13!$C4</f>
        <v>18.8</v>
      </c>
      <c r="O5">
        <f>[1]x14!$C4</f>
        <v>0</v>
      </c>
      <c r="P5">
        <f>[1]x15!$C4</f>
        <v>553</v>
      </c>
      <c r="Q5">
        <f>[1]x16!$C4</f>
        <v>9.1999999999999993</v>
      </c>
      <c r="R5">
        <f>[1]x17!$C4</f>
        <v>21.3</v>
      </c>
      <c r="S5">
        <f>[1]x18!$C4</f>
        <v>0.3</v>
      </c>
      <c r="T5" s="7">
        <f>[1]x19!$C4</f>
        <v>373</v>
      </c>
      <c r="U5">
        <f>[1]x20!$C4</f>
        <v>1.02</v>
      </c>
      <c r="V5">
        <f>[1]x21!$C4</f>
        <v>3.19</v>
      </c>
      <c r="X5">
        <f>[1]x23!$C4</f>
        <v>1</v>
      </c>
      <c r="Y5">
        <f>[1]x24!$C4</f>
        <v>0.25</v>
      </c>
      <c r="Z5">
        <f>[1]x25!$C4</f>
        <v>14.1</v>
      </c>
      <c r="AA5">
        <f>[1]x26!$C4</f>
        <v>60.7</v>
      </c>
      <c r="AB5" s="10">
        <f>[1]x27!$N4</f>
        <v>33.18</v>
      </c>
      <c r="AE5" t="s">
        <v>2</v>
      </c>
      <c r="AF5" s="3" t="s">
        <v>96</v>
      </c>
    </row>
    <row r="6" spans="1:32" x14ac:dyDescent="0.2">
      <c r="A6" t="s">
        <v>76</v>
      </c>
      <c r="B6" t="str">
        <f>[1]x1!$C5</f>
        <v>:</v>
      </c>
      <c r="C6">
        <f>[1]x2!$G5</f>
        <v>0</v>
      </c>
      <c r="D6">
        <v>0</v>
      </c>
      <c r="E6">
        <v>0</v>
      </c>
      <c r="F6">
        <f>[1]x5!$C5</f>
        <v>78.7</v>
      </c>
      <c r="G6">
        <f>[1]x6!$C5</f>
        <v>549</v>
      </c>
      <c r="H6">
        <f>[1]x7!$C5</f>
        <v>6.89</v>
      </c>
      <c r="I6">
        <v>51.6</v>
      </c>
      <c r="J6">
        <v>104.5</v>
      </c>
      <c r="K6">
        <v>0</v>
      </c>
      <c r="L6">
        <v>0</v>
      </c>
      <c r="M6">
        <f>[1]x12!$N$5</f>
        <v>9.8571428571428577</v>
      </c>
      <c r="N6">
        <f>[1]x13!$C5</f>
        <v>13.6</v>
      </c>
      <c r="O6">
        <f>[1]x14!$C5</f>
        <v>12</v>
      </c>
      <c r="P6">
        <f>[1]x15!$C5</f>
        <v>399</v>
      </c>
      <c r="Q6">
        <f>[1]x16!$C5</f>
        <v>22.2</v>
      </c>
      <c r="R6">
        <f>[1]x17!$C5</f>
        <v>25.7</v>
      </c>
      <c r="S6">
        <f>[1]x18!$N$5</f>
        <v>4.1100000000000003</v>
      </c>
      <c r="T6" s="7">
        <f>[1]x19!$C5</f>
        <v>1348</v>
      </c>
      <c r="U6">
        <f>[1]x20!$C5</f>
        <v>0.72</v>
      </c>
      <c r="V6">
        <f>[1]x21!$C5</f>
        <v>3.14</v>
      </c>
      <c r="X6">
        <f>[1]x23!$C5</f>
        <v>0.33</v>
      </c>
      <c r="Y6">
        <f>[1]x24!$C5</f>
        <v>0.2</v>
      </c>
      <c r="Z6">
        <f>[1]x25!$C5</f>
        <v>25.4</v>
      </c>
      <c r="AA6">
        <f>[1]x26!$N$5</f>
        <v>30.357142857142861</v>
      </c>
      <c r="AB6" s="10">
        <f>[1]x27!$N5</f>
        <v>48.333333333333336</v>
      </c>
      <c r="AE6" t="s">
        <v>3</v>
      </c>
      <c r="AF6" s="3" t="s">
        <v>97</v>
      </c>
    </row>
    <row r="7" spans="1:32" x14ac:dyDescent="0.2">
      <c r="A7" t="s">
        <v>78</v>
      </c>
      <c r="B7">
        <f>[1]x1!$C6</f>
        <v>7</v>
      </c>
      <c r="C7">
        <f>[1]x2!$G6</f>
        <v>0</v>
      </c>
      <c r="D7">
        <v>0</v>
      </c>
      <c r="E7">
        <v>0</v>
      </c>
      <c r="F7">
        <f>[1]x5!$C6</f>
        <v>105.1</v>
      </c>
      <c r="G7">
        <f>[1]x6!$C6</f>
        <v>283</v>
      </c>
      <c r="H7">
        <f>[1]x7!$C6</f>
        <v>6.18</v>
      </c>
      <c r="I7">
        <v>95.9</v>
      </c>
      <c r="J7">
        <v>105.3</v>
      </c>
      <c r="K7">
        <v>0</v>
      </c>
      <c r="L7">
        <v>0</v>
      </c>
      <c r="M7">
        <f>[1]x12!$C6</f>
        <v>36.799999999999997</v>
      </c>
      <c r="N7">
        <f>[1]x13!$C6</f>
        <v>27.3</v>
      </c>
      <c r="O7">
        <f>[1]x14!$C6</f>
        <v>31</v>
      </c>
      <c r="P7">
        <f>[1]x15!$C6</f>
        <v>704</v>
      </c>
      <c r="Q7">
        <f>[1]x16!$C6</f>
        <v>4</v>
      </c>
      <c r="R7">
        <f>[1]x17!$C6</f>
        <v>178.4</v>
      </c>
      <c r="S7">
        <f>[1]x18!$C6</f>
        <v>1.5</v>
      </c>
      <c r="T7" s="7">
        <f>[1]x19!$C6</f>
        <v>2476</v>
      </c>
      <c r="U7">
        <f>[1]x20!$C6</f>
        <v>0.26</v>
      </c>
      <c r="V7">
        <f>[1]x21!$C6</f>
        <v>3.14</v>
      </c>
      <c r="X7">
        <f>[1]x23!$C6</f>
        <v>0.17</v>
      </c>
      <c r="Y7">
        <f>[1]x24!$C6</f>
        <v>0.1</v>
      </c>
      <c r="Z7">
        <f>[1]x25!$C6</f>
        <v>10.199999999999999</v>
      </c>
      <c r="AA7">
        <f>[1]x26!$C6</f>
        <v>25.2</v>
      </c>
      <c r="AB7" s="10">
        <f>[1]x27!$N6</f>
        <v>144.90352633826882</v>
      </c>
      <c r="AE7" t="s">
        <v>4</v>
      </c>
      <c r="AF7" t="s">
        <v>98</v>
      </c>
    </row>
    <row r="8" spans="1:32" x14ac:dyDescent="0.2">
      <c r="A8" t="s">
        <v>68</v>
      </c>
      <c r="B8">
        <f>[1]x1!$C7</f>
        <v>9</v>
      </c>
      <c r="C8">
        <f>[1]x2!$G7</f>
        <v>0</v>
      </c>
      <c r="D8">
        <v>0</v>
      </c>
      <c r="E8">
        <v>0</v>
      </c>
      <c r="F8">
        <f>[1]x5!$C7</f>
        <v>125</v>
      </c>
      <c r="G8">
        <f>[1]x6!$C7</f>
        <v>8</v>
      </c>
      <c r="H8">
        <f>[1]x7!$C7</f>
        <v>1.26</v>
      </c>
      <c r="I8">
        <v>25</v>
      </c>
      <c r="J8">
        <v>88.7</v>
      </c>
      <c r="K8">
        <v>0</v>
      </c>
      <c r="L8">
        <v>0</v>
      </c>
      <c r="M8">
        <f>[1]x12!$C7</f>
        <v>18.399999999999999</v>
      </c>
      <c r="N8">
        <f>[1]x13!$C7</f>
        <v>19.100000000000001</v>
      </c>
      <c r="O8">
        <f>[1]x14!$C7</f>
        <v>2</v>
      </c>
      <c r="P8">
        <f>[1]x15!$C7</f>
        <v>294</v>
      </c>
      <c r="Q8">
        <f>[1]x16!$C7</f>
        <v>8</v>
      </c>
      <c r="R8">
        <f>[1]x17!$C7</f>
        <v>5.9</v>
      </c>
      <c r="S8">
        <f>[1]x18!$C7</f>
        <v>8.1999999999999993</v>
      </c>
      <c r="T8" s="7">
        <f>[1]x19!$C7</f>
        <v>3394</v>
      </c>
      <c r="U8">
        <f>[1]x20!$C7</f>
        <v>0.79</v>
      </c>
      <c r="V8">
        <f>[1]x21!$C7</f>
        <v>2.31</v>
      </c>
      <c r="X8">
        <f>[1]x23!$C7</f>
        <v>6</v>
      </c>
      <c r="Y8">
        <f>[1]x24!$C7</f>
        <v>0.3</v>
      </c>
      <c r="Z8">
        <f>[1]x25!$C7</f>
        <v>10.7</v>
      </c>
      <c r="AA8">
        <f>[1]x26!$C7</f>
        <v>15.8</v>
      </c>
      <c r="AB8" s="10">
        <f>[1]x27!$N7</f>
        <v>106.25</v>
      </c>
      <c r="AE8" t="s">
        <v>5</v>
      </c>
      <c r="AF8" t="s">
        <v>99</v>
      </c>
    </row>
    <row r="9" spans="1:32" x14ac:dyDescent="0.2">
      <c r="A9" t="s">
        <v>69</v>
      </c>
      <c r="B9">
        <f>[1]x1!$C8</f>
        <v>7</v>
      </c>
      <c r="C9">
        <f>[1]x2!$G8</f>
        <v>0</v>
      </c>
      <c r="D9">
        <v>0</v>
      </c>
      <c r="E9">
        <v>0</v>
      </c>
      <c r="F9">
        <f>[1]x5!$C8</f>
        <v>98.8</v>
      </c>
      <c r="G9" t="str">
        <f>[1]x6!$C8</f>
        <v>:</v>
      </c>
      <c r="H9">
        <f>[1]x7!$C8</f>
        <v>0</v>
      </c>
      <c r="I9">
        <v>-24</v>
      </c>
      <c r="J9">
        <v>96.7</v>
      </c>
      <c r="K9">
        <v>5</v>
      </c>
      <c r="L9">
        <v>7.8</v>
      </c>
      <c r="M9">
        <f>[1]x12!$C8</f>
        <v>19.899999999999999</v>
      </c>
      <c r="N9">
        <f>[1]x13!$C8</f>
        <v>28.4</v>
      </c>
      <c r="O9">
        <f>[1]x14!$C8</f>
        <v>12</v>
      </c>
      <c r="P9">
        <f>[1]x15!$C8</f>
        <v>790</v>
      </c>
      <c r="Q9">
        <f>[1]x16!$C8</f>
        <v>17.8</v>
      </c>
      <c r="R9">
        <f>[1]x17!$C8</f>
        <v>2.5</v>
      </c>
      <c r="S9">
        <f>[1]x18!$C8</f>
        <v>5</v>
      </c>
      <c r="T9" s="7">
        <f>[1]x19!$C8</f>
        <v>4272</v>
      </c>
      <c r="U9">
        <f>[1]x20!$C8</f>
        <v>0.42</v>
      </c>
      <c r="V9">
        <f>[1]x21!$C8</f>
        <v>4.74</v>
      </c>
      <c r="X9">
        <f>[1]x23!$C8</f>
        <v>4.24</v>
      </c>
      <c r="Y9">
        <f>[1]x24!$C8</f>
        <v>0.08</v>
      </c>
      <c r="Z9">
        <f>[1]x25!$C8</f>
        <v>7.5</v>
      </c>
      <c r="AA9">
        <f>[1]x26!$C8</f>
        <v>16.8</v>
      </c>
      <c r="AB9" s="10">
        <f>[1]x27!$N8</f>
        <v>68.575000000000003</v>
      </c>
      <c r="AE9" t="s">
        <v>6</v>
      </c>
      <c r="AF9" t="s">
        <v>100</v>
      </c>
    </row>
    <row r="10" spans="1:32" x14ac:dyDescent="0.2">
      <c r="A10" t="s">
        <v>71</v>
      </c>
      <c r="B10">
        <f>[1]x1!$C9</f>
        <v>17</v>
      </c>
      <c r="C10">
        <f>[1]x2!$G9</f>
        <v>0</v>
      </c>
      <c r="D10">
        <v>0</v>
      </c>
      <c r="E10">
        <v>0</v>
      </c>
      <c r="F10">
        <f>[1]x5!$C9</f>
        <v>98.3</v>
      </c>
      <c r="G10">
        <f>[1]x6!$C9</f>
        <v>227</v>
      </c>
      <c r="H10">
        <f>[1]x7!$C9</f>
        <v>0</v>
      </c>
      <c r="I10">
        <v>24.7</v>
      </c>
      <c r="J10">
        <v>105.6</v>
      </c>
      <c r="K10">
        <v>0</v>
      </c>
      <c r="L10">
        <v>0</v>
      </c>
      <c r="M10">
        <f>[1]x12!$C9</f>
        <v>22.8</v>
      </c>
      <c r="N10">
        <f>[1]x13!$C9</f>
        <v>29</v>
      </c>
      <c r="O10">
        <f>[1]x14!$C9</f>
        <v>-7</v>
      </c>
      <c r="P10">
        <f>[1]x15!$C9</f>
        <v>449</v>
      </c>
      <c r="Q10">
        <f>[1]x16!$C9</f>
        <v>17.100000000000001</v>
      </c>
      <c r="R10">
        <f>[1]x17!$C9</f>
        <v>11.8</v>
      </c>
      <c r="S10">
        <f>[1]x18!$C9</f>
        <v>8.6999999999999993</v>
      </c>
      <c r="T10" s="7">
        <f>[1]x19!$C9</f>
        <v>2343</v>
      </c>
      <c r="U10">
        <f>[1]x20!$K$9</f>
        <v>0.53999999999999992</v>
      </c>
      <c r="V10">
        <f>[1]x21!$C9</f>
        <v>2.19</v>
      </c>
      <c r="X10">
        <f>[1]x23!$C9</f>
        <v>0</v>
      </c>
      <c r="Y10">
        <f>[1]x24!$C9</f>
        <v>0.09</v>
      </c>
      <c r="Z10">
        <f>[1]x25!$C9</f>
        <v>10.1</v>
      </c>
      <c r="AA10">
        <f>[1]x26!$C9</f>
        <v>22</v>
      </c>
      <c r="AB10" s="10">
        <f>[1]x27!$N9</f>
        <v>28.25</v>
      </c>
      <c r="AE10" t="s">
        <v>7</v>
      </c>
      <c r="AF10" t="s">
        <v>101</v>
      </c>
    </row>
    <row r="11" spans="1:32" x14ac:dyDescent="0.2">
      <c r="A11" t="s">
        <v>91</v>
      </c>
      <c r="B11">
        <f>[1]x1!$C10</f>
        <v>13</v>
      </c>
      <c r="C11">
        <f>[1]x2!$G10</f>
        <v>0</v>
      </c>
      <c r="D11">
        <v>0</v>
      </c>
      <c r="E11">
        <v>0</v>
      </c>
      <c r="F11">
        <f>[1]x5!$C10</f>
        <v>106</v>
      </c>
      <c r="G11" t="str">
        <f>[1]x6!$C10</f>
        <v>:</v>
      </c>
      <c r="H11">
        <f>[1]x7!$C10</f>
        <v>0</v>
      </c>
      <c r="I11">
        <v>52.9</v>
      </c>
      <c r="J11">
        <v>101.6</v>
      </c>
      <c r="K11">
        <v>0</v>
      </c>
      <c r="L11">
        <v>0</v>
      </c>
      <c r="M11">
        <f>[1]x12!$C10</f>
        <v>16</v>
      </c>
      <c r="N11">
        <f>[1]x13!$C10</f>
        <v>38.799999999999997</v>
      </c>
      <c r="O11">
        <f>[1]x14!$C10</f>
        <v>5</v>
      </c>
      <c r="P11">
        <f>[1]x15!$C10</f>
        <v>506</v>
      </c>
      <c r="Q11">
        <f>[1]x16!$C10</f>
        <v>29.6</v>
      </c>
      <c r="R11">
        <f>[1]x17!$C10</f>
        <v>51.4</v>
      </c>
      <c r="S11">
        <f>[1]x18!$C10</f>
        <v>6.6</v>
      </c>
      <c r="T11" s="7">
        <f>[1]x19!$C10</f>
        <v>486</v>
      </c>
      <c r="U11">
        <f>[1]x20!$C10</f>
        <v>0.39</v>
      </c>
      <c r="V11">
        <f>[1]x21!$C10</f>
        <v>2.66</v>
      </c>
      <c r="X11">
        <f>[1]x23!$C10</f>
        <v>9.6</v>
      </c>
      <c r="Y11">
        <f>[1]x24!$C10</f>
        <v>0.28000000000000003</v>
      </c>
      <c r="Z11">
        <f>[1]x25!$C10</f>
        <v>16.5</v>
      </c>
      <c r="AA11">
        <f>[1]x26!$C10</f>
        <v>17.399999999999999</v>
      </c>
      <c r="AB11" s="10">
        <f>[1]x27!$N10</f>
        <v>132.69999999999999</v>
      </c>
      <c r="AE11" t="s">
        <v>8</v>
      </c>
      <c r="AF11" t="s">
        <v>102</v>
      </c>
    </row>
    <row r="12" spans="1:32" x14ac:dyDescent="0.2">
      <c r="A12" t="s">
        <v>75</v>
      </c>
      <c r="B12">
        <f>[1]x1!$C11</f>
        <v>8</v>
      </c>
      <c r="C12">
        <f>[1]x2!$G11</f>
        <v>0</v>
      </c>
      <c r="D12">
        <v>0</v>
      </c>
      <c r="E12">
        <v>0</v>
      </c>
      <c r="F12">
        <f>[1]x5!$C11</f>
        <v>110.6</v>
      </c>
      <c r="G12">
        <f>[1]x6!$C11</f>
        <v>687</v>
      </c>
      <c r="H12">
        <f>[1]x7!$C11</f>
        <v>3.37</v>
      </c>
      <c r="I12">
        <v>50.3</v>
      </c>
      <c r="J12">
        <v>92.5</v>
      </c>
      <c r="K12">
        <v>0</v>
      </c>
      <c r="L12">
        <v>0</v>
      </c>
      <c r="M12">
        <f>[1]x12!$C11</f>
        <v>19</v>
      </c>
      <c r="N12">
        <f>[1]x13!$C11</f>
        <v>14.3</v>
      </c>
      <c r="O12">
        <f>[1]x14!$C11</f>
        <v>4</v>
      </c>
      <c r="P12">
        <f>[1]x15!$C11</f>
        <v>543</v>
      </c>
      <c r="Q12">
        <f>[1]x16!$C11</f>
        <v>10.3</v>
      </c>
      <c r="R12">
        <f>[1]x17!$C11</f>
        <v>112.8</v>
      </c>
      <c r="S12">
        <f>[1]x18!$C11</f>
        <v>1.9</v>
      </c>
      <c r="T12" s="7">
        <f>[1]x19!$C11</f>
        <v>1587</v>
      </c>
      <c r="U12">
        <f>[1]x20!$C11</f>
        <v>0.14000000000000001</v>
      </c>
      <c r="V12">
        <f>[1]x21!$C11</f>
        <v>1.87</v>
      </c>
      <c r="X12">
        <f>[1]x23!$C11</f>
        <v>28.66</v>
      </c>
      <c r="Y12">
        <f>[1]x24!$C11</f>
        <v>0.33</v>
      </c>
      <c r="Z12">
        <f>[1]x25!$C11</f>
        <v>19.5</v>
      </c>
      <c r="AA12">
        <f>[1]x26!$C11</f>
        <v>19</v>
      </c>
      <c r="AB12" s="10">
        <f>[1]x27!$N11</f>
        <v>434.97499999999997</v>
      </c>
      <c r="AE12" t="s">
        <v>9</v>
      </c>
      <c r="AF12" t="s">
        <v>103</v>
      </c>
    </row>
    <row r="13" spans="1:32" x14ac:dyDescent="0.2">
      <c r="A13" t="s">
        <v>73</v>
      </c>
      <c r="B13">
        <f>[1]x1!$C12</f>
        <v>16</v>
      </c>
      <c r="C13">
        <f>[1]x2!$G12</f>
        <v>0</v>
      </c>
      <c r="D13">
        <v>0</v>
      </c>
      <c r="E13">
        <v>0</v>
      </c>
      <c r="F13">
        <f>[1]x5!$C12</f>
        <v>82.6</v>
      </c>
      <c r="G13">
        <f>[1]x6!$C12</f>
        <v>215</v>
      </c>
      <c r="H13">
        <f>[1]x7!$C12</f>
        <v>9.7200000000000006</v>
      </c>
      <c r="I13">
        <v>71.2</v>
      </c>
      <c r="J13">
        <v>100.3</v>
      </c>
      <c r="K13">
        <v>0</v>
      </c>
      <c r="L13">
        <v>0</v>
      </c>
      <c r="M13">
        <f>[1]x12!$C12</f>
        <v>21.7</v>
      </c>
      <c r="N13">
        <f>[1]x13!$C12</f>
        <v>22.2</v>
      </c>
      <c r="O13">
        <f>[1]x14!$C12</f>
        <v>4</v>
      </c>
      <c r="P13">
        <f>[1]x15!$C12</f>
        <v>453</v>
      </c>
      <c r="Q13">
        <f>[1]x16!$C12</f>
        <v>8.1999999999999993</v>
      </c>
      <c r="R13">
        <f>[1]x17!$C12</f>
        <v>11.2</v>
      </c>
      <c r="S13">
        <f>[1]x18!$C12</f>
        <v>7</v>
      </c>
      <c r="T13" s="7">
        <f>[1]x19!$C12</f>
        <v>3219</v>
      </c>
      <c r="U13">
        <f>[1]x20!$C12</f>
        <v>0.42</v>
      </c>
      <c r="V13">
        <f>[1]x21!$C12</f>
        <v>2.08</v>
      </c>
      <c r="X13">
        <f>[1]x23!$C12</f>
        <v>0.7</v>
      </c>
      <c r="Y13">
        <f>[1]x24!$C12</f>
        <v>0.12</v>
      </c>
      <c r="Z13">
        <f>[1]x25!$C12</f>
        <v>22.7</v>
      </c>
      <c r="AA13">
        <f>[1]x26!$C12</f>
        <v>28.3</v>
      </c>
      <c r="AB13" s="10">
        <f>[1]x27!$N12</f>
        <v>145.53229055046864</v>
      </c>
      <c r="AE13" t="s">
        <v>10</v>
      </c>
      <c r="AF13" t="s">
        <v>104</v>
      </c>
    </row>
    <row r="14" spans="1:32" x14ac:dyDescent="0.2">
      <c r="A14" t="s">
        <v>74</v>
      </c>
      <c r="B14">
        <f>[1]x1!$C13</f>
        <v>23</v>
      </c>
      <c r="C14">
        <f>[1]x2!$G13</f>
        <v>0</v>
      </c>
      <c r="D14">
        <v>0</v>
      </c>
      <c r="E14">
        <v>0</v>
      </c>
      <c r="F14">
        <f>[1]x5!$C13</f>
        <v>94.6</v>
      </c>
      <c r="G14">
        <f>[1]x6!$C13</f>
        <v>94</v>
      </c>
      <c r="H14">
        <f>[1]x7!$C13</f>
        <v>8.42</v>
      </c>
      <c r="I14">
        <v>79.599999999999994</v>
      </c>
      <c r="J14">
        <v>99.7</v>
      </c>
      <c r="K14">
        <v>0</v>
      </c>
      <c r="L14">
        <v>0</v>
      </c>
      <c r="M14">
        <f>[1]x12!$C13</f>
        <v>25.6</v>
      </c>
      <c r="N14">
        <f>[1]x13!$C13</f>
        <v>20.6</v>
      </c>
      <c r="O14">
        <f>[1]x14!$C13</f>
        <v>1</v>
      </c>
      <c r="P14">
        <f>[1]x15!$C13</f>
        <v>578</v>
      </c>
      <c r="Q14">
        <f>[1]x16!$C13</f>
        <v>9.6999999999999993</v>
      </c>
      <c r="R14">
        <f>[1]x17!$C13</f>
        <v>87.2</v>
      </c>
      <c r="S14">
        <f>[1]x18!$C13</f>
        <v>4</v>
      </c>
      <c r="T14" s="7">
        <f>[1]x19!$C13</f>
        <v>163</v>
      </c>
      <c r="U14">
        <f>[1]x20!$C13</f>
        <v>0.28999999999999998</v>
      </c>
      <c r="V14">
        <f>[1]x21!$C13</f>
        <v>1.77</v>
      </c>
      <c r="X14">
        <f>[1]x23!$C13</f>
        <v>14.29</v>
      </c>
      <c r="Y14">
        <f>[1]x24!$C13</f>
        <v>0.22</v>
      </c>
      <c r="Z14">
        <f>[1]x25!$C13</f>
        <v>18.100000000000001</v>
      </c>
      <c r="AA14">
        <f>[1]x26!$C13</f>
        <v>23.3</v>
      </c>
      <c r="AB14" s="10">
        <f>[1]x27!$N13</f>
        <v>259.75</v>
      </c>
      <c r="AE14" t="s">
        <v>11</v>
      </c>
      <c r="AF14" t="s">
        <v>105</v>
      </c>
    </row>
    <row r="15" spans="1:32" x14ac:dyDescent="0.2">
      <c r="A15" t="s">
        <v>84</v>
      </c>
      <c r="B15">
        <f>[1]x1!$C14</f>
        <v>8</v>
      </c>
      <c r="C15">
        <f>[1]x2!$G14</f>
        <v>0</v>
      </c>
      <c r="D15">
        <v>0</v>
      </c>
      <c r="E15">
        <v>0</v>
      </c>
      <c r="F15">
        <f>[1]x5!$C14</f>
        <v>118.2</v>
      </c>
      <c r="G15">
        <f>[1]x6!$C14</f>
        <v>1</v>
      </c>
      <c r="H15">
        <f>[1]x7!$C14</f>
        <v>0.01</v>
      </c>
      <c r="I15">
        <v>37.700000000000003</v>
      </c>
      <c r="J15">
        <v>94.5</v>
      </c>
      <c r="K15">
        <v>3.7</v>
      </c>
      <c r="L15">
        <v>2.1</v>
      </c>
      <c r="M15">
        <f>[1]x12!$C14</f>
        <v>32.1</v>
      </c>
      <c r="N15">
        <f>[1]x13!$C14</f>
        <v>11.8</v>
      </c>
      <c r="O15">
        <f>[1]x14!$C14</f>
        <v>12</v>
      </c>
      <c r="P15">
        <f>[1]x15!$C14</f>
        <v>606</v>
      </c>
      <c r="Q15">
        <f>[1]x16!$C14</f>
        <v>3.3</v>
      </c>
      <c r="R15">
        <f>[1]x17!$C14</f>
        <v>0.2</v>
      </c>
      <c r="S15">
        <f>[1]x18!$C14</f>
        <v>2.5</v>
      </c>
      <c r="T15" s="7">
        <f>[1]x19!$C14</f>
        <v>1535</v>
      </c>
      <c r="U15">
        <f>[1]x20!$C14</f>
        <v>0.33</v>
      </c>
      <c r="V15">
        <f>[1]x21!$C14</f>
        <v>3.4</v>
      </c>
      <c r="X15">
        <f>[1]x23!$C14</f>
        <v>12.73</v>
      </c>
      <c r="Y15">
        <f>[1]x24!$C14</f>
        <v>0.21</v>
      </c>
      <c r="Z15">
        <f>[1]x25!$C14</f>
        <v>9.4</v>
      </c>
      <c r="AA15">
        <f>[1]x26!$C14</f>
        <v>15.7</v>
      </c>
      <c r="AB15" s="10">
        <f>[1]x27!$N14</f>
        <v>130.75</v>
      </c>
      <c r="AE15" t="s">
        <v>12</v>
      </c>
      <c r="AF15" t="s">
        <v>106</v>
      </c>
    </row>
    <row r="16" spans="1:32" x14ac:dyDescent="0.2">
      <c r="A16" t="s">
        <v>72</v>
      </c>
      <c r="B16">
        <f>[1]x1!$C15</f>
        <v>11</v>
      </c>
      <c r="C16">
        <f>[1]x2!$G15</f>
        <v>0</v>
      </c>
      <c r="D16">
        <v>0</v>
      </c>
      <c r="E16">
        <v>0</v>
      </c>
      <c r="F16">
        <f>[1]x5!$C15</f>
        <v>103</v>
      </c>
      <c r="G16">
        <f>[1]x6!$C15</f>
        <v>97</v>
      </c>
      <c r="H16">
        <f>[1]x7!$C15</f>
        <v>1.1299999999999999</v>
      </c>
      <c r="I16">
        <v>87.9</v>
      </c>
      <c r="J16">
        <v>96.4</v>
      </c>
      <c r="K16">
        <v>12.9</v>
      </c>
      <c r="L16">
        <v>6.4</v>
      </c>
      <c r="M16">
        <f>[1]x12!$C15</f>
        <v>13</v>
      </c>
      <c r="N16">
        <f>[1]x13!$C15</f>
        <v>41.2</v>
      </c>
      <c r="O16">
        <f>[1]x14!$C15</f>
        <v>5</v>
      </c>
      <c r="P16">
        <f>[1]x15!$C15</f>
        <v>772</v>
      </c>
      <c r="Q16">
        <f>[1]x16!$C15</f>
        <v>3.7</v>
      </c>
      <c r="R16">
        <f>[1]x17!$C15</f>
        <v>11.7</v>
      </c>
      <c r="S16">
        <f>[1]x18!$C15</f>
        <v>1</v>
      </c>
      <c r="T16" s="7">
        <f>[1]x19!$C15</f>
        <v>957</v>
      </c>
      <c r="U16">
        <f>[1]x20!$C15</f>
        <v>0.42</v>
      </c>
      <c r="V16">
        <f>[1]x21!$C15</f>
        <v>2.4500000000000002</v>
      </c>
      <c r="X16">
        <f>[1]x23!$C15</f>
        <v>0.57999999999999996</v>
      </c>
      <c r="Y16">
        <f>[1]x24!$C15</f>
        <v>0.09</v>
      </c>
      <c r="Z16">
        <f>[1]x25!$C15</f>
        <v>9.1999999999999993</v>
      </c>
      <c r="AA16">
        <f>[1]x26!$C15</f>
        <v>23.1</v>
      </c>
      <c r="AB16" s="10">
        <f>[1]x27!$N15</f>
        <v>21.266666666666666</v>
      </c>
      <c r="AE16" t="s">
        <v>13</v>
      </c>
      <c r="AF16" t="s">
        <v>107</v>
      </c>
    </row>
    <row r="17" spans="1:32" x14ac:dyDescent="0.2">
      <c r="A17" t="s">
        <v>80</v>
      </c>
      <c r="B17">
        <f>[1]x1!$C16</f>
        <v>10</v>
      </c>
      <c r="C17">
        <f>[1]x2!$G16</f>
        <v>0</v>
      </c>
      <c r="D17">
        <v>0</v>
      </c>
      <c r="E17">
        <v>0</v>
      </c>
      <c r="F17">
        <f>[1]x5!$C16</f>
        <v>103.1</v>
      </c>
      <c r="G17">
        <f>[1]x6!$C16</f>
        <v>155</v>
      </c>
      <c r="H17">
        <f>[1]x7!$C16</f>
        <v>0.02</v>
      </c>
      <c r="I17">
        <v>61.2</v>
      </c>
      <c r="J17">
        <v>93.9</v>
      </c>
      <c r="K17">
        <v>0</v>
      </c>
      <c r="L17">
        <v>0</v>
      </c>
      <c r="M17">
        <f>[1]x12!$C16</f>
        <v>18.5</v>
      </c>
      <c r="N17">
        <f>[1]x13!$C16</f>
        <v>15.1</v>
      </c>
      <c r="O17">
        <f>[1]x14!$C16</f>
        <v>4</v>
      </c>
      <c r="P17">
        <f>[1]x15!$C16</f>
        <v>419</v>
      </c>
      <c r="Q17">
        <f>[1]x16!$C16</f>
        <v>16.5</v>
      </c>
      <c r="R17">
        <f>[1]x17!$C16</f>
        <v>9.1999999999999993</v>
      </c>
      <c r="S17">
        <f>[1]x18!$C16</f>
        <v>4.5</v>
      </c>
      <c r="T17" s="7">
        <f>[1]x19!$C16</f>
        <v>305</v>
      </c>
      <c r="U17">
        <f>[1]x20!$C16</f>
        <v>0.49</v>
      </c>
      <c r="V17">
        <f>[1]x21!$C16</f>
        <v>1.75</v>
      </c>
      <c r="X17">
        <f>[1]x23!$C16</f>
        <v>0</v>
      </c>
      <c r="Y17">
        <f>[1]x24!$C16</f>
        <v>0.17</v>
      </c>
      <c r="Z17">
        <f>[1]x25!$C16</f>
        <v>8.4</v>
      </c>
      <c r="AA17">
        <f>[1]x26!$C16</f>
        <v>28.7</v>
      </c>
      <c r="AB17" s="10">
        <f>[1]x27!$N16</f>
        <v>36.933333333333337</v>
      </c>
      <c r="AE17" t="s">
        <v>14</v>
      </c>
      <c r="AF17" t="s">
        <v>108</v>
      </c>
    </row>
    <row r="18" spans="1:32" x14ac:dyDescent="0.2">
      <c r="A18" t="s">
        <v>81</v>
      </c>
      <c r="B18">
        <f>[1]x1!$C17</f>
        <v>15</v>
      </c>
      <c r="C18">
        <f>[1]x2!$G17</f>
        <v>0</v>
      </c>
      <c r="D18">
        <v>0</v>
      </c>
      <c r="E18">
        <v>0</v>
      </c>
      <c r="F18">
        <f>[1]x5!$C17</f>
        <v>115.7</v>
      </c>
      <c r="G18">
        <f>[1]x6!$C17</f>
        <v>150</v>
      </c>
      <c r="H18">
        <f>[1]x7!$C17</f>
        <v>2.67</v>
      </c>
      <c r="I18">
        <v>96.7</v>
      </c>
      <c r="J18">
        <v>104.9</v>
      </c>
      <c r="K18">
        <v>0</v>
      </c>
      <c r="L18">
        <v>0</v>
      </c>
      <c r="M18">
        <f>[1]x12!$C17</f>
        <v>22</v>
      </c>
      <c r="N18">
        <f>[1]x13!$C17</f>
        <v>26.5</v>
      </c>
      <c r="O18">
        <f>[1]x14!$C17</f>
        <v>6</v>
      </c>
      <c r="P18">
        <f>[1]x15!$C17</f>
        <v>695</v>
      </c>
      <c r="Q18">
        <f>[1]x16!$C17</f>
        <v>2.7</v>
      </c>
      <c r="R18">
        <f>[1]x17!$C17</f>
        <v>1.1000000000000001</v>
      </c>
      <c r="S18">
        <f>[1]x18!$C17</f>
        <v>2.6</v>
      </c>
      <c r="T18" s="7">
        <f>[1]x19!$C17</f>
        <v>487</v>
      </c>
      <c r="U18">
        <f>[1]x20!$C17</f>
        <v>0.42</v>
      </c>
      <c r="V18">
        <f>[1]x21!$C17</f>
        <v>2.57</v>
      </c>
      <c r="X18">
        <f>[1]x23!$C17</f>
        <v>0.24</v>
      </c>
      <c r="Y18">
        <f>[1]x24!$C17</f>
        <v>0.21</v>
      </c>
      <c r="Z18">
        <f>[1]x25!$C17</f>
        <v>15.6</v>
      </c>
      <c r="AA18">
        <f>[1]x26!$C17</f>
        <v>15.9</v>
      </c>
      <c r="AB18" s="10">
        <f>[1]x27!$N17</f>
        <v>9.64</v>
      </c>
      <c r="AE18" t="s">
        <v>15</v>
      </c>
      <c r="AF18" t="s">
        <v>110</v>
      </c>
    </row>
    <row r="19" spans="1:32" x14ac:dyDescent="0.2">
      <c r="A19" t="s">
        <v>79</v>
      </c>
      <c r="B19">
        <f>[1]x1!$C18</f>
        <v>11</v>
      </c>
      <c r="C19">
        <f>[1]x2!$G18</f>
        <v>0</v>
      </c>
      <c r="D19">
        <v>0</v>
      </c>
      <c r="E19">
        <v>0</v>
      </c>
      <c r="F19">
        <f>[1]x5!$C18</f>
        <v>128.9</v>
      </c>
      <c r="G19">
        <f>[1]x6!$C18</f>
        <v>2</v>
      </c>
      <c r="H19">
        <f>[1]x7!$C18</f>
        <v>0.01</v>
      </c>
      <c r="I19">
        <v>62.5</v>
      </c>
      <c r="J19">
        <v>95.1</v>
      </c>
      <c r="K19">
        <v>3.6</v>
      </c>
      <c r="L19">
        <v>12.4</v>
      </c>
      <c r="M19">
        <f>[1]x12!$C18</f>
        <v>20.399999999999999</v>
      </c>
      <c r="N19">
        <f>[1]x13!$C18</f>
        <v>22.4</v>
      </c>
      <c r="O19">
        <f>[1]x14!$C18</f>
        <v>2</v>
      </c>
      <c r="P19">
        <f>[1]x15!$C18</f>
        <v>391</v>
      </c>
      <c r="Q19">
        <f>[1]x16!$C18</f>
        <v>29.6</v>
      </c>
      <c r="R19">
        <f>[1]x17!$C18</f>
        <v>17.7</v>
      </c>
      <c r="S19">
        <f>[1]x18!$C18</f>
        <v>8.1</v>
      </c>
      <c r="T19" s="7">
        <f>[1]x19!$C18</f>
        <v>10947</v>
      </c>
      <c r="U19">
        <f>[1]x20!$C18</f>
        <v>0.3</v>
      </c>
      <c r="V19">
        <f>[1]x21!$C18</f>
        <v>2.0499999999999998</v>
      </c>
      <c r="X19">
        <f>[1]x23!$C18</f>
        <v>0</v>
      </c>
      <c r="Y19">
        <f>[1]x24!$C18</f>
        <v>0.13</v>
      </c>
      <c r="Z19">
        <f>[1]x25!$C18</f>
        <v>10.6</v>
      </c>
      <c r="AA19">
        <f>[1]x26!$C18</f>
        <v>35.1</v>
      </c>
      <c r="AB19" s="10">
        <f>[1]x27!$N18</f>
        <v>27.9</v>
      </c>
      <c r="AE19" t="s">
        <v>16</v>
      </c>
      <c r="AF19" t="s">
        <v>109</v>
      </c>
    </row>
    <row r="20" spans="1:32" x14ac:dyDescent="0.2">
      <c r="A20" t="s">
        <v>83</v>
      </c>
      <c r="B20">
        <f>[1]x1!$C19</f>
        <v>13</v>
      </c>
      <c r="C20">
        <f>[1]x2!$G19</f>
        <v>0</v>
      </c>
      <c r="D20">
        <v>0</v>
      </c>
      <c r="E20">
        <v>0</v>
      </c>
      <c r="F20">
        <f>[1]x5!$C19</f>
        <v>120.1</v>
      </c>
      <c r="G20" t="str">
        <f>[1]x6!$C19</f>
        <v>:</v>
      </c>
      <c r="H20">
        <f>[1]x7!$C19</f>
        <v>12.74</v>
      </c>
      <c r="I20">
        <v>100</v>
      </c>
      <c r="J20">
        <v>89.5</v>
      </c>
      <c r="K20">
        <v>0</v>
      </c>
      <c r="L20">
        <v>0</v>
      </c>
      <c r="M20">
        <f>[1]x12!$C19</f>
        <v>24.1</v>
      </c>
      <c r="N20">
        <f>[1]x13!$C19</f>
        <v>8.8000000000000007</v>
      </c>
      <c r="O20">
        <f>[1]x14!$C19</f>
        <v>49</v>
      </c>
      <c r="P20">
        <f>[1]x15!$C19</f>
        <v>654</v>
      </c>
      <c r="Q20">
        <f>[1]x16!$C19</f>
        <v>0.2</v>
      </c>
      <c r="R20">
        <f>[1]x17!$C19</f>
        <v>0</v>
      </c>
      <c r="S20">
        <f>[1]x18!$C19</f>
        <v>0.3</v>
      </c>
      <c r="T20" s="7">
        <f>[1]x19!$C19</f>
        <v>618</v>
      </c>
      <c r="U20">
        <f>[1]x20!$C19</f>
        <v>0.42</v>
      </c>
      <c r="V20">
        <f>[1]x21!$C19</f>
        <v>3.53</v>
      </c>
      <c r="X20">
        <f>[1]x23!$C19</f>
        <v>0</v>
      </c>
      <c r="Y20">
        <f>[1]x24!$C19</f>
        <v>0.01</v>
      </c>
      <c r="Z20">
        <f>[1]x25!$C19</f>
        <v>14.2</v>
      </c>
      <c r="AA20">
        <f>[1]x26!$C19</f>
        <v>19.7</v>
      </c>
      <c r="AB20" s="10">
        <f>[1]x27!$N19</f>
        <v>143.91419305977459</v>
      </c>
      <c r="AE20" t="s">
        <v>17</v>
      </c>
      <c r="AF20" t="s">
        <v>111</v>
      </c>
    </row>
    <row r="21" spans="1:32" x14ac:dyDescent="0.2">
      <c r="A21" t="s">
        <v>70</v>
      </c>
      <c r="B21">
        <f>[1]x1!$C20</f>
        <v>10</v>
      </c>
      <c r="C21">
        <f>[1]x2!$G20</f>
        <v>0</v>
      </c>
      <c r="D21">
        <v>0</v>
      </c>
      <c r="E21">
        <v>0</v>
      </c>
      <c r="F21">
        <f>[1]x5!$C20</f>
        <v>119.8</v>
      </c>
      <c r="G21">
        <f>[1]x6!$C20</f>
        <v>653</v>
      </c>
      <c r="H21">
        <f>[1]x7!$C20</f>
        <v>1.22</v>
      </c>
      <c r="I21">
        <v>58.5</v>
      </c>
      <c r="J21">
        <v>96.1</v>
      </c>
      <c r="K21">
        <v>0</v>
      </c>
      <c r="L21">
        <v>0</v>
      </c>
      <c r="M21">
        <f>[1]x12!$C20</f>
        <v>27.1</v>
      </c>
      <c r="N21">
        <f>[1]x13!$C20</f>
        <v>16.3</v>
      </c>
      <c r="O21">
        <f>[1]x14!$C20</f>
        <v>0</v>
      </c>
      <c r="P21">
        <f>[1]x15!$C20</f>
        <v>582</v>
      </c>
      <c r="Q21">
        <f>[1]x16!$C20</f>
        <v>9.1</v>
      </c>
      <c r="R21">
        <f>[1]x17!$C20</f>
        <v>22.6</v>
      </c>
      <c r="S21">
        <f>[1]x18!$C20</f>
        <v>5.0999999999999996</v>
      </c>
      <c r="T21" s="7">
        <f>[1]x19!$C20</f>
        <v>430</v>
      </c>
      <c r="U21">
        <f>[1]x20!$C20</f>
        <v>0.47</v>
      </c>
      <c r="V21">
        <f>[1]x21!$C20</f>
        <v>2.17</v>
      </c>
      <c r="X21">
        <f>[1]x23!$C20</f>
        <v>78.03</v>
      </c>
      <c r="Y21">
        <f>[1]x24!$C20</f>
        <v>0.34</v>
      </c>
      <c r="Z21">
        <f>[1]x25!$C20</f>
        <v>11.8</v>
      </c>
      <c r="AA21">
        <f>[1]x26!$C20</f>
        <v>20.6</v>
      </c>
      <c r="AB21">
        <f>[1]x27!$C20</f>
        <v>101.7</v>
      </c>
      <c r="AE21" t="s">
        <v>18</v>
      </c>
      <c r="AF21" t="s">
        <v>112</v>
      </c>
    </row>
    <row r="22" spans="1:32" x14ac:dyDescent="0.2">
      <c r="A22" t="s">
        <v>86</v>
      </c>
      <c r="B22">
        <f>[1]x1!$C21</f>
        <v>8</v>
      </c>
      <c r="C22">
        <f>[1]x2!$G21</f>
        <v>0</v>
      </c>
      <c r="D22">
        <v>0</v>
      </c>
      <c r="E22">
        <v>0</v>
      </c>
      <c r="F22">
        <f>[1]x5!$C21</f>
        <v>113.5</v>
      </c>
      <c r="G22" t="str">
        <f>[1]x6!$C21</f>
        <v>:</v>
      </c>
      <c r="H22">
        <f>[1]x7!$C21</f>
        <v>1.08</v>
      </c>
      <c r="I22">
        <v>25.5</v>
      </c>
      <c r="J22">
        <v>96.7</v>
      </c>
      <c r="K22">
        <v>0</v>
      </c>
      <c r="L22">
        <v>0</v>
      </c>
      <c r="M22">
        <f>[1]x12!$C21</f>
        <v>19.3</v>
      </c>
      <c r="N22">
        <f>[1]x13!$C21</f>
        <v>16.5</v>
      </c>
      <c r="O22">
        <f>[1]x14!$C21</f>
        <v>7</v>
      </c>
      <c r="P22">
        <f>[1]x15!$C21</f>
        <v>322</v>
      </c>
      <c r="Q22">
        <f>[1]x16!$C21</f>
        <v>6.9</v>
      </c>
      <c r="R22">
        <f>[1]x17!$C21</f>
        <v>43.6</v>
      </c>
      <c r="S22">
        <f>[1]x18!$C21</f>
        <v>1.8</v>
      </c>
      <c r="T22" s="7">
        <f>[1]x19!$C21</f>
        <v>4156</v>
      </c>
      <c r="U22">
        <f>[1]x20!$C21</f>
        <v>0.78</v>
      </c>
      <c r="V22">
        <f>[1]x21!$C21</f>
        <v>2.74</v>
      </c>
      <c r="X22">
        <f>[1]x23!$C21</f>
        <v>10.83</v>
      </c>
      <c r="Y22">
        <f>[1]x24!$C21</f>
        <v>0.2</v>
      </c>
      <c r="Z22">
        <f>[1]x25!$C21</f>
        <v>21.6</v>
      </c>
      <c r="AA22">
        <f>[1]x26!$C21</f>
        <v>34.4</v>
      </c>
      <c r="AB22">
        <f>[1]x27!$C21</f>
        <v>329.4</v>
      </c>
      <c r="AE22" t="s">
        <v>19</v>
      </c>
      <c r="AF22" t="s">
        <v>113</v>
      </c>
    </row>
    <row r="23" spans="1:32" x14ac:dyDescent="0.2">
      <c r="A23" t="s">
        <v>87</v>
      </c>
      <c r="B23">
        <f>[1]x1!$C22</f>
        <v>17</v>
      </c>
      <c r="C23">
        <f>[1]x2!$G22</f>
        <v>0</v>
      </c>
      <c r="D23">
        <v>0</v>
      </c>
      <c r="E23">
        <v>0</v>
      </c>
      <c r="F23">
        <f>[1]x5!$C22</f>
        <v>97.5</v>
      </c>
      <c r="G23">
        <f>[1]x6!$C22</f>
        <v>125</v>
      </c>
      <c r="H23">
        <f>[1]x7!$C22</f>
        <v>4.1100000000000003</v>
      </c>
      <c r="I23">
        <v>81.400000000000006</v>
      </c>
      <c r="J23">
        <v>89.8</v>
      </c>
      <c r="K23">
        <v>15.4</v>
      </c>
      <c r="L23">
        <v>7.2</v>
      </c>
      <c r="M23">
        <f>[1]x12!$C22</f>
        <v>27.5</v>
      </c>
      <c r="N23">
        <f>[1]x13!$C22</f>
        <v>21.2</v>
      </c>
      <c r="O23">
        <f>[1]x14!$C22</f>
        <v>9</v>
      </c>
      <c r="P23">
        <f>[1]x15!$C22</f>
        <v>471</v>
      </c>
      <c r="Q23">
        <f>[1]x16!$C22</f>
        <v>21.9</v>
      </c>
      <c r="R23">
        <f>[1]x17!$C22</f>
        <v>45.7</v>
      </c>
      <c r="S23">
        <f>[1]x18!$C22</f>
        <v>6.3</v>
      </c>
      <c r="T23" s="7">
        <f>[1]x19!$C22</f>
        <v>4332</v>
      </c>
      <c r="U23">
        <f>[1]x20!$C22</f>
        <v>0.28999999999999998</v>
      </c>
      <c r="V23">
        <f>[1]x21!$C22</f>
        <v>2.74</v>
      </c>
      <c r="X23">
        <f>[1]x23!$C22</f>
        <v>3.5</v>
      </c>
      <c r="Y23">
        <f>[1]x24!$C22</f>
        <v>0.11</v>
      </c>
      <c r="Z23">
        <f>[1]x25!$C22</f>
        <v>21.4</v>
      </c>
      <c r="AA23">
        <f>[1]x26!$C22</f>
        <v>25</v>
      </c>
      <c r="AB23" s="10">
        <f>[1]x27!$N22</f>
        <v>95.699999999999989</v>
      </c>
      <c r="AE23" t="s">
        <v>20</v>
      </c>
      <c r="AF23" t="s">
        <v>114</v>
      </c>
    </row>
    <row r="24" spans="1:32" x14ac:dyDescent="0.2">
      <c r="A24" t="s">
        <v>88</v>
      </c>
      <c r="B24">
        <f>[1]x1!$C23</f>
        <v>13</v>
      </c>
      <c r="C24">
        <f>[1]x2!$G23</f>
        <v>0</v>
      </c>
      <c r="D24">
        <v>0</v>
      </c>
      <c r="E24">
        <v>0</v>
      </c>
      <c r="F24">
        <f>[1]x5!$C23</f>
        <v>61.6</v>
      </c>
      <c r="G24">
        <f>[1]x6!$C23</f>
        <v>251</v>
      </c>
      <c r="H24">
        <f>[1]x7!$C23</f>
        <v>7.66</v>
      </c>
      <c r="I24">
        <v>31.7</v>
      </c>
      <c r="J24">
        <v>97.2</v>
      </c>
      <c r="K24">
        <v>0</v>
      </c>
      <c r="L24">
        <v>0</v>
      </c>
      <c r="M24">
        <f>[1]x12!$C23</f>
        <v>34.4</v>
      </c>
      <c r="N24">
        <f>[1]x13!$C23</f>
        <v>20.5</v>
      </c>
      <c r="O24">
        <f>[1]x14!$C23</f>
        <v>4</v>
      </c>
      <c r="P24">
        <f>[1]x15!$C23</f>
        <v>391</v>
      </c>
      <c r="Q24">
        <f>[1]x16!$C23</f>
        <v>18.3</v>
      </c>
      <c r="R24">
        <f>[1]x17!$C23</f>
        <v>30.5</v>
      </c>
      <c r="S24">
        <f>[1]x18!$C23</f>
        <v>1</v>
      </c>
      <c r="T24" s="7">
        <f>[1]x19!$C23</f>
        <v>2869</v>
      </c>
      <c r="U24">
        <f>[1]x20!$C23</f>
        <v>0.62</v>
      </c>
      <c r="V24">
        <f>[1]x21!$C23</f>
        <v>1.99</v>
      </c>
      <c r="X24">
        <f>[1]x23!$C23</f>
        <v>2</v>
      </c>
      <c r="Y24">
        <f>[1]x24!$C23</f>
        <v>0.17</v>
      </c>
      <c r="Z24">
        <f>[1]x25!$C23</f>
        <v>19.3</v>
      </c>
      <c r="AA24">
        <f>[1]x26!$C23</f>
        <v>47</v>
      </c>
      <c r="AB24">
        <f>[1]x27!$C23</f>
        <v>239.1</v>
      </c>
      <c r="AE24" t="s">
        <v>21</v>
      </c>
      <c r="AF24" t="s">
        <v>115</v>
      </c>
    </row>
    <row r="25" spans="1:32" x14ac:dyDescent="0.2">
      <c r="A25" t="s">
        <v>90</v>
      </c>
      <c r="B25">
        <f>[1]x1!$C24</f>
        <v>12</v>
      </c>
      <c r="C25">
        <f>[1]x2!$G24</f>
        <v>0</v>
      </c>
      <c r="D25">
        <v>0</v>
      </c>
      <c r="E25">
        <v>0</v>
      </c>
      <c r="F25">
        <f>[1]x5!$C24</f>
        <v>110.7</v>
      </c>
      <c r="G25">
        <f>[1]x6!$C24</f>
        <v>1</v>
      </c>
      <c r="H25">
        <f>[1]x7!$C24</f>
        <v>4.5</v>
      </c>
      <c r="I25">
        <v>68.3</v>
      </c>
      <c r="J25">
        <v>95.6</v>
      </c>
      <c r="K25">
        <v>0</v>
      </c>
      <c r="L25">
        <v>0</v>
      </c>
      <c r="M25">
        <f>[1]x12!$C24</f>
        <v>18.899999999999999</v>
      </c>
      <c r="N25">
        <f>[1]x13!$C24</f>
        <v>14</v>
      </c>
      <c r="O25">
        <f>[1]x14!$C24</f>
        <v>-1</v>
      </c>
      <c r="P25">
        <f>[1]x15!$C24</f>
        <v>294</v>
      </c>
      <c r="Q25">
        <f>[1]x16!$C24</f>
        <v>7.8</v>
      </c>
      <c r="R25">
        <f>[1]x17!$C24</f>
        <v>33.6</v>
      </c>
      <c r="S25">
        <f>[1]x18!$C24</f>
        <v>6.1</v>
      </c>
      <c r="T25" s="7">
        <f>[1]x19!$C24</f>
        <v>580</v>
      </c>
      <c r="U25">
        <f>[1]x20!$C24</f>
        <v>0.82</v>
      </c>
      <c r="V25">
        <f>[1]x21!$C24</f>
        <v>2.0699999999999998</v>
      </c>
      <c r="X25">
        <f>[1]x23!$C24</f>
        <v>0</v>
      </c>
      <c r="Y25">
        <f>[1]x24!$C24</f>
        <v>0.16</v>
      </c>
      <c r="Z25">
        <f>[1]x25!$C24</f>
        <v>20.6</v>
      </c>
      <c r="AA25">
        <f>[1]x26!$C24</f>
        <v>21.4</v>
      </c>
      <c r="AB25" s="10">
        <f>[1]x27!$N24</f>
        <v>144.01113543840199</v>
      </c>
      <c r="AE25" t="s">
        <v>22</v>
      </c>
      <c r="AF25" t="s">
        <v>116</v>
      </c>
    </row>
    <row r="26" spans="1:32" x14ac:dyDescent="0.2">
      <c r="A26" t="s">
        <v>89</v>
      </c>
      <c r="B26">
        <f>[1]x1!$C25</f>
        <v>31</v>
      </c>
      <c r="C26">
        <f>[1]x2!$G25</f>
        <v>0</v>
      </c>
      <c r="D26">
        <v>0</v>
      </c>
      <c r="E26">
        <v>0</v>
      </c>
      <c r="F26">
        <f>[1]x5!$C25</f>
        <v>96.5</v>
      </c>
      <c r="G26">
        <f>[1]x6!$C25</f>
        <v>1</v>
      </c>
      <c r="H26">
        <f>[1]x7!$C25</f>
        <v>18.940000000000001</v>
      </c>
      <c r="I26">
        <v>52.5</v>
      </c>
      <c r="J26">
        <v>97.1</v>
      </c>
      <c r="K26">
        <v>0</v>
      </c>
      <c r="L26">
        <v>0</v>
      </c>
      <c r="M26">
        <f>[1]x12!$C25</f>
        <v>18.7</v>
      </c>
      <c r="N26">
        <f>[1]x13!$C25</f>
        <v>23.7</v>
      </c>
      <c r="O26">
        <f>[1]x14!$C25</f>
        <v>7</v>
      </c>
      <c r="P26">
        <f>[1]x15!$C25</f>
        <v>525</v>
      </c>
      <c r="Q26">
        <f>[1]x16!$C25</f>
        <v>15.6</v>
      </c>
      <c r="R26">
        <f>[1]x17!$C25</f>
        <v>4.5</v>
      </c>
      <c r="S26">
        <f>[1]x18!$C25</f>
        <v>5.9</v>
      </c>
      <c r="T26" s="7">
        <f>[1]x19!$C25</f>
        <v>463</v>
      </c>
      <c r="U26">
        <f>[1]x20!$C25</f>
        <v>0.68</v>
      </c>
      <c r="V26">
        <f>[1]x21!$C25</f>
        <v>2.95</v>
      </c>
      <c r="X26">
        <f>[1]x23!$C25</f>
        <v>0</v>
      </c>
      <c r="Y26">
        <f>[1]x24!$C25</f>
        <v>0.35</v>
      </c>
      <c r="Z26">
        <f>[1]x25!$C25</f>
        <v>10.1</v>
      </c>
      <c r="AA26">
        <f>[1]x26!$C25</f>
        <v>17.100000000000001</v>
      </c>
      <c r="AB26" s="10">
        <f>[1]x27!$N25</f>
        <v>23.599999999999998</v>
      </c>
      <c r="AE26" t="s">
        <v>23</v>
      </c>
      <c r="AF26" t="s">
        <v>117</v>
      </c>
    </row>
    <row r="27" spans="1:32" x14ac:dyDescent="0.2">
      <c r="A27" t="s">
        <v>92</v>
      </c>
      <c r="B27">
        <f>[1]x1!$C26</f>
        <v>14</v>
      </c>
      <c r="C27">
        <f>[1]x2!$G26</f>
        <v>0</v>
      </c>
      <c r="D27">
        <v>0</v>
      </c>
      <c r="E27">
        <v>0</v>
      </c>
      <c r="F27">
        <f>[1]x5!$C26</f>
        <v>105.7</v>
      </c>
      <c r="G27">
        <f>[1]x6!$C26</f>
        <v>128</v>
      </c>
      <c r="H27">
        <f>[1]x7!$C26</f>
        <v>0.67</v>
      </c>
      <c r="I27">
        <v>35.799999999999997</v>
      </c>
      <c r="J27">
        <v>94.6</v>
      </c>
      <c r="K27">
        <v>0</v>
      </c>
      <c r="L27">
        <v>0</v>
      </c>
      <c r="M27">
        <f>[1]x12!$C26</f>
        <v>12.7</v>
      </c>
      <c r="N27">
        <f>[1]x13!$C26</f>
        <v>22.4</v>
      </c>
      <c r="O27">
        <f>[1]x14!$C26</f>
        <v>1</v>
      </c>
      <c r="P27">
        <f>[1]x15!$C26</f>
        <v>486</v>
      </c>
      <c r="Q27">
        <f>[1]x16!$C26</f>
        <v>44.2</v>
      </c>
      <c r="R27">
        <f>[1]x17!$C26</f>
        <v>5.5</v>
      </c>
      <c r="S27">
        <f>[1]x18!$C26</f>
        <v>9.9</v>
      </c>
      <c r="T27" s="7">
        <f>[1]x19!$C26</f>
        <v>1659</v>
      </c>
      <c r="U27">
        <f>[1]x20!$K$26</f>
        <v>0.34999999999999992</v>
      </c>
      <c r="V27">
        <f>[1]x21!$C26</f>
        <v>2.52</v>
      </c>
      <c r="X27">
        <f>[1]x23!$C26</f>
        <v>0.17</v>
      </c>
      <c r="Y27">
        <f>[1]x24!$C26</f>
        <v>0.16</v>
      </c>
      <c r="Z27">
        <f>[1]x25!$C26</f>
        <v>19.2</v>
      </c>
      <c r="AA27">
        <f>[1]x26!$C26</f>
        <v>13.9</v>
      </c>
      <c r="AB27" s="10">
        <f>[1]x27!$N26</f>
        <v>71.7</v>
      </c>
      <c r="AE27" t="s">
        <v>24</v>
      </c>
      <c r="AF27" t="s">
        <v>124</v>
      </c>
    </row>
    <row r="28" spans="1:32" x14ac:dyDescent="0.2">
      <c r="A28" t="s">
        <v>82</v>
      </c>
      <c r="B28">
        <f>[1]x1!$C27</f>
        <v>15</v>
      </c>
      <c r="C28">
        <f>[1]x2!$G27</f>
        <v>0</v>
      </c>
      <c r="D28">
        <v>0</v>
      </c>
      <c r="E28">
        <v>0</v>
      </c>
      <c r="F28">
        <f>[1]x5!$C27</f>
        <v>131.4</v>
      </c>
      <c r="G28">
        <f>[1]x6!$C27</f>
        <v>609</v>
      </c>
      <c r="H28">
        <f>[1]x7!$C27</f>
        <v>2.37</v>
      </c>
      <c r="I28">
        <v>60</v>
      </c>
      <c r="J28">
        <v>90.9</v>
      </c>
      <c r="K28">
        <v>3.5</v>
      </c>
      <c r="L28">
        <v>5.7</v>
      </c>
      <c r="M28">
        <f>[1]x12!$C27</f>
        <v>14.8</v>
      </c>
      <c r="N28">
        <f>[1]x13!$C27</f>
        <v>11.8</v>
      </c>
      <c r="O28">
        <f>[1]x14!$C27</f>
        <v>3</v>
      </c>
      <c r="P28">
        <f>[1]x15!$C27</f>
        <v>457</v>
      </c>
      <c r="Q28">
        <f>[1]x16!$C27</f>
        <v>8.6</v>
      </c>
      <c r="R28">
        <f>[1]x17!$C27</f>
        <v>74.2</v>
      </c>
      <c r="S28">
        <f>[1]x18!$C27</f>
        <v>1.8</v>
      </c>
      <c r="T28" s="7">
        <f>[1]x19!$C27</f>
        <v>829</v>
      </c>
      <c r="U28">
        <f>[1]x20!$C27</f>
        <v>0.51</v>
      </c>
      <c r="V28">
        <f>[1]x21!$C27</f>
        <v>2.76</v>
      </c>
      <c r="X28">
        <f>[1]x23!$C27</f>
        <v>1.3</v>
      </c>
      <c r="Y28">
        <f>[1]x24!$C27</f>
        <v>0.23</v>
      </c>
      <c r="Z28">
        <f>[1]x25!$C27</f>
        <v>18.100000000000001</v>
      </c>
      <c r="AA28">
        <f>[1]x26!$C27</f>
        <v>29.4</v>
      </c>
      <c r="AB28" s="10">
        <f>[1]x27!$N27</f>
        <v>144.12425003756678</v>
      </c>
      <c r="AE28" t="s">
        <v>25</v>
      </c>
      <c r="AF28" t="s">
        <v>123</v>
      </c>
    </row>
    <row r="29" spans="1:32" x14ac:dyDescent="0.2">
      <c r="A29" t="s">
        <v>93</v>
      </c>
      <c r="B29">
        <f>[1]x1!$C28</f>
        <v>7</v>
      </c>
      <c r="C29">
        <f>[1]x2!$G28</f>
        <v>0</v>
      </c>
      <c r="D29">
        <v>0</v>
      </c>
      <c r="E29">
        <v>0</v>
      </c>
      <c r="F29">
        <f>[1]x5!$C28</f>
        <v>124.3</v>
      </c>
      <c r="G29" t="str">
        <f>[1]x6!$C28</f>
        <v>:</v>
      </c>
      <c r="H29">
        <f>[1]x7!$C28</f>
        <v>3.25</v>
      </c>
      <c r="I29">
        <v>20.5</v>
      </c>
      <c r="J29">
        <v>100.6</v>
      </c>
      <c r="K29">
        <v>9.6</v>
      </c>
      <c r="L29">
        <v>2.6</v>
      </c>
      <c r="M29">
        <f>[1]x12!$C28</f>
        <v>19.899999999999999</v>
      </c>
      <c r="N29">
        <f>[1]x13!$C28</f>
        <v>11.7</v>
      </c>
      <c r="O29">
        <f>[1]x14!$N$28</f>
        <v>-0.54545454545454541</v>
      </c>
      <c r="P29">
        <f>[1]x15!$C28</f>
        <v>567</v>
      </c>
      <c r="Q29">
        <f>[1]x16!$C28</f>
        <v>1.8</v>
      </c>
      <c r="R29">
        <f>[1]x17!$C28</f>
        <v>93.8</v>
      </c>
      <c r="S29">
        <f>[1]x18!$C28</f>
        <v>3.7</v>
      </c>
      <c r="T29" s="7">
        <f>[1]x19!$C28</f>
        <v>6114</v>
      </c>
      <c r="U29">
        <f>[1]x20!$C28</f>
        <v>0.31</v>
      </c>
      <c r="V29">
        <f>[1]x21!$C28</f>
        <v>2.27</v>
      </c>
      <c r="X29">
        <f>[1]x23!$C28</f>
        <v>11.5</v>
      </c>
      <c r="Y29">
        <f>[1]x24!$C28</f>
        <v>0.15</v>
      </c>
      <c r="Z29">
        <f>[1]x25!$C28</f>
        <v>14.3</v>
      </c>
      <c r="AA29">
        <f>[1]x26!$C28</f>
        <v>22.6</v>
      </c>
      <c r="AB29" s="10">
        <f>[1]x27!$N28</f>
        <v>325.20000000000005</v>
      </c>
      <c r="AE29" t="s">
        <v>26</v>
      </c>
      <c r="AF29" t="s">
        <v>125</v>
      </c>
    </row>
    <row r="30" spans="1:32" x14ac:dyDescent="0.2">
      <c r="A30" t="s">
        <v>77</v>
      </c>
      <c r="B30">
        <f>[1]x1!$C29</f>
        <v>14</v>
      </c>
      <c r="C30">
        <f>[1]x2!$G29</f>
        <v>0</v>
      </c>
      <c r="D30">
        <v>0</v>
      </c>
      <c r="E30">
        <v>0</v>
      </c>
      <c r="F30">
        <f>[1]x5!$C29</f>
        <v>123.6</v>
      </c>
      <c r="G30">
        <f>[1]x6!$C29</f>
        <v>236</v>
      </c>
      <c r="H30">
        <f>[1]x7!$C29</f>
        <v>24.58</v>
      </c>
      <c r="I30">
        <v>83</v>
      </c>
      <c r="J30">
        <v>93.9</v>
      </c>
      <c r="K30">
        <v>5.9</v>
      </c>
      <c r="L30">
        <v>3.9</v>
      </c>
      <c r="M30">
        <f>[1]x12!$C29</f>
        <v>25.2</v>
      </c>
      <c r="N30">
        <f>[1]x13!$C29</f>
        <v>14.2</v>
      </c>
      <c r="O30">
        <f>[1]x14!$C29</f>
        <v>2</v>
      </c>
      <c r="P30">
        <f>[1]x15!$C29</f>
        <v>557</v>
      </c>
      <c r="Q30">
        <f>[1]x16!$C29</f>
        <v>9.8000000000000007</v>
      </c>
      <c r="R30">
        <f>[1]x17!$C29</f>
        <v>35.9</v>
      </c>
      <c r="S30">
        <f>[1]x18!$C29</f>
        <v>7.9</v>
      </c>
      <c r="T30" s="7">
        <f>[1]x19!$C29</f>
        <v>1977</v>
      </c>
      <c r="U30">
        <f>[1]x20!$C29</f>
        <v>0.82</v>
      </c>
      <c r="V30">
        <f>[1]x21!$C29</f>
        <v>2.72</v>
      </c>
      <c r="X30">
        <f>[1]x23!$C29</f>
        <v>13.88</v>
      </c>
      <c r="Y30">
        <f>[1]x24!$C29</f>
        <v>0.16</v>
      </c>
      <c r="Z30">
        <f>[1]x25!$C29</f>
        <v>20.399999999999999</v>
      </c>
      <c r="AA30">
        <f>[1]x26!$C29</f>
        <v>26</v>
      </c>
      <c r="AB30" s="10">
        <f>[1]x27!$N29</f>
        <v>144.2523062613476</v>
      </c>
      <c r="AE30" t="s">
        <v>27</v>
      </c>
      <c r="AF30" t="s">
        <v>126</v>
      </c>
    </row>
    <row r="31" spans="1:32" x14ac:dyDescent="0.2">
      <c r="A31" s="4" t="s">
        <v>118</v>
      </c>
      <c r="B31" s="4">
        <f t="shared" ref="B31:F31" si="0">AVERAGE(B3:B30)</f>
        <v>13.333333333333334</v>
      </c>
      <c r="C31" s="4">
        <f t="shared" si="0"/>
        <v>0</v>
      </c>
      <c r="D31" s="4">
        <f t="shared" si="0"/>
        <v>0</v>
      </c>
      <c r="E31" s="4">
        <f t="shared" si="0"/>
        <v>0</v>
      </c>
      <c r="F31" s="4">
        <f t="shared" si="0"/>
        <v>106.59999999999998</v>
      </c>
      <c r="G31" s="4">
        <f t="shared" ref="G31" si="1">AVERAGE(G3:G30)</f>
        <v>221</v>
      </c>
      <c r="H31" s="4">
        <f t="shared" ref="H31" si="2">AVERAGE(H3:H30)</f>
        <v>5.0003571428571423</v>
      </c>
      <c r="I31" s="4">
        <f t="shared" ref="I31:J31" si="3">AVERAGE(I3:I30)</f>
        <v>56.678571428571438</v>
      </c>
      <c r="J31" s="4">
        <f t="shared" si="3"/>
        <v>97.5</v>
      </c>
      <c r="K31" s="4">
        <f t="shared" ref="K31:L31" si="4">AVERAGE(K3:K30)</f>
        <v>2.6370370370370373</v>
      </c>
      <c r="L31" s="4">
        <f t="shared" si="4"/>
        <v>1.9444444444444446</v>
      </c>
      <c r="M31" s="4">
        <f t="shared" ref="M31" si="5">AVERAGE(M3:M30)</f>
        <v>21.33061224489796</v>
      </c>
      <c r="N31" s="4">
        <f t="shared" ref="N31" si="6">AVERAGE(N3:N30)</f>
        <v>20.432142857142857</v>
      </c>
      <c r="O31" s="4">
        <f t="shared" ref="O31" si="7">AVERAGE(O3:O30)</f>
        <v>6.6233766233766236</v>
      </c>
      <c r="P31" s="4">
        <f t="shared" ref="P31" si="8">AVERAGE(P3:P30)</f>
        <v>519.57142857142856</v>
      </c>
      <c r="Q31" s="4">
        <f t="shared" ref="Q31" si="9">AVERAGE(Q3:Q30)</f>
        <v>13.078571428571431</v>
      </c>
      <c r="R31" s="4">
        <f t="shared" ref="R31:W31" si="10">AVERAGE(R3:R30)</f>
        <v>34.282142857142865</v>
      </c>
      <c r="S31" s="4">
        <f t="shared" si="10"/>
        <v>4.8289285714285706</v>
      </c>
      <c r="T31" s="4">
        <f t="shared" si="10"/>
        <v>2224.5357142857142</v>
      </c>
      <c r="U31" s="4">
        <f t="shared" si="10"/>
        <v>0.48892857142857132</v>
      </c>
      <c r="V31" s="4">
        <f t="shared" si="10"/>
        <v>2.584285714285715</v>
      </c>
      <c r="W31" s="4" t="e">
        <f t="shared" si="10"/>
        <v>#DIV/0!</v>
      </c>
      <c r="X31" s="4">
        <f>AVERAGE(X3:X30)</f>
        <v>7.5371428571428583</v>
      </c>
      <c r="Y31" s="4">
        <f t="shared" ref="Y31" si="11">AVERAGE(Y3:Y30)</f>
        <v>0.18214285714285716</v>
      </c>
      <c r="Z31" s="4">
        <f>AVERAGE(Z3:Z30)</f>
        <v>15.257142857142856</v>
      </c>
      <c r="AA31" s="4">
        <f>AVERAGE(AA3:AA30)</f>
        <v>24.741326530612245</v>
      </c>
      <c r="AB31" s="4">
        <f>AVERAGE(AB3:AB30)</f>
        <v>129.82660332345864</v>
      </c>
    </row>
    <row r="32" spans="1:32" x14ac:dyDescent="0.2">
      <c r="A32" s="4" t="s">
        <v>119</v>
      </c>
      <c r="B32" s="4">
        <f t="shared" ref="B32:W32" si="12">ABS(B31)</f>
        <v>13.333333333333334</v>
      </c>
      <c r="C32" s="4">
        <f t="shared" si="12"/>
        <v>0</v>
      </c>
      <c r="D32" s="4">
        <f t="shared" si="12"/>
        <v>0</v>
      </c>
      <c r="E32" s="4">
        <f t="shared" si="12"/>
        <v>0</v>
      </c>
      <c r="F32" s="4">
        <f t="shared" si="12"/>
        <v>106.59999999999998</v>
      </c>
      <c r="G32" s="4">
        <f t="shared" si="12"/>
        <v>221</v>
      </c>
      <c r="H32" s="4">
        <f t="shared" si="12"/>
        <v>5.0003571428571423</v>
      </c>
      <c r="I32" s="4">
        <f t="shared" si="12"/>
        <v>56.678571428571438</v>
      </c>
      <c r="J32" s="4">
        <f t="shared" ref="J32" si="13">ABS(J31)</f>
        <v>97.5</v>
      </c>
      <c r="K32" s="4">
        <f t="shared" si="12"/>
        <v>2.6370370370370373</v>
      </c>
      <c r="L32" s="4">
        <f t="shared" si="12"/>
        <v>1.9444444444444446</v>
      </c>
      <c r="M32" s="4">
        <f t="shared" si="12"/>
        <v>21.33061224489796</v>
      </c>
      <c r="N32" s="4">
        <f t="shared" si="12"/>
        <v>20.432142857142857</v>
      </c>
      <c r="O32" s="4">
        <f t="shared" si="12"/>
        <v>6.6233766233766236</v>
      </c>
      <c r="P32" s="4">
        <f t="shared" si="12"/>
        <v>519.57142857142856</v>
      </c>
      <c r="Q32" s="4">
        <f t="shared" si="12"/>
        <v>13.078571428571431</v>
      </c>
      <c r="R32" s="4">
        <f t="shared" si="12"/>
        <v>34.282142857142865</v>
      </c>
      <c r="S32" s="4">
        <f t="shared" si="12"/>
        <v>4.8289285714285706</v>
      </c>
      <c r="T32" s="4">
        <f t="shared" si="12"/>
        <v>2224.5357142857142</v>
      </c>
      <c r="U32" s="4">
        <f t="shared" si="12"/>
        <v>0.48892857142857132</v>
      </c>
      <c r="V32" s="4">
        <f t="shared" si="12"/>
        <v>2.584285714285715</v>
      </c>
      <c r="W32" s="4" t="e">
        <f t="shared" si="12"/>
        <v>#DIV/0!</v>
      </c>
      <c r="X32" s="4">
        <f>ABS(X31)</f>
        <v>7.5371428571428583</v>
      </c>
      <c r="Y32" s="4">
        <f>ABS(Y31)</f>
        <v>0.18214285714285716</v>
      </c>
      <c r="Z32" s="4">
        <f>ABS(Z31)</f>
        <v>15.257142857142856</v>
      </c>
      <c r="AA32" s="4">
        <f>ABS(AA31)</f>
        <v>24.741326530612245</v>
      </c>
      <c r="AB32" s="4">
        <f>ABS(AB31)</f>
        <v>129.82660332345864</v>
      </c>
    </row>
    <row r="33" spans="1:79" x14ac:dyDescent="0.2">
      <c r="A33" s="4" t="s">
        <v>120</v>
      </c>
      <c r="B33" s="4">
        <f t="shared" ref="B33:W33" si="14">STDEV(B3:B30)</f>
        <v>6.2017367294604231</v>
      </c>
      <c r="C33" s="4">
        <f t="shared" si="14"/>
        <v>0</v>
      </c>
      <c r="D33" s="4">
        <f t="shared" si="14"/>
        <v>0</v>
      </c>
      <c r="E33" s="4">
        <f t="shared" si="14"/>
        <v>0</v>
      </c>
      <c r="F33" s="4">
        <f t="shared" si="14"/>
        <v>15.677230481037208</v>
      </c>
      <c r="G33" s="4">
        <f t="shared" si="14"/>
        <v>220.82960464057868</v>
      </c>
      <c r="H33" s="4">
        <f t="shared" si="14"/>
        <v>6.3099859025157166</v>
      </c>
      <c r="I33" s="4">
        <f t="shared" si="14"/>
        <v>27.998959731242611</v>
      </c>
      <c r="J33" s="4">
        <f t="shared" ref="J33" si="15">STDEV(J3:J30)</f>
        <v>5.7500402575080267</v>
      </c>
      <c r="K33" s="4">
        <f t="shared" si="14"/>
        <v>4.5625691268228517</v>
      </c>
      <c r="L33" s="4">
        <f t="shared" si="14"/>
        <v>3.3023690020409631</v>
      </c>
      <c r="M33" s="4">
        <f t="shared" si="14"/>
        <v>6.2830835214848815</v>
      </c>
      <c r="N33" s="4">
        <f t="shared" si="14"/>
        <v>7.7830801087253327</v>
      </c>
      <c r="O33" s="4">
        <f t="shared" si="14"/>
        <v>10.642267614805254</v>
      </c>
      <c r="P33" s="4">
        <f t="shared" si="14"/>
        <v>130.81664538198001</v>
      </c>
      <c r="Q33" s="4">
        <f t="shared" si="14"/>
        <v>10.392068098558598</v>
      </c>
      <c r="R33" s="4">
        <f t="shared" si="14"/>
        <v>41.420079703514595</v>
      </c>
      <c r="S33" s="4">
        <f t="shared" si="14"/>
        <v>3.6537280193185486</v>
      </c>
      <c r="T33" s="4">
        <f t="shared" si="14"/>
        <v>2285.7714069003432</v>
      </c>
      <c r="U33" s="4">
        <f t="shared" si="14"/>
        <v>0.21396329359329616</v>
      </c>
      <c r="V33" s="4">
        <f t="shared" si="14"/>
        <v>0.64283762463020977</v>
      </c>
      <c r="W33" s="4" t="e">
        <f t="shared" si="14"/>
        <v>#DIV/0!</v>
      </c>
      <c r="X33" s="4">
        <f>STDEV(X3:X30)</f>
        <v>15.350002740292398</v>
      </c>
      <c r="Y33" s="4">
        <f t="shared" ref="Y33" si="16">STDEV(Y3:Y30)</f>
        <v>8.4123240407865715E-2</v>
      </c>
      <c r="Z33" s="4">
        <f>STDEV(Z3:Z30)</f>
        <v>5.1659446500116637</v>
      </c>
      <c r="AA33" s="4">
        <f>STDEV(AA3:AA30)</f>
        <v>10.15317035800917</v>
      </c>
      <c r="AB33" s="4">
        <f>STDEV(AB3:AB30)</f>
        <v>105.03889553459506</v>
      </c>
    </row>
    <row r="34" spans="1:79" x14ac:dyDescent="0.2">
      <c r="A34" s="4" t="s">
        <v>30</v>
      </c>
      <c r="B34" s="5">
        <f t="shared" ref="B34:W34" si="17">B33/B32*100</f>
        <v>46.513025470953174</v>
      </c>
      <c r="C34" s="5" t="e">
        <f t="shared" si="17"/>
        <v>#DIV/0!</v>
      </c>
      <c r="D34" s="5" t="e">
        <f t="shared" si="17"/>
        <v>#DIV/0!</v>
      </c>
      <c r="E34" s="5" t="e">
        <f t="shared" si="17"/>
        <v>#DIV/0!</v>
      </c>
      <c r="F34" s="6">
        <f t="shared" si="17"/>
        <v>14.706595197971117</v>
      </c>
      <c r="G34" s="4">
        <f t="shared" si="17"/>
        <v>99.922898027411165</v>
      </c>
      <c r="H34" s="5">
        <f t="shared" si="17"/>
        <v>126.19070442856946</v>
      </c>
      <c r="I34" s="4">
        <f t="shared" si="17"/>
        <v>49.39955088057927</v>
      </c>
      <c r="J34" s="16">
        <f t="shared" ref="J34" si="18">J33/J32*100</f>
        <v>5.8974771871877198</v>
      </c>
      <c r="K34" s="4">
        <f t="shared" si="17"/>
        <v>173.01877306772047</v>
      </c>
      <c r="L34" s="4">
        <f t="shared" si="17"/>
        <v>169.83612010496381</v>
      </c>
      <c r="M34" s="4">
        <f t="shared" si="17"/>
        <v>29.455711112969691</v>
      </c>
      <c r="N34" s="4">
        <f t="shared" si="17"/>
        <v>38.09233404025683</v>
      </c>
      <c r="O34" s="4">
        <f t="shared" si="17"/>
        <v>160.67737379215777</v>
      </c>
      <c r="P34" s="4">
        <f t="shared" si="17"/>
        <v>25.177798121359913</v>
      </c>
      <c r="Q34" s="4">
        <f t="shared" si="17"/>
        <v>79.458740240207732</v>
      </c>
      <c r="R34" s="4">
        <f t="shared" si="17"/>
        <v>120.82115133851529</v>
      </c>
      <c r="S34" s="4">
        <f t="shared" si="17"/>
        <v>75.663327077079629</v>
      </c>
      <c r="T34" s="4">
        <f t="shared" si="17"/>
        <v>102.7527403683106</v>
      </c>
      <c r="U34" s="4">
        <f t="shared" si="17"/>
        <v>43.761667060717997</v>
      </c>
      <c r="V34" s="4">
        <f t="shared" si="17"/>
        <v>24.874866624717896</v>
      </c>
      <c r="W34" s="4" t="e">
        <f t="shared" si="17"/>
        <v>#DIV/0!</v>
      </c>
      <c r="X34" s="4">
        <f>X33/X32*100</f>
        <v>203.65811065588849</v>
      </c>
      <c r="Y34" s="4">
        <f>Y33/Y32*100</f>
        <v>46.185308459220387</v>
      </c>
      <c r="Z34" s="4">
        <f>Z33/Z32*100</f>
        <v>33.859187780975326</v>
      </c>
      <c r="AA34" s="4">
        <f>AA33/AA32*100</f>
        <v>41.037291777571966</v>
      </c>
      <c r="AB34" s="4">
        <f>AB33/AB32*100</f>
        <v>80.907065921530858</v>
      </c>
    </row>
    <row r="40" spans="1:79" x14ac:dyDescent="0.2"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</row>
    <row r="41" spans="1:79" x14ac:dyDescent="0.2"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</row>
    <row r="42" spans="1:79" x14ac:dyDescent="0.2">
      <c r="L42" s="15"/>
      <c r="M42" s="15"/>
      <c r="N42" s="15"/>
      <c r="O42" s="15"/>
      <c r="P42" s="15"/>
      <c r="Q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</row>
    <row r="43" spans="1:79" x14ac:dyDescent="0.2">
      <c r="L43" s="15"/>
      <c r="M43" s="15"/>
      <c r="N43" s="15"/>
      <c r="O43" s="15"/>
      <c r="P43" s="15"/>
      <c r="Q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</row>
    <row r="44" spans="1:79" x14ac:dyDescent="0.2"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</row>
    <row r="45" spans="1:79" x14ac:dyDescent="0.2"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</row>
    <row r="46" spans="1:79" x14ac:dyDescent="0.2"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</row>
    <row r="47" spans="1:79" x14ac:dyDescent="0.2"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</row>
    <row r="48" spans="1:79" x14ac:dyDescent="0.2"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</row>
    <row r="49" spans="12:75" x14ac:dyDescent="0.2"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</row>
    <row r="50" spans="12:75" x14ac:dyDescent="0.2"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</row>
    <row r="51" spans="12:75" x14ac:dyDescent="0.2"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</row>
    <row r="52" spans="12:75" x14ac:dyDescent="0.2"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</row>
    <row r="53" spans="12:75" x14ac:dyDescent="0.2"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</row>
    <row r="54" spans="12:75" x14ac:dyDescent="0.2"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</row>
    <row r="55" spans="12:75" x14ac:dyDescent="0.2"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</row>
    <row r="56" spans="12:75" x14ac:dyDescent="0.2"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</row>
    <row r="57" spans="12:75" x14ac:dyDescent="0.2"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</row>
    <row r="58" spans="12:75" x14ac:dyDescent="0.2"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</row>
    <row r="59" spans="12:75" x14ac:dyDescent="0.2"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</row>
    <row r="60" spans="12:75" x14ac:dyDescent="0.2"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</row>
    <row r="61" spans="12:75" x14ac:dyDescent="0.2"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</row>
    <row r="62" spans="12:75" x14ac:dyDescent="0.2"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</row>
    <row r="63" spans="12:75" x14ac:dyDescent="0.2"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</row>
    <row r="64" spans="12:75" x14ac:dyDescent="0.2"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</row>
    <row r="65" spans="12:75" x14ac:dyDescent="0.2"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</row>
    <row r="66" spans="12:75" x14ac:dyDescent="0.2"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</row>
    <row r="67" spans="12:75" x14ac:dyDescent="0.2"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</row>
    <row r="68" spans="12:75" x14ac:dyDescent="0.2"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</row>
    <row r="69" spans="12:75" x14ac:dyDescent="0.2"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</row>
    <row r="70" spans="12:75" x14ac:dyDescent="0.2"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</row>
    <row r="71" spans="12:75" x14ac:dyDescent="0.2"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</row>
    <row r="72" spans="12:75" x14ac:dyDescent="0.2"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</row>
    <row r="73" spans="12:75" x14ac:dyDescent="0.2"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</row>
    <row r="74" spans="12:75" x14ac:dyDescent="0.2"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</row>
    <row r="75" spans="12:75" x14ac:dyDescent="0.2"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</row>
    <row r="76" spans="12:75" x14ac:dyDescent="0.2"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</row>
    <row r="77" spans="12:75" x14ac:dyDescent="0.2"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</row>
    <row r="78" spans="12:75" x14ac:dyDescent="0.2"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</row>
    <row r="79" spans="12:75" x14ac:dyDescent="0.2"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</row>
    <row r="80" spans="12:75" x14ac:dyDescent="0.2"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</row>
    <row r="81" spans="12:75" x14ac:dyDescent="0.2"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</row>
    <row r="82" spans="12:75" x14ac:dyDescent="0.2"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</row>
    <row r="83" spans="12:75" x14ac:dyDescent="0.2"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</row>
    <row r="84" spans="12:75" x14ac:dyDescent="0.2"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</row>
    <row r="85" spans="12:75" x14ac:dyDescent="0.2"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zoomScale="98" zoomScaleNormal="98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R1" sqref="R1:R1048576"/>
    </sheetView>
  </sheetViews>
  <sheetFormatPr defaultRowHeight="12.75" x14ac:dyDescent="0.2"/>
  <cols>
    <col min="1" max="1" width="13.85546875" customWidth="1"/>
  </cols>
  <sheetData>
    <row r="1" spans="1:22" x14ac:dyDescent="0.2">
      <c r="B1" t="s">
        <v>0</v>
      </c>
      <c r="C1" t="s">
        <v>4</v>
      </c>
      <c r="D1" t="s">
        <v>5</v>
      </c>
      <c r="E1" t="s">
        <v>7</v>
      </c>
      <c r="F1" t="str">
        <f>'dane '!K1</f>
        <v>X10</v>
      </c>
      <c r="G1" t="str">
        <f>'dane '!L1</f>
        <v>X11</v>
      </c>
      <c r="H1" t="str">
        <f>'dane '!M1</f>
        <v>X12</v>
      </c>
      <c r="I1" t="str">
        <f>'dane '!N1</f>
        <v>X13</v>
      </c>
      <c r="J1" t="str">
        <f>'dane '!O1</f>
        <v>X14</v>
      </c>
      <c r="K1" t="str">
        <f>'dane '!P1</f>
        <v>X15</v>
      </c>
      <c r="L1" t="str">
        <f>'dane '!Q1</f>
        <v>X16</v>
      </c>
      <c r="M1" t="str">
        <f>'dane '!R1</f>
        <v>X17</v>
      </c>
      <c r="N1" t="str">
        <f>'dane '!S1</f>
        <v>X18</v>
      </c>
      <c r="O1" t="str">
        <f>'dane '!T1</f>
        <v>X19</v>
      </c>
      <c r="P1" t="str">
        <f>'dane '!U1</f>
        <v>X20</v>
      </c>
      <c r="Q1" t="str">
        <f>'dane '!V1</f>
        <v>X21</v>
      </c>
      <c r="R1" t="str">
        <f>'dane '!X1</f>
        <v>X23</v>
      </c>
      <c r="S1" t="str">
        <f>'dane '!Y1</f>
        <v>X24</v>
      </c>
      <c r="T1" t="str">
        <f>'dane '!Z1</f>
        <v>X25</v>
      </c>
      <c r="U1" t="str">
        <f>'dane '!AA1</f>
        <v>X26</v>
      </c>
      <c r="V1" t="str">
        <f>'dane '!AB1</f>
        <v>X27</v>
      </c>
    </row>
    <row r="2" spans="1:22" x14ac:dyDescent="0.2">
      <c r="B2" t="s">
        <v>95</v>
      </c>
      <c r="C2" t="s">
        <v>98</v>
      </c>
      <c r="D2" t="s">
        <v>133</v>
      </c>
      <c r="E2" t="s">
        <v>101</v>
      </c>
      <c r="F2" t="str">
        <f>'dane '!K2</f>
        <v>Emisja tlenków siarki (kg/osoba)</v>
      </c>
      <c r="G2" t="str">
        <f>'dane '!L2</f>
        <v>Emisja cząstek stałych (kg/osoba)</v>
      </c>
      <c r="H2" t="str">
        <f>'dane '!M2</f>
        <v>Zanieczyszczenie hałasem (% ludności)</v>
      </c>
      <c r="I2" t="str">
        <f>'dane '!N2</f>
        <v>Konsumpcja surowców (ton/osoba)</v>
      </c>
      <c r="J2" t="str">
        <f>'dane '!O2</f>
        <v>Zużycie nawozów (kg/ha)</v>
      </c>
      <c r="K2" t="str">
        <f>'dane '!P2</f>
        <v>Odpady komunalne (kg/osoba)</v>
      </c>
      <c r="L2" t="str">
        <f>'dane '!Q2</f>
        <v>Odnawialna energia elektryczna (%konsumpcji prądu)</v>
      </c>
      <c r="M2" t="str">
        <f>'dane '!R2</f>
        <v>Krajowa konsumpcja biomasy (100 tys. ton ekwiwalentu oleju)</v>
      </c>
      <c r="N2" t="str">
        <f>'dane '!S2</f>
        <v>Uprawy ekologiczne (% użytków rolnych)</v>
      </c>
      <c r="O2" t="str">
        <f>'dane '!T2</f>
        <v>Odzysk odpadów (kg/osoba)</v>
      </c>
      <c r="P2" t="str">
        <f>'dane '!U2</f>
        <v>Wydatki na ochronę środoiwska (% PKB)</v>
      </c>
      <c r="Q2" t="str">
        <f>'dane '!V2</f>
        <v>Dochody z podatków środoiwskowych (% PKB)</v>
      </c>
      <c r="R2" t="str">
        <f>'dane '!X2</f>
        <v>Patenty związane z recyklingiem i surowcami wtórnymi  (liczba)</v>
      </c>
      <c r="S2" t="str">
        <f>'dane '!Y2</f>
        <v>Wydatki publiczne na badania i rozwój dotyczące środowiska (% PKB)</v>
      </c>
      <c r="T2" t="str">
        <f>'dane '!Z2</f>
        <v>Stopa bezrobocia ludzi młodych w wieku 15-24 lata, obliczona jako udział (%) w całkowitej populacji w tej samej grupie wiekowej</v>
      </c>
      <c r="U2" t="str">
        <f>'dane '!AA2</f>
        <v>Osoby zagrożone ubóstwem lub wykluczeniem społecznym</v>
      </c>
      <c r="V2" t="str">
        <f>'dane '!AB2</f>
        <v>Zatrudnienie w sektorze dóbr i usług środowiskowych (ekwiwalent pełnego czasu pracy ∙〖10〗^(-3); FTE)</v>
      </c>
    </row>
    <row r="3" spans="1:22" x14ac:dyDescent="0.2">
      <c r="A3" t="s">
        <v>85</v>
      </c>
      <c r="B3">
        <f>'dane '!B3</f>
        <v>11</v>
      </c>
      <c r="C3">
        <f>'dane '!F3</f>
        <v>105.2</v>
      </c>
      <c r="D3">
        <f>'dane '!G3</f>
        <v>366</v>
      </c>
      <c r="E3">
        <f>'dane '!I3</f>
        <v>69</v>
      </c>
      <c r="F3">
        <f>[1]x10!$N2</f>
        <v>1.9</v>
      </c>
      <c r="G3">
        <f>[1]x11!$N$2</f>
        <v>3.875</v>
      </c>
      <c r="H3">
        <f>'dane '!M3</f>
        <v>19.8</v>
      </c>
      <c r="I3">
        <f>'dane '!N3</f>
        <v>25</v>
      </c>
      <c r="J3">
        <f>'dane '!O3</f>
        <v>3</v>
      </c>
      <c r="K3">
        <f>'dane '!P3</f>
        <v>597</v>
      </c>
      <c r="L3">
        <f>'dane '!Q3</f>
        <v>27</v>
      </c>
      <c r="M3">
        <f>'dane '!R3</f>
        <v>15.1</v>
      </c>
      <c r="N3">
        <f>'dane '!S3</f>
        <v>17</v>
      </c>
      <c r="O3">
        <f>'dane '!T3</f>
        <v>2332</v>
      </c>
      <c r="P3">
        <f>'dane '!U3</f>
        <v>0.3</v>
      </c>
      <c r="Q3">
        <f>'dane '!V3</f>
        <v>2.37</v>
      </c>
      <c r="R3">
        <f>'dane '!X3</f>
        <v>7.07</v>
      </c>
      <c r="S3">
        <f>'dane '!Y3</f>
        <v>0.13</v>
      </c>
      <c r="T3">
        <f>'dane '!Z3</f>
        <v>9.4</v>
      </c>
      <c r="U3">
        <f>'dane '!AA3</f>
        <v>16.7</v>
      </c>
      <c r="V3">
        <f>'dane '!AB3</f>
        <v>166.80385803767996</v>
      </c>
    </row>
    <row r="4" spans="1:22" x14ac:dyDescent="0.2">
      <c r="A4" t="s">
        <v>66</v>
      </c>
      <c r="B4">
        <f>'dane '!B4</f>
        <v>10</v>
      </c>
      <c r="C4">
        <f>'dane '!F4</f>
        <v>98.9</v>
      </c>
      <c r="D4">
        <f>[1]x6!$N$3</f>
        <v>231.76190476190476</v>
      </c>
      <c r="E4">
        <f>'dane '!I4</f>
        <v>76.900000000000006</v>
      </c>
      <c r="F4">
        <f>'dane '!K4</f>
        <v>11.6</v>
      </c>
      <c r="G4">
        <f>'dane '!L4</f>
        <v>4.4000000000000004</v>
      </c>
      <c r="H4">
        <f>'dane '!M4</f>
        <v>22.9</v>
      </c>
      <c r="I4">
        <f>'dane '!N4</f>
        <v>16.899999999999999</v>
      </c>
      <c r="J4">
        <f>'dane '!O4</f>
        <v>9</v>
      </c>
      <c r="K4">
        <f>'dane '!P4</f>
        <v>493</v>
      </c>
      <c r="L4">
        <f>'dane '!Q4</f>
        <v>3.1</v>
      </c>
      <c r="M4">
        <f>'dane '!R4</f>
        <v>6.8</v>
      </c>
      <c r="N4">
        <f>'dane '!S4</f>
        <v>2.4</v>
      </c>
      <c r="O4">
        <f>'dane '!T4</f>
        <v>2036</v>
      </c>
      <c r="P4">
        <f>'dane '!U4</f>
        <v>0.37</v>
      </c>
      <c r="Q4">
        <f>'dane '!V4</f>
        <v>2.2200000000000002</v>
      </c>
      <c r="R4">
        <f>'dane '!X4</f>
        <v>4.22</v>
      </c>
      <c r="S4">
        <f>'dane '!Y4</f>
        <v>0.15</v>
      </c>
      <c r="T4">
        <f>'dane '!Z4</f>
        <v>18.8</v>
      </c>
      <c r="U4">
        <f>'dane '!AA4</f>
        <v>21.6</v>
      </c>
      <c r="V4">
        <f>'dane '!AB4</f>
        <v>76.7</v>
      </c>
    </row>
    <row r="5" spans="1:22" x14ac:dyDescent="0.2">
      <c r="A5" t="s">
        <v>67</v>
      </c>
      <c r="B5">
        <f>'dane '!B5</f>
        <v>30</v>
      </c>
      <c r="C5">
        <f>'dane '!F5</f>
        <v>107.4</v>
      </c>
      <c r="D5">
        <f>'dane '!G5</f>
        <v>24</v>
      </c>
      <c r="E5">
        <f>'dane '!I5</f>
        <v>50.7</v>
      </c>
      <c r="F5">
        <f>[1]x10!$N4</f>
        <v>47.112499999999997</v>
      </c>
      <c r="G5">
        <f>[1]x11!$N4</f>
        <v>6.9874999999999998</v>
      </c>
      <c r="H5">
        <f>'dane '!M5</f>
        <v>15.9</v>
      </c>
      <c r="I5">
        <f>'dane '!N5</f>
        <v>18.8</v>
      </c>
      <c r="J5">
        <f>'dane '!O5</f>
        <v>0</v>
      </c>
      <c r="K5">
        <f>'dane '!P5</f>
        <v>553</v>
      </c>
      <c r="L5">
        <f>'dane '!Q5</f>
        <v>9.1999999999999993</v>
      </c>
      <c r="M5">
        <f>'dane '!R5</f>
        <v>21.3</v>
      </c>
      <c r="N5">
        <f>'dane '!S5</f>
        <v>0.3</v>
      </c>
      <c r="O5">
        <f>'dane '!T5</f>
        <v>373</v>
      </c>
      <c r="P5">
        <f>'dane '!U5</f>
        <v>1.02</v>
      </c>
      <c r="Q5">
        <f>'dane '!V5</f>
        <v>3.19</v>
      </c>
      <c r="R5">
        <f>'dane '!X5</f>
        <v>1</v>
      </c>
      <c r="S5">
        <f>'dane '!Y5</f>
        <v>0.25</v>
      </c>
      <c r="T5">
        <f>'dane '!Z5</f>
        <v>14.1</v>
      </c>
      <c r="U5">
        <f>'dane '!AA5</f>
        <v>60.7</v>
      </c>
      <c r="V5">
        <f>'dane '!AB5</f>
        <v>33.18</v>
      </c>
    </row>
    <row r="6" spans="1:22" x14ac:dyDescent="0.2">
      <c r="A6" t="s">
        <v>76</v>
      </c>
      <c r="B6">
        <f>[1]x1!$N$5</f>
        <v>37</v>
      </c>
      <c r="C6">
        <f>'dane '!F6</f>
        <v>78.7</v>
      </c>
      <c r="D6">
        <f>'dane '!G6</f>
        <v>549</v>
      </c>
      <c r="E6">
        <f>'dane '!I6</f>
        <v>51.6</v>
      </c>
      <c r="F6">
        <f>[1]x10!$N5</f>
        <v>7.2125000000000004</v>
      </c>
      <c r="G6">
        <f>[1]x11!$N5</f>
        <v>7.95</v>
      </c>
      <c r="H6">
        <f>[1]x12!$N$5</f>
        <v>9.8571428571428577</v>
      </c>
      <c r="I6">
        <f>'dane '!N6</f>
        <v>13.6</v>
      </c>
      <c r="J6">
        <f>'dane '!O6</f>
        <v>12</v>
      </c>
      <c r="K6">
        <f>'dane '!P6</f>
        <v>399</v>
      </c>
      <c r="L6">
        <f>'dane '!Q6</f>
        <v>22.2</v>
      </c>
      <c r="M6">
        <f>'dane '!R6</f>
        <v>25.7</v>
      </c>
      <c r="N6">
        <f>'dane '!S6</f>
        <v>4.1100000000000003</v>
      </c>
      <c r="O6">
        <f>'dane '!T6</f>
        <v>1348</v>
      </c>
      <c r="P6">
        <f>'dane '!U6</f>
        <v>0.72</v>
      </c>
      <c r="Q6">
        <f>'dane '!V6</f>
        <v>3.14</v>
      </c>
      <c r="R6">
        <f>'dane '!X6</f>
        <v>0.33</v>
      </c>
      <c r="S6">
        <f>'dane '!Y6</f>
        <v>0.2</v>
      </c>
      <c r="T6">
        <f>'dane '!Z6</f>
        <v>25.4</v>
      </c>
      <c r="U6">
        <f>'dane '!AA6</f>
        <v>30.357142857142861</v>
      </c>
      <c r="V6">
        <f>'dane '!AB6</f>
        <v>48.333333333333336</v>
      </c>
    </row>
    <row r="7" spans="1:22" x14ac:dyDescent="0.2">
      <c r="A7" t="s">
        <v>78</v>
      </c>
      <c r="B7">
        <f>'dane '!B7</f>
        <v>7</v>
      </c>
      <c r="C7">
        <f>'dane '!F7</f>
        <v>105.1</v>
      </c>
      <c r="D7">
        <f>'dane '!G7</f>
        <v>283</v>
      </c>
      <c r="E7">
        <f>'dane '!I7</f>
        <v>95.9</v>
      </c>
      <c r="F7">
        <f>[1]x10!$N6</f>
        <v>21.462500000000002</v>
      </c>
      <c r="G7">
        <f>[1]x11!$N6</f>
        <v>3.1000000000000005</v>
      </c>
      <c r="H7">
        <f>'dane '!M7</f>
        <v>36.799999999999997</v>
      </c>
      <c r="I7">
        <f>'dane '!N7</f>
        <v>27.3</v>
      </c>
      <c r="J7">
        <f>'dane '!O7</f>
        <v>31</v>
      </c>
      <c r="K7">
        <f>'dane '!P7</f>
        <v>704</v>
      </c>
      <c r="L7">
        <f>'dane '!Q7</f>
        <v>4</v>
      </c>
      <c r="M7">
        <f>'dane '!R7</f>
        <v>178.4</v>
      </c>
      <c r="N7">
        <f>'dane '!S7</f>
        <v>1.5</v>
      </c>
      <c r="O7">
        <f>'dane '!T7</f>
        <v>2476</v>
      </c>
      <c r="P7">
        <f>'dane '!U7</f>
        <v>0.26</v>
      </c>
      <c r="Q7">
        <f>'dane '!V7</f>
        <v>3.14</v>
      </c>
      <c r="R7">
        <f>'dane '!X7</f>
        <v>0.17</v>
      </c>
      <c r="S7">
        <f>'dane '!Y7</f>
        <v>0.1</v>
      </c>
      <c r="T7">
        <f>'dane '!Z7</f>
        <v>10.199999999999999</v>
      </c>
      <c r="U7">
        <f>'dane '!AA7</f>
        <v>25.2</v>
      </c>
      <c r="V7">
        <f>'dane '!AB7</f>
        <v>144.90352633826882</v>
      </c>
    </row>
    <row r="8" spans="1:22" x14ac:dyDescent="0.2">
      <c r="A8" t="s">
        <v>68</v>
      </c>
      <c r="B8">
        <f>'dane '!B8</f>
        <v>9</v>
      </c>
      <c r="C8">
        <f>'dane '!F8</f>
        <v>125</v>
      </c>
      <c r="D8">
        <f>'dane '!G8</f>
        <v>8</v>
      </c>
      <c r="E8">
        <f>'dane '!I8</f>
        <v>25</v>
      </c>
      <c r="F8">
        <f>[1]x10!$N7</f>
        <v>14.3</v>
      </c>
      <c r="G8">
        <f>[1]x11!$N7</f>
        <v>3.7625000000000006</v>
      </c>
      <c r="H8">
        <f>'dane '!M8</f>
        <v>18.399999999999999</v>
      </c>
      <c r="I8">
        <f>'dane '!N8</f>
        <v>19.100000000000001</v>
      </c>
      <c r="J8">
        <f>'dane '!O8</f>
        <v>2</v>
      </c>
      <c r="K8">
        <f>'dane '!P8</f>
        <v>294</v>
      </c>
      <c r="L8">
        <f>'dane '!Q8</f>
        <v>8</v>
      </c>
      <c r="M8">
        <f>'dane '!R8</f>
        <v>5.9</v>
      </c>
      <c r="N8">
        <f>'dane '!S8</f>
        <v>8.1999999999999993</v>
      </c>
      <c r="O8">
        <f>'dane '!T8</f>
        <v>3394</v>
      </c>
      <c r="P8">
        <f>'dane '!U8</f>
        <v>0.79</v>
      </c>
      <c r="Q8">
        <f>'dane '!V8</f>
        <v>2.31</v>
      </c>
      <c r="R8">
        <f>'dane '!X8</f>
        <v>6</v>
      </c>
      <c r="S8">
        <f>'dane '!Y8</f>
        <v>0.3</v>
      </c>
      <c r="T8">
        <f>'dane '!Z8</f>
        <v>10.7</v>
      </c>
      <c r="U8">
        <f>'dane '!AA8</f>
        <v>15.8</v>
      </c>
      <c r="V8">
        <f>'dane '!AB8</f>
        <v>106.25</v>
      </c>
    </row>
    <row r="9" spans="1:22" x14ac:dyDescent="0.2">
      <c r="A9" t="s">
        <v>69</v>
      </c>
      <c r="B9">
        <f>'dane '!B9</f>
        <v>7</v>
      </c>
      <c r="C9">
        <f>'dane '!F9</f>
        <v>98.8</v>
      </c>
      <c r="D9">
        <f>[1]x6!$N$8</f>
        <v>231.76190476190476</v>
      </c>
      <c r="E9">
        <f>'dane '!I9</f>
        <v>-24</v>
      </c>
      <c r="F9">
        <f>'dane '!K9</f>
        <v>5</v>
      </c>
      <c r="G9">
        <f>'dane '!L9</f>
        <v>7.8</v>
      </c>
      <c r="H9">
        <f>'dane '!M9</f>
        <v>19.899999999999999</v>
      </c>
      <c r="I9">
        <f>'dane '!N9</f>
        <v>28.4</v>
      </c>
      <c r="J9">
        <f>'dane '!O9</f>
        <v>12</v>
      </c>
      <c r="K9">
        <f>'dane '!P9</f>
        <v>790</v>
      </c>
      <c r="L9">
        <f>'dane '!Q9</f>
        <v>17.8</v>
      </c>
      <c r="M9">
        <f>'dane '!R9</f>
        <v>2.5</v>
      </c>
      <c r="N9">
        <f>'dane '!S9</f>
        <v>5</v>
      </c>
      <c r="O9">
        <f>'dane '!T9</f>
        <v>4272</v>
      </c>
      <c r="P9">
        <f>'dane '!U9</f>
        <v>0.42</v>
      </c>
      <c r="Q9">
        <f>'dane '!V9</f>
        <v>4.74</v>
      </c>
      <c r="R9">
        <f>'dane '!X9</f>
        <v>4.24</v>
      </c>
      <c r="S9">
        <f>'dane '!Y9</f>
        <v>0.08</v>
      </c>
      <c r="T9">
        <f>'dane '!Z9</f>
        <v>7.5</v>
      </c>
      <c r="U9">
        <f>'dane '!AA9</f>
        <v>16.8</v>
      </c>
      <c r="V9">
        <f>'dane '!AB9</f>
        <v>68.575000000000003</v>
      </c>
    </row>
    <row r="10" spans="1:22" x14ac:dyDescent="0.2">
      <c r="A10" t="s">
        <v>71</v>
      </c>
      <c r="B10">
        <f>'dane '!B10</f>
        <v>17</v>
      </c>
      <c r="C10">
        <f>'dane '!F10</f>
        <v>98.3</v>
      </c>
      <c r="D10">
        <f>'dane '!G10</f>
        <v>227</v>
      </c>
      <c r="E10">
        <f>'dane '!I10</f>
        <v>24.7</v>
      </c>
      <c r="F10">
        <f>[1]x10!$N9</f>
        <v>40.512499999999996</v>
      </c>
      <c r="G10">
        <f>[1]x11!$N9</f>
        <v>14.112499999999997</v>
      </c>
      <c r="H10">
        <f>'dane '!M10</f>
        <v>22.8</v>
      </c>
      <c r="I10">
        <f>'dane '!N10</f>
        <v>29</v>
      </c>
      <c r="J10">
        <f>'dane '!O10</f>
        <v>-7</v>
      </c>
      <c r="K10">
        <f>'dane '!P10</f>
        <v>449</v>
      </c>
      <c r="L10">
        <f>'dane '!Q10</f>
        <v>17.100000000000001</v>
      </c>
      <c r="M10">
        <f>'dane '!R10</f>
        <v>11.8</v>
      </c>
      <c r="N10">
        <f>'dane '!S10</f>
        <v>8.6999999999999993</v>
      </c>
      <c r="O10">
        <f>'dane '!T10</f>
        <v>2343</v>
      </c>
      <c r="P10">
        <f>'dane '!U10</f>
        <v>0.53999999999999992</v>
      </c>
      <c r="Q10">
        <f>'dane '!V10</f>
        <v>2.19</v>
      </c>
      <c r="R10">
        <f>'dane '!X10</f>
        <v>0</v>
      </c>
      <c r="S10">
        <f>'dane '!Y10</f>
        <v>0.09</v>
      </c>
      <c r="T10">
        <f>'dane '!Z10</f>
        <v>10.1</v>
      </c>
      <c r="U10">
        <f>'dane '!AA10</f>
        <v>22</v>
      </c>
      <c r="V10">
        <f>'dane '!AB10</f>
        <v>28.25</v>
      </c>
    </row>
    <row r="11" spans="1:22" x14ac:dyDescent="0.2">
      <c r="A11" t="s">
        <v>91</v>
      </c>
      <c r="B11">
        <f>'dane '!B11</f>
        <v>13</v>
      </c>
      <c r="C11">
        <f>'dane '!F11</f>
        <v>106</v>
      </c>
      <c r="D11">
        <f>[1]x6!$N$10</f>
        <v>231.76190476190476</v>
      </c>
      <c r="E11">
        <f>'dane '!I11</f>
        <v>52.9</v>
      </c>
      <c r="F11">
        <f>[1]x10!$N10</f>
        <v>10.237500000000001</v>
      </c>
      <c r="G11">
        <f>[1]x11!$N10</f>
        <v>8.1</v>
      </c>
      <c r="H11">
        <f>'dane '!M11</f>
        <v>16</v>
      </c>
      <c r="I11">
        <f>'dane '!N11</f>
        <v>38.799999999999997</v>
      </c>
      <c r="J11">
        <f>'dane '!O11</f>
        <v>5</v>
      </c>
      <c r="K11">
        <f>'dane '!P11</f>
        <v>506</v>
      </c>
      <c r="L11">
        <f>'dane '!Q11</f>
        <v>29.6</v>
      </c>
      <c r="M11">
        <f>'dane '!R11</f>
        <v>51.4</v>
      </c>
      <c r="N11">
        <f>'dane '!S11</f>
        <v>6.6</v>
      </c>
      <c r="O11">
        <f>'dane '!T11</f>
        <v>486</v>
      </c>
      <c r="P11">
        <f>'dane '!U11</f>
        <v>0.39</v>
      </c>
      <c r="Q11">
        <f>'dane '!V11</f>
        <v>2.66</v>
      </c>
      <c r="R11">
        <f>'dane '!X11</f>
        <v>9.6</v>
      </c>
      <c r="S11">
        <f>'dane '!Y11</f>
        <v>0.28000000000000003</v>
      </c>
      <c r="T11">
        <f>'dane '!Z11</f>
        <v>16.5</v>
      </c>
      <c r="U11">
        <f>'dane '!AA11</f>
        <v>17.399999999999999</v>
      </c>
      <c r="V11">
        <f>'dane '!AB11</f>
        <v>132.69999999999999</v>
      </c>
    </row>
    <row r="12" spans="1:22" x14ac:dyDescent="0.2">
      <c r="A12" t="s">
        <v>75</v>
      </c>
      <c r="B12">
        <f>'dane '!B12</f>
        <v>8</v>
      </c>
      <c r="C12">
        <f>'dane '!F12</f>
        <v>110.6</v>
      </c>
      <c r="D12">
        <f>'dane '!G12</f>
        <v>687</v>
      </c>
      <c r="E12">
        <f>'dane '!I12</f>
        <v>50.3</v>
      </c>
      <c r="F12">
        <f>[1]x10!$N11</f>
        <v>3.65</v>
      </c>
      <c r="G12">
        <f>[1]x11!$N11</f>
        <v>4.5249999999999995</v>
      </c>
      <c r="H12">
        <f>'dane '!M12</f>
        <v>19</v>
      </c>
      <c r="I12">
        <f>'dane '!N12</f>
        <v>14.3</v>
      </c>
      <c r="J12">
        <f>'dane '!O12</f>
        <v>4</v>
      </c>
      <c r="K12">
        <f>'dane '!P12</f>
        <v>543</v>
      </c>
      <c r="L12">
        <f>'dane '!Q12</f>
        <v>10.3</v>
      </c>
      <c r="M12">
        <f>'dane '!R12</f>
        <v>112.8</v>
      </c>
      <c r="N12">
        <f>'dane '!S12</f>
        <v>1.9</v>
      </c>
      <c r="O12">
        <f>'dane '!T12</f>
        <v>1587</v>
      </c>
      <c r="P12">
        <f>'dane '!U12</f>
        <v>0.14000000000000001</v>
      </c>
      <c r="Q12">
        <f>'dane '!V12</f>
        <v>1.87</v>
      </c>
      <c r="R12">
        <f>'dane '!X12</f>
        <v>28.66</v>
      </c>
      <c r="S12">
        <f>'dane '!Y12</f>
        <v>0.33</v>
      </c>
      <c r="T12">
        <f>'dane '!Z12</f>
        <v>19.5</v>
      </c>
      <c r="U12">
        <f>'dane '!AA12</f>
        <v>19</v>
      </c>
      <c r="V12">
        <f>'dane '!AB12</f>
        <v>434.97499999999997</v>
      </c>
    </row>
    <row r="13" spans="1:22" x14ac:dyDescent="0.2">
      <c r="A13" t="s">
        <v>73</v>
      </c>
      <c r="B13">
        <f>'dane '!B13</f>
        <v>16</v>
      </c>
      <c r="C13">
        <f>'dane '!F13</f>
        <v>82.6</v>
      </c>
      <c r="D13">
        <f>'dane '!G13</f>
        <v>215</v>
      </c>
      <c r="E13">
        <f>'dane '!I13</f>
        <v>71.2</v>
      </c>
      <c r="F13">
        <f>[1]x10!$N12</f>
        <v>20.8125</v>
      </c>
      <c r="G13">
        <f>[1]x11!$N12</f>
        <v>7.2999999999999989</v>
      </c>
      <c r="H13">
        <f>'dane '!M13</f>
        <v>21.7</v>
      </c>
      <c r="I13">
        <f>'dane '!N13</f>
        <v>22.2</v>
      </c>
      <c r="J13">
        <f>'dane '!O13</f>
        <v>4</v>
      </c>
      <c r="K13">
        <f>'dane '!P13</f>
        <v>453</v>
      </c>
      <c r="L13">
        <f>'dane '!Q13</f>
        <v>8.1999999999999993</v>
      </c>
      <c r="M13">
        <f>'dane '!R13</f>
        <v>11.2</v>
      </c>
      <c r="N13">
        <f>'dane '!S13</f>
        <v>7</v>
      </c>
      <c r="O13">
        <f>'dane '!T13</f>
        <v>3219</v>
      </c>
      <c r="P13">
        <f>'dane '!U13</f>
        <v>0.42</v>
      </c>
      <c r="Q13">
        <f>'dane '!V13</f>
        <v>2.08</v>
      </c>
      <c r="R13">
        <f>'dane '!X13</f>
        <v>0.7</v>
      </c>
      <c r="S13">
        <f>'dane '!Y13</f>
        <v>0.12</v>
      </c>
      <c r="T13">
        <f>'dane '!Z13</f>
        <v>22.7</v>
      </c>
      <c r="U13">
        <f>'dane '!AA13</f>
        <v>28.3</v>
      </c>
      <c r="V13">
        <f>'dane '!AB13</f>
        <v>145.53229055046864</v>
      </c>
    </row>
    <row r="14" spans="1:22" x14ac:dyDescent="0.2">
      <c r="A14" t="s">
        <v>74</v>
      </c>
      <c r="B14">
        <f>'dane '!B14</f>
        <v>23</v>
      </c>
      <c r="C14">
        <f>'dane '!F14</f>
        <v>94.6</v>
      </c>
      <c r="D14">
        <f>'dane '!G14</f>
        <v>94</v>
      </c>
      <c r="E14">
        <f>'dane '!I14</f>
        <v>79.599999999999994</v>
      </c>
      <c r="F14">
        <f>[1]x10!$N13</f>
        <v>8.2125000000000004</v>
      </c>
      <c r="G14">
        <f>[1]x11!$N13</f>
        <v>3.8875000000000006</v>
      </c>
      <c r="H14">
        <f>'dane '!M14</f>
        <v>25.6</v>
      </c>
      <c r="I14">
        <f>'dane '!N14</f>
        <v>20.6</v>
      </c>
      <c r="J14">
        <f>'dane '!O14</f>
        <v>1</v>
      </c>
      <c r="K14">
        <f>'dane '!P14</f>
        <v>578</v>
      </c>
      <c r="L14">
        <f>'dane '!Q14</f>
        <v>9.6999999999999993</v>
      </c>
      <c r="M14">
        <f>'dane '!R14</f>
        <v>87.2</v>
      </c>
      <c r="N14">
        <f>'dane '!S14</f>
        <v>4</v>
      </c>
      <c r="O14">
        <f>'dane '!T14</f>
        <v>163</v>
      </c>
      <c r="P14">
        <f>'dane '!U14</f>
        <v>0.28999999999999998</v>
      </c>
      <c r="Q14">
        <f>'dane '!V14</f>
        <v>1.77</v>
      </c>
      <c r="R14">
        <f>'dane '!X14</f>
        <v>14.29</v>
      </c>
      <c r="S14">
        <f>'dane '!Y14</f>
        <v>0.22</v>
      </c>
      <c r="T14">
        <f>'dane '!Z14</f>
        <v>18.100000000000001</v>
      </c>
      <c r="U14">
        <f>'dane '!AA14</f>
        <v>23.3</v>
      </c>
      <c r="V14">
        <f>'dane '!AB14</f>
        <v>259.75</v>
      </c>
    </row>
    <row r="15" spans="1:22" x14ac:dyDescent="0.2">
      <c r="A15" t="s">
        <v>84</v>
      </c>
      <c r="B15">
        <f>'dane '!B15</f>
        <v>8</v>
      </c>
      <c r="C15">
        <f>'dane '!F15</f>
        <v>118.2</v>
      </c>
      <c r="D15">
        <f>'dane '!G15</f>
        <v>1</v>
      </c>
      <c r="E15">
        <f>'dane '!I15</f>
        <v>37.700000000000003</v>
      </c>
      <c r="F15">
        <f>'dane '!K15</f>
        <v>3.7</v>
      </c>
      <c r="G15">
        <f>'dane '!L15</f>
        <v>2.1</v>
      </c>
      <c r="H15">
        <f>'dane '!M15</f>
        <v>32.1</v>
      </c>
      <c r="I15">
        <f>'dane '!N15</f>
        <v>11.8</v>
      </c>
      <c r="J15">
        <f>'dane '!O15</f>
        <v>12</v>
      </c>
      <c r="K15">
        <f>'dane '!P15</f>
        <v>606</v>
      </c>
      <c r="L15">
        <f>'dane '!Q15</f>
        <v>3.3</v>
      </c>
      <c r="M15">
        <f>'dane '!R15</f>
        <v>0.2</v>
      </c>
      <c r="N15">
        <f>'dane '!S15</f>
        <v>2.5</v>
      </c>
      <c r="O15">
        <f>'dane '!T15</f>
        <v>1535</v>
      </c>
      <c r="P15">
        <f>'dane '!U15</f>
        <v>0.33</v>
      </c>
      <c r="Q15">
        <f>'dane '!V15</f>
        <v>3.4</v>
      </c>
      <c r="R15">
        <f>'dane '!X15</f>
        <v>12.73</v>
      </c>
      <c r="S15">
        <f>'dane '!Y15</f>
        <v>0.21</v>
      </c>
      <c r="T15">
        <f>'dane '!Z15</f>
        <v>9.4</v>
      </c>
      <c r="U15">
        <f>'dane '!AA15</f>
        <v>15.7</v>
      </c>
      <c r="V15">
        <f>'dane '!AB15</f>
        <v>130.75</v>
      </c>
    </row>
    <row r="16" spans="1:22" x14ac:dyDescent="0.2">
      <c r="A16" t="s">
        <v>72</v>
      </c>
      <c r="B16">
        <f>'dane '!B16</f>
        <v>11</v>
      </c>
      <c r="C16">
        <f>'dane '!F16</f>
        <v>103</v>
      </c>
      <c r="D16">
        <f>'dane '!G16</f>
        <v>97</v>
      </c>
      <c r="E16">
        <f>'dane '!I16</f>
        <v>87.9</v>
      </c>
      <c r="F16">
        <f>'dane '!K16</f>
        <v>12.9</v>
      </c>
      <c r="G16">
        <f>'dane '!L16</f>
        <v>6.4</v>
      </c>
      <c r="H16">
        <f>'dane '!M16</f>
        <v>13</v>
      </c>
      <c r="I16">
        <f>'dane '!N16</f>
        <v>41.2</v>
      </c>
      <c r="J16">
        <f>'dane '!O16</f>
        <v>5</v>
      </c>
      <c r="K16">
        <f>'dane '!P16</f>
        <v>772</v>
      </c>
      <c r="L16">
        <f>'dane '!Q16</f>
        <v>3.7</v>
      </c>
      <c r="M16">
        <f>'dane '!R16</f>
        <v>11.7</v>
      </c>
      <c r="N16">
        <f>'dane '!S16</f>
        <v>1</v>
      </c>
      <c r="O16">
        <f>'dane '!T16</f>
        <v>957</v>
      </c>
      <c r="P16">
        <f>'dane '!U16</f>
        <v>0.42</v>
      </c>
      <c r="Q16">
        <f>'dane '!V16</f>
        <v>2.4500000000000002</v>
      </c>
      <c r="R16">
        <f>'dane '!X16</f>
        <v>0.57999999999999996</v>
      </c>
      <c r="S16">
        <f>'dane '!Y16</f>
        <v>0.09</v>
      </c>
      <c r="T16">
        <f>'dane '!Z16</f>
        <v>9.1999999999999993</v>
      </c>
      <c r="U16">
        <f>'dane '!AA16</f>
        <v>23.1</v>
      </c>
      <c r="V16">
        <f>'dane '!AB16</f>
        <v>21.266666666666666</v>
      </c>
    </row>
    <row r="17" spans="1:22" x14ac:dyDescent="0.2">
      <c r="A17" t="s">
        <v>80</v>
      </c>
      <c r="B17">
        <f>'dane '!B17</f>
        <v>10</v>
      </c>
      <c r="C17">
        <f>'dane '!F17</f>
        <v>103.1</v>
      </c>
      <c r="D17">
        <f>'dane '!G17</f>
        <v>155</v>
      </c>
      <c r="E17">
        <f>'dane '!I17</f>
        <v>61.2</v>
      </c>
      <c r="F17">
        <f>[1]x10!$N16</f>
        <v>6.8374999999999995</v>
      </c>
      <c r="G17">
        <f>[1]x11!$N16</f>
        <v>8.6875</v>
      </c>
      <c r="H17">
        <f>'dane '!M17</f>
        <v>18.5</v>
      </c>
      <c r="I17">
        <f>'dane '!N17</f>
        <v>15.1</v>
      </c>
      <c r="J17">
        <f>'dane '!O17</f>
        <v>4</v>
      </c>
      <c r="K17">
        <f>'dane '!P17</f>
        <v>419</v>
      </c>
      <c r="L17">
        <f>'dane '!Q17</f>
        <v>16.5</v>
      </c>
      <c r="M17">
        <f>'dane '!R17</f>
        <v>9.1999999999999993</v>
      </c>
      <c r="N17">
        <f>'dane '!S17</f>
        <v>4.5</v>
      </c>
      <c r="O17">
        <f>'dane '!T17</f>
        <v>305</v>
      </c>
      <c r="P17">
        <f>'dane '!U17</f>
        <v>0.49</v>
      </c>
      <c r="Q17">
        <f>'dane '!V17</f>
        <v>1.75</v>
      </c>
      <c r="R17">
        <f>'dane '!X17</f>
        <v>0</v>
      </c>
      <c r="S17">
        <f>'dane '!Y17</f>
        <v>0.17</v>
      </c>
      <c r="T17">
        <f>'dane '!Z17</f>
        <v>8.4</v>
      </c>
      <c r="U17">
        <f>'dane '!AA17</f>
        <v>28.7</v>
      </c>
      <c r="V17">
        <f>'dane '!AB17</f>
        <v>36.933333333333337</v>
      </c>
    </row>
    <row r="18" spans="1:22" x14ac:dyDescent="0.2">
      <c r="A18" t="s">
        <v>81</v>
      </c>
      <c r="B18">
        <f>'dane '!B18</f>
        <v>15</v>
      </c>
      <c r="C18">
        <f>'dane '!F18</f>
        <v>115.7</v>
      </c>
      <c r="D18">
        <f>'dane '!G18</f>
        <v>150</v>
      </c>
      <c r="E18">
        <f>'dane '!I18</f>
        <v>96.7</v>
      </c>
      <c r="F18">
        <f>[1]x10!$N17</f>
        <v>2.9125000000000001</v>
      </c>
      <c r="G18">
        <f>[1]x11!$N17</f>
        <v>4.4000000000000004</v>
      </c>
      <c r="H18">
        <f>'dane '!M18</f>
        <v>22</v>
      </c>
      <c r="I18">
        <f>'dane '!N18</f>
        <v>26.5</v>
      </c>
      <c r="J18">
        <f>'dane '!O18</f>
        <v>6</v>
      </c>
      <c r="K18">
        <f>'dane '!P18</f>
        <v>695</v>
      </c>
      <c r="L18">
        <f>'dane '!Q18</f>
        <v>2.7</v>
      </c>
      <c r="M18">
        <f>'dane '!R18</f>
        <v>1.1000000000000001</v>
      </c>
      <c r="N18">
        <f>'dane '!S18</f>
        <v>2.6</v>
      </c>
      <c r="O18">
        <f>'dane '!T18</f>
        <v>487</v>
      </c>
      <c r="P18">
        <f>'dane '!U18</f>
        <v>0.42</v>
      </c>
      <c r="Q18">
        <f>'dane '!V18</f>
        <v>2.57</v>
      </c>
      <c r="R18">
        <f>'dane '!X18</f>
        <v>0.24</v>
      </c>
      <c r="S18">
        <f>'dane '!Y18</f>
        <v>0.21</v>
      </c>
      <c r="T18">
        <f>'dane '!Z18</f>
        <v>15.6</v>
      </c>
      <c r="U18">
        <f>'dane '!AA18</f>
        <v>15.9</v>
      </c>
      <c r="V18">
        <f>'dane '!AB18</f>
        <v>9.64</v>
      </c>
    </row>
    <row r="19" spans="1:22" x14ac:dyDescent="0.2">
      <c r="A19" t="s">
        <v>79</v>
      </c>
      <c r="B19">
        <f>'dane '!B19</f>
        <v>11</v>
      </c>
      <c r="C19">
        <f>'dane '!F19</f>
        <v>128.9</v>
      </c>
      <c r="D19">
        <f>'dane '!G19</f>
        <v>2</v>
      </c>
      <c r="E19">
        <f>'dane '!I19</f>
        <v>62.5</v>
      </c>
      <c r="F19">
        <f>'dane '!K19</f>
        <v>3.6</v>
      </c>
      <c r="G19">
        <f>'dane '!L19</f>
        <v>12.4</v>
      </c>
      <c r="H19">
        <f>'dane '!M19</f>
        <v>20.399999999999999</v>
      </c>
      <c r="I19">
        <f>'dane '!N19</f>
        <v>22.4</v>
      </c>
      <c r="J19">
        <f>'dane '!O19</f>
        <v>2</v>
      </c>
      <c r="K19">
        <f>'dane '!P19</f>
        <v>391</v>
      </c>
      <c r="L19">
        <f>'dane '!Q19</f>
        <v>29.6</v>
      </c>
      <c r="M19">
        <f>'dane '!R19</f>
        <v>17.7</v>
      </c>
      <c r="N19">
        <f>'dane '!S19</f>
        <v>8.1</v>
      </c>
      <c r="O19">
        <f>'dane '!T19</f>
        <v>10947</v>
      </c>
      <c r="P19">
        <f>'dane '!U19</f>
        <v>0.3</v>
      </c>
      <c r="Q19">
        <f>'dane '!V19</f>
        <v>2.0499999999999998</v>
      </c>
      <c r="R19">
        <f>'dane '!X19</f>
        <v>0</v>
      </c>
      <c r="S19">
        <f>'dane '!Y19</f>
        <v>0.13</v>
      </c>
      <c r="T19">
        <f>'dane '!Z19</f>
        <v>10.6</v>
      </c>
      <c r="U19">
        <f>'dane '!AA19</f>
        <v>35.1</v>
      </c>
      <c r="V19">
        <f>'dane '!AB19</f>
        <v>27.9</v>
      </c>
    </row>
    <row r="20" spans="1:22" x14ac:dyDescent="0.2">
      <c r="A20" t="s">
        <v>83</v>
      </c>
      <c r="B20">
        <f>'dane '!B20</f>
        <v>13</v>
      </c>
      <c r="C20">
        <f>'dane '!F20</f>
        <v>120.1</v>
      </c>
      <c r="D20">
        <f>[1]x6!$N$19</f>
        <v>231.76190476190473</v>
      </c>
      <c r="E20">
        <f>'dane '!I20</f>
        <v>100</v>
      </c>
      <c r="F20">
        <f>[1]x10!$N19</f>
        <v>16.574999999999999</v>
      </c>
      <c r="G20">
        <f>[1]x11!$N19</f>
        <v>3.35</v>
      </c>
      <c r="H20">
        <f>'dane '!M20</f>
        <v>24.1</v>
      </c>
      <c r="I20">
        <f>'dane '!N20</f>
        <v>8.8000000000000007</v>
      </c>
      <c r="J20">
        <f>'dane '!O20</f>
        <v>49</v>
      </c>
      <c r="K20">
        <f>'dane '!P20</f>
        <v>654</v>
      </c>
      <c r="L20">
        <f>'dane '!Q20</f>
        <v>0.2</v>
      </c>
      <c r="M20">
        <f>'dane '!R20</f>
        <v>0</v>
      </c>
      <c r="N20">
        <f>'dane '!S20</f>
        <v>0.3</v>
      </c>
      <c r="O20">
        <f>'dane '!T20</f>
        <v>618</v>
      </c>
      <c r="P20">
        <f>'dane '!U20</f>
        <v>0.42</v>
      </c>
      <c r="Q20">
        <f>'dane '!V20</f>
        <v>3.53</v>
      </c>
      <c r="R20">
        <f>'dane '!X20</f>
        <v>0</v>
      </c>
      <c r="S20">
        <f>'dane '!Y20</f>
        <v>0.01</v>
      </c>
      <c r="T20">
        <f>'dane '!Z20</f>
        <v>14.2</v>
      </c>
      <c r="U20">
        <f>'dane '!AA20</f>
        <v>19.7</v>
      </c>
      <c r="V20">
        <f>'dane '!AB20</f>
        <v>143.91419305977459</v>
      </c>
    </row>
    <row r="21" spans="1:22" x14ac:dyDescent="0.2">
      <c r="A21" t="s">
        <v>70</v>
      </c>
      <c r="B21">
        <f>'dane '!B21</f>
        <v>10</v>
      </c>
      <c r="C21">
        <f>'dane '!F21</f>
        <v>119.8</v>
      </c>
      <c r="D21">
        <f>'dane '!G21</f>
        <v>653</v>
      </c>
      <c r="E21">
        <f>'dane '!I21</f>
        <v>58.5</v>
      </c>
      <c r="F21">
        <f>[1]x10!$N20</f>
        <v>4.7874999999999996</v>
      </c>
      <c r="G21">
        <f>[1]x11!$N20</f>
        <v>2.7875000000000001</v>
      </c>
      <c r="H21">
        <f>'dane '!M21</f>
        <v>27.1</v>
      </c>
      <c r="I21">
        <f>'dane '!N21</f>
        <v>16.3</v>
      </c>
      <c r="J21">
        <f>'dane '!O21</f>
        <v>0</v>
      </c>
      <c r="K21">
        <f>'dane '!P21</f>
        <v>582</v>
      </c>
      <c r="L21">
        <f>'dane '!Q21</f>
        <v>9.1</v>
      </c>
      <c r="M21">
        <f>'dane '!R21</f>
        <v>22.6</v>
      </c>
      <c r="N21">
        <f>'dane '!S21</f>
        <v>5.0999999999999996</v>
      </c>
      <c r="O21">
        <f>'dane '!T21</f>
        <v>430</v>
      </c>
      <c r="P21">
        <f>'dane '!U21</f>
        <v>0.47</v>
      </c>
      <c r="Q21">
        <f>'dane '!V21</f>
        <v>2.17</v>
      </c>
      <c r="R21">
        <f>'dane '!X21</f>
        <v>78.03</v>
      </c>
      <c r="S21">
        <f>'dane '!Y21</f>
        <v>0.34</v>
      </c>
      <c r="T21">
        <f>'dane '!Z21</f>
        <v>11.8</v>
      </c>
      <c r="U21">
        <f>'dane '!AA21</f>
        <v>20.6</v>
      </c>
      <c r="V21">
        <f>'dane '!AB21</f>
        <v>101.7</v>
      </c>
    </row>
    <row r="22" spans="1:22" x14ac:dyDescent="0.2">
      <c r="A22" t="s">
        <v>86</v>
      </c>
      <c r="B22">
        <f>'dane '!B22</f>
        <v>8</v>
      </c>
      <c r="C22">
        <f>'dane '!F22</f>
        <v>113.5</v>
      </c>
      <c r="D22">
        <f>[1]x6!$N$21</f>
        <v>231.76190476190473</v>
      </c>
      <c r="E22">
        <f>'dane '!I22</f>
        <v>25.5</v>
      </c>
      <c r="F22">
        <f>[1]x10!$N21</f>
        <v>21.012499999999999</v>
      </c>
      <c r="G22">
        <f>[1]x11!$N21</f>
        <v>6.4375</v>
      </c>
      <c r="H22">
        <f>'dane '!M22</f>
        <v>19.3</v>
      </c>
      <c r="I22">
        <f>'dane '!N22</f>
        <v>16.5</v>
      </c>
      <c r="J22">
        <f>'dane '!O22</f>
        <v>7</v>
      </c>
      <c r="K22">
        <f>'dane '!P22</f>
        <v>322</v>
      </c>
      <c r="L22">
        <f>'dane '!Q22</f>
        <v>6.9</v>
      </c>
      <c r="M22">
        <f>'dane '!R22</f>
        <v>43.6</v>
      </c>
      <c r="N22">
        <f>'dane '!S22</f>
        <v>1.8</v>
      </c>
      <c r="O22">
        <f>'dane '!T22</f>
        <v>4156</v>
      </c>
      <c r="P22">
        <f>'dane '!U22</f>
        <v>0.78</v>
      </c>
      <c r="Q22">
        <f>'dane '!V22</f>
        <v>2.74</v>
      </c>
      <c r="R22">
        <f>'dane '!X22</f>
        <v>10.83</v>
      </c>
      <c r="S22">
        <f>'dane '!Y22</f>
        <v>0.2</v>
      </c>
      <c r="T22">
        <f>'dane '!Z22</f>
        <v>21.6</v>
      </c>
      <c r="U22">
        <f>'dane '!AA22</f>
        <v>34.4</v>
      </c>
      <c r="V22">
        <f>'dane '!AB22</f>
        <v>329.4</v>
      </c>
    </row>
    <row r="23" spans="1:22" x14ac:dyDescent="0.2">
      <c r="A23" t="s">
        <v>87</v>
      </c>
      <c r="B23">
        <f>'dane '!B23</f>
        <v>17</v>
      </c>
      <c r="C23">
        <f>'dane '!F23</f>
        <v>97.5</v>
      </c>
      <c r="D23">
        <f>'dane '!G23</f>
        <v>125</v>
      </c>
      <c r="E23">
        <f>'dane '!I23</f>
        <v>81.400000000000006</v>
      </c>
      <c r="F23">
        <f>'dane '!K23</f>
        <v>15.4</v>
      </c>
      <c r="G23">
        <f>'dane '!L23</f>
        <v>7.2</v>
      </c>
      <c r="H23">
        <f>'dane '!M23</f>
        <v>27.5</v>
      </c>
      <c r="I23">
        <f>'dane '!N23</f>
        <v>21.2</v>
      </c>
      <c r="J23">
        <f>'dane '!O23</f>
        <v>9</v>
      </c>
      <c r="K23">
        <f>'dane '!P23</f>
        <v>471</v>
      </c>
      <c r="L23">
        <f>'dane '!Q23</f>
        <v>21.9</v>
      </c>
      <c r="M23">
        <f>'dane '!R23</f>
        <v>45.7</v>
      </c>
      <c r="N23">
        <f>'dane '!S23</f>
        <v>6.3</v>
      </c>
      <c r="O23">
        <f>'dane '!T23</f>
        <v>4332</v>
      </c>
      <c r="P23">
        <f>'dane '!U23</f>
        <v>0.28999999999999998</v>
      </c>
      <c r="Q23">
        <f>'dane '!V23</f>
        <v>2.74</v>
      </c>
      <c r="R23">
        <f>'dane '!X23</f>
        <v>3.5</v>
      </c>
      <c r="S23">
        <f>'dane '!Y23</f>
        <v>0.11</v>
      </c>
      <c r="T23">
        <f>'dane '!Z23</f>
        <v>21.4</v>
      </c>
      <c r="U23">
        <f>'dane '!AA23</f>
        <v>25</v>
      </c>
      <c r="V23">
        <f>'dane '!AB23</f>
        <v>95.699999999999989</v>
      </c>
    </row>
    <row r="24" spans="1:22" x14ac:dyDescent="0.2">
      <c r="A24" t="s">
        <v>88</v>
      </c>
      <c r="B24">
        <f>'dane '!B24</f>
        <v>13</v>
      </c>
      <c r="C24">
        <f>'dane '!F24</f>
        <v>61.6</v>
      </c>
      <c r="D24">
        <f>'dane '!G24</f>
        <v>251</v>
      </c>
      <c r="E24">
        <f>'dane '!I24</f>
        <v>31.7</v>
      </c>
      <c r="F24">
        <f>[1]x10!$N23</f>
        <v>15</v>
      </c>
      <c r="G24">
        <f>[1]x11!$N23</f>
        <v>7.9</v>
      </c>
      <c r="H24">
        <f>'dane '!M24</f>
        <v>34.4</v>
      </c>
      <c r="I24">
        <f>'dane '!N24</f>
        <v>20.5</v>
      </c>
      <c r="J24">
        <f>'dane '!O24</f>
        <v>4</v>
      </c>
      <c r="K24">
        <f>'dane '!P24</f>
        <v>391</v>
      </c>
      <c r="L24">
        <f>'dane '!Q24</f>
        <v>18.3</v>
      </c>
      <c r="M24">
        <f>'dane '!R24</f>
        <v>30.5</v>
      </c>
      <c r="N24">
        <f>'dane '!S24</f>
        <v>1</v>
      </c>
      <c r="O24">
        <f>'dane '!T24</f>
        <v>2869</v>
      </c>
      <c r="P24">
        <f>'dane '!U24</f>
        <v>0.62</v>
      </c>
      <c r="Q24">
        <f>'dane '!V24</f>
        <v>1.99</v>
      </c>
      <c r="R24">
        <f>'dane '!X24</f>
        <v>2</v>
      </c>
      <c r="S24">
        <f>'dane '!Y24</f>
        <v>0.17</v>
      </c>
      <c r="T24">
        <f>'dane '!Z24</f>
        <v>19.3</v>
      </c>
      <c r="U24">
        <f>'dane '!AA24</f>
        <v>47</v>
      </c>
      <c r="V24">
        <f>'dane '!AB24</f>
        <v>239.1</v>
      </c>
    </row>
    <row r="25" spans="1:22" x14ac:dyDescent="0.2">
      <c r="A25" t="s">
        <v>90</v>
      </c>
      <c r="B25">
        <f>'dane '!B25</f>
        <v>12</v>
      </c>
      <c r="C25">
        <f>'dane '!F25</f>
        <v>110.7</v>
      </c>
      <c r="D25">
        <f>'dane '!G25</f>
        <v>1</v>
      </c>
      <c r="E25">
        <f>'dane '!I25</f>
        <v>68.3</v>
      </c>
      <c r="F25">
        <f>[1]x10!$N24</f>
        <v>12.15</v>
      </c>
      <c r="G25">
        <f>[1]x11!$N24</f>
        <v>6.6875</v>
      </c>
      <c r="H25">
        <f>'dane '!M25</f>
        <v>18.899999999999999</v>
      </c>
      <c r="I25">
        <f>'dane '!N25</f>
        <v>14</v>
      </c>
      <c r="J25">
        <f>'dane '!O25</f>
        <v>-1</v>
      </c>
      <c r="K25">
        <f>'dane '!P25</f>
        <v>294</v>
      </c>
      <c r="L25">
        <f>'dane '!Q25</f>
        <v>7.8</v>
      </c>
      <c r="M25">
        <f>'dane '!R25</f>
        <v>33.6</v>
      </c>
      <c r="N25">
        <f>'dane '!S25</f>
        <v>6.1</v>
      </c>
      <c r="O25">
        <f>'dane '!T25</f>
        <v>580</v>
      </c>
      <c r="P25">
        <f>'dane '!U25</f>
        <v>0.82</v>
      </c>
      <c r="Q25">
        <f>'dane '!V25</f>
        <v>2.0699999999999998</v>
      </c>
      <c r="R25">
        <f>'dane '!X25</f>
        <v>0</v>
      </c>
      <c r="S25">
        <f>'dane '!Y25</f>
        <v>0.16</v>
      </c>
      <c r="T25">
        <f>'dane '!Z25</f>
        <v>20.6</v>
      </c>
      <c r="U25">
        <f>'dane '!AA25</f>
        <v>21.4</v>
      </c>
      <c r="V25">
        <f>'dane '!AB25</f>
        <v>144.01113543840199</v>
      </c>
    </row>
    <row r="26" spans="1:22" x14ac:dyDescent="0.2">
      <c r="A26" t="s">
        <v>89</v>
      </c>
      <c r="B26">
        <f>'dane '!B26</f>
        <v>31</v>
      </c>
      <c r="C26">
        <f>'dane '!F26</f>
        <v>96.5</v>
      </c>
      <c r="D26">
        <f>'dane '!G26</f>
        <v>1</v>
      </c>
      <c r="E26">
        <f>'dane '!I26</f>
        <v>52.5</v>
      </c>
      <c r="F26">
        <f>[1]x10!$N25</f>
        <v>5.0375000000000005</v>
      </c>
      <c r="G26">
        <f>[1]x11!$N25</f>
        <v>6.8875000000000002</v>
      </c>
      <c r="H26">
        <f>'dane '!M26</f>
        <v>18.7</v>
      </c>
      <c r="I26">
        <f>'dane '!N26</f>
        <v>23.7</v>
      </c>
      <c r="J26">
        <f>'dane '!O26</f>
        <v>7</v>
      </c>
      <c r="K26">
        <f>'dane '!P26</f>
        <v>525</v>
      </c>
      <c r="L26">
        <f>'dane '!Q26</f>
        <v>15.6</v>
      </c>
      <c r="M26">
        <f>'dane '!R26</f>
        <v>4.5</v>
      </c>
      <c r="N26">
        <f>'dane '!S26</f>
        <v>5.9</v>
      </c>
      <c r="O26">
        <f>'dane '!T26</f>
        <v>463</v>
      </c>
      <c r="P26">
        <f>'dane '!U26</f>
        <v>0.68</v>
      </c>
      <c r="Q26">
        <f>'dane '!V26</f>
        <v>2.95</v>
      </c>
      <c r="R26">
        <f>'dane '!X26</f>
        <v>0</v>
      </c>
      <c r="S26">
        <f>'dane '!Y26</f>
        <v>0.35</v>
      </c>
      <c r="T26">
        <f>'dane '!Z26</f>
        <v>10.1</v>
      </c>
      <c r="U26">
        <f>'dane '!AA26</f>
        <v>17.100000000000001</v>
      </c>
      <c r="V26">
        <f>'dane '!AB26</f>
        <v>23.599999999999998</v>
      </c>
    </row>
    <row r="27" spans="1:22" x14ac:dyDescent="0.2">
      <c r="A27" t="s">
        <v>92</v>
      </c>
      <c r="B27">
        <f>'dane '!B27</f>
        <v>14</v>
      </c>
      <c r="C27">
        <f>'dane '!F27</f>
        <v>105.7</v>
      </c>
      <c r="D27">
        <f>'dane '!G27</f>
        <v>128</v>
      </c>
      <c r="E27">
        <f>'dane '!I27</f>
        <v>35.799999999999997</v>
      </c>
      <c r="F27">
        <f>[1]x10!$N26</f>
        <v>2.6374999999999997</v>
      </c>
      <c r="G27">
        <f>[1]x11!$N26</f>
        <v>4.3624999999999998</v>
      </c>
      <c r="H27">
        <f>'dane '!M27</f>
        <v>12.7</v>
      </c>
      <c r="I27">
        <f>'dane '!N27</f>
        <v>22.4</v>
      </c>
      <c r="J27">
        <f>'dane '!O27</f>
        <v>1</v>
      </c>
      <c r="K27">
        <f>'dane '!P27</f>
        <v>486</v>
      </c>
      <c r="L27">
        <f>'dane '!Q27</f>
        <v>44.2</v>
      </c>
      <c r="M27">
        <f>'dane '!R27</f>
        <v>5.5</v>
      </c>
      <c r="N27">
        <f>'dane '!S27</f>
        <v>9.9</v>
      </c>
      <c r="O27">
        <f>'dane '!T27</f>
        <v>1659</v>
      </c>
      <c r="P27">
        <f>'dane '!U27</f>
        <v>0.34999999999999992</v>
      </c>
      <c r="Q27">
        <f>'dane '!V27</f>
        <v>2.52</v>
      </c>
      <c r="R27">
        <f>'dane '!X27</f>
        <v>0.17</v>
      </c>
      <c r="S27">
        <f>'dane '!Y27</f>
        <v>0.16</v>
      </c>
      <c r="T27">
        <f>'dane '!Z27</f>
        <v>19.2</v>
      </c>
      <c r="U27">
        <f>'dane '!AA27</f>
        <v>13.9</v>
      </c>
      <c r="V27">
        <f>'dane '!AB27</f>
        <v>71.7</v>
      </c>
    </row>
    <row r="28" spans="1:22" x14ac:dyDescent="0.2">
      <c r="A28" t="s">
        <v>82</v>
      </c>
      <c r="B28">
        <f>'dane '!B28</f>
        <v>15</v>
      </c>
      <c r="C28">
        <f>'dane '!F28</f>
        <v>131.4</v>
      </c>
      <c r="D28">
        <f>'dane '!G28</f>
        <v>609</v>
      </c>
      <c r="E28">
        <f>'dane '!I28</f>
        <v>60</v>
      </c>
      <c r="F28">
        <f>'dane '!K28</f>
        <v>3.5</v>
      </c>
      <c r="G28">
        <f>'dane '!L28</f>
        <v>5.7</v>
      </c>
      <c r="H28">
        <f>'dane '!M28</f>
        <v>14.8</v>
      </c>
      <c r="I28">
        <f>'dane '!N28</f>
        <v>11.8</v>
      </c>
      <c r="J28">
        <f>'dane '!O28</f>
        <v>3</v>
      </c>
      <c r="K28">
        <f>'dane '!P28</f>
        <v>457</v>
      </c>
      <c r="L28">
        <f>'dane '!Q28</f>
        <v>8.6</v>
      </c>
      <c r="M28">
        <f>'dane '!R28</f>
        <v>74.2</v>
      </c>
      <c r="N28">
        <f>'dane '!S28</f>
        <v>1.8</v>
      </c>
      <c r="O28">
        <f>'dane '!T28</f>
        <v>829</v>
      </c>
      <c r="P28">
        <f>'dane '!U28</f>
        <v>0.51</v>
      </c>
      <c r="Q28">
        <f>'dane '!V28</f>
        <v>2.76</v>
      </c>
      <c r="R28">
        <f>'dane '!X28</f>
        <v>1.3</v>
      </c>
      <c r="S28">
        <f>'dane '!Y28</f>
        <v>0.23</v>
      </c>
      <c r="T28">
        <f>'dane '!Z28</f>
        <v>18.100000000000001</v>
      </c>
      <c r="U28">
        <f>'dane '!AA28</f>
        <v>29.4</v>
      </c>
      <c r="V28">
        <f>'dane '!AB28</f>
        <v>144.12425003756678</v>
      </c>
    </row>
    <row r="29" spans="1:22" x14ac:dyDescent="0.2">
      <c r="A29" t="s">
        <v>93</v>
      </c>
      <c r="B29">
        <f>'dane '!B29</f>
        <v>7</v>
      </c>
      <c r="C29">
        <f>'dane '!F29</f>
        <v>124.3</v>
      </c>
      <c r="D29">
        <f>[1]x6!$N$28</f>
        <v>231.76190476190473</v>
      </c>
      <c r="E29">
        <f>'dane '!I29</f>
        <v>20.5</v>
      </c>
      <c r="F29">
        <f>'dane '!K29</f>
        <v>9.6</v>
      </c>
      <c r="G29">
        <f>'dane '!L29</f>
        <v>2.6</v>
      </c>
      <c r="H29">
        <f>'dane '!M29</f>
        <v>19.899999999999999</v>
      </c>
      <c r="I29">
        <f>'dane '!N29</f>
        <v>11.7</v>
      </c>
      <c r="J29">
        <f>'dane '!O29</f>
        <v>-0.54545454545454541</v>
      </c>
      <c r="K29">
        <f>'dane '!P29</f>
        <v>567</v>
      </c>
      <c r="L29">
        <f>'dane '!Q29</f>
        <v>1.8</v>
      </c>
      <c r="M29">
        <f>'dane '!R29</f>
        <v>93.8</v>
      </c>
      <c r="N29">
        <f>'dane '!S29</f>
        <v>3.7</v>
      </c>
      <c r="O29">
        <f>'dane '!T29</f>
        <v>6114</v>
      </c>
      <c r="P29">
        <f>'dane '!U29</f>
        <v>0.31</v>
      </c>
      <c r="Q29">
        <f>'dane '!V29</f>
        <v>2.27</v>
      </c>
      <c r="R29">
        <f>'dane '!X29</f>
        <v>11.5</v>
      </c>
      <c r="S29">
        <f>'dane '!Y29</f>
        <v>0.15</v>
      </c>
      <c r="T29">
        <f>'dane '!Z29</f>
        <v>14.3</v>
      </c>
      <c r="U29">
        <f>'dane '!AA29</f>
        <v>22.6</v>
      </c>
      <c r="V29">
        <f>'dane '!AB29</f>
        <v>325.20000000000005</v>
      </c>
    </row>
    <row r="30" spans="1:22" x14ac:dyDescent="0.2">
      <c r="A30" t="s">
        <v>77</v>
      </c>
      <c r="B30">
        <f>'dane '!B30</f>
        <v>14</v>
      </c>
      <c r="C30">
        <f>'dane '!F30</f>
        <v>123.6</v>
      </c>
      <c r="D30">
        <f>'dane '!G30</f>
        <v>236</v>
      </c>
      <c r="E30">
        <f>'dane '!I30</f>
        <v>83</v>
      </c>
      <c r="F30">
        <f>'dane '!K30</f>
        <v>5.9</v>
      </c>
      <c r="G30">
        <f>'dane '!L30</f>
        <v>3.9</v>
      </c>
      <c r="H30">
        <f>'dane '!M30</f>
        <v>25.2</v>
      </c>
      <c r="I30">
        <f>'dane '!N30</f>
        <v>14.2</v>
      </c>
      <c r="J30">
        <f>'dane '!O30</f>
        <v>2</v>
      </c>
      <c r="K30">
        <f>'dane '!P30</f>
        <v>557</v>
      </c>
      <c r="L30">
        <f>'dane '!Q30</f>
        <v>9.8000000000000007</v>
      </c>
      <c r="M30">
        <f>'dane '!R30</f>
        <v>35.9</v>
      </c>
      <c r="N30">
        <f>'dane '!S30</f>
        <v>7.9</v>
      </c>
      <c r="O30">
        <f>'dane '!T30</f>
        <v>1977</v>
      </c>
      <c r="P30">
        <f>'dane '!U30</f>
        <v>0.82</v>
      </c>
      <c r="Q30">
        <f>'dane '!V30</f>
        <v>2.72</v>
      </c>
      <c r="R30">
        <f>'dane '!X30</f>
        <v>13.88</v>
      </c>
      <c r="S30">
        <f>'dane '!Y30</f>
        <v>0.16</v>
      </c>
      <c r="T30">
        <f>'dane '!Z30</f>
        <v>20.399999999999999</v>
      </c>
      <c r="U30">
        <f>'dane '!AA30</f>
        <v>26</v>
      </c>
      <c r="V30">
        <f>'dane '!AB30</f>
        <v>144.2523062613476</v>
      </c>
    </row>
    <row r="31" spans="1:22" x14ac:dyDescent="0.2">
      <c r="A31" s="4" t="s">
        <v>118</v>
      </c>
      <c r="B31" s="4">
        <f t="shared" ref="B31:L31" si="0">AVERAGE(B3:B30)</f>
        <v>14.178571428571429</v>
      </c>
      <c r="C31" s="4">
        <f t="shared" si="0"/>
        <v>106.59999999999998</v>
      </c>
      <c r="D31" s="4">
        <f t="shared" si="0"/>
        <v>223.30612244897955</v>
      </c>
      <c r="E31" s="4">
        <f t="shared" si="0"/>
        <v>56.678571428571438</v>
      </c>
      <c r="F31" s="4">
        <f t="shared" si="0"/>
        <v>11.912946428571427</v>
      </c>
      <c r="G31" s="4">
        <f t="shared" si="0"/>
        <v>5.9857142857142858</v>
      </c>
      <c r="H31" s="4">
        <f t="shared" si="0"/>
        <v>21.33061224489796</v>
      </c>
      <c r="I31" s="4">
        <f t="shared" si="0"/>
        <v>20.432142857142857</v>
      </c>
      <c r="J31" s="4">
        <f t="shared" si="0"/>
        <v>6.6233766233766236</v>
      </c>
      <c r="K31" s="4">
        <f t="shared" si="0"/>
        <v>519.57142857142856</v>
      </c>
      <c r="L31" s="4">
        <f t="shared" si="0"/>
        <v>13.078571428571431</v>
      </c>
      <c r="M31" s="4">
        <f t="shared" ref="M31:V31" si="1">AVERAGE(M3:M30)</f>
        <v>34.282142857142865</v>
      </c>
      <c r="N31" s="4">
        <f t="shared" si="1"/>
        <v>4.8289285714285706</v>
      </c>
      <c r="O31" s="4">
        <f t="shared" si="1"/>
        <v>2224.5357142857142</v>
      </c>
      <c r="P31" s="4">
        <f t="shared" si="1"/>
        <v>0.48892857142857132</v>
      </c>
      <c r="Q31" s="4">
        <f t="shared" si="1"/>
        <v>2.584285714285715</v>
      </c>
      <c r="R31" s="4">
        <f t="shared" si="1"/>
        <v>7.5371428571428583</v>
      </c>
      <c r="S31" s="4">
        <f t="shared" si="1"/>
        <v>0.18214285714285716</v>
      </c>
      <c r="T31" s="4">
        <f t="shared" si="1"/>
        <v>15.257142857142856</v>
      </c>
      <c r="U31" s="4">
        <f t="shared" si="1"/>
        <v>24.741326530612245</v>
      </c>
      <c r="V31" s="4">
        <f t="shared" si="1"/>
        <v>129.82660332345864</v>
      </c>
    </row>
    <row r="32" spans="1:22" x14ac:dyDescent="0.2">
      <c r="A32" s="4" t="s">
        <v>119</v>
      </c>
      <c r="B32" s="4">
        <f t="shared" ref="B32:L32" si="2">ABS(B31)</f>
        <v>14.178571428571429</v>
      </c>
      <c r="C32" s="4">
        <f t="shared" si="2"/>
        <v>106.59999999999998</v>
      </c>
      <c r="D32" s="4">
        <f t="shared" si="2"/>
        <v>223.30612244897955</v>
      </c>
      <c r="E32" s="4">
        <f t="shared" si="2"/>
        <v>56.678571428571438</v>
      </c>
      <c r="F32" s="4">
        <f t="shared" si="2"/>
        <v>11.912946428571427</v>
      </c>
      <c r="G32" s="4">
        <f t="shared" si="2"/>
        <v>5.9857142857142858</v>
      </c>
      <c r="H32" s="4">
        <f t="shared" si="2"/>
        <v>21.33061224489796</v>
      </c>
      <c r="I32" s="4">
        <f t="shared" si="2"/>
        <v>20.432142857142857</v>
      </c>
      <c r="J32" s="4">
        <f t="shared" si="2"/>
        <v>6.6233766233766236</v>
      </c>
      <c r="K32" s="4">
        <f t="shared" si="2"/>
        <v>519.57142857142856</v>
      </c>
      <c r="L32" s="4">
        <f t="shared" si="2"/>
        <v>13.078571428571431</v>
      </c>
      <c r="M32" s="4">
        <f t="shared" ref="M32:V32" si="3">ABS(M31)</f>
        <v>34.282142857142865</v>
      </c>
      <c r="N32" s="4">
        <f t="shared" si="3"/>
        <v>4.8289285714285706</v>
      </c>
      <c r="O32" s="4">
        <f t="shared" si="3"/>
        <v>2224.5357142857142</v>
      </c>
      <c r="P32" s="4">
        <f t="shared" si="3"/>
        <v>0.48892857142857132</v>
      </c>
      <c r="Q32" s="4">
        <f t="shared" si="3"/>
        <v>2.584285714285715</v>
      </c>
      <c r="R32" s="4">
        <f t="shared" si="3"/>
        <v>7.5371428571428583</v>
      </c>
      <c r="S32" s="4">
        <f t="shared" si="3"/>
        <v>0.18214285714285716</v>
      </c>
      <c r="T32" s="4">
        <f t="shared" si="3"/>
        <v>15.257142857142856</v>
      </c>
      <c r="U32" s="4">
        <f t="shared" si="3"/>
        <v>24.741326530612245</v>
      </c>
      <c r="V32" s="4">
        <f t="shared" si="3"/>
        <v>129.82660332345864</v>
      </c>
    </row>
    <row r="33" spans="1:22" x14ac:dyDescent="0.2">
      <c r="A33" s="4" t="s">
        <v>120</v>
      </c>
      <c r="B33" s="4">
        <f t="shared" ref="B33:L33" si="4">STDEV(B3:B30)</f>
        <v>7.5525495887816119</v>
      </c>
      <c r="C33" s="4">
        <f t="shared" si="4"/>
        <v>15.677230481037208</v>
      </c>
      <c r="D33" s="4">
        <f t="shared" si="4"/>
        <v>194.8053161058435</v>
      </c>
      <c r="E33" s="4">
        <f t="shared" si="4"/>
        <v>27.998959731242611</v>
      </c>
      <c r="F33" s="4">
        <f t="shared" si="4"/>
        <v>10.809797875880673</v>
      </c>
      <c r="G33" s="4">
        <f t="shared" si="4"/>
        <v>2.826811763927207</v>
      </c>
      <c r="H33" s="4">
        <f t="shared" si="4"/>
        <v>6.2830835214848815</v>
      </c>
      <c r="I33" s="4">
        <f t="shared" si="4"/>
        <v>7.7830801087253327</v>
      </c>
      <c r="J33" s="4">
        <f t="shared" si="4"/>
        <v>10.642267614805254</v>
      </c>
      <c r="K33" s="4">
        <f t="shared" si="4"/>
        <v>130.81664538198001</v>
      </c>
      <c r="L33" s="4">
        <f t="shared" si="4"/>
        <v>10.392068098558598</v>
      </c>
      <c r="M33" s="4">
        <f t="shared" ref="M33:V33" si="5">STDEV(M3:M30)</f>
        <v>41.420079703514595</v>
      </c>
      <c r="N33" s="4">
        <f t="shared" si="5"/>
        <v>3.6537280193185486</v>
      </c>
      <c r="O33" s="4">
        <f t="shared" si="5"/>
        <v>2285.7714069003432</v>
      </c>
      <c r="P33" s="4">
        <f t="shared" si="5"/>
        <v>0.21396329359329616</v>
      </c>
      <c r="Q33" s="4">
        <f t="shared" si="5"/>
        <v>0.64283762463020977</v>
      </c>
      <c r="R33" s="4">
        <f t="shared" si="5"/>
        <v>15.350002740292398</v>
      </c>
      <c r="S33" s="4">
        <f t="shared" si="5"/>
        <v>8.4123240407865715E-2</v>
      </c>
      <c r="T33" s="4">
        <f t="shared" si="5"/>
        <v>5.1659446500116637</v>
      </c>
      <c r="U33" s="4">
        <f t="shared" si="5"/>
        <v>10.15317035800917</v>
      </c>
      <c r="V33" s="4">
        <f t="shared" si="5"/>
        <v>105.03889553459506</v>
      </c>
    </row>
    <row r="34" spans="1:22" x14ac:dyDescent="0.2">
      <c r="A34" s="4" t="s">
        <v>30</v>
      </c>
      <c r="B34" s="6">
        <f t="shared" ref="B34:L34" si="6">B33/B32*100</f>
        <v>53.26735226344713</v>
      </c>
      <c r="C34" s="4">
        <f t="shared" si="6"/>
        <v>14.706595197971117</v>
      </c>
      <c r="D34" s="4">
        <f t="shared" si="6"/>
        <v>87.236889866444272</v>
      </c>
      <c r="E34" s="4">
        <f t="shared" si="6"/>
        <v>49.39955088057927</v>
      </c>
      <c r="F34" s="4">
        <f t="shared" si="6"/>
        <v>90.739918463454046</v>
      </c>
      <c r="G34" s="4">
        <f t="shared" si="6"/>
        <v>47.225972189714675</v>
      </c>
      <c r="H34" s="4">
        <f t="shared" si="6"/>
        <v>29.455711112969691</v>
      </c>
      <c r="I34" s="4">
        <f t="shared" si="6"/>
        <v>38.09233404025683</v>
      </c>
      <c r="J34" s="4">
        <f t="shared" si="6"/>
        <v>160.67737379215777</v>
      </c>
      <c r="K34" s="4">
        <f t="shared" si="6"/>
        <v>25.177798121359913</v>
      </c>
      <c r="L34" s="4">
        <f t="shared" si="6"/>
        <v>79.458740240207732</v>
      </c>
      <c r="M34" s="4">
        <f t="shared" ref="M34:V34" si="7">M33/M32*100</f>
        <v>120.82115133851529</v>
      </c>
      <c r="N34" s="4">
        <f t="shared" si="7"/>
        <v>75.663327077079629</v>
      </c>
      <c r="O34" s="4">
        <f t="shared" si="7"/>
        <v>102.7527403683106</v>
      </c>
      <c r="P34" s="4">
        <f t="shared" si="7"/>
        <v>43.761667060717997</v>
      </c>
      <c r="Q34" s="4">
        <f t="shared" si="7"/>
        <v>24.874866624717896</v>
      </c>
      <c r="R34" s="4">
        <f t="shared" si="7"/>
        <v>203.65811065588849</v>
      </c>
      <c r="S34" s="4">
        <f t="shared" si="7"/>
        <v>46.185308459220387</v>
      </c>
      <c r="T34" s="4">
        <f t="shared" si="7"/>
        <v>33.859187780975326</v>
      </c>
      <c r="U34" s="4">
        <f t="shared" si="7"/>
        <v>41.037291777571966</v>
      </c>
      <c r="V34" s="4">
        <f t="shared" si="7"/>
        <v>80.907065921530858</v>
      </c>
    </row>
    <row r="35" spans="1:22" x14ac:dyDescent="0.2">
      <c r="C35">
        <f>AVERAGE(C30,C27:C28,C23:C26,C21,C19,C18,C3,C5,C6,C7,C8,C10,C12,C14,C13,C15,C16,C17)</f>
        <v>105.6</v>
      </c>
      <c r="F35">
        <f>AVERAGE(F28:F30,F23,F15:F16,F4,F19)</f>
        <v>8.2750000000000004</v>
      </c>
      <c r="G35">
        <f>AVERAGE(G30,G29,G28,G23,G19,G16,G15,G9,G4)</f>
        <v>5.8333333333333321</v>
      </c>
      <c r="M35">
        <f>AVERAGE(M21:M30,M3:M19)</f>
        <v>35.551851851851858</v>
      </c>
      <c r="N35">
        <f>AVERAGE(N7:N30,N3:N5)</f>
        <v>4.8555555555555561</v>
      </c>
      <c r="O35">
        <f>AVERAGE(O28:O30,O21:O26,O19,O17,O15,O14,O12,O11,O8,O7,O6,O5,O4,O3)</f>
        <v>2320.5714285714284</v>
      </c>
      <c r="T35">
        <f>AVERAGE(T7:T30,T3:T5)</f>
        <v>14.881481481481485</v>
      </c>
      <c r="U35">
        <f>AVERAGE(U24,U22,U21,U4)</f>
        <v>30.9</v>
      </c>
    </row>
    <row r="39" spans="1:22" x14ac:dyDescent="0.2">
      <c r="B39" t="s">
        <v>0</v>
      </c>
      <c r="C39" t="s">
        <v>95</v>
      </c>
    </row>
    <row r="40" spans="1:22" x14ac:dyDescent="0.2">
      <c r="B40" t="s">
        <v>4</v>
      </c>
      <c r="C40" t="s">
        <v>98</v>
      </c>
    </row>
    <row r="41" spans="1:22" x14ac:dyDescent="0.2">
      <c r="B41" t="s">
        <v>5</v>
      </c>
      <c r="C41" t="s">
        <v>133</v>
      </c>
    </row>
    <row r="42" spans="1:22" x14ac:dyDescent="0.2">
      <c r="B42" t="s">
        <v>7</v>
      </c>
      <c r="C42" t="s">
        <v>101</v>
      </c>
    </row>
    <row r="43" spans="1:22" x14ac:dyDescent="0.2">
      <c r="B43" t="s">
        <v>9</v>
      </c>
      <c r="C43" t="s">
        <v>103</v>
      </c>
    </row>
    <row r="44" spans="1:22" x14ac:dyDescent="0.2">
      <c r="B44" t="s">
        <v>10</v>
      </c>
      <c r="C44" t="s">
        <v>104</v>
      </c>
    </row>
    <row r="45" spans="1:22" x14ac:dyDescent="0.2">
      <c r="B45" t="s">
        <v>11</v>
      </c>
      <c r="C45" t="s">
        <v>105</v>
      </c>
    </row>
    <row r="46" spans="1:22" x14ac:dyDescent="0.2">
      <c r="B46" t="s">
        <v>12</v>
      </c>
      <c r="C46" t="s">
        <v>106</v>
      </c>
    </row>
    <row r="47" spans="1:22" x14ac:dyDescent="0.2">
      <c r="B47" t="s">
        <v>13</v>
      </c>
      <c r="C47" t="s">
        <v>107</v>
      </c>
    </row>
    <row r="48" spans="1:22" x14ac:dyDescent="0.2">
      <c r="B48" t="s">
        <v>14</v>
      </c>
      <c r="C48" t="s">
        <v>108</v>
      </c>
    </row>
    <row r="49" spans="2:3" x14ac:dyDescent="0.2">
      <c r="B49" t="s">
        <v>15</v>
      </c>
      <c r="C49" t="s">
        <v>110</v>
      </c>
    </row>
    <row r="50" spans="2:3" x14ac:dyDescent="0.2">
      <c r="B50" t="s">
        <v>16</v>
      </c>
      <c r="C50" t="s">
        <v>109</v>
      </c>
    </row>
    <row r="51" spans="2:3" x14ac:dyDescent="0.2">
      <c r="B51" t="s">
        <v>17</v>
      </c>
      <c r="C51" t="s">
        <v>111</v>
      </c>
    </row>
    <row r="52" spans="2:3" x14ac:dyDescent="0.2">
      <c r="B52" t="s">
        <v>18</v>
      </c>
      <c r="C52" t="s">
        <v>112</v>
      </c>
    </row>
    <row r="53" spans="2:3" x14ac:dyDescent="0.2">
      <c r="B53" t="s">
        <v>19</v>
      </c>
      <c r="C53" t="s">
        <v>113</v>
      </c>
    </row>
    <row r="54" spans="2:3" x14ac:dyDescent="0.2">
      <c r="B54" t="s">
        <v>21</v>
      </c>
      <c r="C54" t="s">
        <v>115</v>
      </c>
    </row>
    <row r="55" spans="2:3" x14ac:dyDescent="0.2">
      <c r="B55" t="s">
        <v>22</v>
      </c>
      <c r="C55" t="s">
        <v>116</v>
      </c>
    </row>
    <row r="56" spans="2:3" x14ac:dyDescent="0.2">
      <c r="B56" t="s">
        <v>24</v>
      </c>
      <c r="C56" t="s">
        <v>124</v>
      </c>
    </row>
    <row r="57" spans="2:3" x14ac:dyDescent="0.2">
      <c r="B57" t="s">
        <v>25</v>
      </c>
      <c r="C57" t="s">
        <v>123</v>
      </c>
    </row>
    <row r="58" spans="2:3" x14ac:dyDescent="0.2">
      <c r="B58" t="s">
        <v>26</v>
      </c>
      <c r="C58" t="s">
        <v>125</v>
      </c>
    </row>
    <row r="59" spans="2:3" x14ac:dyDescent="0.2">
      <c r="B59" t="s">
        <v>27</v>
      </c>
      <c r="C59" t="s">
        <v>126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22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13" sqref="AL13:AS13"/>
    </sheetView>
  </sheetViews>
  <sheetFormatPr defaultRowHeight="12.75" x14ac:dyDescent="0.2"/>
  <cols>
    <col min="46" max="46" width="9.140625" style="18"/>
  </cols>
  <sheetData>
    <row r="1" spans="1:46" x14ac:dyDescent="0.2">
      <c r="B1" t="str">
        <f>'dane po Vs'!B1</f>
        <v>X1</v>
      </c>
      <c r="C1" t="str">
        <f>'dane po Vs'!C1</f>
        <v>X5</v>
      </c>
      <c r="D1" t="str">
        <f>'dane po Vs'!D1</f>
        <v>X6</v>
      </c>
      <c r="E1" t="str">
        <f>'dane po Vs'!E1</f>
        <v>X8</v>
      </c>
      <c r="F1" t="str">
        <f>'dane po Vs'!F1</f>
        <v>X10</v>
      </c>
      <c r="G1" t="str">
        <f>'dane po Vs'!G1</f>
        <v>X11</v>
      </c>
      <c r="H1" t="str">
        <f>'dane po Vs'!H1</f>
        <v>X12</v>
      </c>
      <c r="I1" t="str">
        <f>'dane po Vs'!I1</f>
        <v>X13</v>
      </c>
      <c r="J1" t="str">
        <f>'dane po Vs'!J1</f>
        <v>X14</v>
      </c>
      <c r="K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">
        <v>20</v>
      </c>
      <c r="R1" t="str">
        <f>'dane po Vs'!R1</f>
        <v>X23</v>
      </c>
      <c r="S1" t="str">
        <f>'dane po Vs'!S1</f>
        <v>X24</v>
      </c>
      <c r="T1" t="str">
        <f>'dane po Vs'!T1</f>
        <v>X25</v>
      </c>
      <c r="U1" t="str">
        <f>'dane po Vs'!U1</f>
        <v>X26</v>
      </c>
      <c r="V1" t="str">
        <f>'dane po Vs'!V1</f>
        <v>X27</v>
      </c>
      <c r="Z1" t="str">
        <f t="shared" ref="Z1:AO1" si="0">B1</f>
        <v>X1</v>
      </c>
      <c r="AA1" t="str">
        <f t="shared" si="0"/>
        <v>X5</v>
      </c>
      <c r="AB1" t="str">
        <f t="shared" si="0"/>
        <v>X6</v>
      </c>
      <c r="AC1" t="str">
        <f t="shared" si="0"/>
        <v>X8</v>
      </c>
      <c r="AD1" t="str">
        <f t="shared" si="0"/>
        <v>X10</v>
      </c>
      <c r="AE1" t="str">
        <f t="shared" si="0"/>
        <v>X11</v>
      </c>
      <c r="AF1" t="str">
        <f t="shared" si="0"/>
        <v>X12</v>
      </c>
      <c r="AG1" t="str">
        <f t="shared" si="0"/>
        <v>X13</v>
      </c>
      <c r="AH1" t="str">
        <f t="shared" si="0"/>
        <v>X14</v>
      </c>
      <c r="AI1" t="str">
        <f t="shared" si="0"/>
        <v>X15</v>
      </c>
      <c r="AJ1" t="str">
        <f t="shared" si="0"/>
        <v>X16</v>
      </c>
      <c r="AK1" t="str">
        <f t="shared" si="0"/>
        <v>X17</v>
      </c>
      <c r="AL1" t="str">
        <f t="shared" si="0"/>
        <v>X18</v>
      </c>
      <c r="AM1" t="str">
        <f t="shared" si="0"/>
        <v>X19</v>
      </c>
      <c r="AN1" t="str">
        <f t="shared" si="0"/>
        <v>X20</v>
      </c>
      <c r="AO1" t="str">
        <f t="shared" si="0"/>
        <v>X21</v>
      </c>
      <c r="AP1" t="str">
        <f t="shared" ref="AP1:AT1" si="1">R1</f>
        <v>X23</v>
      </c>
      <c r="AQ1" t="str">
        <f t="shared" si="1"/>
        <v>X24</v>
      </c>
      <c r="AR1" t="str">
        <f t="shared" si="1"/>
        <v>X25</v>
      </c>
      <c r="AS1" t="str">
        <f t="shared" si="1"/>
        <v>X26</v>
      </c>
      <c r="AT1" s="18" t="str">
        <f t="shared" si="1"/>
        <v>X27</v>
      </c>
    </row>
    <row r="2" spans="1:46" x14ac:dyDescent="0.2">
      <c r="A2" t="s">
        <v>0</v>
      </c>
      <c r="B2" s="1">
        <f>PEARSON('dane po Vs'!B3:B30,'dane po Vs'!$B$3:$B$30)</f>
        <v>1.0000000000000002</v>
      </c>
      <c r="C2" s="1">
        <f>PEARSON('dane po Vs'!C3:C30,'dane po Vs'!$B$3:$B$30)</f>
        <v>-0.40561388931429176</v>
      </c>
      <c r="D2" s="1">
        <f>PEARSON('dane po Vs'!D3:D30,'dane po Vs'!$B$3:$B$30)</f>
        <v>-5.1664375535955674E-2</v>
      </c>
      <c r="E2" s="1">
        <f>PEARSON('dane po Vs'!E3:E30,'dane po Vs'!$B$3:$B$30)</f>
        <v>0.12650936156144307</v>
      </c>
      <c r="F2" s="1">
        <f>PEARSON('dane po Vs'!F3:F30,'dane po Vs'!$B$3:$B$30)</f>
        <v>0.23913153513352581</v>
      </c>
      <c r="G2" s="1">
        <f>PEARSON('dane po Vs'!G3:G30,'dane po Vs'!$B$3:$B$30)</f>
        <v>0.25934422279453934</v>
      </c>
      <c r="H2" s="1">
        <f>PEARSON('dane po Vs'!H3:H30,'dane po Vs'!$B$3:$B$30)</f>
        <v>-0.34547710630728112</v>
      </c>
      <c r="I2" s="1">
        <f>PEARSON('dane po Vs'!I3:I30,'dane po Vs'!$B$3:$B$30)</f>
        <v>-2.832855041626256E-2</v>
      </c>
      <c r="J2" s="1">
        <f>PEARSON('dane po Vs'!J3:J30,'dane po Vs'!$B$3:$B$30)</f>
        <v>-8.7228039017206313E-2</v>
      </c>
      <c r="K2" s="1">
        <f>PEARSON('dane po Vs'!K3:K30,'dane po Vs'!$B$3:$B$30)</f>
        <v>-0.1404206092018539</v>
      </c>
      <c r="L2" s="1">
        <f>PEARSON('dane po Vs'!L3:L30,'dane po Vs'!$B$3:$B$30)</f>
        <v>0.18970310358186687</v>
      </c>
      <c r="M2" s="1">
        <f>PEARSON('dane po Vs'!M3:M30,'dane po Vs'!$B$3:$B$30)</f>
        <v>-0.17013424036774608</v>
      </c>
      <c r="N2" s="1">
        <f>PEARSON('dane po Vs'!N3:N30,'dane po Vs'!$B$3:$B$30)</f>
        <v>-2.8339368907694961E-2</v>
      </c>
      <c r="O2" s="1">
        <f>PEARSON('dane po Vs'!O3:O30,'dane po Vs'!$B$3:$B$30)</f>
        <v>-0.31458260108379088</v>
      </c>
      <c r="P2" s="1">
        <f>PEARSON('dane po Vs'!P3:P30,'dane po Vs'!$B$3:$B$30)</f>
        <v>0.43627909681829963</v>
      </c>
      <c r="Q2" s="1">
        <f>PEARSON('dane po Vs'!Q3:Q30,'dane po Vs'!$B$3:$B$30)</f>
        <v>9.5727264747530461E-2</v>
      </c>
      <c r="R2" s="1">
        <f>PEARSON('dane po Vs'!R3:R30,'dane po Vs'!$B$3:$B$30)</f>
        <v>-0.22052766477512301</v>
      </c>
      <c r="S2" s="1">
        <f>PEARSON('dane po Vs'!S3:S30,'dane po Vs'!$B$3:$B$30)</f>
        <v>0.24362885243292895</v>
      </c>
      <c r="T2" s="1">
        <f>PEARSON('dane po Vs'!T3:T30,'dane po Vs'!$B$3:$B$30)</f>
        <v>0.30985753339485284</v>
      </c>
      <c r="U2" s="1">
        <f>PEARSON('dane po Vs'!U3:U30,'dane po Vs'!$B$3:$B$30)</f>
        <v>0.34196285109337921</v>
      </c>
      <c r="V2" s="1">
        <f>PEARSON('dane po Vs'!V3:V30,'dane po Vs'!$B$3:$B$30)</f>
        <v>-0.34719390999703548</v>
      </c>
      <c r="Y2" t="str">
        <f t="shared" ref="Y2:Y22" si="2">A2</f>
        <v>X1</v>
      </c>
      <c r="Z2" s="1">
        <f>ABS(B2)</f>
        <v>1.0000000000000002</v>
      </c>
      <c r="AA2" s="1">
        <f t="shared" ref="AA2:AT2" si="3">ABS(C2)</f>
        <v>0.40561388931429176</v>
      </c>
      <c r="AB2" s="1">
        <f t="shared" si="3"/>
        <v>5.1664375535955674E-2</v>
      </c>
      <c r="AC2" s="1">
        <f t="shared" si="3"/>
        <v>0.12650936156144307</v>
      </c>
      <c r="AD2" s="1">
        <f t="shared" si="3"/>
        <v>0.23913153513352581</v>
      </c>
      <c r="AE2" s="1">
        <f t="shared" si="3"/>
        <v>0.25934422279453934</v>
      </c>
      <c r="AF2" s="1">
        <f t="shared" si="3"/>
        <v>0.34547710630728112</v>
      </c>
      <c r="AG2" s="1">
        <f t="shared" si="3"/>
        <v>2.832855041626256E-2</v>
      </c>
      <c r="AH2" s="1">
        <f t="shared" si="3"/>
        <v>8.7228039017206313E-2</v>
      </c>
      <c r="AI2" s="1">
        <f t="shared" si="3"/>
        <v>0.1404206092018539</v>
      </c>
      <c r="AJ2" s="1">
        <f t="shared" si="3"/>
        <v>0.18970310358186687</v>
      </c>
      <c r="AK2" s="1">
        <f t="shared" si="3"/>
        <v>0.17013424036774608</v>
      </c>
      <c r="AL2" s="1">
        <f t="shared" si="3"/>
        <v>2.8339368907694961E-2</v>
      </c>
      <c r="AM2" s="1">
        <f t="shared" si="3"/>
        <v>0.31458260108379088</v>
      </c>
      <c r="AN2" s="1">
        <f t="shared" si="3"/>
        <v>0.43627909681829963</v>
      </c>
      <c r="AO2" s="1">
        <f t="shared" si="3"/>
        <v>9.5727264747530461E-2</v>
      </c>
      <c r="AP2" s="1">
        <f t="shared" si="3"/>
        <v>0.22052766477512301</v>
      </c>
      <c r="AQ2" s="1">
        <f t="shared" si="3"/>
        <v>0.24362885243292895</v>
      </c>
      <c r="AR2" s="1">
        <f t="shared" si="3"/>
        <v>0.30985753339485284</v>
      </c>
      <c r="AS2" s="1">
        <f t="shared" si="3"/>
        <v>0.34196285109337921</v>
      </c>
      <c r="AT2" s="20">
        <f t="shared" si="3"/>
        <v>0.34719390999703548</v>
      </c>
    </row>
    <row r="3" spans="1:46" x14ac:dyDescent="0.2">
      <c r="A3" t="s">
        <v>4</v>
      </c>
      <c r="B3" s="1"/>
      <c r="C3" s="1">
        <f>PEARSON('dane po Vs'!C3:C30,'dane po Vs'!$C$3:$C$30)</f>
        <v>1.0000000000000002</v>
      </c>
      <c r="D3" s="1">
        <f>PEARSON('dane po Vs'!D3:D30,'dane po Vs'!$C$3:$C$30)</f>
        <v>-8.5175033636855097E-3</v>
      </c>
      <c r="E3" s="1">
        <f>PEARSON('dane po Vs'!E3:E30,'dane po Vs'!$C$3:$C$30)</f>
        <v>8.4943348940893296E-2</v>
      </c>
      <c r="F3" s="1">
        <f>PEARSON('dane po Vs'!F3:F30,'dane po Vs'!$C$3:$C$30)</f>
        <v>-0.20537510058066205</v>
      </c>
      <c r="G3" s="1">
        <f>PEARSON('dane po Vs'!G3:G30,'dane po Vs'!$C$3:$C$30)</f>
        <v>-0.31509192356936661</v>
      </c>
      <c r="H3" s="1">
        <f>PEARSON('dane po Vs'!H3:H30,'dane po Vs'!$C$3:$C$30)</f>
        <v>-0.1241811484669002</v>
      </c>
      <c r="I3" s="1">
        <f>PEARSON('dane po Vs'!I3:I30,'dane po Vs'!$C$3:$C$30)</f>
        <v>-0.26698434724232872</v>
      </c>
      <c r="J3" s="1">
        <f>PEARSON('dane po Vs'!J3:J30,'dane po Vs'!$C$3:$C$30)</f>
        <v>2.8602356731120146E-2</v>
      </c>
      <c r="K3" s="1">
        <f>PEARSON('dane po Vs'!K3:K30,'dane po Vs'!$C$3:$C$30)</f>
        <v>7.5623836270638067E-2</v>
      </c>
      <c r="L3" s="1">
        <f>PEARSON('dane po Vs'!L3:L30,'dane po Vs'!$C$3:$C$30)</f>
        <v>-0.24032414980223912</v>
      </c>
      <c r="M3" s="1">
        <f>PEARSON('dane po Vs'!M3:M30,'dane po Vs'!$C$3:$C$30)</f>
        <v>7.9668010190725044E-2</v>
      </c>
      <c r="N3" s="1">
        <f>PEARSON('dane po Vs'!N3:N30,'dane po Vs'!$C$3:$C$30)</f>
        <v>4.1828716778248745E-2</v>
      </c>
      <c r="O3" s="1">
        <f>PEARSON('dane po Vs'!O3:O30,'dane po Vs'!$C$3:$C$30)</f>
        <v>0.17690926724160938</v>
      </c>
      <c r="P3" s="1">
        <f>PEARSON('dane po Vs'!P3:P30,'dane po Vs'!$C$3:$C$30)</f>
        <v>-3.6470035983739997E-2</v>
      </c>
      <c r="Q3" s="1">
        <f>PEARSON('dane po Vs'!Q3:Q30,'dane po Vs'!$C$3:$C$30)</f>
        <v>6.4357824260965396E-2</v>
      </c>
      <c r="R3" s="1">
        <f>PEARSON('dane po Vs'!R3:R30,'dane po Vs'!$C$3:$C$30)</f>
        <v>0.23841859921153744</v>
      </c>
      <c r="S3" s="1">
        <f>PEARSON('dane po Vs'!S3:S30,'dane po Vs'!$C$3:$C$30)</f>
        <v>0.13056009142720001</v>
      </c>
      <c r="T3" s="1">
        <f>PEARSON('dane po Vs'!T3:T30,'dane po Vs'!$C$3:$C$30)</f>
        <v>-0.29170865917344868</v>
      </c>
      <c r="U3" s="1">
        <f>PEARSON('dane po Vs'!U3:U30,'dane po Vs'!$C$3:$C$30)</f>
        <v>-0.2582189654878112</v>
      </c>
      <c r="V3" s="1">
        <f>PEARSON('dane po Vs'!V3:V30,'dane po Vs'!$C$3:$C$30)</f>
        <v>4.2540788510720087E-2</v>
      </c>
      <c r="X3" s="1"/>
      <c r="Y3" t="str">
        <f t="shared" si="2"/>
        <v>X5</v>
      </c>
      <c r="Z3" s="1">
        <f t="shared" ref="Z3:Z22" si="4">ABS(B3)</f>
        <v>0</v>
      </c>
      <c r="AA3" s="1">
        <f t="shared" ref="AA3:AA22" si="5">ABS(C3)</f>
        <v>1.0000000000000002</v>
      </c>
      <c r="AB3" s="1">
        <f t="shared" ref="AB3:AB22" si="6">ABS(D3)</f>
        <v>8.5175033636855097E-3</v>
      </c>
      <c r="AC3" s="1">
        <f t="shared" ref="AC3:AC22" si="7">ABS(E3)</f>
        <v>8.4943348940893296E-2</v>
      </c>
      <c r="AD3" s="1">
        <f t="shared" ref="AD3:AD22" si="8">ABS(F3)</f>
        <v>0.20537510058066205</v>
      </c>
      <c r="AE3" s="1">
        <f t="shared" ref="AE3:AE22" si="9">ABS(G3)</f>
        <v>0.31509192356936661</v>
      </c>
      <c r="AF3" s="1">
        <f t="shared" ref="AF3:AF22" si="10">ABS(H3)</f>
        <v>0.1241811484669002</v>
      </c>
      <c r="AG3" s="1">
        <f t="shared" ref="AG3:AG22" si="11">ABS(I3)</f>
        <v>0.26698434724232872</v>
      </c>
      <c r="AH3" s="1">
        <f t="shared" ref="AH3:AH22" si="12">ABS(J3)</f>
        <v>2.8602356731120146E-2</v>
      </c>
      <c r="AI3" s="1">
        <f t="shared" ref="AI3:AI22" si="13">ABS(K3)</f>
        <v>7.5623836270638067E-2</v>
      </c>
      <c r="AJ3" s="1">
        <f t="shared" ref="AJ3:AJ22" si="14">ABS(L3)</f>
        <v>0.24032414980223912</v>
      </c>
      <c r="AK3" s="1">
        <f t="shared" ref="AK3:AK22" si="15">ABS(M3)</f>
        <v>7.9668010190725044E-2</v>
      </c>
      <c r="AL3" s="1">
        <f t="shared" ref="AL3:AL22" si="16">ABS(N3)</f>
        <v>4.1828716778248745E-2</v>
      </c>
      <c r="AM3" s="1">
        <f t="shared" ref="AM3:AM22" si="17">ABS(O3)</f>
        <v>0.17690926724160938</v>
      </c>
      <c r="AN3" s="1">
        <f t="shared" ref="AN3:AN22" si="18">ABS(P3)</f>
        <v>3.6470035983739997E-2</v>
      </c>
      <c r="AO3" s="1">
        <f t="shared" ref="AO3:AO22" si="19">ABS(Q3)</f>
        <v>6.4357824260965396E-2</v>
      </c>
      <c r="AP3" s="1">
        <f t="shared" ref="AP3:AP22" si="20">ABS(R3)</f>
        <v>0.23841859921153744</v>
      </c>
      <c r="AQ3" s="1">
        <f t="shared" ref="AQ3:AQ22" si="21">ABS(S3)</f>
        <v>0.13056009142720001</v>
      </c>
      <c r="AR3" s="1">
        <f t="shared" ref="AR3:AR22" si="22">ABS(T3)</f>
        <v>0.29170865917344868</v>
      </c>
      <c r="AS3" s="1">
        <f t="shared" ref="AS3:AS22" si="23">ABS(U3)</f>
        <v>0.2582189654878112</v>
      </c>
      <c r="AT3" s="20">
        <f t="shared" ref="AT3:AT22" si="24">ABS(V3)</f>
        <v>4.2540788510720087E-2</v>
      </c>
    </row>
    <row r="4" spans="1:46" x14ac:dyDescent="0.2">
      <c r="A4" t="s">
        <v>5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-7.4250587558731315E-3</v>
      </c>
      <c r="F4" s="1">
        <f>PEARSON('dane po Vs'!F3:F30,'dane po Vs'!$D$3:$D$30)</f>
        <v>-0.22779982444283245</v>
      </c>
      <c r="G4" s="1">
        <f>PEARSON('dane po Vs'!G3:G30,'dane po Vs'!$D$3:$D$30)</f>
        <v>-0.16304994933305061</v>
      </c>
      <c r="H4" s="1">
        <f>PEARSON('dane po Vs'!H3:H30,'dane po Vs'!$D$3:$D$30)</f>
        <v>-6.8924518411054569E-2</v>
      </c>
      <c r="I4" s="1">
        <f>PEARSON('dane po Vs'!I3:I30,'dane po Vs'!$D$3:$D$30)</f>
        <v>-0.22898758523143375</v>
      </c>
      <c r="J4" s="1">
        <f>PEARSON('dane po Vs'!J3:J30,'dane po Vs'!$D$3:$D$30)</f>
        <v>4.7090611818600844E-2</v>
      </c>
      <c r="K4" s="1">
        <f>PEARSON('dane po Vs'!K3:K30,'dane po Vs'!$D$3:$D$30)</f>
        <v>8.4286295238462122E-2</v>
      </c>
      <c r="L4" s="1">
        <f>PEARSON('dane po Vs'!L3:L30,'dane po Vs'!$D$3:$D$30)</f>
        <v>-1.8306841983077023E-2</v>
      </c>
      <c r="M4" s="1">
        <f>PEARSON('dane po Vs'!M3:M30,'dane po Vs'!$D$3:$D$30)</f>
        <v>0.35944619077658124</v>
      </c>
      <c r="N4" s="1">
        <f>PEARSON('dane po Vs'!N3:N30,'dane po Vs'!$D$3:$D$30)</f>
        <v>-8.6152218323079802E-2</v>
      </c>
      <c r="O4" s="1">
        <f>PEARSON('dane po Vs'!O3:O30,'dane po Vs'!$D$3:$D$30)</f>
        <v>-0.18193457787988795</v>
      </c>
      <c r="P4" s="1">
        <f>PEARSON('dane po Vs'!P3:P30,'dane po Vs'!$D$3:$D$30)</f>
        <v>-0.2292812469015244</v>
      </c>
      <c r="Q4" s="1">
        <f>PEARSON('dane po Vs'!Q3:Q30,'dane po Vs'!$D$3:$D$30)</f>
        <v>-4.9703290656159374E-2</v>
      </c>
      <c r="R4" s="1">
        <f>PEARSON('dane po Vs'!R3:R30,'dane po Vs'!$D$3:$D$30)</f>
        <v>0.52508265685865063</v>
      </c>
      <c r="S4" s="1">
        <f>PEARSON('dane po Vs'!S3:S30,'dane po Vs'!$D$3:$D$30)</f>
        <v>0.21421191494863587</v>
      </c>
      <c r="T4" s="1">
        <f>PEARSON('dane po Vs'!T3:T30,'dane po Vs'!$D$3:$D$30)</f>
        <v>0.26558319427831839</v>
      </c>
      <c r="U4" s="1">
        <f>PEARSON('dane po Vs'!U3:U30,'dane po Vs'!$D$3:$D$30)</f>
        <v>-5.2084785552895724E-2</v>
      </c>
      <c r="V4" s="1">
        <f>PEARSON('dane po Vs'!V3:V30,'dane po Vs'!$D$3:$D$30)</f>
        <v>0.3762903876295407</v>
      </c>
      <c r="X4" s="1"/>
      <c r="Y4" t="str">
        <f t="shared" si="2"/>
        <v>X6</v>
      </c>
      <c r="Z4" s="1">
        <f t="shared" si="4"/>
        <v>0</v>
      </c>
      <c r="AA4" s="1">
        <f t="shared" si="5"/>
        <v>0</v>
      </c>
      <c r="AB4" s="1">
        <f t="shared" si="6"/>
        <v>1</v>
      </c>
      <c r="AC4" s="1">
        <f t="shared" si="7"/>
        <v>7.4250587558731315E-3</v>
      </c>
      <c r="AD4" s="1">
        <f t="shared" si="8"/>
        <v>0.22779982444283245</v>
      </c>
      <c r="AE4" s="1">
        <f t="shared" si="9"/>
        <v>0.16304994933305061</v>
      </c>
      <c r="AF4" s="1">
        <f t="shared" si="10"/>
        <v>6.8924518411054569E-2</v>
      </c>
      <c r="AG4" s="1">
        <f t="shared" si="11"/>
        <v>0.22898758523143375</v>
      </c>
      <c r="AH4" s="1">
        <f t="shared" si="12"/>
        <v>4.7090611818600844E-2</v>
      </c>
      <c r="AI4" s="1">
        <f t="shared" si="13"/>
        <v>8.4286295238462122E-2</v>
      </c>
      <c r="AJ4" s="1">
        <f t="shared" si="14"/>
        <v>1.8306841983077023E-2</v>
      </c>
      <c r="AK4" s="1">
        <f t="shared" si="15"/>
        <v>0.35944619077658124</v>
      </c>
      <c r="AL4" s="1">
        <f t="shared" si="16"/>
        <v>8.6152218323079802E-2</v>
      </c>
      <c r="AM4" s="1">
        <f t="shared" si="17"/>
        <v>0.18193457787988795</v>
      </c>
      <c r="AN4" s="1">
        <f t="shared" si="18"/>
        <v>0.2292812469015244</v>
      </c>
      <c r="AO4" s="1">
        <f t="shared" si="19"/>
        <v>4.9703290656159374E-2</v>
      </c>
      <c r="AP4" s="1">
        <f t="shared" si="20"/>
        <v>0.52508265685865063</v>
      </c>
      <c r="AQ4" s="1">
        <f t="shared" si="21"/>
        <v>0.21421191494863587</v>
      </c>
      <c r="AR4" s="1">
        <f t="shared" si="22"/>
        <v>0.26558319427831839</v>
      </c>
      <c r="AS4" s="1">
        <f t="shared" si="23"/>
        <v>5.2084785552895724E-2</v>
      </c>
      <c r="AT4" s="20">
        <f t="shared" si="24"/>
        <v>0.3762903876295407</v>
      </c>
    </row>
    <row r="5" spans="1:46" x14ac:dyDescent="0.2">
      <c r="A5" t="s">
        <v>7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-5.8569399119360703E-2</v>
      </c>
      <c r="G5" s="1">
        <f>PEARSON('dane po Vs'!G3:G30,'dane po Vs'!$E$3:$E$30)</f>
        <v>-0.24563802295978474</v>
      </c>
      <c r="H5" s="1">
        <f>PEARSON('dane po Vs'!H3:H30,'dane po Vs'!$E$3:$E$30)</f>
        <v>0.1828794051904635</v>
      </c>
      <c r="I5" s="1">
        <f>PEARSON('dane po Vs'!I3:I30,'dane po Vs'!$E$3:$E$30)</f>
        <v>1.4932430688200713E-2</v>
      </c>
      <c r="J5" s="1">
        <f>PEARSON('dane po Vs'!J3:J30,'dane po Vs'!$E$3:$E$30)</f>
        <v>0.35408689186644404</v>
      </c>
      <c r="K5" s="1">
        <f>PEARSON('dane po Vs'!K3:K30,'dane po Vs'!$E$3:$E$30)</f>
        <v>0.19421703290704923</v>
      </c>
      <c r="L5" s="1">
        <f>PEARSON('dane po Vs'!L3:L30,'dane po Vs'!$E$3:$E$30)</f>
        <v>-0.26243044430691431</v>
      </c>
      <c r="M5" s="1">
        <f>PEARSON('dane po Vs'!M3:M30,'dane po Vs'!$E$3:$E$30)</f>
        <v>0.16603826225644475</v>
      </c>
      <c r="N5" s="1">
        <f>PEARSON('dane po Vs'!N3:N30,'dane po Vs'!$E$3:$E$30)</f>
        <v>-0.11551783873295014</v>
      </c>
      <c r="O5" s="1">
        <f>PEARSON('dane po Vs'!O3:O30,'dane po Vs'!$E$3:$E$30)</f>
        <v>-0.29405755723718557</v>
      </c>
      <c r="P5" s="1">
        <f>PEARSON('dane po Vs'!P3:P30,'dane po Vs'!$E$3:$E$30)</f>
        <v>-0.17743802297489539</v>
      </c>
      <c r="Q5" s="1">
        <f>PEARSON('dane po Vs'!Q3:Q30,'dane po Vs'!$E$3:$E$30)</f>
        <v>-0.27307281574542031</v>
      </c>
      <c r="R5" s="1">
        <f>PEARSON('dane po Vs'!R3:R30,'dane po Vs'!$E$3:$E$30)</f>
        <v>-5.7294719129047163E-2</v>
      </c>
      <c r="S5" s="1">
        <f>PEARSON('dane po Vs'!S3:S30,'dane po Vs'!$E$3:$E$30)</f>
        <v>-0.16538637019172023</v>
      </c>
      <c r="T5" s="1">
        <f>PEARSON('dane po Vs'!T3:T30,'dane po Vs'!$E$3:$E$30)</f>
        <v>0.17733917479865041</v>
      </c>
      <c r="U5" s="1">
        <f>PEARSON('dane po Vs'!U3:U30,'dane po Vs'!$E$3:$E$30)</f>
        <v>-2.3445555378872676E-2</v>
      </c>
      <c r="V5" s="1">
        <f>PEARSON('dane po Vs'!V3:V30,'dane po Vs'!$E$3:$E$30)</f>
        <v>-0.1528294300950368</v>
      </c>
      <c r="X5" s="1"/>
      <c r="Y5" t="str">
        <f t="shared" si="2"/>
        <v>X8</v>
      </c>
      <c r="Z5" s="1">
        <f t="shared" si="4"/>
        <v>0</v>
      </c>
      <c r="AA5" s="1">
        <f t="shared" si="5"/>
        <v>0</v>
      </c>
      <c r="AB5" s="1">
        <f t="shared" si="6"/>
        <v>0</v>
      </c>
      <c r="AC5" s="1">
        <f t="shared" si="7"/>
        <v>1</v>
      </c>
      <c r="AD5" s="1">
        <f t="shared" si="8"/>
        <v>5.8569399119360703E-2</v>
      </c>
      <c r="AE5" s="1">
        <f t="shared" si="9"/>
        <v>0.24563802295978474</v>
      </c>
      <c r="AF5" s="1">
        <f t="shared" si="10"/>
        <v>0.1828794051904635</v>
      </c>
      <c r="AG5" s="1">
        <f t="shared" si="11"/>
        <v>1.4932430688200713E-2</v>
      </c>
      <c r="AH5" s="1">
        <f t="shared" si="12"/>
        <v>0.35408689186644404</v>
      </c>
      <c r="AI5" s="1">
        <f t="shared" si="13"/>
        <v>0.19421703290704923</v>
      </c>
      <c r="AJ5" s="1">
        <f t="shared" si="14"/>
        <v>0.26243044430691431</v>
      </c>
      <c r="AK5" s="1">
        <f t="shared" si="15"/>
        <v>0.16603826225644475</v>
      </c>
      <c r="AL5" s="1">
        <f t="shared" si="16"/>
        <v>0.11551783873295014</v>
      </c>
      <c r="AM5" s="1">
        <f t="shared" si="17"/>
        <v>0.29405755723718557</v>
      </c>
      <c r="AN5" s="1">
        <f t="shared" si="18"/>
        <v>0.17743802297489539</v>
      </c>
      <c r="AO5" s="1">
        <f t="shared" si="19"/>
        <v>0.27307281574542031</v>
      </c>
      <c r="AP5" s="1">
        <f t="shared" si="20"/>
        <v>5.7294719129047163E-2</v>
      </c>
      <c r="AQ5" s="1">
        <f t="shared" si="21"/>
        <v>0.16538637019172023</v>
      </c>
      <c r="AR5" s="1">
        <f t="shared" si="22"/>
        <v>0.17733917479865041</v>
      </c>
      <c r="AS5" s="1">
        <f t="shared" si="23"/>
        <v>2.3445555378872676E-2</v>
      </c>
      <c r="AT5" s="20">
        <f t="shared" si="24"/>
        <v>0.1528294300950368</v>
      </c>
    </row>
    <row r="6" spans="1:46" x14ac:dyDescent="0.2">
      <c r="A6" t="s">
        <v>9</v>
      </c>
      <c r="B6" s="1"/>
      <c r="C6" s="1"/>
      <c r="D6" s="1"/>
      <c r="E6" s="1"/>
      <c r="F6" s="1">
        <f>PEARSON('dane po Vs'!F3:F30,'dane po Vs'!$F$3:$F$30)</f>
        <v>1</v>
      </c>
      <c r="G6" s="1">
        <f>PEARSON('dane po Vs'!G3:G30,'dane po Vs'!$F$3:$F$30)</f>
        <v>0.36213527386565814</v>
      </c>
      <c r="H6" s="1">
        <f>PEARSON('dane po Vs'!H3:H30,'dane po Vs'!$F$3:$F$30)</f>
        <v>8.3470263810998147E-2</v>
      </c>
      <c r="I6" s="1">
        <f>PEARSON('dane po Vs'!I3:I30,'dane po Vs'!$F$3:$F$30)</f>
        <v>0.12997454799320166</v>
      </c>
      <c r="J6" s="1">
        <f>PEARSON('dane po Vs'!J3:J30,'dane po Vs'!$F$3:$F$30)</f>
        <v>-7.5525334874663114E-3</v>
      </c>
      <c r="K6" s="1">
        <f>PEARSON('dane po Vs'!K3:K30,'dane po Vs'!$F$3:$F$30)</f>
        <v>-0.12829523719847244</v>
      </c>
      <c r="L6" s="1">
        <f>PEARSON('dane po Vs'!L3:L30,'dane po Vs'!$F$3:$F$30)</f>
        <v>-0.20533723537046961</v>
      </c>
      <c r="M6" s="1">
        <f>PEARSON('dane po Vs'!M3:M30,'dane po Vs'!$F$3:$F$30)</f>
        <v>3.6123713492883479E-2</v>
      </c>
      <c r="N6" s="1">
        <f>PEARSON('dane po Vs'!N3:N30,'dane po Vs'!$F$3:$F$30)</f>
        <v>-0.22470113167122516</v>
      </c>
      <c r="O6" s="1">
        <f>PEARSON('dane po Vs'!O3:O30,'dane po Vs'!$F$3:$F$30)</f>
        <v>-4.8399407743721673E-2</v>
      </c>
      <c r="P6" s="1">
        <f>PEARSON('dane po Vs'!P3:P30,'dane po Vs'!$F$3:$F$30)</f>
        <v>0.43352083084475157</v>
      </c>
      <c r="Q6" s="1">
        <f>PEARSON('dane po Vs'!Q3:Q30,'dane po Vs'!$F$3:$F$30)</f>
        <v>5.1132577836339788E-2</v>
      </c>
      <c r="R6" s="1">
        <f>PEARSON('dane po Vs'!R3:R30,'dane po Vs'!$F$3:$F$30)</f>
        <v>-0.22748517145921357</v>
      </c>
      <c r="S6" s="1">
        <f>PEARSON('dane po Vs'!S3:S30,'dane po Vs'!$F$3:$F$30)</f>
        <v>-0.20171605383760399</v>
      </c>
      <c r="T6" s="1">
        <f>PEARSON('dane po Vs'!T3:T30,'dane po Vs'!$F$3:$F$30)</f>
        <v>4.0303506811335734E-3</v>
      </c>
      <c r="U6" s="1">
        <f>PEARSON('dane po Vs'!U3:U30,'dane po Vs'!$F$3:$F$30)</f>
        <v>0.57270510393628227</v>
      </c>
      <c r="V6" s="1">
        <f>PEARSON('dane po Vs'!V3:V30,'dane po Vs'!$F$3:$F$30)</f>
        <v>-0.11199547340928376</v>
      </c>
      <c r="X6" s="1"/>
      <c r="Y6" t="str">
        <f t="shared" si="2"/>
        <v>X10</v>
      </c>
      <c r="Z6" s="1">
        <f t="shared" si="4"/>
        <v>0</v>
      </c>
      <c r="AA6" s="1">
        <f t="shared" si="5"/>
        <v>0</v>
      </c>
      <c r="AB6" s="1">
        <f t="shared" si="6"/>
        <v>0</v>
      </c>
      <c r="AC6" s="1">
        <f t="shared" si="7"/>
        <v>0</v>
      </c>
      <c r="AD6" s="1">
        <f t="shared" si="8"/>
        <v>1</v>
      </c>
      <c r="AE6" s="1">
        <f t="shared" si="9"/>
        <v>0.36213527386565814</v>
      </c>
      <c r="AF6" s="1">
        <f t="shared" si="10"/>
        <v>8.3470263810998147E-2</v>
      </c>
      <c r="AG6" s="1">
        <f t="shared" si="11"/>
        <v>0.12997454799320166</v>
      </c>
      <c r="AH6" s="1">
        <f t="shared" si="12"/>
        <v>7.5525334874663114E-3</v>
      </c>
      <c r="AI6" s="1">
        <f t="shared" si="13"/>
        <v>0.12829523719847244</v>
      </c>
      <c r="AJ6" s="1">
        <f t="shared" si="14"/>
        <v>0.20533723537046961</v>
      </c>
      <c r="AK6" s="1">
        <f t="shared" si="15"/>
        <v>3.6123713492883479E-2</v>
      </c>
      <c r="AL6" s="1">
        <f t="shared" si="16"/>
        <v>0.22470113167122516</v>
      </c>
      <c r="AM6" s="1">
        <f t="shared" si="17"/>
        <v>4.8399407743721673E-2</v>
      </c>
      <c r="AN6" s="1">
        <f t="shared" si="18"/>
        <v>0.43352083084475157</v>
      </c>
      <c r="AO6" s="1">
        <f t="shared" si="19"/>
        <v>5.1132577836339788E-2</v>
      </c>
      <c r="AP6" s="1">
        <f t="shared" si="20"/>
        <v>0.22748517145921357</v>
      </c>
      <c r="AQ6" s="1">
        <f t="shared" si="21"/>
        <v>0.20171605383760399</v>
      </c>
      <c r="AR6" s="1">
        <f t="shared" si="22"/>
        <v>4.0303506811335734E-3</v>
      </c>
      <c r="AS6" s="1">
        <f t="shared" si="23"/>
        <v>0.57270510393628227</v>
      </c>
      <c r="AT6" s="20">
        <f t="shared" si="24"/>
        <v>0.11199547340928376</v>
      </c>
    </row>
    <row r="7" spans="1:46" x14ac:dyDescent="0.2">
      <c r="A7" t="s">
        <v>10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-0.24589237284075677</v>
      </c>
      <c r="I7" s="1">
        <f>PEARSON('dane po Vs'!I3:I30,'dane po Vs'!$G$3:$G$30)</f>
        <v>0.35698914745035093</v>
      </c>
      <c r="J7" s="1">
        <f>PEARSON('dane po Vs'!J3:J30,'dane po Vs'!$G$3:$G$30)</f>
        <v>-0.31418048795349074</v>
      </c>
      <c r="K7" s="1">
        <f>PEARSON('dane po Vs'!K3:K30,'dane po Vs'!$G$3:$G$30)</f>
        <v>-0.35907089788397006</v>
      </c>
      <c r="L7" s="1">
        <f>PEARSON('dane po Vs'!L3:L30,'dane po Vs'!$G$3:$G$30)</f>
        <v>0.43320228901146673</v>
      </c>
      <c r="M7" s="1">
        <f>PEARSON('dane po Vs'!M3:M30,'dane po Vs'!$G$3:$G$30)</f>
        <v>-0.25799310831057609</v>
      </c>
      <c r="N7" s="1">
        <f>PEARSON('dane po Vs'!N3:N30,'dane po Vs'!$G$3:$G$30)</f>
        <v>0.16447750483671877</v>
      </c>
      <c r="O7" s="1">
        <f>PEARSON('dane po Vs'!O3:O30,'dane po Vs'!$G$3:$G$30)</f>
        <v>0.32653978846463561</v>
      </c>
      <c r="P7" s="1">
        <f>PEARSON('dane po Vs'!P3:P30,'dane po Vs'!$G$3:$G$30)</f>
        <v>0.17719564327690066</v>
      </c>
      <c r="Q7" s="1">
        <f>PEARSON('dane po Vs'!Q3:Q30,'dane po Vs'!$G$3:$G$30)</f>
        <v>-0.11077466885409254</v>
      </c>
      <c r="R7" s="1">
        <f>PEARSON('dane po Vs'!R3:R30,'dane po Vs'!$G$3:$G$30)</f>
        <v>-0.36827059362188336</v>
      </c>
      <c r="S7" s="1">
        <f>PEARSON('dane po Vs'!S3:S30,'dane po Vs'!$G$3:$G$30)</f>
        <v>-0.19684918091689704</v>
      </c>
      <c r="T7" s="1">
        <f>PEARSON('dane po Vs'!T3:T30,'dane po Vs'!$G$3:$G$30)</f>
        <v>-4.5369179098704991E-2</v>
      </c>
      <c r="U7" s="1">
        <f>PEARSON('dane po Vs'!U3:U30,'dane po Vs'!$G$3:$G$30)</f>
        <v>0.33877808050706659</v>
      </c>
      <c r="V7" s="1">
        <f>PEARSON('dane po Vs'!V3:V30,'dane po Vs'!$G$3:$G$30)</f>
        <v>-0.3753521121357411</v>
      </c>
      <c r="X7" s="1"/>
      <c r="Y7" t="str">
        <f t="shared" si="2"/>
        <v>X11</v>
      </c>
      <c r="Z7" s="1">
        <f t="shared" si="4"/>
        <v>0</v>
      </c>
      <c r="AA7" s="1">
        <f t="shared" si="5"/>
        <v>0</v>
      </c>
      <c r="AB7" s="1">
        <f t="shared" si="6"/>
        <v>0</v>
      </c>
      <c r="AC7" s="1">
        <f t="shared" si="7"/>
        <v>0</v>
      </c>
      <c r="AD7" s="1">
        <f t="shared" si="8"/>
        <v>0</v>
      </c>
      <c r="AE7" s="1">
        <f t="shared" si="9"/>
        <v>0.99999999999999989</v>
      </c>
      <c r="AF7" s="1">
        <f t="shared" si="10"/>
        <v>0.24589237284075677</v>
      </c>
      <c r="AG7" s="1">
        <f t="shared" si="11"/>
        <v>0.35698914745035093</v>
      </c>
      <c r="AH7" s="1">
        <f t="shared" si="12"/>
        <v>0.31418048795349074</v>
      </c>
      <c r="AI7" s="1">
        <f t="shared" si="13"/>
        <v>0.35907089788397006</v>
      </c>
      <c r="AJ7" s="1">
        <f t="shared" si="14"/>
        <v>0.43320228901146673</v>
      </c>
      <c r="AK7" s="1">
        <f t="shared" si="15"/>
        <v>0.25799310831057609</v>
      </c>
      <c r="AL7" s="1">
        <f t="shared" si="16"/>
        <v>0.16447750483671877</v>
      </c>
      <c r="AM7" s="1">
        <f t="shared" si="17"/>
        <v>0.32653978846463561</v>
      </c>
      <c r="AN7" s="1">
        <f t="shared" si="18"/>
        <v>0.17719564327690066</v>
      </c>
      <c r="AO7" s="1">
        <f t="shared" si="19"/>
        <v>0.11077466885409254</v>
      </c>
      <c r="AP7" s="1">
        <f t="shared" si="20"/>
        <v>0.36827059362188336</v>
      </c>
      <c r="AQ7" s="1">
        <f t="shared" si="21"/>
        <v>0.19684918091689704</v>
      </c>
      <c r="AR7" s="1">
        <f t="shared" si="22"/>
        <v>4.5369179098704991E-2</v>
      </c>
      <c r="AS7" s="1">
        <f t="shared" si="23"/>
        <v>0.33877808050706659</v>
      </c>
      <c r="AT7" s="20">
        <f t="shared" si="24"/>
        <v>0.3753521121357411</v>
      </c>
    </row>
    <row r="8" spans="1:46" x14ac:dyDescent="0.2">
      <c r="A8" t="s">
        <v>11</v>
      </c>
      <c r="B8" s="1"/>
      <c r="C8" s="1"/>
      <c r="D8" s="1"/>
      <c r="E8" s="1"/>
      <c r="F8" s="1"/>
      <c r="G8" s="1"/>
      <c r="H8" s="1">
        <f>PEARSON('dane po Vs'!H3:H30,'dane po Vs'!$H$3:$H$30)</f>
        <v>1</v>
      </c>
      <c r="I8" s="1">
        <f>PEARSON('dane po Vs'!I3:I30,'dane po Vs'!$H$3:$H$30)</f>
        <v>-0.11548942614715899</v>
      </c>
      <c r="J8" s="1">
        <f>PEARSON('dane po Vs'!J3:J30,'dane po Vs'!$H$3:$H$30)</f>
        <v>0.31011166879638752</v>
      </c>
      <c r="K8" s="1">
        <f>PEARSON('dane po Vs'!K3:K30,'dane po Vs'!$H$3:$H$30)</f>
        <v>0.18566704525669558</v>
      </c>
      <c r="L8" s="1">
        <f>PEARSON('dane po Vs'!L3:L30,'dane po Vs'!$H$3:$H$30)</f>
        <v>-0.31599503485661184</v>
      </c>
      <c r="M8" s="1">
        <f>PEARSON('dane po Vs'!M3:M30,'dane po Vs'!$H$3:$H$30)</f>
        <v>0.30416596630309062</v>
      </c>
      <c r="N8" s="1">
        <f>PEARSON('dane po Vs'!N3:N30,'dane po Vs'!$H$3:$H$30)</f>
        <v>-0.17724080597873609</v>
      </c>
      <c r="O8" s="1">
        <f>PEARSON('dane po Vs'!O3:O30,'dane po Vs'!$H$3:$H$30)</f>
        <v>9.7400526902413936E-2</v>
      </c>
      <c r="P8" s="1">
        <f>PEARSON('dane po Vs'!P3:P30,'dane po Vs'!$H$3:$H$30)</f>
        <v>-0.25737190981030467</v>
      </c>
      <c r="Q8" s="1">
        <f>PEARSON('dane po Vs'!Q3:Q30,'dane po Vs'!$H$3:$H$30)</f>
        <v>-4.0964890363339828E-4</v>
      </c>
      <c r="R8" s="1">
        <f>PEARSON('dane po Vs'!R3:R30,'dane po Vs'!$H$3:$H$30)</f>
        <v>0.20910343337527196</v>
      </c>
      <c r="S8" s="1">
        <f>PEARSON('dane po Vs'!S3:S30,'dane po Vs'!$H$3:$H$30)</f>
        <v>-0.17256703626301681</v>
      </c>
      <c r="T8" s="1">
        <f>PEARSON('dane po Vs'!T3:T30,'dane po Vs'!$H$3:$H$30)</f>
        <v>-0.14030198422469309</v>
      </c>
      <c r="U8" s="1">
        <f>PEARSON('dane po Vs'!U3:U30,'dane po Vs'!$H$3:$H$30)</f>
        <v>3.4748091933251547E-2</v>
      </c>
      <c r="V8" s="1">
        <f>PEARSON('dane po Vs'!V3:V30,'dane po Vs'!$H$3:$H$30)</f>
        <v>0.20791668959760276</v>
      </c>
      <c r="X8" s="1"/>
      <c r="Y8" t="str">
        <f t="shared" si="2"/>
        <v>X12</v>
      </c>
      <c r="Z8" s="1">
        <f t="shared" si="4"/>
        <v>0</v>
      </c>
      <c r="AA8" s="1">
        <f t="shared" si="5"/>
        <v>0</v>
      </c>
      <c r="AB8" s="1">
        <f t="shared" si="6"/>
        <v>0</v>
      </c>
      <c r="AC8" s="1">
        <f t="shared" si="7"/>
        <v>0</v>
      </c>
      <c r="AD8" s="1">
        <f t="shared" si="8"/>
        <v>0</v>
      </c>
      <c r="AE8" s="1">
        <f t="shared" si="9"/>
        <v>0</v>
      </c>
      <c r="AF8" s="1">
        <f t="shared" si="10"/>
        <v>1</v>
      </c>
      <c r="AG8" s="1">
        <f t="shared" si="11"/>
        <v>0.11548942614715899</v>
      </c>
      <c r="AH8" s="1">
        <f t="shared" si="12"/>
        <v>0.31011166879638752</v>
      </c>
      <c r="AI8" s="1">
        <f t="shared" si="13"/>
        <v>0.18566704525669558</v>
      </c>
      <c r="AJ8" s="1">
        <f t="shared" si="14"/>
        <v>0.31599503485661184</v>
      </c>
      <c r="AK8" s="1">
        <f t="shared" si="15"/>
        <v>0.30416596630309062</v>
      </c>
      <c r="AL8" s="1">
        <f t="shared" si="16"/>
        <v>0.17724080597873609</v>
      </c>
      <c r="AM8" s="1">
        <f t="shared" si="17"/>
        <v>9.7400526902413936E-2</v>
      </c>
      <c r="AN8" s="1">
        <f t="shared" si="18"/>
        <v>0.25737190981030467</v>
      </c>
      <c r="AO8" s="1">
        <f t="shared" si="19"/>
        <v>4.0964890363339828E-4</v>
      </c>
      <c r="AP8" s="1">
        <f t="shared" si="20"/>
        <v>0.20910343337527196</v>
      </c>
      <c r="AQ8" s="1">
        <f t="shared" si="21"/>
        <v>0.17256703626301681</v>
      </c>
      <c r="AR8" s="1">
        <f t="shared" si="22"/>
        <v>0.14030198422469309</v>
      </c>
      <c r="AS8" s="1">
        <f t="shared" si="23"/>
        <v>3.4748091933251547E-2</v>
      </c>
      <c r="AT8" s="20">
        <f t="shared" si="24"/>
        <v>0.20791668959760276</v>
      </c>
    </row>
    <row r="9" spans="1:46" x14ac:dyDescent="0.2">
      <c r="A9" t="s">
        <v>12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0.99999999999999989</v>
      </c>
      <c r="J9" s="1">
        <f>PEARSON('dane po Vs'!J3:J30,'dane po Vs'!$I$3:$I$30)</f>
        <v>-0.15784994614371592</v>
      </c>
      <c r="K9" s="1">
        <f>PEARSON('dane po Vs'!K3:K30,'dane po Vs'!$I$3:$I$30)</f>
        <v>0.35946181628112234</v>
      </c>
      <c r="L9" s="1">
        <f>PEARSON('dane po Vs'!L3:L30,'dane po Vs'!$I$3:$I$30)</f>
        <v>0.30692028352100365</v>
      </c>
      <c r="M9" s="1">
        <f>PEARSON('dane po Vs'!M3:M30,'dane po Vs'!$I$3:$I$30)</f>
        <v>-4.6878108710059624E-2</v>
      </c>
      <c r="N9" s="1">
        <f>PEARSON('dane po Vs'!N3:N30,'dane po Vs'!$I$3:$I$30)</f>
        <v>0.20787278568266065</v>
      </c>
      <c r="O9" s="1">
        <f>PEARSON('dane po Vs'!O3:O30,'dane po Vs'!$I$3:$I$30)</f>
        <v>2.1710028768817786E-3</v>
      </c>
      <c r="P9" s="1">
        <f>PEARSON('dane po Vs'!P3:P30,'dane po Vs'!$I$3:$I$30)</f>
        <v>-0.1897348992073484</v>
      </c>
      <c r="Q9" s="1">
        <f>PEARSON('dane po Vs'!Q3:Q30,'dane po Vs'!$I$3:$I$30)</f>
        <v>4.9317083869817799E-2</v>
      </c>
      <c r="R9" s="1">
        <f>PEARSON('dane po Vs'!R3:R30,'dane po Vs'!$I$3:$I$30)</f>
        <v>-0.18963536093703448</v>
      </c>
      <c r="S9" s="1">
        <f>PEARSON('dane po Vs'!S3:S30,'dane po Vs'!$I$3:$I$30)</f>
        <v>-0.11545069391101574</v>
      </c>
      <c r="T9" s="1">
        <f>PEARSON('dane po Vs'!T3:T30,'dane po Vs'!$I$3:$I$30)</f>
        <v>-0.33318482315195197</v>
      </c>
      <c r="U9" s="1">
        <f>PEARSON('dane po Vs'!U3:U30,'dane po Vs'!$I$3:$I$30)</f>
        <v>-0.14673928028532396</v>
      </c>
      <c r="V9" s="1">
        <f>PEARSON('dane po Vs'!V3:V30,'dane po Vs'!$I$3:$I$30)</f>
        <v>-0.35978125503567304</v>
      </c>
      <c r="X9" s="1"/>
      <c r="Y9" t="str">
        <f t="shared" si="2"/>
        <v>X13</v>
      </c>
      <c r="Z9" s="1">
        <f t="shared" si="4"/>
        <v>0</v>
      </c>
      <c r="AA9" s="1">
        <f t="shared" si="5"/>
        <v>0</v>
      </c>
      <c r="AB9" s="1">
        <f t="shared" si="6"/>
        <v>0</v>
      </c>
      <c r="AC9" s="1">
        <f t="shared" si="7"/>
        <v>0</v>
      </c>
      <c r="AD9" s="1">
        <f t="shared" si="8"/>
        <v>0</v>
      </c>
      <c r="AE9" s="1">
        <f t="shared" si="9"/>
        <v>0</v>
      </c>
      <c r="AF9" s="1">
        <f t="shared" si="10"/>
        <v>0</v>
      </c>
      <c r="AG9" s="1">
        <f t="shared" si="11"/>
        <v>0.99999999999999989</v>
      </c>
      <c r="AH9" s="1">
        <f t="shared" si="12"/>
        <v>0.15784994614371592</v>
      </c>
      <c r="AI9" s="1">
        <f t="shared" si="13"/>
        <v>0.35946181628112234</v>
      </c>
      <c r="AJ9" s="1">
        <f t="shared" si="14"/>
        <v>0.30692028352100365</v>
      </c>
      <c r="AK9" s="1">
        <f t="shared" si="15"/>
        <v>4.6878108710059624E-2</v>
      </c>
      <c r="AL9" s="1">
        <f t="shared" si="16"/>
        <v>0.20787278568266065</v>
      </c>
      <c r="AM9" s="1">
        <f t="shared" si="17"/>
        <v>2.1710028768817786E-3</v>
      </c>
      <c r="AN9" s="1">
        <f t="shared" si="18"/>
        <v>0.1897348992073484</v>
      </c>
      <c r="AO9" s="1">
        <f t="shared" si="19"/>
        <v>4.9317083869817799E-2</v>
      </c>
      <c r="AP9" s="1">
        <f t="shared" si="20"/>
        <v>0.18963536093703448</v>
      </c>
      <c r="AQ9" s="1">
        <f t="shared" si="21"/>
        <v>0.11545069391101574</v>
      </c>
      <c r="AR9" s="1">
        <f t="shared" si="22"/>
        <v>0.33318482315195197</v>
      </c>
      <c r="AS9" s="1">
        <f t="shared" si="23"/>
        <v>0.14673928028532396</v>
      </c>
      <c r="AT9" s="20">
        <f t="shared" si="24"/>
        <v>0.35978125503567304</v>
      </c>
    </row>
    <row r="10" spans="1:46" x14ac:dyDescent="0.2">
      <c r="A10" t="s">
        <v>13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0.38324611789505963</v>
      </c>
      <c r="L10" s="1">
        <f>PEARSON('dane po Vs'!L3:L30,'dane po Vs'!$J$3:$J$30)</f>
        <v>-0.29023514465936301</v>
      </c>
      <c r="M10" s="1">
        <f>PEARSON('dane po Vs'!M3:M30,'dane po Vs'!$J$3:$J$30)</f>
        <v>0.13542247085539352</v>
      </c>
      <c r="N10" s="1">
        <f>PEARSON('dane po Vs'!N3:N30,'dane po Vs'!$J$3:$J$30)</f>
        <v>-0.38285330891220859</v>
      </c>
      <c r="O10" s="1">
        <f>PEARSON('dane po Vs'!O3:O30,'dane po Vs'!$J$3:$J$30)</f>
        <v>-9.7937767310484647E-2</v>
      </c>
      <c r="P10" s="1">
        <f>PEARSON('dane po Vs'!P3:P30,'dane po Vs'!$J$3:$J$30)</f>
        <v>-0.20922279601926547</v>
      </c>
      <c r="Q10" s="1">
        <f>PEARSON('dane po Vs'!Q3:Q30,'dane po Vs'!$J$3:$J$30)</f>
        <v>0.52949109216630308</v>
      </c>
      <c r="R10" s="1">
        <f>PEARSON('dane po Vs'!R3:R30,'dane po Vs'!$J$3:$J$30)</f>
        <v>-0.17883831785509405</v>
      </c>
      <c r="S10" s="1">
        <f>PEARSON('dane po Vs'!S3:S30,'dane po Vs'!$J$3:$J$30)</f>
        <v>-0.41705310615444041</v>
      </c>
      <c r="T10" s="1">
        <f>PEARSON('dane po Vs'!T3:T30,'dane po Vs'!$J$3:$J$30)</f>
        <v>-8.1115195737440887E-2</v>
      </c>
      <c r="U10" s="1">
        <f>PEARSON('dane po Vs'!U3:U30,'dane po Vs'!$J$3:$J$30)</f>
        <v>-0.12896067581479245</v>
      </c>
      <c r="V10" s="1">
        <f>PEARSON('dane po Vs'!V3:V30,'dane po Vs'!$J$3:$J$30)</f>
        <v>5.6665821785518294E-4</v>
      </c>
      <c r="X10" s="1"/>
      <c r="Y10" t="str">
        <f t="shared" si="2"/>
        <v>X14</v>
      </c>
      <c r="Z10" s="1">
        <f t="shared" si="4"/>
        <v>0</v>
      </c>
      <c r="AA10" s="1">
        <f t="shared" si="5"/>
        <v>0</v>
      </c>
      <c r="AB10" s="1">
        <f t="shared" si="6"/>
        <v>0</v>
      </c>
      <c r="AC10" s="1">
        <f t="shared" si="7"/>
        <v>0</v>
      </c>
      <c r="AD10" s="1">
        <f t="shared" si="8"/>
        <v>0</v>
      </c>
      <c r="AE10" s="1">
        <f t="shared" si="9"/>
        <v>0</v>
      </c>
      <c r="AF10" s="1">
        <f t="shared" si="10"/>
        <v>0</v>
      </c>
      <c r="AG10" s="1">
        <f t="shared" si="11"/>
        <v>0</v>
      </c>
      <c r="AH10" s="1">
        <f t="shared" si="12"/>
        <v>1</v>
      </c>
      <c r="AI10" s="1">
        <f t="shared" si="13"/>
        <v>0.38324611789505963</v>
      </c>
      <c r="AJ10" s="1">
        <f t="shared" si="14"/>
        <v>0.29023514465936301</v>
      </c>
      <c r="AK10" s="1">
        <f t="shared" si="15"/>
        <v>0.13542247085539352</v>
      </c>
      <c r="AL10" s="1">
        <f t="shared" si="16"/>
        <v>0.38285330891220859</v>
      </c>
      <c r="AM10" s="1">
        <f t="shared" si="17"/>
        <v>9.7937767310484647E-2</v>
      </c>
      <c r="AN10" s="1">
        <f t="shared" si="18"/>
        <v>0.20922279601926547</v>
      </c>
      <c r="AO10" s="1">
        <f t="shared" si="19"/>
        <v>0.52949109216630308</v>
      </c>
      <c r="AP10" s="1">
        <f t="shared" si="20"/>
        <v>0.17883831785509405</v>
      </c>
      <c r="AQ10" s="1">
        <f t="shared" si="21"/>
        <v>0.41705310615444041</v>
      </c>
      <c r="AR10" s="1">
        <f t="shared" si="22"/>
        <v>8.1115195737440887E-2</v>
      </c>
      <c r="AS10" s="1">
        <f t="shared" si="23"/>
        <v>0.12896067581479245</v>
      </c>
      <c r="AT10" s="20">
        <f t="shared" si="24"/>
        <v>5.6665821785518294E-4</v>
      </c>
    </row>
    <row r="11" spans="1:46" x14ac:dyDescent="0.2">
      <c r="A1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-0.24961402313322831</v>
      </c>
      <c r="M11" s="1">
        <f>PEARSON('dane po Vs'!M3:M30,'dane po Vs'!$K$3:$K$30)</f>
        <v>0.11168649978738453</v>
      </c>
      <c r="N11" s="1">
        <f>PEARSON('dane po Vs'!N3:N30,'dane po Vs'!$K$3:$K$30)</f>
        <v>-0.2064186220321495</v>
      </c>
      <c r="O11" s="1">
        <f>PEARSON('dane po Vs'!O3:O30,'dane po Vs'!$K$3:$K$30)</f>
        <v>-0.20532127086230145</v>
      </c>
      <c r="P11" s="1">
        <f>PEARSON('dane po Vs'!P3:P30,'dane po Vs'!$K$3:$K$30)</f>
        <v>-0.43455112660062389</v>
      </c>
      <c r="Q11" s="1">
        <f>PEARSON('dane po Vs'!Q3:Q30,'dane po Vs'!$K$3:$K$30)</f>
        <v>0.49111411658348153</v>
      </c>
      <c r="R11" s="1">
        <f>PEARSON('dane po Vs'!R3:R30,'dane po Vs'!$K$3:$K$30)</f>
        <v>0.113508480845271</v>
      </c>
      <c r="S11" s="1">
        <f>PEARSON('dane po Vs'!S3:S30,'dane po Vs'!$K$3:$K$30)</f>
        <v>-0.25552767850561953</v>
      </c>
      <c r="T11" s="1">
        <f>PEARSON('dane po Vs'!T3:T30,'dane po Vs'!$K$3:$K$30)</f>
        <v>-0.44978335206331826</v>
      </c>
      <c r="U11" s="1">
        <f>PEARSON('dane po Vs'!U3:U30,'dane po Vs'!$K$3:$K$30)</f>
        <v>-0.27015653262773448</v>
      </c>
      <c r="V11" s="1">
        <f>PEARSON('dane po Vs'!V3:V30,'dane po Vs'!$K$3:$K$30)</f>
        <v>-0.12757146235939085</v>
      </c>
      <c r="X11" s="1"/>
      <c r="Y11" t="str">
        <f t="shared" si="2"/>
        <v>X15</v>
      </c>
      <c r="Z11" s="1">
        <f t="shared" si="4"/>
        <v>0</v>
      </c>
      <c r="AA11" s="1">
        <f t="shared" si="5"/>
        <v>0</v>
      </c>
      <c r="AB11" s="1">
        <f t="shared" si="6"/>
        <v>0</v>
      </c>
      <c r="AC11" s="1">
        <f t="shared" si="7"/>
        <v>0</v>
      </c>
      <c r="AD11" s="1">
        <f t="shared" si="8"/>
        <v>0</v>
      </c>
      <c r="AE11" s="1">
        <f t="shared" si="9"/>
        <v>0</v>
      </c>
      <c r="AF11" s="1">
        <f t="shared" si="10"/>
        <v>0</v>
      </c>
      <c r="AG11" s="1">
        <f t="shared" si="11"/>
        <v>0</v>
      </c>
      <c r="AH11" s="1">
        <f t="shared" si="12"/>
        <v>0</v>
      </c>
      <c r="AI11" s="1">
        <f t="shared" si="13"/>
        <v>1</v>
      </c>
      <c r="AJ11" s="1">
        <f t="shared" si="14"/>
        <v>0.24961402313322831</v>
      </c>
      <c r="AK11" s="1">
        <f t="shared" si="15"/>
        <v>0.11168649978738453</v>
      </c>
      <c r="AL11" s="1">
        <f t="shared" si="16"/>
        <v>0.2064186220321495</v>
      </c>
      <c r="AM11" s="1">
        <f t="shared" si="17"/>
        <v>0.20532127086230145</v>
      </c>
      <c r="AN11" s="1">
        <f t="shared" si="18"/>
        <v>0.43455112660062389</v>
      </c>
      <c r="AO11" s="1">
        <f t="shared" si="19"/>
        <v>0.49111411658348153</v>
      </c>
      <c r="AP11" s="1">
        <f t="shared" si="20"/>
        <v>0.113508480845271</v>
      </c>
      <c r="AQ11" s="1">
        <f t="shared" si="21"/>
        <v>0.25552767850561953</v>
      </c>
      <c r="AR11" s="1">
        <f t="shared" si="22"/>
        <v>0.44978335206331826</v>
      </c>
      <c r="AS11" s="1">
        <f t="shared" si="23"/>
        <v>0.27015653262773448</v>
      </c>
      <c r="AT11" s="20">
        <f t="shared" si="24"/>
        <v>0.12757146235939085</v>
      </c>
    </row>
    <row r="12" spans="1:46" x14ac:dyDescent="0.2">
      <c r="A12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0.99999999999999989</v>
      </c>
      <c r="M12" s="1">
        <f>PEARSON('dane po Vs'!M3:M30,'dane po Vs'!$L$3:$L$30)</f>
        <v>-0.1900311508851405</v>
      </c>
      <c r="N12" s="1">
        <f>PEARSON('dane po Vs'!N3:N30,'dane po Vs'!$L$3:$L$30)</f>
        <v>0.62182802832032769</v>
      </c>
      <c r="O12" s="1">
        <f>PEARSON('dane po Vs'!O3:O30,'dane po Vs'!$L$3:$L$30)</f>
        <v>0.22068059372242313</v>
      </c>
      <c r="P12" s="1">
        <f>PEARSON('dane po Vs'!P3:P30,'dane po Vs'!$L$3:$L$30)</f>
        <v>-0.124621206159401</v>
      </c>
      <c r="Q12" s="1">
        <f>PEARSON('dane po Vs'!Q3:Q30,'dane po Vs'!$L$3:$L$30)</f>
        <v>-5.9684874907156765E-2</v>
      </c>
      <c r="R12" s="1">
        <f>PEARSON('dane po Vs'!R3:R30,'dane po Vs'!$L$3:$L$30)</f>
        <v>-0.13314850106487672</v>
      </c>
      <c r="S12" s="1">
        <f>PEARSON('dane po Vs'!S3:S30,'dane po Vs'!$L$3:$L$30)</f>
        <v>1.7805857236696795E-2</v>
      </c>
      <c r="T12" s="1">
        <f>PEARSON('dane po Vs'!T3:T30,'dane po Vs'!$L$3:$L$30)</f>
        <v>6.2735326558567742E-2</v>
      </c>
      <c r="U12" s="1">
        <f>PEARSON('dane po Vs'!U3:U30,'dane po Vs'!$L$3:$L$30)</f>
        <v>-3.9782988997517137E-2</v>
      </c>
      <c r="V12" s="1">
        <f>PEARSON('dane po Vs'!V3:V30,'dane po Vs'!$L$3:$L$30)</f>
        <v>-0.22391624413332964</v>
      </c>
      <c r="X12" s="1"/>
      <c r="Y12" t="str">
        <f t="shared" si="2"/>
        <v>X16</v>
      </c>
      <c r="Z12" s="1">
        <f t="shared" si="4"/>
        <v>0</v>
      </c>
      <c r="AA12" s="1">
        <f t="shared" si="5"/>
        <v>0</v>
      </c>
      <c r="AB12" s="1">
        <f t="shared" si="6"/>
        <v>0</v>
      </c>
      <c r="AC12" s="1">
        <f t="shared" si="7"/>
        <v>0</v>
      </c>
      <c r="AD12" s="1">
        <f t="shared" si="8"/>
        <v>0</v>
      </c>
      <c r="AE12" s="1">
        <f t="shared" si="9"/>
        <v>0</v>
      </c>
      <c r="AF12" s="1">
        <f t="shared" si="10"/>
        <v>0</v>
      </c>
      <c r="AG12" s="1">
        <f t="shared" si="11"/>
        <v>0</v>
      </c>
      <c r="AH12" s="1">
        <f t="shared" si="12"/>
        <v>0</v>
      </c>
      <c r="AI12" s="1">
        <f t="shared" si="13"/>
        <v>0</v>
      </c>
      <c r="AJ12" s="1">
        <f t="shared" si="14"/>
        <v>0.99999999999999989</v>
      </c>
      <c r="AK12" s="1">
        <f t="shared" si="15"/>
        <v>0.1900311508851405</v>
      </c>
      <c r="AL12" s="1">
        <f t="shared" si="16"/>
        <v>0.62182802832032769</v>
      </c>
      <c r="AM12" s="1">
        <f t="shared" si="17"/>
        <v>0.22068059372242313</v>
      </c>
      <c r="AN12" s="1">
        <f t="shared" si="18"/>
        <v>0.124621206159401</v>
      </c>
      <c r="AO12" s="1">
        <f t="shared" si="19"/>
        <v>5.9684874907156765E-2</v>
      </c>
      <c r="AP12" s="1">
        <f t="shared" si="20"/>
        <v>0.13314850106487672</v>
      </c>
      <c r="AQ12" s="1">
        <f t="shared" si="21"/>
        <v>1.7805857236696795E-2</v>
      </c>
      <c r="AR12" s="1">
        <f t="shared" si="22"/>
        <v>6.2735326558567742E-2</v>
      </c>
      <c r="AS12" s="1">
        <f t="shared" si="23"/>
        <v>3.9782988997517137E-2</v>
      </c>
      <c r="AT12" s="20">
        <f t="shared" si="24"/>
        <v>0.22391624413332964</v>
      </c>
    </row>
    <row r="13" spans="1:46" x14ac:dyDescent="0.2">
      <c r="A1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PEARSON('dane po Vs'!M3:M30,'dane po Vs'!$M$3:$M$30)</f>
        <v>1.0000000000000002</v>
      </c>
      <c r="N13" s="1">
        <f>PEARSON('dane po Vs'!N3:N30,'dane po Vs'!$M$3:$M$30)</f>
        <v>-0.26337504716800869</v>
      </c>
      <c r="O13" s="1">
        <f>PEARSON('dane po Vs'!O3:O30,'dane po Vs'!$M$3:$M$30)</f>
        <v>5.1764693941940131E-2</v>
      </c>
      <c r="P13" s="1">
        <f>PEARSON('dane po Vs'!P3:P30,'dane po Vs'!$M$3:$M$30)</f>
        <v>-0.3209637129295877</v>
      </c>
      <c r="Q13" s="1">
        <f>PEARSON('dane po Vs'!Q3:Q30,'dane po Vs'!$M$3:$M$30)</f>
        <v>-0.12978195329360673</v>
      </c>
      <c r="R13" s="1">
        <f>PEARSON('dane po Vs'!R3:R30,'dane po Vs'!$M$3:$M$30)</f>
        <v>0.12393130475623812</v>
      </c>
      <c r="S13" s="1">
        <f>PEARSON('dane po Vs'!S3:S30,'dane po Vs'!$M$3:$M$30)</f>
        <v>8.6556075414967487E-2</v>
      </c>
      <c r="T13" s="1">
        <f>PEARSON('dane po Vs'!T3:T30,'dane po Vs'!$M$3:$M$30)</f>
        <v>0.1566717264466756</v>
      </c>
      <c r="U13" s="1">
        <f>PEARSON('dane po Vs'!U3:U30,'dane po Vs'!$M$3:$M$30)</f>
        <v>7.2615560028653284E-2</v>
      </c>
      <c r="V13" s="1">
        <f>PEARSON('dane po Vs'!V3:V30,'dane po Vs'!$M$3:$M$30)</f>
        <v>0.58464973262172204</v>
      </c>
      <c r="X13" s="1"/>
      <c r="Y13" t="str">
        <f t="shared" si="2"/>
        <v>X17</v>
      </c>
      <c r="Z13" s="1">
        <f t="shared" si="4"/>
        <v>0</v>
      </c>
      <c r="AA13" s="1">
        <f t="shared" si="5"/>
        <v>0</v>
      </c>
      <c r="AB13" s="1">
        <f t="shared" si="6"/>
        <v>0</v>
      </c>
      <c r="AC13" s="1">
        <f t="shared" si="7"/>
        <v>0</v>
      </c>
      <c r="AD13" s="1">
        <f t="shared" si="8"/>
        <v>0</v>
      </c>
      <c r="AE13" s="1">
        <f t="shared" si="9"/>
        <v>0</v>
      </c>
      <c r="AF13" s="1">
        <f t="shared" si="10"/>
        <v>0</v>
      </c>
      <c r="AG13" s="1">
        <f t="shared" si="11"/>
        <v>0</v>
      </c>
      <c r="AH13" s="1">
        <f t="shared" si="12"/>
        <v>0</v>
      </c>
      <c r="AI13" s="1">
        <f t="shared" si="13"/>
        <v>0</v>
      </c>
      <c r="AJ13" s="1">
        <f t="shared" si="14"/>
        <v>0</v>
      </c>
      <c r="AK13" s="1">
        <f t="shared" si="15"/>
        <v>1.0000000000000002</v>
      </c>
      <c r="AL13" s="1">
        <f t="shared" si="16"/>
        <v>0.26337504716800869</v>
      </c>
      <c r="AM13" s="1">
        <f t="shared" si="17"/>
        <v>5.1764693941940131E-2</v>
      </c>
      <c r="AN13" s="1">
        <f t="shared" si="18"/>
        <v>0.3209637129295877</v>
      </c>
      <c r="AO13" s="1">
        <f t="shared" si="19"/>
        <v>0.12978195329360673</v>
      </c>
      <c r="AP13" s="1">
        <f t="shared" si="20"/>
        <v>0.12393130475623812</v>
      </c>
      <c r="AQ13" s="1">
        <f t="shared" si="21"/>
        <v>8.6556075414967487E-2</v>
      </c>
      <c r="AR13" s="1">
        <f t="shared" si="22"/>
        <v>0.1566717264466756</v>
      </c>
      <c r="AS13" s="1">
        <f t="shared" si="23"/>
        <v>7.2615560028653284E-2</v>
      </c>
      <c r="AT13" s="19">
        <f t="shared" si="24"/>
        <v>0.58464973262172204</v>
      </c>
    </row>
    <row r="14" spans="1:46" x14ac:dyDescent="0.2">
      <c r="A14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PEARSON('dane po Vs'!N3:N30,'dane po Vs'!$N$3:$N$30)</f>
        <v>1</v>
      </c>
      <c r="O14" s="1">
        <f>PEARSON('dane po Vs'!O3:O30,'dane po Vs'!$N$3:$N$30)</f>
        <v>0.22461779201814672</v>
      </c>
      <c r="P14" s="1">
        <f>PEARSON('dane po Vs'!P3:P30,'dane po Vs'!$N$3:$N$30)</f>
        <v>-8.9106786918758896E-2</v>
      </c>
      <c r="Q14" s="1">
        <f>PEARSON('dane po Vs'!Q3:Q30,'dane po Vs'!$N$3:$N$30)</f>
        <v>-0.19758107642943773</v>
      </c>
      <c r="R14" s="1">
        <f>PEARSON('dane po Vs'!R3:R30,'dane po Vs'!$N$3:$N$30)</f>
        <v>-3.8584379596263586E-3</v>
      </c>
      <c r="S14" s="1">
        <f>PEARSON('dane po Vs'!S3:S30,'dane po Vs'!$N$3:$N$30)</f>
        <v>-4.5251738897953031E-2</v>
      </c>
      <c r="T14" s="1">
        <f>PEARSON('dane po Vs'!T3:T30,'dane po Vs'!$N$3:$N$30)</f>
        <v>-0.13220395432713977</v>
      </c>
      <c r="U14" s="1">
        <f>PEARSON('dane po Vs'!U3:U30,'dane po Vs'!$N$3:$N$30)</f>
        <v>-0.37542986240993886</v>
      </c>
      <c r="V14" s="1">
        <f>PEARSON('dane po Vs'!V3:V30,'dane po Vs'!$N$3:$N$30)</f>
        <v>-0.17335069113433976</v>
      </c>
      <c r="X14" s="1"/>
      <c r="Y14" t="str">
        <f t="shared" si="2"/>
        <v>X18</v>
      </c>
      <c r="Z14" s="1">
        <f t="shared" si="4"/>
        <v>0</v>
      </c>
      <c r="AA14" s="1">
        <f t="shared" si="5"/>
        <v>0</v>
      </c>
      <c r="AB14" s="1">
        <f t="shared" si="6"/>
        <v>0</v>
      </c>
      <c r="AC14" s="1">
        <f t="shared" si="7"/>
        <v>0</v>
      </c>
      <c r="AD14" s="1">
        <f t="shared" si="8"/>
        <v>0</v>
      </c>
      <c r="AE14" s="1">
        <f t="shared" si="9"/>
        <v>0</v>
      </c>
      <c r="AF14" s="1">
        <f t="shared" si="10"/>
        <v>0</v>
      </c>
      <c r="AG14" s="1">
        <f t="shared" si="11"/>
        <v>0</v>
      </c>
      <c r="AH14" s="1">
        <f t="shared" si="12"/>
        <v>0</v>
      </c>
      <c r="AI14" s="1">
        <f t="shared" si="13"/>
        <v>0</v>
      </c>
      <c r="AJ14" s="1">
        <f t="shared" si="14"/>
        <v>0</v>
      </c>
      <c r="AK14" s="1">
        <f>AL13</f>
        <v>0.26337504716800869</v>
      </c>
      <c r="AL14" s="1">
        <f t="shared" si="16"/>
        <v>1</v>
      </c>
      <c r="AM14" s="1">
        <f t="shared" si="17"/>
        <v>0.22461779201814672</v>
      </c>
      <c r="AN14" s="1">
        <f t="shared" si="18"/>
        <v>8.9106786918758896E-2</v>
      </c>
      <c r="AO14" s="1">
        <f t="shared" si="19"/>
        <v>0.19758107642943773</v>
      </c>
      <c r="AP14" s="1">
        <f t="shared" si="20"/>
        <v>3.8584379596263586E-3</v>
      </c>
      <c r="AQ14" s="1">
        <f t="shared" si="21"/>
        <v>4.5251738897953031E-2</v>
      </c>
      <c r="AR14" s="1">
        <f t="shared" si="22"/>
        <v>0.13220395432713977</v>
      </c>
      <c r="AS14" s="1">
        <f t="shared" si="23"/>
        <v>0.37542986240993886</v>
      </c>
      <c r="AT14" s="20">
        <f t="shared" si="24"/>
        <v>0.17335069113433976</v>
      </c>
    </row>
    <row r="15" spans="1:46" x14ac:dyDescent="0.2">
      <c r="A15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>PEARSON('dane po Vs'!O3:O30,'dane po Vs'!$O$3:$O$30)</f>
        <v>1</v>
      </c>
      <c r="P15" s="1">
        <f>PEARSON('dane po Vs'!P3:P30,'dane po Vs'!$O$3:$O$30)</f>
        <v>-0.21652259414647212</v>
      </c>
      <c r="Q15" s="1">
        <f>PEARSON('dane po Vs'!Q3:Q30,'dane po Vs'!$O$3:$O$30)</f>
        <v>-2.7614176119093774E-2</v>
      </c>
      <c r="R15" s="1">
        <f>PEARSON('dane po Vs'!R3:R30,'dane po Vs'!$O$3:$O$30)</f>
        <v>-0.13844356430744698</v>
      </c>
      <c r="S15" s="1">
        <f>PEARSON('dane po Vs'!S3:S30,'dane po Vs'!$O$3:$O$30)</f>
        <v>-0.30730420741494713</v>
      </c>
      <c r="T15" s="1">
        <f>PEARSON('dane po Vs'!T3:T30,'dane po Vs'!$O$3:$O$30)</f>
        <v>-8.1530682473731561E-2</v>
      </c>
      <c r="U15" s="1">
        <f>PEARSON('dane po Vs'!U3:U30,'dane po Vs'!$O$3:$O$30)</f>
        <v>0.14313118956663942</v>
      </c>
      <c r="V15" s="1">
        <f>PEARSON('dane po Vs'!V3:V30,'dane po Vs'!$O$3:$O$30)</f>
        <v>9.73830297430512E-2</v>
      </c>
      <c r="X15" s="1"/>
      <c r="Y15" t="str">
        <f t="shared" si="2"/>
        <v>X19</v>
      </c>
      <c r="Z15" s="1">
        <f t="shared" si="4"/>
        <v>0</v>
      </c>
      <c r="AA15" s="1">
        <f t="shared" si="5"/>
        <v>0</v>
      </c>
      <c r="AB15" s="1">
        <f t="shared" si="6"/>
        <v>0</v>
      </c>
      <c r="AC15" s="1">
        <f t="shared" si="7"/>
        <v>0</v>
      </c>
      <c r="AD15" s="1">
        <f t="shared" si="8"/>
        <v>0</v>
      </c>
      <c r="AE15" s="1">
        <f t="shared" si="9"/>
        <v>0</v>
      </c>
      <c r="AF15" s="1">
        <f t="shared" si="10"/>
        <v>0</v>
      </c>
      <c r="AG15" s="1">
        <f t="shared" si="11"/>
        <v>0</v>
      </c>
      <c r="AH15" s="1">
        <f t="shared" si="12"/>
        <v>0</v>
      </c>
      <c r="AI15" s="1">
        <f t="shared" si="13"/>
        <v>0</v>
      </c>
      <c r="AJ15" s="1">
        <f t="shared" si="14"/>
        <v>0</v>
      </c>
      <c r="AK15" s="1">
        <f>AM13</f>
        <v>5.1764693941940131E-2</v>
      </c>
      <c r="AL15" s="1">
        <f t="shared" si="16"/>
        <v>0</v>
      </c>
      <c r="AM15" s="1">
        <f t="shared" si="17"/>
        <v>1</v>
      </c>
      <c r="AN15" s="1">
        <f t="shared" si="18"/>
        <v>0.21652259414647212</v>
      </c>
      <c r="AO15" s="1">
        <f t="shared" si="19"/>
        <v>2.7614176119093774E-2</v>
      </c>
      <c r="AP15" s="1">
        <f t="shared" si="20"/>
        <v>0.13844356430744698</v>
      </c>
      <c r="AQ15" s="1">
        <f t="shared" si="21"/>
        <v>0.30730420741494713</v>
      </c>
      <c r="AR15" s="1">
        <f t="shared" si="22"/>
        <v>8.1530682473731561E-2</v>
      </c>
      <c r="AS15" s="1">
        <f t="shared" si="23"/>
        <v>0.14313118956663942</v>
      </c>
      <c r="AT15" s="20">
        <f t="shared" si="24"/>
        <v>9.73830297430512E-2</v>
      </c>
    </row>
    <row r="16" spans="1:46" x14ac:dyDescent="0.2">
      <c r="A16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>PEARSON('dane po Vs'!P3:P30,'dane po Vs'!$P$3:$P$30)</f>
        <v>1</v>
      </c>
      <c r="Q16" s="1">
        <f>PEARSON('dane po Vs'!Q3:Q30,'dane po Vs'!$P$3:$P$30)</f>
        <v>0.12575901407880835</v>
      </c>
      <c r="R16" s="1">
        <f>PEARSON('dane po Vs'!R3:R30,'dane po Vs'!$P$3:$P$30)</f>
        <v>-0.13411675991494326</v>
      </c>
      <c r="S16" s="1">
        <f>PEARSON('dane po Vs'!S3:S30,'dane po Vs'!$P$3:$P$30)</f>
        <v>0.22606717359640552</v>
      </c>
      <c r="T16" s="1">
        <f>PEARSON('dane po Vs'!T3:T30,'dane po Vs'!$P$3:$P$30)</f>
        <v>0.18257497426458222</v>
      </c>
      <c r="U16" s="1">
        <f>PEARSON('dane po Vs'!U3:U30,'dane po Vs'!$P$3:$P$30)</f>
        <v>0.49128640985426353</v>
      </c>
      <c r="V16" s="1">
        <f>PEARSON('dane po Vs'!V3:V30,'dane po Vs'!$P$3:$P$30)</f>
        <v>-0.23053811272109129</v>
      </c>
      <c r="X16" s="1"/>
      <c r="Y16" t="str">
        <f t="shared" si="2"/>
        <v>X20</v>
      </c>
      <c r="Z16" s="1">
        <f t="shared" si="4"/>
        <v>0</v>
      </c>
      <c r="AA16" s="1">
        <f t="shared" si="5"/>
        <v>0</v>
      </c>
      <c r="AB16" s="1">
        <f t="shared" si="6"/>
        <v>0</v>
      </c>
      <c r="AC16" s="1">
        <f t="shared" si="7"/>
        <v>0</v>
      </c>
      <c r="AD16" s="1">
        <f t="shared" si="8"/>
        <v>0</v>
      </c>
      <c r="AE16" s="1">
        <f t="shared" si="9"/>
        <v>0</v>
      </c>
      <c r="AF16" s="1">
        <f t="shared" si="10"/>
        <v>0</v>
      </c>
      <c r="AG16" s="1">
        <f t="shared" si="11"/>
        <v>0</v>
      </c>
      <c r="AH16" s="1">
        <f t="shared" si="12"/>
        <v>0</v>
      </c>
      <c r="AI16" s="1">
        <f t="shared" si="13"/>
        <v>0</v>
      </c>
      <c r="AJ16" s="1">
        <f t="shared" si="14"/>
        <v>0</v>
      </c>
      <c r="AK16" s="1">
        <f>AN13</f>
        <v>0.3209637129295877</v>
      </c>
      <c r="AL16" s="1">
        <f t="shared" si="16"/>
        <v>0</v>
      </c>
      <c r="AM16" s="1">
        <f t="shared" si="17"/>
        <v>0</v>
      </c>
      <c r="AN16" s="1">
        <f t="shared" si="18"/>
        <v>1</v>
      </c>
      <c r="AO16" s="1">
        <f t="shared" si="19"/>
        <v>0.12575901407880835</v>
      </c>
      <c r="AP16" s="1">
        <f t="shared" si="20"/>
        <v>0.13411675991494326</v>
      </c>
      <c r="AQ16" s="1">
        <f t="shared" si="21"/>
        <v>0.22606717359640552</v>
      </c>
      <c r="AR16" s="1">
        <f t="shared" si="22"/>
        <v>0.18257497426458222</v>
      </c>
      <c r="AS16" s="1">
        <f t="shared" si="23"/>
        <v>0.49128640985426353</v>
      </c>
      <c r="AT16" s="20">
        <f t="shared" si="24"/>
        <v>0.23053811272109129</v>
      </c>
    </row>
    <row r="17" spans="1:46" x14ac:dyDescent="0.2">
      <c r="A17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f>PEARSON('dane po Vs'!Q3:Q30,'dane po Vs'!$Q$3:$Q$30)</f>
        <v>1.0000000000000002</v>
      </c>
      <c r="R17" s="1">
        <f>PEARSON('dane po Vs'!R3:R30,'dane po Vs'!$Q$3:$Q$30)</f>
        <v>-0.18355005024977877</v>
      </c>
      <c r="S17" s="1">
        <f>PEARSON('dane po Vs'!S3:S30,'dane po Vs'!$Q$3:$Q$30)</f>
        <v>-0.24153031044650988</v>
      </c>
      <c r="T17" s="1">
        <f>PEARSON('dane po Vs'!T3:T30,'dane po Vs'!$Q$3:$Q$30)</f>
        <v>-0.2178020825521215</v>
      </c>
      <c r="U17" s="1">
        <f>PEARSON('dane po Vs'!U3:U30,'dane po Vs'!$Q$3:$Q$30)</f>
        <v>-6.7844976870603091E-2</v>
      </c>
      <c r="V17" s="1">
        <f>PEARSON('dane po Vs'!V3:V30,'dane po Vs'!$Q$3:$Q$30)</f>
        <v>-0.25535332763281526</v>
      </c>
      <c r="X17" s="1"/>
      <c r="Y17" t="str">
        <f t="shared" si="2"/>
        <v>X21</v>
      </c>
      <c r="Z17" s="1">
        <f t="shared" si="4"/>
        <v>0</v>
      </c>
      <c r="AA17" s="1">
        <f t="shared" si="5"/>
        <v>0</v>
      </c>
      <c r="AB17" s="1">
        <f t="shared" si="6"/>
        <v>0</v>
      </c>
      <c r="AC17" s="1">
        <f t="shared" si="7"/>
        <v>0</v>
      </c>
      <c r="AD17" s="1">
        <f t="shared" si="8"/>
        <v>0</v>
      </c>
      <c r="AE17" s="1">
        <f t="shared" si="9"/>
        <v>0</v>
      </c>
      <c r="AF17" s="1">
        <f t="shared" si="10"/>
        <v>0</v>
      </c>
      <c r="AG17" s="1">
        <f t="shared" si="11"/>
        <v>0</v>
      </c>
      <c r="AH17" s="1">
        <f t="shared" si="12"/>
        <v>0</v>
      </c>
      <c r="AI17" s="1">
        <f t="shared" si="13"/>
        <v>0</v>
      </c>
      <c r="AJ17" s="1">
        <f t="shared" si="14"/>
        <v>0</v>
      </c>
      <c r="AK17" s="1">
        <f t="shared" si="15"/>
        <v>0</v>
      </c>
      <c r="AL17" s="1">
        <f t="shared" si="16"/>
        <v>0</v>
      </c>
      <c r="AM17" s="1">
        <f t="shared" si="17"/>
        <v>0</v>
      </c>
      <c r="AN17" s="1">
        <f t="shared" si="18"/>
        <v>0</v>
      </c>
      <c r="AO17" s="1">
        <f t="shared" si="19"/>
        <v>1.0000000000000002</v>
      </c>
      <c r="AP17" s="1">
        <f t="shared" si="20"/>
        <v>0.18355005024977877</v>
      </c>
      <c r="AQ17" s="1">
        <f t="shared" si="21"/>
        <v>0.24153031044650988</v>
      </c>
      <c r="AR17" s="1">
        <f t="shared" si="22"/>
        <v>0.2178020825521215</v>
      </c>
      <c r="AS17" s="1">
        <f t="shared" si="23"/>
        <v>6.7844976870603091E-2</v>
      </c>
      <c r="AT17" s="20">
        <f t="shared" si="24"/>
        <v>0.25535332763281526</v>
      </c>
    </row>
    <row r="18" spans="1:46" x14ac:dyDescent="0.2">
      <c r="A18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f>PEARSON('dane po Vs'!R3:R30,'dane po Vs'!$R$3:$R$30)</f>
        <v>1</v>
      </c>
      <c r="S18" s="1">
        <f>PEARSON('dane po Vs'!S3:S30,'dane po Vs'!$R$3:$R$30)</f>
        <v>0.49986031282623883</v>
      </c>
      <c r="T18" s="1">
        <f>PEARSON('dane po Vs'!T3:T30,'dane po Vs'!$R$3:$R$30)</f>
        <v>-4.2376142343176909E-2</v>
      </c>
      <c r="U18" s="1">
        <f>PEARSON('dane po Vs'!U3:U30,'dane po Vs'!$R$3:$R$30)</f>
        <v>-0.15848443772233697</v>
      </c>
      <c r="V18" s="1">
        <f>PEARSON('dane po Vs'!V3:V30,'dane po Vs'!$R$3:$R$30)</f>
        <v>0.28937031739023655</v>
      </c>
      <c r="X18" s="1"/>
      <c r="Y18" t="str">
        <f t="shared" si="2"/>
        <v>X23</v>
      </c>
      <c r="Z18" s="1">
        <f t="shared" si="4"/>
        <v>0</v>
      </c>
      <c r="AA18" s="1">
        <f t="shared" si="5"/>
        <v>0</v>
      </c>
      <c r="AB18" s="1">
        <f t="shared" si="6"/>
        <v>0</v>
      </c>
      <c r="AC18" s="1">
        <f t="shared" si="7"/>
        <v>0</v>
      </c>
      <c r="AD18" s="1">
        <f t="shared" si="8"/>
        <v>0</v>
      </c>
      <c r="AE18" s="1">
        <f t="shared" si="9"/>
        <v>0</v>
      </c>
      <c r="AF18" s="1">
        <f t="shared" si="10"/>
        <v>0</v>
      </c>
      <c r="AG18" s="1">
        <f t="shared" si="11"/>
        <v>0</v>
      </c>
      <c r="AH18" s="1">
        <f t="shared" si="12"/>
        <v>0</v>
      </c>
      <c r="AI18" s="1">
        <f t="shared" si="13"/>
        <v>0</v>
      </c>
      <c r="AJ18" s="1">
        <f t="shared" si="14"/>
        <v>0</v>
      </c>
      <c r="AK18" s="1">
        <f t="shared" si="15"/>
        <v>0</v>
      </c>
      <c r="AL18" s="1">
        <f t="shared" si="16"/>
        <v>0</v>
      </c>
      <c r="AM18" s="1">
        <f t="shared" si="17"/>
        <v>0</v>
      </c>
      <c r="AN18" s="1">
        <f t="shared" si="18"/>
        <v>0</v>
      </c>
      <c r="AO18" s="1">
        <f t="shared" si="19"/>
        <v>0</v>
      </c>
      <c r="AP18" s="1">
        <f t="shared" si="20"/>
        <v>1</v>
      </c>
      <c r="AQ18" s="1">
        <f t="shared" si="21"/>
        <v>0.49986031282623883</v>
      </c>
      <c r="AR18" s="1">
        <f t="shared" si="22"/>
        <v>4.2376142343176909E-2</v>
      </c>
      <c r="AS18" s="1">
        <f t="shared" si="23"/>
        <v>0.15848443772233697</v>
      </c>
      <c r="AT18" s="20">
        <f t="shared" si="24"/>
        <v>0.28937031739023655</v>
      </c>
    </row>
    <row r="19" spans="1:46" x14ac:dyDescent="0.2">
      <c r="A19" t="s">
        <v>23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>PEARSON('dane po Vs'!S3:S30,'dane po Vs'!$S$3:$S$30)</f>
        <v>1.0000000000000002</v>
      </c>
      <c r="T19" s="1">
        <f>PEARSON('dane po Vs'!T3:T30,'dane po Vs'!$S$3:$S$30)</f>
        <v>6.8484924401450653E-2</v>
      </c>
      <c r="U19" s="1">
        <f>PEARSON('dane po Vs'!U3:U30,'dane po Vs'!$S$3:$S$30)</f>
        <v>-1.5278351401444516E-2</v>
      </c>
      <c r="V19" s="1">
        <f>PEARSON('dane po Vs'!V3:V30,'dane po Vs'!$S$3:$S$30)</f>
        <v>0.17139657318032722</v>
      </c>
      <c r="X19" s="1"/>
      <c r="Y19" t="str">
        <f t="shared" si="2"/>
        <v>X24</v>
      </c>
      <c r="Z19" s="1">
        <f t="shared" si="4"/>
        <v>0</v>
      </c>
      <c r="AA19" s="1">
        <f t="shared" si="5"/>
        <v>0</v>
      </c>
      <c r="AB19" s="1">
        <f t="shared" si="6"/>
        <v>0</v>
      </c>
      <c r="AC19" s="1">
        <f t="shared" si="7"/>
        <v>0</v>
      </c>
      <c r="AD19" s="1">
        <f t="shared" si="8"/>
        <v>0</v>
      </c>
      <c r="AE19" s="1">
        <f t="shared" si="9"/>
        <v>0</v>
      </c>
      <c r="AF19" s="1">
        <f t="shared" si="10"/>
        <v>0</v>
      </c>
      <c r="AG19" s="1">
        <f t="shared" si="11"/>
        <v>0</v>
      </c>
      <c r="AH19" s="1">
        <f t="shared" si="12"/>
        <v>0</v>
      </c>
      <c r="AI19" s="1">
        <f t="shared" si="13"/>
        <v>0</v>
      </c>
      <c r="AJ19" s="1">
        <f t="shared" si="14"/>
        <v>0</v>
      </c>
      <c r="AK19" s="1">
        <f t="shared" si="15"/>
        <v>0</v>
      </c>
      <c r="AL19" s="1">
        <f t="shared" si="16"/>
        <v>0</v>
      </c>
      <c r="AM19" s="1">
        <f t="shared" si="17"/>
        <v>0</v>
      </c>
      <c r="AN19" s="1">
        <f t="shared" si="18"/>
        <v>0</v>
      </c>
      <c r="AO19" s="1">
        <f t="shared" si="19"/>
        <v>0</v>
      </c>
      <c r="AP19" s="1">
        <f t="shared" si="20"/>
        <v>0</v>
      </c>
      <c r="AQ19" s="1">
        <f t="shared" si="21"/>
        <v>1.0000000000000002</v>
      </c>
      <c r="AR19" s="1">
        <f t="shared" si="22"/>
        <v>6.8484924401450653E-2</v>
      </c>
      <c r="AS19" s="1">
        <f t="shared" si="23"/>
        <v>1.5278351401444516E-2</v>
      </c>
      <c r="AT19" s="20">
        <f t="shared" si="24"/>
        <v>0.17139657318032722</v>
      </c>
    </row>
    <row r="20" spans="1:46" x14ac:dyDescent="0.2">
      <c r="A20" t="s">
        <v>24</v>
      </c>
      <c r="S20" s="1"/>
      <c r="T20" s="1">
        <f>PEARSON('dane po Vs'!T3:T30,'dane po Vs'!$T$3:$T$30)</f>
        <v>0.99999999999999989</v>
      </c>
      <c r="U20" s="1">
        <f>PEARSON('dane po Vs'!U3:U30,'dane po Vs'!$T$3:$T$30)</f>
        <v>0.22026796308919416</v>
      </c>
      <c r="V20" s="1">
        <f>PEARSON('dane po Vs'!V3:V30,'dane po Vs'!$T$3:$T$30)</f>
        <v>0.36314472780664669</v>
      </c>
      <c r="Y20" t="str">
        <f t="shared" si="2"/>
        <v>X25</v>
      </c>
      <c r="Z20" s="1">
        <f t="shared" si="4"/>
        <v>0</v>
      </c>
      <c r="AA20" s="1">
        <f t="shared" si="5"/>
        <v>0</v>
      </c>
      <c r="AB20" s="1">
        <f t="shared" si="6"/>
        <v>0</v>
      </c>
      <c r="AC20" s="1">
        <f t="shared" si="7"/>
        <v>0</v>
      </c>
      <c r="AD20" s="1">
        <f t="shared" si="8"/>
        <v>0</v>
      </c>
      <c r="AE20" s="1">
        <f t="shared" si="9"/>
        <v>0</v>
      </c>
      <c r="AF20" s="1">
        <f t="shared" si="10"/>
        <v>0</v>
      </c>
      <c r="AG20" s="1">
        <f t="shared" si="11"/>
        <v>0</v>
      </c>
      <c r="AH20" s="1">
        <f t="shared" si="12"/>
        <v>0</v>
      </c>
      <c r="AI20" s="1">
        <f t="shared" si="13"/>
        <v>0</v>
      </c>
      <c r="AJ20" s="1">
        <f t="shared" si="14"/>
        <v>0</v>
      </c>
      <c r="AK20" s="1">
        <f t="shared" si="15"/>
        <v>0</v>
      </c>
      <c r="AL20" s="1">
        <f t="shared" si="16"/>
        <v>0</v>
      </c>
      <c r="AM20" s="1">
        <f t="shared" si="17"/>
        <v>0</v>
      </c>
      <c r="AN20" s="1">
        <f t="shared" si="18"/>
        <v>0</v>
      </c>
      <c r="AO20" s="1">
        <f t="shared" si="19"/>
        <v>0</v>
      </c>
      <c r="AP20" s="1">
        <f t="shared" si="20"/>
        <v>0</v>
      </c>
      <c r="AQ20" s="1">
        <f t="shared" si="21"/>
        <v>0</v>
      </c>
      <c r="AR20" s="1">
        <f t="shared" si="22"/>
        <v>0.99999999999999989</v>
      </c>
      <c r="AS20" s="1">
        <f t="shared" si="23"/>
        <v>0.22026796308919416</v>
      </c>
      <c r="AT20" s="20">
        <f t="shared" si="24"/>
        <v>0.36314472780664669</v>
      </c>
    </row>
    <row r="21" spans="1:46" x14ac:dyDescent="0.2">
      <c r="A21" t="s">
        <v>25</v>
      </c>
      <c r="T21" s="1"/>
      <c r="U21" s="1">
        <f>PEARSON('dane po Vs'!U3:U30,'dane po Vs'!$U$3:$U$30)</f>
        <v>1</v>
      </c>
      <c r="V21" s="1">
        <f>PEARSON('dane po Vs'!V3:V30,'dane po Vs'!$U$3:$U$30)</f>
        <v>9.7616838850849413E-3</v>
      </c>
      <c r="Y21" t="str">
        <f t="shared" si="2"/>
        <v>X26</v>
      </c>
      <c r="Z21" s="1">
        <f t="shared" si="4"/>
        <v>0</v>
      </c>
      <c r="AA21" s="1">
        <f t="shared" si="5"/>
        <v>0</v>
      </c>
      <c r="AB21" s="1">
        <f t="shared" si="6"/>
        <v>0</v>
      </c>
      <c r="AC21" s="1">
        <f t="shared" si="7"/>
        <v>0</v>
      </c>
      <c r="AD21" s="1">
        <f t="shared" si="8"/>
        <v>0</v>
      </c>
      <c r="AE21" s="1">
        <f t="shared" si="9"/>
        <v>0</v>
      </c>
      <c r="AF21" s="1">
        <f t="shared" si="10"/>
        <v>0</v>
      </c>
      <c r="AG21" s="1">
        <f t="shared" si="11"/>
        <v>0</v>
      </c>
      <c r="AH21" s="1">
        <f t="shared" si="12"/>
        <v>0</v>
      </c>
      <c r="AI21" s="1">
        <f t="shared" si="13"/>
        <v>0</v>
      </c>
      <c r="AJ21" s="1">
        <f t="shared" si="14"/>
        <v>0</v>
      </c>
      <c r="AK21" s="1">
        <f t="shared" si="15"/>
        <v>0</v>
      </c>
      <c r="AL21" s="1">
        <f t="shared" si="16"/>
        <v>0</v>
      </c>
      <c r="AM21" s="1">
        <f t="shared" si="17"/>
        <v>0</v>
      </c>
      <c r="AN21" s="1">
        <f t="shared" si="18"/>
        <v>0</v>
      </c>
      <c r="AO21" s="1">
        <f t="shared" si="19"/>
        <v>0</v>
      </c>
      <c r="AP21" s="1">
        <f t="shared" si="20"/>
        <v>0</v>
      </c>
      <c r="AQ21" s="1">
        <f t="shared" si="21"/>
        <v>0</v>
      </c>
      <c r="AR21" s="1">
        <f t="shared" si="22"/>
        <v>0</v>
      </c>
      <c r="AS21" s="1">
        <f t="shared" si="23"/>
        <v>1</v>
      </c>
      <c r="AT21" s="20">
        <f t="shared" si="24"/>
        <v>9.7616838850849413E-3</v>
      </c>
    </row>
    <row r="22" spans="1:46" x14ac:dyDescent="0.2">
      <c r="A22" t="s">
        <v>26</v>
      </c>
      <c r="T22" s="1"/>
      <c r="U22" s="1"/>
      <c r="V22" s="1">
        <f>PEARSON('dane po Vs'!V3:V30,'dane po Vs'!$V$3:$V$30)</f>
        <v>0.99999999999999978</v>
      </c>
      <c r="Y22" t="str">
        <f t="shared" si="2"/>
        <v>X27</v>
      </c>
      <c r="Z22" s="1">
        <f t="shared" si="4"/>
        <v>0</v>
      </c>
      <c r="AA22" s="1">
        <f t="shared" si="5"/>
        <v>0</v>
      </c>
      <c r="AB22" s="1">
        <f t="shared" si="6"/>
        <v>0</v>
      </c>
      <c r="AC22" s="1">
        <f t="shared" si="7"/>
        <v>0</v>
      </c>
      <c r="AD22" s="1">
        <f t="shared" si="8"/>
        <v>0</v>
      </c>
      <c r="AE22" s="1">
        <f t="shared" si="9"/>
        <v>0</v>
      </c>
      <c r="AF22" s="1">
        <f t="shared" si="10"/>
        <v>0</v>
      </c>
      <c r="AG22" s="1">
        <f t="shared" si="11"/>
        <v>0</v>
      </c>
      <c r="AH22" s="1">
        <f t="shared" si="12"/>
        <v>0</v>
      </c>
      <c r="AI22" s="1">
        <f t="shared" si="13"/>
        <v>0</v>
      </c>
      <c r="AJ22" s="1">
        <f t="shared" si="14"/>
        <v>0</v>
      </c>
      <c r="AK22" s="1">
        <f t="shared" si="15"/>
        <v>0</v>
      </c>
      <c r="AL22" s="1">
        <f t="shared" si="16"/>
        <v>0</v>
      </c>
      <c r="AM22" s="1">
        <f t="shared" si="17"/>
        <v>0</v>
      </c>
      <c r="AN22" s="1">
        <f t="shared" si="18"/>
        <v>0</v>
      </c>
      <c r="AO22" s="1">
        <f t="shared" si="19"/>
        <v>0</v>
      </c>
      <c r="AP22" s="1">
        <f t="shared" si="20"/>
        <v>0</v>
      </c>
      <c r="AQ22" s="1">
        <f t="shared" si="21"/>
        <v>0</v>
      </c>
      <c r="AR22" s="1">
        <f t="shared" si="22"/>
        <v>0</v>
      </c>
      <c r="AS22" s="1">
        <f t="shared" si="23"/>
        <v>0</v>
      </c>
      <c r="AT22" s="19">
        <f t="shared" si="24"/>
        <v>0.99999999999999978</v>
      </c>
    </row>
  </sheetData>
  <phoneticPr fontId="0" type="noConversion"/>
  <conditionalFormatting sqref="Y1:AT22">
    <cfRule type="cellIs" dxfId="0" priority="1" operator="greaterThan">
      <formula>0.6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4" sqref="S34"/>
    </sheetView>
  </sheetViews>
  <sheetFormatPr defaultRowHeight="12.75" x14ac:dyDescent="0.2"/>
  <cols>
    <col min="1" max="1" width="13.85546875" customWidth="1"/>
    <col min="3" max="3" width="9.140625" style="13"/>
    <col min="4" max="11" width="9.140625" style="11"/>
    <col min="17" max="17" width="18" customWidth="1"/>
    <col min="19" max="19" width="9.140625" style="12"/>
    <col min="20" max="21" width="9.140625" style="11"/>
    <col min="23" max="23" width="9.7109375" bestFit="1" customWidth="1"/>
  </cols>
  <sheetData>
    <row r="1" spans="1:30" x14ac:dyDescent="0.2">
      <c r="A1" t="s">
        <v>168</v>
      </c>
      <c r="B1" t="str">
        <f>'dane po Vs'!B2</f>
        <v>Chroniony obszar lądowy (% powierzchni państwa)</v>
      </c>
      <c r="C1" s="13" t="str">
        <f>'dane po Vs'!C2</f>
        <v>Połowy w regionach rybackich (tys.ton)</v>
      </c>
      <c r="D1" s="11" t="str">
        <f>'dane po Vs'!D2</f>
        <v>Indeks wydajnosci zasobów (rok 2000=100)</v>
      </c>
      <c r="E1" s="11" t="str">
        <f>'dane po Vs'!E2</f>
        <v>Zależność energetyczna (%)</v>
      </c>
      <c r="F1" s="11" t="str">
        <f>'dane po Vs'!F2</f>
        <v>Emisja tlenków siarki (kg/osoba)</v>
      </c>
      <c r="G1" s="11" t="str">
        <f>'dane po Vs'!G2</f>
        <v>Emisja cząstek stałych (kg/osoba)</v>
      </c>
      <c r="H1" s="11" t="str">
        <f>'dane po Vs'!H2</f>
        <v>Zanieczyszczenie hałasem (% ludności)</v>
      </c>
      <c r="I1" s="11" t="str">
        <f>'dane po Vs'!I2</f>
        <v>Konsumpcja surowców (ton/osoba)</v>
      </c>
      <c r="J1" s="11" t="str">
        <f>'dane po Vs'!J2</f>
        <v>Zużycie nawozów (kg/ha)</v>
      </c>
      <c r="K1" s="11" t="str">
        <f>'dane po Vs'!K2</f>
        <v>Odpady komunalne (kg/osoba)</v>
      </c>
      <c r="L1" t="str">
        <f>'dane po Vs'!L2</f>
        <v>Odnawialna energia elektryczna (%konsumpcji prądu)</v>
      </c>
      <c r="M1" t="str">
        <f>'dane po Vs'!M2</f>
        <v>Krajowa konsumpcja biomasy (100 tys. ton ekwiwalentu oleju)</v>
      </c>
      <c r="N1" t="str">
        <f>'dane po Vs'!N2</f>
        <v>Uprawy ekologiczne (% użytków rolnych)</v>
      </c>
      <c r="O1" t="str">
        <f>'dane po Vs'!O2</f>
        <v>Odzysk odpadów (kg/osoba)</v>
      </c>
      <c r="P1" t="str">
        <f>'dane po Vs'!P2</f>
        <v>Wydatki na ochronę środoiwska (% PKB)</v>
      </c>
      <c r="Q1" t="str">
        <f>'dane po Vs'!Q2</f>
        <v>Dochody z podatków środoiwskowych (% PKB)</v>
      </c>
      <c r="R1" t="str">
        <f>'dane po Vs'!R2</f>
        <v>Patenty związane z recyklingiem i surowcami wtórnymi  (liczba)</v>
      </c>
      <c r="S1" s="12" t="str">
        <f>'dane po Vs'!S2</f>
        <v>Wydatki publiczne na badania i rozwój dotyczące środowiska (% PKB)</v>
      </c>
      <c r="T1" s="11" t="str">
        <f>'dane po Vs'!T2</f>
        <v>Stopa bezrobocia ludzi młodych w wieku 15-24 lata, obliczona jako udział (%) w całkowitej populacji w tej samej grupie wiekowej</v>
      </c>
      <c r="U1" s="11" t="str">
        <f>'dane po Vs'!U2</f>
        <v>Osoby zagrożone ubóstwem lub wykluczeniem społecznym</v>
      </c>
      <c r="V1" t="str">
        <f>'dane po Vs'!V2</f>
        <v>Zatrudnienie w sektorze dóbr i usług środowiskowych (ekwiwalent pełnego czasu pracy ∙〖10〗^(-3); FTE)</v>
      </c>
      <c r="W1" t="s">
        <v>62</v>
      </c>
      <c r="X1" s="8" t="s">
        <v>63</v>
      </c>
      <c r="Y1" t="s">
        <v>61</v>
      </c>
      <c r="Z1" t="s">
        <v>63</v>
      </c>
      <c r="AA1" s="13" t="str">
        <f t="shared" ref="AA1:AA29" si="0">X1</f>
        <v>zi</v>
      </c>
      <c r="AB1" s="11" t="s">
        <v>118</v>
      </c>
      <c r="AC1" s="11" t="s">
        <v>121</v>
      </c>
      <c r="AD1" s="11" t="s">
        <v>122</v>
      </c>
    </row>
    <row r="2" spans="1:30" x14ac:dyDescent="0.2">
      <c r="A2" t="str">
        <f>'dane po Vs'!A3</f>
        <v>Austria</v>
      </c>
      <c r="B2">
        <f>'dane po Vs'!B3</f>
        <v>11</v>
      </c>
      <c r="C2" s="13">
        <f>'dane po Vs'!C3</f>
        <v>105.2</v>
      </c>
      <c r="D2" s="11">
        <f>'dane po Vs'!D3</f>
        <v>366</v>
      </c>
      <c r="E2" s="11">
        <f>'dane po Vs'!E3</f>
        <v>69</v>
      </c>
      <c r="F2" s="11">
        <f>'dane po Vs'!F3</f>
        <v>1.9</v>
      </c>
      <c r="G2" s="11">
        <f>'dane po Vs'!G3</f>
        <v>3.875</v>
      </c>
      <c r="H2" s="11">
        <f>'dane po Vs'!H3</f>
        <v>19.8</v>
      </c>
      <c r="I2" s="11">
        <f>'dane po Vs'!I3</f>
        <v>25</v>
      </c>
      <c r="J2" s="11">
        <f>'dane po Vs'!J3</f>
        <v>3</v>
      </c>
      <c r="K2" s="11">
        <f>'dane po Vs'!K3</f>
        <v>597</v>
      </c>
      <c r="L2">
        <f>'dane po Vs'!L3</f>
        <v>27</v>
      </c>
      <c r="M2">
        <f>'dane po Vs'!M3</f>
        <v>15.1</v>
      </c>
      <c r="N2">
        <f>'dane po Vs'!N3</f>
        <v>17</v>
      </c>
      <c r="O2">
        <f>'dane po Vs'!O3</f>
        <v>2332</v>
      </c>
      <c r="P2">
        <f>'dane po Vs'!P3</f>
        <v>0.3</v>
      </c>
      <c r="Q2">
        <f>'dane po Vs'!Q3</f>
        <v>2.37</v>
      </c>
      <c r="R2">
        <f>'dane po Vs'!R3</f>
        <v>7.07</v>
      </c>
      <c r="S2" s="12">
        <f>'dane po Vs'!S3</f>
        <v>0.13</v>
      </c>
      <c r="T2" s="11">
        <f>'dane po Vs'!T3</f>
        <v>9.4</v>
      </c>
      <c r="U2" s="11">
        <f>'dane po Vs'!U3</f>
        <v>16.7</v>
      </c>
      <c r="V2">
        <f>'dane po Vs'!V3</f>
        <v>166.80385803767996</v>
      </c>
      <c r="W2" s="9">
        <f t="shared" ref="W2:W29" si="1">((B2-$B$30)^2+(C2-$C$30)^2+(D2-$D$30)^2+(E2-$E$30)^2+(F2-$F$30)^2+(G2-$G$30)^2+(H2-$H$30)^2+(I2-$I$30)^2+(J2-$J$30)^2+(K2-$K$30)^2+(L2-$L$30)^2+(M2-$M$30)^2+(N2-$N$30)^2+(O2-$O$30)^2+(P2-$P$30)^2+(Q2-$Q$30)^2+(R2-$R$30)^2+(S2-$S$30)^2+(T2-$T$30)^2+(U2-$U$30)^2+(V2-$V$30)^2)^(0.5)</f>
        <v>8634.6781258894953</v>
      </c>
      <c r="X2" s="9">
        <f t="shared" ref="X2:X29" si="2">1-(W2/$AD$3)</f>
        <v>0.34589823555157595</v>
      </c>
      <c r="Y2" t="str">
        <f t="shared" ref="Y2:Y29" si="3">A2</f>
        <v>Austria</v>
      </c>
      <c r="Z2" s="10">
        <f t="shared" ref="Z2:Z29" si="4">X2</f>
        <v>0.34589823555157595</v>
      </c>
      <c r="AA2" s="13">
        <f t="shared" si="0"/>
        <v>0.34589823555157595</v>
      </c>
      <c r="AB2" s="10">
        <f>AVERAGE(W2:W29)</f>
        <v>8755.0367899412122</v>
      </c>
      <c r="AC2" s="10">
        <f>STDEV(W2:W29)</f>
        <v>2222.8904368040257</v>
      </c>
      <c r="AD2" t="s">
        <v>165</v>
      </c>
    </row>
    <row r="3" spans="1:30" x14ac:dyDescent="0.2">
      <c r="A3" t="str">
        <f>'dane po Vs'!A4</f>
        <v>Belgia</v>
      </c>
      <c r="B3">
        <f>'dane po Vs'!B4</f>
        <v>10</v>
      </c>
      <c r="C3" s="13">
        <f>'dane po Vs'!C4</f>
        <v>98.9</v>
      </c>
      <c r="D3" s="11">
        <f>'dane po Vs'!D4</f>
        <v>231.76190476190476</v>
      </c>
      <c r="E3" s="11">
        <f>'dane po Vs'!E4</f>
        <v>76.900000000000006</v>
      </c>
      <c r="F3" s="11">
        <f>'dane po Vs'!F4</f>
        <v>11.6</v>
      </c>
      <c r="G3" s="11">
        <f>'dane po Vs'!G4</f>
        <v>4.4000000000000004</v>
      </c>
      <c r="H3" s="11">
        <f>'dane po Vs'!H4</f>
        <v>22.9</v>
      </c>
      <c r="I3" s="11">
        <f>'dane po Vs'!I4</f>
        <v>16.899999999999999</v>
      </c>
      <c r="J3" s="11">
        <f>'dane po Vs'!J4</f>
        <v>9</v>
      </c>
      <c r="K3" s="11">
        <f>'dane po Vs'!K4</f>
        <v>493</v>
      </c>
      <c r="L3">
        <f>'dane po Vs'!L4</f>
        <v>3.1</v>
      </c>
      <c r="M3">
        <f>'dane po Vs'!M4</f>
        <v>6.8</v>
      </c>
      <c r="N3">
        <f>'dane po Vs'!N4</f>
        <v>2.4</v>
      </c>
      <c r="O3">
        <f>'dane po Vs'!O4</f>
        <v>2036</v>
      </c>
      <c r="P3">
        <f>'dane po Vs'!P4</f>
        <v>0.37</v>
      </c>
      <c r="Q3">
        <f>'dane po Vs'!Q4</f>
        <v>2.2200000000000002</v>
      </c>
      <c r="R3">
        <f>'dane po Vs'!R4</f>
        <v>4.22</v>
      </c>
      <c r="S3" s="12">
        <f>'dane po Vs'!S4</f>
        <v>0.15</v>
      </c>
      <c r="T3" s="11">
        <f>'dane po Vs'!T4</f>
        <v>18.8</v>
      </c>
      <c r="U3" s="11">
        <f>'dane po Vs'!U4</f>
        <v>21.6</v>
      </c>
      <c r="V3">
        <f>'dane po Vs'!V4</f>
        <v>76.7</v>
      </c>
      <c r="W3" s="9">
        <f t="shared" si="1"/>
        <v>8926.1795768087031</v>
      </c>
      <c r="X3" s="9">
        <f t="shared" si="2"/>
        <v>0.32381616015679837</v>
      </c>
      <c r="Y3" t="str">
        <f t="shared" si="3"/>
        <v>Belgia</v>
      </c>
      <c r="Z3" s="10">
        <f t="shared" si="4"/>
        <v>0.32381616015679837</v>
      </c>
      <c r="AA3" s="13">
        <f t="shared" si="0"/>
        <v>0.32381616015679837</v>
      </c>
      <c r="AB3" s="10">
        <f>AVERAGE(Z3:Z30)</f>
        <v>0.33644303394731651</v>
      </c>
      <c r="AC3">
        <f>STDEV(Z2:Z29)</f>
        <v>0.1683903598594487</v>
      </c>
      <c r="AD3" s="10">
        <f>AB2+2*AC2</f>
        <v>13200.817663549264</v>
      </c>
    </row>
    <row r="4" spans="1:30" x14ac:dyDescent="0.2">
      <c r="A4" t="str">
        <f>'dane po Vs'!A5</f>
        <v>Bułgaria</v>
      </c>
      <c r="B4">
        <f>'dane po Vs'!B5</f>
        <v>30</v>
      </c>
      <c r="C4" s="13">
        <f>'dane po Vs'!C5</f>
        <v>107.4</v>
      </c>
      <c r="D4" s="11">
        <f>'dane po Vs'!D5</f>
        <v>24</v>
      </c>
      <c r="E4" s="11">
        <f>'dane po Vs'!E5</f>
        <v>50.7</v>
      </c>
      <c r="F4" s="11">
        <f>'dane po Vs'!F5</f>
        <v>47.112499999999997</v>
      </c>
      <c r="G4" s="11">
        <f>'dane po Vs'!G5</f>
        <v>6.9874999999999998</v>
      </c>
      <c r="H4" s="11">
        <f>'dane po Vs'!H5</f>
        <v>15.9</v>
      </c>
      <c r="I4" s="11">
        <f>'dane po Vs'!I5</f>
        <v>18.8</v>
      </c>
      <c r="J4" s="11">
        <f>'dane po Vs'!J5</f>
        <v>0</v>
      </c>
      <c r="K4" s="11">
        <f>'dane po Vs'!K5</f>
        <v>553</v>
      </c>
      <c r="L4">
        <f>'dane po Vs'!L5</f>
        <v>9.1999999999999993</v>
      </c>
      <c r="M4">
        <f>'dane po Vs'!M5</f>
        <v>21.3</v>
      </c>
      <c r="N4">
        <f>'dane po Vs'!N5</f>
        <v>0.3</v>
      </c>
      <c r="O4">
        <f>'dane po Vs'!O5</f>
        <v>373</v>
      </c>
      <c r="P4">
        <f>'dane po Vs'!P5</f>
        <v>1.02</v>
      </c>
      <c r="Q4">
        <f>'dane po Vs'!Q5</f>
        <v>3.19</v>
      </c>
      <c r="R4">
        <f>'dane po Vs'!R5</f>
        <v>1</v>
      </c>
      <c r="S4" s="12">
        <f>'dane po Vs'!S5</f>
        <v>0.25</v>
      </c>
      <c r="T4" s="11">
        <f>'dane po Vs'!T5</f>
        <v>14.1</v>
      </c>
      <c r="U4" s="11">
        <f>'dane po Vs'!U5</f>
        <v>60.7</v>
      </c>
      <c r="V4">
        <f>'dane po Vs'!V5</f>
        <v>33.18</v>
      </c>
      <c r="W4" s="9">
        <f t="shared" si="1"/>
        <v>10586.847407012154</v>
      </c>
      <c r="X4" s="9">
        <f t="shared" si="2"/>
        <v>0.19801578380670548</v>
      </c>
      <c r="Y4" t="str">
        <f t="shared" si="3"/>
        <v>Bułgaria</v>
      </c>
      <c r="Z4" s="10">
        <f t="shared" si="4"/>
        <v>0.19801578380670548</v>
      </c>
      <c r="AA4" s="13">
        <f t="shared" si="0"/>
        <v>0.19801578380670548</v>
      </c>
      <c r="AB4" t="s">
        <v>165</v>
      </c>
      <c r="AC4" t="s">
        <v>165</v>
      </c>
      <c r="AD4" t="s">
        <v>165</v>
      </c>
    </row>
    <row r="5" spans="1:30" x14ac:dyDescent="0.2">
      <c r="A5" t="str">
        <f>'dane po Vs'!A6</f>
        <v>Chorwacja</v>
      </c>
      <c r="B5">
        <f>'dane po Vs'!B6</f>
        <v>37</v>
      </c>
      <c r="C5" s="13">
        <f>'dane po Vs'!C6</f>
        <v>78.7</v>
      </c>
      <c r="D5" s="11">
        <f>'dane po Vs'!D6</f>
        <v>549</v>
      </c>
      <c r="E5" s="11">
        <f>'dane po Vs'!E6</f>
        <v>51.6</v>
      </c>
      <c r="F5" s="11">
        <f>'dane po Vs'!F6</f>
        <v>7.2125000000000004</v>
      </c>
      <c r="G5" s="11">
        <f>'dane po Vs'!G6</f>
        <v>7.95</v>
      </c>
      <c r="H5" s="11">
        <f>'dane po Vs'!H6</f>
        <v>9.8571428571428577</v>
      </c>
      <c r="I5" s="11">
        <f>'dane po Vs'!I6</f>
        <v>13.6</v>
      </c>
      <c r="J5" s="11">
        <f>'dane po Vs'!J6</f>
        <v>12</v>
      </c>
      <c r="K5" s="11">
        <f>'dane po Vs'!K6</f>
        <v>399</v>
      </c>
      <c r="L5">
        <f>'dane po Vs'!L6</f>
        <v>22.2</v>
      </c>
      <c r="M5">
        <f>'dane po Vs'!M6</f>
        <v>25.7</v>
      </c>
      <c r="N5">
        <f>'dane po Vs'!N6</f>
        <v>4.1100000000000003</v>
      </c>
      <c r="O5">
        <f>'dane po Vs'!O6</f>
        <v>1348</v>
      </c>
      <c r="P5">
        <f>'dane po Vs'!P6</f>
        <v>0.72</v>
      </c>
      <c r="Q5">
        <f>'dane po Vs'!Q6</f>
        <v>3.14</v>
      </c>
      <c r="R5">
        <f>'dane po Vs'!R6</f>
        <v>0.33</v>
      </c>
      <c r="S5" s="12">
        <f>'dane po Vs'!S6</f>
        <v>0.2</v>
      </c>
      <c r="T5" s="11">
        <f>'dane po Vs'!T6</f>
        <v>25.4</v>
      </c>
      <c r="U5" s="11">
        <f>'dane po Vs'!U6</f>
        <v>30.357142857142861</v>
      </c>
      <c r="V5">
        <f>'dane po Vs'!V6</f>
        <v>48.333333333333336</v>
      </c>
      <c r="W5" s="9">
        <f t="shared" si="1"/>
        <v>9625.0277696072153</v>
      </c>
      <c r="X5" s="9">
        <f t="shared" si="2"/>
        <v>0.27087639455968648</v>
      </c>
      <c r="Y5" t="str">
        <f t="shared" si="3"/>
        <v>Chorwacja</v>
      </c>
      <c r="Z5" s="10">
        <f t="shared" si="4"/>
        <v>0.27087639455968648</v>
      </c>
      <c r="AA5" s="13">
        <f t="shared" si="0"/>
        <v>0.27087639455968648</v>
      </c>
      <c r="AB5" t="s">
        <v>165</v>
      </c>
      <c r="AC5" t="s">
        <v>165</v>
      </c>
      <c r="AD5" t="s">
        <v>165</v>
      </c>
    </row>
    <row r="6" spans="1:30" x14ac:dyDescent="0.2">
      <c r="A6" t="str">
        <f>'dane po Vs'!A7</f>
        <v>Cypr</v>
      </c>
      <c r="B6">
        <f>'dane po Vs'!B7</f>
        <v>7</v>
      </c>
      <c r="C6" s="13">
        <f>'dane po Vs'!C7</f>
        <v>105.1</v>
      </c>
      <c r="D6" s="11">
        <f>'dane po Vs'!D7</f>
        <v>283</v>
      </c>
      <c r="E6" s="11">
        <f>'dane po Vs'!E7</f>
        <v>95.9</v>
      </c>
      <c r="F6" s="11">
        <f>'dane po Vs'!F7</f>
        <v>21.462500000000002</v>
      </c>
      <c r="G6" s="11">
        <f>'dane po Vs'!G7</f>
        <v>3.1000000000000005</v>
      </c>
      <c r="H6" s="11">
        <f>'dane po Vs'!H7</f>
        <v>36.799999999999997</v>
      </c>
      <c r="I6" s="11">
        <f>'dane po Vs'!I7</f>
        <v>27.3</v>
      </c>
      <c r="J6" s="11">
        <f>'dane po Vs'!J7</f>
        <v>31</v>
      </c>
      <c r="K6" s="11">
        <f>'dane po Vs'!K7</f>
        <v>704</v>
      </c>
      <c r="L6">
        <f>'dane po Vs'!L7</f>
        <v>4</v>
      </c>
      <c r="M6">
        <f>'dane po Vs'!M7</f>
        <v>178.4</v>
      </c>
      <c r="N6">
        <f>'dane po Vs'!N7</f>
        <v>1.5</v>
      </c>
      <c r="O6">
        <f>'dane po Vs'!O7</f>
        <v>2476</v>
      </c>
      <c r="P6">
        <f>'dane po Vs'!P7</f>
        <v>0.26</v>
      </c>
      <c r="Q6">
        <f>'dane po Vs'!Q7</f>
        <v>3.14</v>
      </c>
      <c r="R6">
        <f>'dane po Vs'!R7</f>
        <v>0.17</v>
      </c>
      <c r="S6" s="12">
        <f>'dane po Vs'!S7</f>
        <v>0.1</v>
      </c>
      <c r="T6" s="11">
        <f>'dane po Vs'!T7</f>
        <v>10.199999999999999</v>
      </c>
      <c r="U6" s="11">
        <f>'dane po Vs'!U7</f>
        <v>25.2</v>
      </c>
      <c r="V6">
        <f>'dane po Vs'!V7</f>
        <v>144.90352633826882</v>
      </c>
      <c r="W6" s="9">
        <f t="shared" si="1"/>
        <v>8492.1449980843809</v>
      </c>
      <c r="X6" s="9">
        <f t="shared" si="2"/>
        <v>0.35669553094932127</v>
      </c>
      <c r="Y6" t="str">
        <f t="shared" si="3"/>
        <v>Cypr</v>
      </c>
      <c r="Z6" s="10">
        <f t="shared" si="4"/>
        <v>0.35669553094932127</v>
      </c>
      <c r="AA6" s="13">
        <f t="shared" si="0"/>
        <v>0.35669553094932127</v>
      </c>
      <c r="AB6" t="s">
        <v>165</v>
      </c>
      <c r="AC6" t="s">
        <v>167</v>
      </c>
      <c r="AD6" t="s">
        <v>165</v>
      </c>
    </row>
    <row r="7" spans="1:30" x14ac:dyDescent="0.2">
      <c r="A7" t="str">
        <f>'dane po Vs'!A8</f>
        <v>Czechy</v>
      </c>
      <c r="B7">
        <f>'dane po Vs'!B8</f>
        <v>9</v>
      </c>
      <c r="C7" s="13">
        <f>'dane po Vs'!C8</f>
        <v>125</v>
      </c>
      <c r="D7" s="11">
        <f>'dane po Vs'!D8</f>
        <v>8</v>
      </c>
      <c r="E7" s="11">
        <f>'dane po Vs'!E8</f>
        <v>25</v>
      </c>
      <c r="F7" s="11">
        <f>'dane po Vs'!F8</f>
        <v>14.3</v>
      </c>
      <c r="G7" s="11">
        <f>'dane po Vs'!G8</f>
        <v>3.7625000000000006</v>
      </c>
      <c r="H7" s="11">
        <f>'dane po Vs'!H8</f>
        <v>18.399999999999999</v>
      </c>
      <c r="I7" s="11">
        <f>'dane po Vs'!I8</f>
        <v>19.100000000000001</v>
      </c>
      <c r="J7" s="11">
        <f>'dane po Vs'!J8</f>
        <v>2</v>
      </c>
      <c r="K7" s="11">
        <f>'dane po Vs'!K8</f>
        <v>294</v>
      </c>
      <c r="L7">
        <f>'dane po Vs'!L8</f>
        <v>8</v>
      </c>
      <c r="M7">
        <f>'dane po Vs'!M8</f>
        <v>5.9</v>
      </c>
      <c r="N7">
        <f>'dane po Vs'!N8</f>
        <v>8.1999999999999993</v>
      </c>
      <c r="O7">
        <f>'dane po Vs'!O8</f>
        <v>3394</v>
      </c>
      <c r="P7">
        <f>'dane po Vs'!P8</f>
        <v>0.79</v>
      </c>
      <c r="Q7">
        <f>'dane po Vs'!Q8</f>
        <v>2.31</v>
      </c>
      <c r="R7">
        <f>'dane po Vs'!R8</f>
        <v>6</v>
      </c>
      <c r="S7" s="12">
        <f>'dane po Vs'!S8</f>
        <v>0.3</v>
      </c>
      <c r="T7" s="11">
        <f>'dane po Vs'!T8</f>
        <v>10.7</v>
      </c>
      <c r="U7" s="11">
        <f>'dane po Vs'!U8</f>
        <v>15.8</v>
      </c>
      <c r="V7">
        <f>'dane po Vs'!V8</f>
        <v>106.25</v>
      </c>
      <c r="W7" s="9">
        <f t="shared" si="1"/>
        <v>7562.7979571808883</v>
      </c>
      <c r="X7" s="9">
        <f t="shared" si="2"/>
        <v>0.42709624888891151</v>
      </c>
      <c r="Y7" t="str">
        <f t="shared" si="3"/>
        <v>Czechy</v>
      </c>
      <c r="Z7" s="10">
        <f t="shared" si="4"/>
        <v>0.42709624888891151</v>
      </c>
      <c r="AA7" s="13">
        <f t="shared" si="0"/>
        <v>0.42709624888891151</v>
      </c>
      <c r="AB7" t="s">
        <v>165</v>
      </c>
      <c r="AC7" t="s">
        <v>165</v>
      </c>
      <c r="AD7" t="s">
        <v>165</v>
      </c>
    </row>
    <row r="8" spans="1:30" x14ac:dyDescent="0.2">
      <c r="A8" t="str">
        <f>'dane po Vs'!A9</f>
        <v>Dania</v>
      </c>
      <c r="B8">
        <f>'dane po Vs'!B9</f>
        <v>7</v>
      </c>
      <c r="C8" s="13">
        <f>'dane po Vs'!C9</f>
        <v>98.8</v>
      </c>
      <c r="D8" s="11">
        <f>'dane po Vs'!D9</f>
        <v>231.76190476190476</v>
      </c>
      <c r="E8" s="11">
        <f>'dane po Vs'!E9</f>
        <v>-24</v>
      </c>
      <c r="F8" s="11">
        <f>'dane po Vs'!F9</f>
        <v>5</v>
      </c>
      <c r="G8" s="11">
        <f>'dane po Vs'!G9</f>
        <v>7.8</v>
      </c>
      <c r="H8" s="11">
        <f>'dane po Vs'!H9</f>
        <v>19.899999999999999</v>
      </c>
      <c r="I8" s="11">
        <f>'dane po Vs'!I9</f>
        <v>28.4</v>
      </c>
      <c r="J8" s="11">
        <f>'dane po Vs'!J9</f>
        <v>12</v>
      </c>
      <c r="K8" s="11">
        <f>'dane po Vs'!K9</f>
        <v>790</v>
      </c>
      <c r="L8">
        <f>'dane po Vs'!L9</f>
        <v>17.8</v>
      </c>
      <c r="M8">
        <f>'dane po Vs'!M9</f>
        <v>2.5</v>
      </c>
      <c r="N8">
        <f>'dane po Vs'!N9</f>
        <v>5</v>
      </c>
      <c r="O8">
        <f>'dane po Vs'!O9</f>
        <v>4272</v>
      </c>
      <c r="P8">
        <f>'dane po Vs'!P9</f>
        <v>0.42</v>
      </c>
      <c r="Q8">
        <f>'dane po Vs'!Q9</f>
        <v>4.74</v>
      </c>
      <c r="R8">
        <f>'dane po Vs'!R9</f>
        <v>4.24</v>
      </c>
      <c r="S8" s="12">
        <f>'dane po Vs'!S9</f>
        <v>0.08</v>
      </c>
      <c r="T8" s="11">
        <f>'dane po Vs'!T9</f>
        <v>7.5</v>
      </c>
      <c r="U8" s="11">
        <f>'dane po Vs'!U9</f>
        <v>16.8</v>
      </c>
      <c r="V8">
        <f>'dane po Vs'!V9</f>
        <v>68.575000000000003</v>
      </c>
      <c r="W8" s="9">
        <f t="shared" si="1"/>
        <v>6710.3820660726115</v>
      </c>
      <c r="X8" s="9">
        <f t="shared" si="2"/>
        <v>0.49166921041553036</v>
      </c>
      <c r="Y8" t="str">
        <f t="shared" si="3"/>
        <v>Dania</v>
      </c>
      <c r="Z8" s="10">
        <f t="shared" si="4"/>
        <v>0.49166921041553036</v>
      </c>
      <c r="AA8" s="13">
        <f t="shared" si="0"/>
        <v>0.49166921041553036</v>
      </c>
      <c r="AB8" t="s">
        <v>165</v>
      </c>
      <c r="AC8" t="s">
        <v>165</v>
      </c>
      <c r="AD8" t="s">
        <v>165</v>
      </c>
    </row>
    <row r="9" spans="1:30" x14ac:dyDescent="0.2">
      <c r="A9" t="str">
        <f>'dane po Vs'!A10</f>
        <v>Estonia</v>
      </c>
      <c r="B9">
        <f>'dane po Vs'!B10</f>
        <v>17</v>
      </c>
      <c r="C9" s="13">
        <f>'dane po Vs'!C10</f>
        <v>98.3</v>
      </c>
      <c r="D9" s="11">
        <f>'dane po Vs'!D10</f>
        <v>227</v>
      </c>
      <c r="E9" s="11">
        <f>'dane po Vs'!E10</f>
        <v>24.7</v>
      </c>
      <c r="F9" s="11">
        <f>'dane po Vs'!F10</f>
        <v>40.512499999999996</v>
      </c>
      <c r="G9" s="11">
        <f>'dane po Vs'!G10</f>
        <v>14.112499999999997</v>
      </c>
      <c r="H9" s="11">
        <f>'dane po Vs'!H10</f>
        <v>22.8</v>
      </c>
      <c r="I9" s="11">
        <f>'dane po Vs'!I10</f>
        <v>29</v>
      </c>
      <c r="J9" s="11">
        <f>'dane po Vs'!J10</f>
        <v>-7</v>
      </c>
      <c r="K9" s="11">
        <f>'dane po Vs'!K10</f>
        <v>449</v>
      </c>
      <c r="L9">
        <f>'dane po Vs'!L10</f>
        <v>17.100000000000001</v>
      </c>
      <c r="M9">
        <f>'dane po Vs'!M10</f>
        <v>11.8</v>
      </c>
      <c r="N9">
        <f>'dane po Vs'!N10</f>
        <v>8.6999999999999993</v>
      </c>
      <c r="O9">
        <f>'dane po Vs'!O10</f>
        <v>2343</v>
      </c>
      <c r="P9">
        <f>'dane po Vs'!P10</f>
        <v>0.53999999999999992</v>
      </c>
      <c r="Q9">
        <f>'dane po Vs'!Q10</f>
        <v>2.19</v>
      </c>
      <c r="R9">
        <f>'dane po Vs'!R10</f>
        <v>0</v>
      </c>
      <c r="S9" s="12">
        <f>'dane po Vs'!S10</f>
        <v>0.09</v>
      </c>
      <c r="T9" s="11">
        <f>'dane po Vs'!T10</f>
        <v>10.1</v>
      </c>
      <c r="U9" s="11">
        <f>'dane po Vs'!U10</f>
        <v>22</v>
      </c>
      <c r="V9">
        <f>'dane po Vs'!V10</f>
        <v>28.25</v>
      </c>
      <c r="W9" s="9">
        <f t="shared" si="1"/>
        <v>8620.333347376336</v>
      </c>
      <c r="X9" s="9">
        <f t="shared" si="2"/>
        <v>0.34698489388432219</v>
      </c>
      <c r="Y9" t="str">
        <f t="shared" si="3"/>
        <v>Estonia</v>
      </c>
      <c r="Z9" s="10">
        <f t="shared" si="4"/>
        <v>0.34698489388432219</v>
      </c>
      <c r="AA9" s="13">
        <f t="shared" si="0"/>
        <v>0.34698489388432219</v>
      </c>
      <c r="AB9" t="s">
        <v>165</v>
      </c>
      <c r="AC9" t="s">
        <v>165</v>
      </c>
      <c r="AD9" t="s">
        <v>165</v>
      </c>
    </row>
    <row r="10" spans="1:30" x14ac:dyDescent="0.2">
      <c r="A10" t="str">
        <f>'dane po Vs'!A11</f>
        <v>Finlandia</v>
      </c>
      <c r="B10">
        <f>'dane po Vs'!B11</f>
        <v>13</v>
      </c>
      <c r="C10" s="13">
        <f>'dane po Vs'!C11</f>
        <v>106</v>
      </c>
      <c r="D10" s="11">
        <f>'dane po Vs'!D11</f>
        <v>231.76190476190476</v>
      </c>
      <c r="E10" s="11">
        <f>'dane po Vs'!E11</f>
        <v>52.9</v>
      </c>
      <c r="F10" s="11">
        <f>'dane po Vs'!F11</f>
        <v>10.237500000000001</v>
      </c>
      <c r="G10" s="11">
        <f>'dane po Vs'!G11</f>
        <v>8.1</v>
      </c>
      <c r="H10" s="11">
        <f>'dane po Vs'!H11</f>
        <v>16</v>
      </c>
      <c r="I10" s="11">
        <f>'dane po Vs'!I11</f>
        <v>38.799999999999997</v>
      </c>
      <c r="J10" s="11">
        <f>'dane po Vs'!J11</f>
        <v>5</v>
      </c>
      <c r="K10" s="11">
        <f>'dane po Vs'!K11</f>
        <v>506</v>
      </c>
      <c r="L10">
        <f>'dane po Vs'!L11</f>
        <v>29.6</v>
      </c>
      <c r="M10">
        <f>'dane po Vs'!M11</f>
        <v>51.4</v>
      </c>
      <c r="N10">
        <f>'dane po Vs'!N11</f>
        <v>6.6</v>
      </c>
      <c r="O10">
        <f>'dane po Vs'!O11</f>
        <v>486</v>
      </c>
      <c r="P10">
        <f>'dane po Vs'!P11</f>
        <v>0.39</v>
      </c>
      <c r="Q10">
        <f>'dane po Vs'!Q11</f>
        <v>2.66</v>
      </c>
      <c r="R10">
        <f>'dane po Vs'!R11</f>
        <v>9.6</v>
      </c>
      <c r="S10" s="12">
        <f>'dane po Vs'!S11</f>
        <v>0.28000000000000003</v>
      </c>
      <c r="T10" s="11">
        <f>'dane po Vs'!T11</f>
        <v>16.5</v>
      </c>
      <c r="U10" s="11">
        <f>'dane po Vs'!U11</f>
        <v>17.399999999999999</v>
      </c>
      <c r="V10">
        <f>'dane po Vs'!V11</f>
        <v>132.69999999999999</v>
      </c>
      <c r="W10" s="9">
        <f t="shared" si="1"/>
        <v>10471.467863390235</v>
      </c>
      <c r="X10" s="9">
        <f t="shared" si="2"/>
        <v>0.20675611691050333</v>
      </c>
      <c r="Y10" t="str">
        <f t="shared" si="3"/>
        <v>Finlandia</v>
      </c>
      <c r="Z10" s="10">
        <f t="shared" si="4"/>
        <v>0.20675611691050333</v>
      </c>
      <c r="AA10" s="13">
        <f t="shared" si="0"/>
        <v>0.20675611691050333</v>
      </c>
      <c r="AB10" t="s">
        <v>165</v>
      </c>
      <c r="AC10" t="s">
        <v>165</v>
      </c>
      <c r="AD10" t="s">
        <v>165</v>
      </c>
    </row>
    <row r="11" spans="1:30" x14ac:dyDescent="0.2">
      <c r="A11" t="str">
        <f>'dane po Vs'!A12</f>
        <v>Francja</v>
      </c>
      <c r="B11">
        <f>'dane po Vs'!B12</f>
        <v>8</v>
      </c>
      <c r="C11" s="13">
        <f>'dane po Vs'!C12</f>
        <v>110.6</v>
      </c>
      <c r="D11" s="11">
        <f>'dane po Vs'!D12</f>
        <v>687</v>
      </c>
      <c r="E11" s="11">
        <f>'dane po Vs'!E12</f>
        <v>50.3</v>
      </c>
      <c r="F11" s="11">
        <f>'dane po Vs'!F12</f>
        <v>3.65</v>
      </c>
      <c r="G11" s="11">
        <f>'dane po Vs'!G12</f>
        <v>4.5249999999999995</v>
      </c>
      <c r="H11" s="11">
        <f>'dane po Vs'!H12</f>
        <v>19</v>
      </c>
      <c r="I11" s="11">
        <f>'dane po Vs'!I12</f>
        <v>14.3</v>
      </c>
      <c r="J11" s="11">
        <f>'dane po Vs'!J12</f>
        <v>4</v>
      </c>
      <c r="K11" s="11">
        <f>'dane po Vs'!K12</f>
        <v>543</v>
      </c>
      <c r="L11">
        <f>'dane po Vs'!L12</f>
        <v>10.3</v>
      </c>
      <c r="M11">
        <f>'dane po Vs'!M12</f>
        <v>112.8</v>
      </c>
      <c r="N11">
        <f>'dane po Vs'!N12</f>
        <v>1.9</v>
      </c>
      <c r="O11">
        <f>'dane po Vs'!O12</f>
        <v>1587</v>
      </c>
      <c r="P11">
        <f>'dane po Vs'!P12</f>
        <v>0.14000000000000001</v>
      </c>
      <c r="Q11">
        <f>'dane po Vs'!Q12</f>
        <v>1.87</v>
      </c>
      <c r="R11">
        <f>'dane po Vs'!R12</f>
        <v>28.66</v>
      </c>
      <c r="S11" s="12">
        <f>'dane po Vs'!S12</f>
        <v>0.33</v>
      </c>
      <c r="T11" s="11">
        <f>'dane po Vs'!T12</f>
        <v>19.5</v>
      </c>
      <c r="U11" s="11">
        <f>'dane po Vs'!U12</f>
        <v>19</v>
      </c>
      <c r="V11">
        <f>'dane po Vs'!V12</f>
        <v>434.97499999999997</v>
      </c>
      <c r="W11" s="9">
        <f t="shared" si="1"/>
        <v>9389.2242445029369</v>
      </c>
      <c r="X11" s="9">
        <f t="shared" si="2"/>
        <v>0.28873919147986438</v>
      </c>
      <c r="Y11" t="str">
        <f t="shared" si="3"/>
        <v>Francja</v>
      </c>
      <c r="Z11" s="10">
        <f t="shared" si="4"/>
        <v>0.28873919147986438</v>
      </c>
      <c r="AA11" s="13">
        <f t="shared" si="0"/>
        <v>0.28873919147986438</v>
      </c>
      <c r="AB11" t="s">
        <v>165</v>
      </c>
      <c r="AC11" t="s">
        <v>165</v>
      </c>
      <c r="AD11" t="s">
        <v>165</v>
      </c>
    </row>
    <row r="12" spans="1:30" x14ac:dyDescent="0.2">
      <c r="A12" t="str">
        <f>'dane po Vs'!A13</f>
        <v>Grecja</v>
      </c>
      <c r="B12">
        <f>'dane po Vs'!B13</f>
        <v>16</v>
      </c>
      <c r="C12" s="13">
        <f>'dane po Vs'!C13</f>
        <v>82.6</v>
      </c>
      <c r="D12" s="11">
        <f>'dane po Vs'!D13</f>
        <v>215</v>
      </c>
      <c r="E12" s="11">
        <f>'dane po Vs'!E13</f>
        <v>71.2</v>
      </c>
      <c r="F12" s="11">
        <f>'dane po Vs'!F13</f>
        <v>20.8125</v>
      </c>
      <c r="G12" s="11">
        <f>'dane po Vs'!G13</f>
        <v>7.2999999999999989</v>
      </c>
      <c r="H12" s="11">
        <f>'dane po Vs'!H13</f>
        <v>21.7</v>
      </c>
      <c r="I12" s="11">
        <f>'dane po Vs'!I13</f>
        <v>22.2</v>
      </c>
      <c r="J12" s="11">
        <f>'dane po Vs'!J13</f>
        <v>4</v>
      </c>
      <c r="K12" s="11">
        <f>'dane po Vs'!K13</f>
        <v>453</v>
      </c>
      <c r="L12">
        <f>'dane po Vs'!L13</f>
        <v>8.1999999999999993</v>
      </c>
      <c r="M12">
        <f>'dane po Vs'!M13</f>
        <v>11.2</v>
      </c>
      <c r="N12">
        <f>'dane po Vs'!N13</f>
        <v>7</v>
      </c>
      <c r="O12">
        <f>'dane po Vs'!O13</f>
        <v>3219</v>
      </c>
      <c r="P12">
        <f>'dane po Vs'!P13</f>
        <v>0.42</v>
      </c>
      <c r="Q12">
        <f>'dane po Vs'!Q13</f>
        <v>2.08</v>
      </c>
      <c r="R12">
        <f>'dane po Vs'!R13</f>
        <v>0.7</v>
      </c>
      <c r="S12" s="12">
        <f>'dane po Vs'!S13</f>
        <v>0.12</v>
      </c>
      <c r="T12" s="11">
        <f>'dane po Vs'!T13</f>
        <v>22.7</v>
      </c>
      <c r="U12" s="11">
        <f>'dane po Vs'!U13</f>
        <v>28.3</v>
      </c>
      <c r="V12">
        <f>'dane po Vs'!V13</f>
        <v>145.53229055046864</v>
      </c>
      <c r="W12" s="9">
        <f t="shared" si="1"/>
        <v>7741.1450545365087</v>
      </c>
      <c r="X12" s="9">
        <f t="shared" si="2"/>
        <v>0.41358594203511101</v>
      </c>
      <c r="Y12" t="str">
        <f t="shared" si="3"/>
        <v>Grecja</v>
      </c>
      <c r="Z12" s="10">
        <f t="shared" si="4"/>
        <v>0.41358594203511101</v>
      </c>
      <c r="AA12" s="13">
        <f t="shared" si="0"/>
        <v>0.41358594203511101</v>
      </c>
      <c r="AB12" t="s">
        <v>165</v>
      </c>
      <c r="AC12" t="s">
        <v>165</v>
      </c>
      <c r="AD12" t="s">
        <v>165</v>
      </c>
    </row>
    <row r="13" spans="1:30" x14ac:dyDescent="0.2">
      <c r="A13" t="str">
        <f>'dane po Vs'!A14</f>
        <v>Hiszpania</v>
      </c>
      <c r="B13">
        <f>'dane po Vs'!B14</f>
        <v>23</v>
      </c>
      <c r="C13" s="13">
        <f>'dane po Vs'!C14</f>
        <v>94.6</v>
      </c>
      <c r="D13" s="11">
        <f>'dane po Vs'!D14</f>
        <v>94</v>
      </c>
      <c r="E13" s="11">
        <f>'dane po Vs'!E14</f>
        <v>79.599999999999994</v>
      </c>
      <c r="F13" s="11">
        <f>'dane po Vs'!F14</f>
        <v>8.2125000000000004</v>
      </c>
      <c r="G13" s="11">
        <f>'dane po Vs'!G14</f>
        <v>3.8875000000000006</v>
      </c>
      <c r="H13" s="11">
        <f>'dane po Vs'!H14</f>
        <v>25.6</v>
      </c>
      <c r="I13" s="11">
        <f>'dane po Vs'!I14</f>
        <v>20.6</v>
      </c>
      <c r="J13" s="11">
        <f>'dane po Vs'!J14</f>
        <v>1</v>
      </c>
      <c r="K13" s="11">
        <f>'dane po Vs'!K14</f>
        <v>578</v>
      </c>
      <c r="L13">
        <f>'dane po Vs'!L14</f>
        <v>9.6999999999999993</v>
      </c>
      <c r="M13">
        <f>'dane po Vs'!M14</f>
        <v>87.2</v>
      </c>
      <c r="N13">
        <f>'dane po Vs'!N14</f>
        <v>4</v>
      </c>
      <c r="O13">
        <f>'dane po Vs'!O14</f>
        <v>163</v>
      </c>
      <c r="P13">
        <f>'dane po Vs'!P14</f>
        <v>0.28999999999999998</v>
      </c>
      <c r="Q13">
        <f>'dane po Vs'!Q14</f>
        <v>1.77</v>
      </c>
      <c r="R13">
        <f>'dane po Vs'!R14</f>
        <v>14.29</v>
      </c>
      <c r="S13" s="12">
        <f>'dane po Vs'!S14</f>
        <v>0.22</v>
      </c>
      <c r="T13" s="11">
        <f>'dane po Vs'!T14</f>
        <v>18.100000000000001</v>
      </c>
      <c r="U13" s="11">
        <f>'dane po Vs'!U14</f>
        <v>23.3</v>
      </c>
      <c r="V13">
        <f>'dane po Vs'!V14</f>
        <v>259.75</v>
      </c>
      <c r="W13" s="9">
        <f t="shared" si="1"/>
        <v>10790.801253349471</v>
      </c>
      <c r="X13" s="9">
        <f t="shared" si="2"/>
        <v>0.18256569188546912</v>
      </c>
      <c r="Y13" t="str">
        <f t="shared" si="3"/>
        <v>Hiszpania</v>
      </c>
      <c r="Z13" s="10">
        <f t="shared" si="4"/>
        <v>0.18256569188546912</v>
      </c>
      <c r="AA13" s="13">
        <f t="shared" si="0"/>
        <v>0.18256569188546912</v>
      </c>
      <c r="AB13" t="s">
        <v>165</v>
      </c>
      <c r="AC13" t="s">
        <v>165</v>
      </c>
      <c r="AD13" t="s">
        <v>165</v>
      </c>
    </row>
    <row r="14" spans="1:30" x14ac:dyDescent="0.2">
      <c r="A14" t="str">
        <f>'dane po Vs'!A15</f>
        <v>Holandia</v>
      </c>
      <c r="B14">
        <f>'dane po Vs'!B15</f>
        <v>8</v>
      </c>
      <c r="C14" s="13">
        <f>'dane po Vs'!C15</f>
        <v>118.2</v>
      </c>
      <c r="D14" s="11">
        <f>'dane po Vs'!D15</f>
        <v>1</v>
      </c>
      <c r="E14" s="11">
        <f>'dane po Vs'!E15</f>
        <v>37.700000000000003</v>
      </c>
      <c r="F14" s="11">
        <f>'dane po Vs'!F15</f>
        <v>3.7</v>
      </c>
      <c r="G14" s="11">
        <f>'dane po Vs'!G15</f>
        <v>2.1</v>
      </c>
      <c r="H14" s="11">
        <f>'dane po Vs'!H15</f>
        <v>32.1</v>
      </c>
      <c r="I14" s="11">
        <f>'dane po Vs'!I15</f>
        <v>11.8</v>
      </c>
      <c r="J14" s="11">
        <f>'dane po Vs'!J15</f>
        <v>12</v>
      </c>
      <c r="K14" s="11">
        <f>'dane po Vs'!K15</f>
        <v>606</v>
      </c>
      <c r="L14">
        <f>'dane po Vs'!L15</f>
        <v>3.3</v>
      </c>
      <c r="M14">
        <f>'dane po Vs'!M15</f>
        <v>0.2</v>
      </c>
      <c r="N14">
        <f>'dane po Vs'!N15</f>
        <v>2.5</v>
      </c>
      <c r="O14">
        <f>'dane po Vs'!O15</f>
        <v>1535</v>
      </c>
      <c r="P14">
        <f>'dane po Vs'!P15</f>
        <v>0.33</v>
      </c>
      <c r="Q14">
        <f>'dane po Vs'!Q15</f>
        <v>3.4</v>
      </c>
      <c r="R14">
        <f>'dane po Vs'!R15</f>
        <v>12.73</v>
      </c>
      <c r="S14" s="12">
        <f>'dane po Vs'!S15</f>
        <v>0.21</v>
      </c>
      <c r="T14" s="11">
        <f>'dane po Vs'!T15</f>
        <v>9.4</v>
      </c>
      <c r="U14" s="11">
        <f>'dane po Vs'!U15</f>
        <v>15.7</v>
      </c>
      <c r="V14">
        <f>'dane po Vs'!V15</f>
        <v>130.75</v>
      </c>
      <c r="W14" s="9">
        <f t="shared" si="1"/>
        <v>9424.3961343217561</v>
      </c>
      <c r="X14" s="9">
        <f t="shared" si="2"/>
        <v>0.28607481941479618</v>
      </c>
      <c r="Y14" t="str">
        <f t="shared" si="3"/>
        <v>Holandia</v>
      </c>
      <c r="Z14" s="10">
        <f t="shared" si="4"/>
        <v>0.28607481941479618</v>
      </c>
      <c r="AA14" s="13">
        <f t="shared" si="0"/>
        <v>0.28607481941479618</v>
      </c>
      <c r="AB14" t="s">
        <v>165</v>
      </c>
      <c r="AC14" t="s">
        <v>165</v>
      </c>
      <c r="AD14" t="s">
        <v>165</v>
      </c>
    </row>
    <row r="15" spans="1:30" x14ac:dyDescent="0.2">
      <c r="A15" t="str">
        <f>'dane po Vs'!A16</f>
        <v>Irlandia</v>
      </c>
      <c r="B15">
        <f>'dane po Vs'!B16</f>
        <v>11</v>
      </c>
      <c r="C15" s="13">
        <f>'dane po Vs'!C16</f>
        <v>103</v>
      </c>
      <c r="D15" s="11">
        <f>'dane po Vs'!D16</f>
        <v>97</v>
      </c>
      <c r="E15" s="11">
        <f>'dane po Vs'!E16</f>
        <v>87.9</v>
      </c>
      <c r="F15" s="11">
        <f>'dane po Vs'!F16</f>
        <v>12.9</v>
      </c>
      <c r="G15" s="11">
        <f>'dane po Vs'!G16</f>
        <v>6.4</v>
      </c>
      <c r="H15" s="11">
        <f>'dane po Vs'!H16</f>
        <v>13</v>
      </c>
      <c r="I15" s="11">
        <f>'dane po Vs'!I16</f>
        <v>41.2</v>
      </c>
      <c r="J15" s="11">
        <f>'dane po Vs'!J16</f>
        <v>5</v>
      </c>
      <c r="K15" s="11">
        <f>'dane po Vs'!K16</f>
        <v>772</v>
      </c>
      <c r="L15">
        <f>'dane po Vs'!L16</f>
        <v>3.7</v>
      </c>
      <c r="M15">
        <f>'dane po Vs'!M16</f>
        <v>11.7</v>
      </c>
      <c r="N15">
        <f>'dane po Vs'!N16</f>
        <v>1</v>
      </c>
      <c r="O15">
        <f>'dane po Vs'!O16</f>
        <v>957</v>
      </c>
      <c r="P15">
        <f>'dane po Vs'!P16</f>
        <v>0.42</v>
      </c>
      <c r="Q15">
        <f>'dane po Vs'!Q16</f>
        <v>2.4500000000000002</v>
      </c>
      <c r="R15">
        <f>'dane po Vs'!R16</f>
        <v>0.57999999999999996</v>
      </c>
      <c r="S15" s="12">
        <f>'dane po Vs'!S16</f>
        <v>0.09</v>
      </c>
      <c r="T15" s="11">
        <f>'dane po Vs'!T16</f>
        <v>9.1999999999999993</v>
      </c>
      <c r="U15" s="11">
        <f>'dane po Vs'!U16</f>
        <v>23.1</v>
      </c>
      <c r="V15">
        <f>'dane po Vs'!V16</f>
        <v>21.266666666666666</v>
      </c>
      <c r="W15" s="9">
        <f t="shared" si="1"/>
        <v>10012.995492200147</v>
      </c>
      <c r="X15" s="9">
        <f t="shared" si="2"/>
        <v>0.24148672094392198</v>
      </c>
      <c r="Y15" t="str">
        <f t="shared" si="3"/>
        <v>Irlandia</v>
      </c>
      <c r="Z15" s="10">
        <f t="shared" si="4"/>
        <v>0.24148672094392198</v>
      </c>
      <c r="AA15" s="13">
        <f t="shared" si="0"/>
        <v>0.24148672094392198</v>
      </c>
      <c r="AB15" t="s">
        <v>165</v>
      </c>
      <c r="AC15" t="s">
        <v>165</v>
      </c>
      <c r="AD15" t="s">
        <v>165</v>
      </c>
    </row>
    <row r="16" spans="1:30" x14ac:dyDescent="0.2">
      <c r="A16" t="str">
        <f>'dane po Vs'!A17</f>
        <v>Litwa</v>
      </c>
      <c r="B16">
        <f>'dane po Vs'!B17</f>
        <v>10</v>
      </c>
      <c r="C16" s="13">
        <f>'dane po Vs'!C17</f>
        <v>103.1</v>
      </c>
      <c r="D16" s="11">
        <f>'dane po Vs'!D17</f>
        <v>155</v>
      </c>
      <c r="E16" s="11">
        <f>'dane po Vs'!E17</f>
        <v>61.2</v>
      </c>
      <c r="F16" s="11">
        <f>'dane po Vs'!F17</f>
        <v>6.8374999999999995</v>
      </c>
      <c r="G16" s="11">
        <f>'dane po Vs'!G17</f>
        <v>8.6875</v>
      </c>
      <c r="H16" s="11">
        <f>'dane po Vs'!H17</f>
        <v>18.5</v>
      </c>
      <c r="I16" s="11">
        <f>'dane po Vs'!I17</f>
        <v>15.1</v>
      </c>
      <c r="J16" s="11">
        <f>'dane po Vs'!J17</f>
        <v>4</v>
      </c>
      <c r="K16" s="11">
        <f>'dane po Vs'!K17</f>
        <v>419</v>
      </c>
      <c r="L16">
        <f>'dane po Vs'!L17</f>
        <v>16.5</v>
      </c>
      <c r="M16">
        <f>'dane po Vs'!M17</f>
        <v>9.1999999999999993</v>
      </c>
      <c r="N16">
        <f>'dane po Vs'!N17</f>
        <v>4.5</v>
      </c>
      <c r="O16">
        <f>'dane po Vs'!O17</f>
        <v>305</v>
      </c>
      <c r="P16">
        <f>'dane po Vs'!P17</f>
        <v>0.49</v>
      </c>
      <c r="Q16">
        <f>'dane po Vs'!Q17</f>
        <v>1.75</v>
      </c>
      <c r="R16">
        <f>'dane po Vs'!R17</f>
        <v>0</v>
      </c>
      <c r="S16" s="12">
        <f>'dane po Vs'!S17</f>
        <v>0.17</v>
      </c>
      <c r="T16" s="11">
        <f>'dane po Vs'!T17</f>
        <v>8.4</v>
      </c>
      <c r="U16" s="11">
        <f>'dane po Vs'!U17</f>
        <v>28.7</v>
      </c>
      <c r="V16">
        <f>'dane po Vs'!V17</f>
        <v>36.933333333333337</v>
      </c>
      <c r="W16" s="9">
        <f t="shared" si="1"/>
        <v>10653.39871711112</v>
      </c>
      <c r="X16" s="9">
        <f t="shared" si="2"/>
        <v>0.19297433017897059</v>
      </c>
      <c r="Y16" t="str">
        <f t="shared" si="3"/>
        <v>Litwa</v>
      </c>
      <c r="Z16" s="10">
        <f t="shared" si="4"/>
        <v>0.19297433017897059</v>
      </c>
      <c r="AA16" s="13">
        <f t="shared" si="0"/>
        <v>0.19297433017897059</v>
      </c>
      <c r="AB16" t="s">
        <v>165</v>
      </c>
      <c r="AC16" t="s">
        <v>165</v>
      </c>
      <c r="AD16" t="s">
        <v>165</v>
      </c>
    </row>
    <row r="17" spans="1:30" x14ac:dyDescent="0.2">
      <c r="A17" t="str">
        <f>'dane po Vs'!A18</f>
        <v>Luksemburg</v>
      </c>
      <c r="B17">
        <f>'dane po Vs'!B18</f>
        <v>15</v>
      </c>
      <c r="C17" s="13">
        <f>'dane po Vs'!C18</f>
        <v>115.7</v>
      </c>
      <c r="D17" s="11">
        <f>'dane po Vs'!D18</f>
        <v>150</v>
      </c>
      <c r="E17" s="11">
        <f>'dane po Vs'!E18</f>
        <v>96.7</v>
      </c>
      <c r="F17" s="11">
        <f>'dane po Vs'!F18</f>
        <v>2.9125000000000001</v>
      </c>
      <c r="G17" s="11">
        <f>'dane po Vs'!G18</f>
        <v>4.4000000000000004</v>
      </c>
      <c r="H17" s="11">
        <f>'dane po Vs'!H18</f>
        <v>22</v>
      </c>
      <c r="I17" s="11">
        <f>'dane po Vs'!I18</f>
        <v>26.5</v>
      </c>
      <c r="J17" s="11">
        <f>'dane po Vs'!J18</f>
        <v>6</v>
      </c>
      <c r="K17" s="11">
        <f>'dane po Vs'!K18</f>
        <v>695</v>
      </c>
      <c r="L17">
        <f>'dane po Vs'!L18</f>
        <v>2.7</v>
      </c>
      <c r="M17">
        <f>'dane po Vs'!M18</f>
        <v>1.1000000000000001</v>
      </c>
      <c r="N17">
        <f>'dane po Vs'!N18</f>
        <v>2.6</v>
      </c>
      <c r="O17">
        <f>'dane po Vs'!O18</f>
        <v>487</v>
      </c>
      <c r="P17">
        <f>'dane po Vs'!P18</f>
        <v>0.42</v>
      </c>
      <c r="Q17">
        <f>'dane po Vs'!Q18</f>
        <v>2.57</v>
      </c>
      <c r="R17">
        <f>'dane po Vs'!R18</f>
        <v>0.24</v>
      </c>
      <c r="S17" s="12">
        <f>'dane po Vs'!S18</f>
        <v>0.21</v>
      </c>
      <c r="T17" s="11">
        <f>'dane po Vs'!T18</f>
        <v>15.6</v>
      </c>
      <c r="U17" s="11">
        <f>'dane po Vs'!U18</f>
        <v>15.9</v>
      </c>
      <c r="V17">
        <f>'dane po Vs'!V18</f>
        <v>9.64</v>
      </c>
      <c r="W17" s="9">
        <f t="shared" si="1"/>
        <v>10480.025657361763</v>
      </c>
      <c r="X17" s="9">
        <f t="shared" si="2"/>
        <v>0.20610783934242827</v>
      </c>
      <c r="Y17" t="str">
        <f t="shared" si="3"/>
        <v>Luksemburg</v>
      </c>
      <c r="Z17" s="10">
        <f t="shared" si="4"/>
        <v>0.20610783934242827</v>
      </c>
      <c r="AA17" s="13">
        <f t="shared" si="0"/>
        <v>0.20610783934242827</v>
      </c>
      <c r="AB17" t="s">
        <v>165</v>
      </c>
      <c r="AC17" t="s">
        <v>165</v>
      </c>
      <c r="AD17" t="s">
        <v>165</v>
      </c>
    </row>
    <row r="18" spans="1:30" x14ac:dyDescent="0.2">
      <c r="A18" t="str">
        <f>'dane po Vs'!A19</f>
        <v>Łotwa</v>
      </c>
      <c r="B18">
        <f>'dane po Vs'!B19</f>
        <v>11</v>
      </c>
      <c r="C18" s="13">
        <f>'dane po Vs'!C19</f>
        <v>128.9</v>
      </c>
      <c r="D18" s="11">
        <f>'dane po Vs'!D19</f>
        <v>2</v>
      </c>
      <c r="E18" s="11">
        <f>'dane po Vs'!E19</f>
        <v>62.5</v>
      </c>
      <c r="F18" s="11">
        <f>'dane po Vs'!F19</f>
        <v>3.6</v>
      </c>
      <c r="G18" s="11">
        <f>'dane po Vs'!G19</f>
        <v>12.4</v>
      </c>
      <c r="H18" s="11">
        <f>'dane po Vs'!H19</f>
        <v>20.399999999999999</v>
      </c>
      <c r="I18" s="11">
        <f>'dane po Vs'!I19</f>
        <v>22.4</v>
      </c>
      <c r="J18" s="11">
        <f>'dane po Vs'!J19</f>
        <v>2</v>
      </c>
      <c r="K18" s="11">
        <f>'dane po Vs'!K19</f>
        <v>391</v>
      </c>
      <c r="L18">
        <f>'dane po Vs'!L19</f>
        <v>29.6</v>
      </c>
      <c r="M18">
        <f>'dane po Vs'!M19</f>
        <v>17.7</v>
      </c>
      <c r="N18">
        <f>'dane po Vs'!N19</f>
        <v>8.1</v>
      </c>
      <c r="O18">
        <f>'dane po Vs'!O19</f>
        <v>10947</v>
      </c>
      <c r="P18">
        <f>'dane po Vs'!P19</f>
        <v>0.3</v>
      </c>
      <c r="Q18">
        <f>'dane po Vs'!Q19</f>
        <v>2.0499999999999998</v>
      </c>
      <c r="R18">
        <f>'dane po Vs'!R19</f>
        <v>0</v>
      </c>
      <c r="S18" s="12">
        <f>'dane po Vs'!S19</f>
        <v>0.13</v>
      </c>
      <c r="T18" s="11">
        <f>'dane po Vs'!T19</f>
        <v>10.6</v>
      </c>
      <c r="U18" s="11">
        <f>'dane po Vs'!U19</f>
        <v>35.1</v>
      </c>
      <c r="V18">
        <f>'dane po Vs'!V19</f>
        <v>27.9</v>
      </c>
      <c r="W18" s="9">
        <f t="shared" si="1"/>
        <v>465.23439389380349</v>
      </c>
      <c r="X18" s="9">
        <f t="shared" si="2"/>
        <v>0.96475715324979971</v>
      </c>
      <c r="Y18" t="str">
        <f t="shared" si="3"/>
        <v>Łotwa</v>
      </c>
      <c r="Z18" s="10">
        <f t="shared" si="4"/>
        <v>0.96475715324979971</v>
      </c>
      <c r="AA18" s="13">
        <f t="shared" si="0"/>
        <v>0.96475715324979971</v>
      </c>
      <c r="AB18" t="s">
        <v>165</v>
      </c>
      <c r="AC18" t="s">
        <v>165</v>
      </c>
      <c r="AD18" t="s">
        <v>165</v>
      </c>
    </row>
    <row r="19" spans="1:30" x14ac:dyDescent="0.2">
      <c r="A19" t="str">
        <f>'dane po Vs'!A20</f>
        <v>Malta</v>
      </c>
      <c r="B19">
        <f>'dane po Vs'!B20</f>
        <v>13</v>
      </c>
      <c r="C19" s="13">
        <f>'dane po Vs'!C20</f>
        <v>120.1</v>
      </c>
      <c r="D19" s="11">
        <f>'dane po Vs'!D20</f>
        <v>231.76190476190473</v>
      </c>
      <c r="E19" s="11">
        <f>'dane po Vs'!E20</f>
        <v>100</v>
      </c>
      <c r="F19" s="11">
        <f>'dane po Vs'!F20</f>
        <v>16.574999999999999</v>
      </c>
      <c r="G19" s="11">
        <f>'dane po Vs'!G20</f>
        <v>3.35</v>
      </c>
      <c r="H19" s="11">
        <f>'dane po Vs'!H20</f>
        <v>24.1</v>
      </c>
      <c r="I19" s="11">
        <f>'dane po Vs'!I20</f>
        <v>8.8000000000000007</v>
      </c>
      <c r="J19" s="11">
        <f>'dane po Vs'!J20</f>
        <v>49</v>
      </c>
      <c r="K19" s="11">
        <f>'dane po Vs'!K20</f>
        <v>654</v>
      </c>
      <c r="L19">
        <f>'dane po Vs'!L20</f>
        <v>0.2</v>
      </c>
      <c r="M19">
        <f>'dane po Vs'!M20</f>
        <v>0</v>
      </c>
      <c r="N19">
        <f>'dane po Vs'!N20</f>
        <v>0.3</v>
      </c>
      <c r="O19">
        <f>'dane po Vs'!O20</f>
        <v>618</v>
      </c>
      <c r="P19">
        <f>'dane po Vs'!P20</f>
        <v>0.42</v>
      </c>
      <c r="Q19">
        <f>'dane po Vs'!Q20</f>
        <v>3.53</v>
      </c>
      <c r="R19">
        <f>'dane po Vs'!R20</f>
        <v>0</v>
      </c>
      <c r="S19" s="12">
        <f>'dane po Vs'!S20</f>
        <v>0.01</v>
      </c>
      <c r="T19" s="11">
        <f>'dane po Vs'!T20</f>
        <v>14.2</v>
      </c>
      <c r="U19" s="11">
        <f>'dane po Vs'!U20</f>
        <v>19.7</v>
      </c>
      <c r="V19">
        <f>'dane po Vs'!V20</f>
        <v>143.91419305977459</v>
      </c>
      <c r="W19" s="9">
        <f t="shared" si="1"/>
        <v>10344.837094789393</v>
      </c>
      <c r="X19" s="9">
        <f t="shared" si="2"/>
        <v>0.21634876274717008</v>
      </c>
      <c r="Y19" t="str">
        <f t="shared" si="3"/>
        <v>Malta</v>
      </c>
      <c r="Z19" s="10">
        <f t="shared" si="4"/>
        <v>0.21634876274717008</v>
      </c>
      <c r="AA19" s="13">
        <f t="shared" si="0"/>
        <v>0.21634876274717008</v>
      </c>
      <c r="AB19" t="s">
        <v>165</v>
      </c>
      <c r="AC19" t="s">
        <v>165</v>
      </c>
      <c r="AD19" t="s">
        <v>165</v>
      </c>
    </row>
    <row r="20" spans="1:30" x14ac:dyDescent="0.2">
      <c r="A20" t="str">
        <f>'dane po Vs'!A21</f>
        <v>Niemcy</v>
      </c>
      <c r="B20">
        <f>'dane po Vs'!B21</f>
        <v>10</v>
      </c>
      <c r="C20" s="13">
        <f>'dane po Vs'!C21</f>
        <v>119.8</v>
      </c>
      <c r="D20" s="11">
        <f>'dane po Vs'!D21</f>
        <v>653</v>
      </c>
      <c r="E20" s="11">
        <f>'dane po Vs'!E21</f>
        <v>58.5</v>
      </c>
      <c r="F20" s="11">
        <f>'dane po Vs'!F21</f>
        <v>4.7874999999999996</v>
      </c>
      <c r="G20" s="11">
        <f>'dane po Vs'!G21</f>
        <v>2.7875000000000001</v>
      </c>
      <c r="H20" s="11">
        <f>'dane po Vs'!H21</f>
        <v>27.1</v>
      </c>
      <c r="I20" s="11">
        <f>'dane po Vs'!I21</f>
        <v>16.3</v>
      </c>
      <c r="J20" s="11">
        <f>'dane po Vs'!J21</f>
        <v>0</v>
      </c>
      <c r="K20" s="11">
        <f>'dane po Vs'!K21</f>
        <v>582</v>
      </c>
      <c r="L20">
        <f>'dane po Vs'!L21</f>
        <v>9.1</v>
      </c>
      <c r="M20">
        <f>'dane po Vs'!M21</f>
        <v>22.6</v>
      </c>
      <c r="N20">
        <f>'dane po Vs'!N21</f>
        <v>5.0999999999999996</v>
      </c>
      <c r="O20">
        <f>'dane po Vs'!O21</f>
        <v>430</v>
      </c>
      <c r="P20">
        <f>'dane po Vs'!P21</f>
        <v>0.47</v>
      </c>
      <c r="Q20">
        <f>'dane po Vs'!Q21</f>
        <v>2.17</v>
      </c>
      <c r="R20">
        <f>'dane po Vs'!R21</f>
        <v>78.03</v>
      </c>
      <c r="S20" s="12">
        <f>'dane po Vs'!S21</f>
        <v>0.34</v>
      </c>
      <c r="T20" s="11">
        <f>'dane po Vs'!T21</f>
        <v>11.8</v>
      </c>
      <c r="U20" s="11">
        <f>'dane po Vs'!U21</f>
        <v>20.6</v>
      </c>
      <c r="V20">
        <f>'dane po Vs'!V21</f>
        <v>101.7</v>
      </c>
      <c r="W20" s="9">
        <f t="shared" si="1"/>
        <v>10547.995447456353</v>
      </c>
      <c r="X20" s="9">
        <f t="shared" si="2"/>
        <v>0.20095893176511426</v>
      </c>
      <c r="Y20" t="str">
        <f t="shared" si="3"/>
        <v>Niemcy</v>
      </c>
      <c r="Z20" s="10">
        <f t="shared" si="4"/>
        <v>0.20095893176511426</v>
      </c>
      <c r="AA20" s="13">
        <f t="shared" si="0"/>
        <v>0.20095893176511426</v>
      </c>
      <c r="AB20" t="s">
        <v>165</v>
      </c>
      <c r="AC20" t="s">
        <v>165</v>
      </c>
      <c r="AD20" t="s">
        <v>165</v>
      </c>
    </row>
    <row r="21" spans="1:30" x14ac:dyDescent="0.2">
      <c r="A21" t="str">
        <f>'dane po Vs'!A22</f>
        <v>Polska</v>
      </c>
      <c r="B21">
        <f>'dane po Vs'!B22</f>
        <v>8</v>
      </c>
      <c r="C21" s="13">
        <f>'dane po Vs'!C22</f>
        <v>113.5</v>
      </c>
      <c r="D21" s="11">
        <f>'dane po Vs'!D22</f>
        <v>231.76190476190473</v>
      </c>
      <c r="E21" s="11">
        <f>'dane po Vs'!E22</f>
        <v>25.5</v>
      </c>
      <c r="F21" s="11">
        <f>'dane po Vs'!F22</f>
        <v>21.012499999999999</v>
      </c>
      <c r="G21" s="11">
        <f>'dane po Vs'!G22</f>
        <v>6.4375</v>
      </c>
      <c r="H21" s="11">
        <f>'dane po Vs'!H22</f>
        <v>19.3</v>
      </c>
      <c r="I21" s="11">
        <f>'dane po Vs'!I22</f>
        <v>16.5</v>
      </c>
      <c r="J21" s="11">
        <f>'dane po Vs'!J22</f>
        <v>7</v>
      </c>
      <c r="K21" s="11">
        <f>'dane po Vs'!K22</f>
        <v>322</v>
      </c>
      <c r="L21">
        <f>'dane po Vs'!L22</f>
        <v>6.9</v>
      </c>
      <c r="M21">
        <f>'dane po Vs'!M22</f>
        <v>43.6</v>
      </c>
      <c r="N21">
        <f>'dane po Vs'!N22</f>
        <v>1.8</v>
      </c>
      <c r="O21">
        <f>'dane po Vs'!O22</f>
        <v>4156</v>
      </c>
      <c r="P21">
        <f>'dane po Vs'!P22</f>
        <v>0.78</v>
      </c>
      <c r="Q21">
        <f>'dane po Vs'!Q22</f>
        <v>2.74</v>
      </c>
      <c r="R21">
        <f>'dane po Vs'!R22</f>
        <v>10.83</v>
      </c>
      <c r="S21" s="12">
        <f>'dane po Vs'!S22</f>
        <v>0.2</v>
      </c>
      <c r="T21" s="11">
        <f>'dane po Vs'!T22</f>
        <v>21.6</v>
      </c>
      <c r="U21" s="11">
        <f>'dane po Vs'!U22</f>
        <v>34.4</v>
      </c>
      <c r="V21">
        <f>'dane po Vs'!V22</f>
        <v>329.4</v>
      </c>
      <c r="W21" s="9">
        <f t="shared" si="1"/>
        <v>6797.9507725878584</v>
      </c>
      <c r="X21" s="9">
        <f t="shared" si="2"/>
        <v>0.48503562840969394</v>
      </c>
      <c r="Y21" t="str">
        <f t="shared" si="3"/>
        <v>Polska</v>
      </c>
      <c r="Z21" s="10">
        <f t="shared" si="4"/>
        <v>0.48503562840969394</v>
      </c>
      <c r="AA21" s="13">
        <f t="shared" si="0"/>
        <v>0.48503562840969394</v>
      </c>
      <c r="AB21" t="s">
        <v>165</v>
      </c>
      <c r="AC21" t="s">
        <v>165</v>
      </c>
      <c r="AD21" t="s">
        <v>165</v>
      </c>
    </row>
    <row r="22" spans="1:30" x14ac:dyDescent="0.2">
      <c r="A22" t="str">
        <f>'dane po Vs'!A23</f>
        <v>Portugalia</v>
      </c>
      <c r="B22">
        <f>'dane po Vs'!B23</f>
        <v>17</v>
      </c>
      <c r="C22" s="13">
        <f>'dane po Vs'!C23</f>
        <v>97.5</v>
      </c>
      <c r="D22" s="11">
        <f>'dane po Vs'!D23</f>
        <v>125</v>
      </c>
      <c r="E22" s="11">
        <f>'dane po Vs'!E23</f>
        <v>81.400000000000006</v>
      </c>
      <c r="F22" s="11">
        <f>'dane po Vs'!F23</f>
        <v>15.4</v>
      </c>
      <c r="G22" s="11">
        <f>'dane po Vs'!G23</f>
        <v>7.2</v>
      </c>
      <c r="H22" s="11">
        <f>'dane po Vs'!H23</f>
        <v>27.5</v>
      </c>
      <c r="I22" s="11">
        <f>'dane po Vs'!I23</f>
        <v>21.2</v>
      </c>
      <c r="J22" s="11">
        <f>'dane po Vs'!J23</f>
        <v>9</v>
      </c>
      <c r="K22" s="11">
        <f>'dane po Vs'!K23</f>
        <v>471</v>
      </c>
      <c r="L22">
        <f>'dane po Vs'!L23</f>
        <v>21.9</v>
      </c>
      <c r="M22">
        <f>'dane po Vs'!M23</f>
        <v>45.7</v>
      </c>
      <c r="N22">
        <f>'dane po Vs'!N23</f>
        <v>6.3</v>
      </c>
      <c r="O22">
        <f>'dane po Vs'!O23</f>
        <v>4332</v>
      </c>
      <c r="P22">
        <f>'dane po Vs'!P23</f>
        <v>0.28999999999999998</v>
      </c>
      <c r="Q22">
        <f>'dane po Vs'!Q23</f>
        <v>2.74</v>
      </c>
      <c r="R22">
        <f>'dane po Vs'!R23</f>
        <v>3.5</v>
      </c>
      <c r="S22" s="12">
        <f>'dane po Vs'!S23</f>
        <v>0.11</v>
      </c>
      <c r="T22" s="11">
        <f>'dane po Vs'!T23</f>
        <v>21.4</v>
      </c>
      <c r="U22" s="11">
        <f>'dane po Vs'!U23</f>
        <v>25</v>
      </c>
      <c r="V22">
        <f>'dane po Vs'!V23</f>
        <v>95.699999999999989</v>
      </c>
      <c r="W22" s="9">
        <f t="shared" si="1"/>
        <v>6630.0619897127026</v>
      </c>
      <c r="X22" s="9">
        <f t="shared" si="2"/>
        <v>0.49775368778708684</v>
      </c>
      <c r="Y22" t="str">
        <f t="shared" si="3"/>
        <v>Portugalia</v>
      </c>
      <c r="Z22" s="10">
        <f t="shared" si="4"/>
        <v>0.49775368778708684</v>
      </c>
      <c r="AA22" s="13">
        <f t="shared" si="0"/>
        <v>0.49775368778708684</v>
      </c>
      <c r="AB22" t="s">
        <v>165</v>
      </c>
      <c r="AC22" t="s">
        <v>165</v>
      </c>
      <c r="AD22" t="s">
        <v>165</v>
      </c>
    </row>
    <row r="23" spans="1:30" x14ac:dyDescent="0.2">
      <c r="A23" t="str">
        <f>'dane po Vs'!A24</f>
        <v>Rumunia</v>
      </c>
      <c r="B23">
        <f>'dane po Vs'!B24</f>
        <v>13</v>
      </c>
      <c r="C23" s="13">
        <f>'dane po Vs'!C24</f>
        <v>61.6</v>
      </c>
      <c r="D23" s="11">
        <f>'dane po Vs'!D24</f>
        <v>251</v>
      </c>
      <c r="E23" s="11">
        <f>'dane po Vs'!E24</f>
        <v>31.7</v>
      </c>
      <c r="F23" s="11">
        <f>'dane po Vs'!F24</f>
        <v>15</v>
      </c>
      <c r="G23" s="11">
        <f>'dane po Vs'!G24</f>
        <v>7.9</v>
      </c>
      <c r="H23" s="11">
        <f>'dane po Vs'!H24</f>
        <v>34.4</v>
      </c>
      <c r="I23" s="11">
        <f>'dane po Vs'!I24</f>
        <v>20.5</v>
      </c>
      <c r="J23" s="11">
        <f>'dane po Vs'!J24</f>
        <v>4</v>
      </c>
      <c r="K23" s="11">
        <f>'dane po Vs'!K24</f>
        <v>391</v>
      </c>
      <c r="L23">
        <f>'dane po Vs'!L24</f>
        <v>18.3</v>
      </c>
      <c r="M23">
        <f>'dane po Vs'!M24</f>
        <v>30.5</v>
      </c>
      <c r="N23">
        <f>'dane po Vs'!N24</f>
        <v>1</v>
      </c>
      <c r="O23">
        <f>'dane po Vs'!O24</f>
        <v>2869</v>
      </c>
      <c r="P23">
        <f>'dane po Vs'!P24</f>
        <v>0.62</v>
      </c>
      <c r="Q23">
        <f>'dane po Vs'!Q24</f>
        <v>1.99</v>
      </c>
      <c r="R23">
        <f>'dane po Vs'!R24</f>
        <v>2</v>
      </c>
      <c r="S23" s="12">
        <f>'dane po Vs'!S24</f>
        <v>0.17</v>
      </c>
      <c r="T23" s="11">
        <f>'dane po Vs'!T24</f>
        <v>19.3</v>
      </c>
      <c r="U23" s="11">
        <f>'dane po Vs'!U24</f>
        <v>47</v>
      </c>
      <c r="V23">
        <f>'dane po Vs'!V24</f>
        <v>239.1</v>
      </c>
      <c r="W23" s="9">
        <f t="shared" si="1"/>
        <v>8087.2616146172577</v>
      </c>
      <c r="X23" s="9">
        <f t="shared" si="2"/>
        <v>0.38736661464931865</v>
      </c>
      <c r="Y23" t="str">
        <f t="shared" si="3"/>
        <v>Rumunia</v>
      </c>
      <c r="Z23" s="10">
        <f t="shared" si="4"/>
        <v>0.38736661464931865</v>
      </c>
      <c r="AA23" s="13">
        <f t="shared" si="0"/>
        <v>0.38736661464931865</v>
      </c>
      <c r="AB23" t="s">
        <v>165</v>
      </c>
      <c r="AC23" t="s">
        <v>165</v>
      </c>
      <c r="AD23" t="s">
        <v>165</v>
      </c>
    </row>
    <row r="24" spans="1:30" x14ac:dyDescent="0.2">
      <c r="A24" t="str">
        <f>'dane po Vs'!A25</f>
        <v>Słowacja</v>
      </c>
      <c r="B24">
        <f>'dane po Vs'!B25</f>
        <v>12</v>
      </c>
      <c r="C24" s="13">
        <f>'dane po Vs'!C25</f>
        <v>110.7</v>
      </c>
      <c r="D24" s="11">
        <f>'dane po Vs'!D25</f>
        <v>1</v>
      </c>
      <c r="E24" s="11">
        <f>'dane po Vs'!E25</f>
        <v>68.3</v>
      </c>
      <c r="F24" s="11">
        <f>'dane po Vs'!F25</f>
        <v>12.15</v>
      </c>
      <c r="G24" s="11">
        <f>'dane po Vs'!G25</f>
        <v>6.6875</v>
      </c>
      <c r="H24" s="11">
        <f>'dane po Vs'!H25</f>
        <v>18.899999999999999</v>
      </c>
      <c r="I24" s="11">
        <f>'dane po Vs'!I25</f>
        <v>14</v>
      </c>
      <c r="J24" s="11">
        <f>'dane po Vs'!J25</f>
        <v>-1</v>
      </c>
      <c r="K24" s="11">
        <f>'dane po Vs'!K25</f>
        <v>294</v>
      </c>
      <c r="L24">
        <f>'dane po Vs'!L25</f>
        <v>7.8</v>
      </c>
      <c r="M24">
        <f>'dane po Vs'!M25</f>
        <v>33.6</v>
      </c>
      <c r="N24">
        <f>'dane po Vs'!N25</f>
        <v>6.1</v>
      </c>
      <c r="O24">
        <f>'dane po Vs'!O25</f>
        <v>580</v>
      </c>
      <c r="P24">
        <f>'dane po Vs'!P25</f>
        <v>0.82</v>
      </c>
      <c r="Q24">
        <f>'dane po Vs'!Q25</f>
        <v>2.0699999999999998</v>
      </c>
      <c r="R24">
        <f>'dane po Vs'!R25</f>
        <v>0</v>
      </c>
      <c r="S24" s="12">
        <f>'dane po Vs'!S25</f>
        <v>0.16</v>
      </c>
      <c r="T24" s="11">
        <f>'dane po Vs'!T25</f>
        <v>20.6</v>
      </c>
      <c r="U24" s="11">
        <f>'dane po Vs'!U25</f>
        <v>21.4</v>
      </c>
      <c r="V24">
        <f>'dane po Vs'!V25</f>
        <v>144.01113543840199</v>
      </c>
      <c r="W24" s="9">
        <f t="shared" si="1"/>
        <v>10372.9420719149</v>
      </c>
      <c r="X24" s="9">
        <f t="shared" si="2"/>
        <v>0.21421972969468628</v>
      </c>
      <c r="Y24" t="str">
        <f t="shared" si="3"/>
        <v>Słowacja</v>
      </c>
      <c r="Z24" s="10">
        <f t="shared" si="4"/>
        <v>0.21421972969468628</v>
      </c>
      <c r="AA24" s="13">
        <f t="shared" si="0"/>
        <v>0.21421972969468628</v>
      </c>
      <c r="AB24" t="s">
        <v>165</v>
      </c>
      <c r="AC24" t="s">
        <v>165</v>
      </c>
      <c r="AD24" t="s">
        <v>165</v>
      </c>
    </row>
    <row r="25" spans="1:30" x14ac:dyDescent="0.2">
      <c r="A25" t="str">
        <f>'dane po Vs'!A26</f>
        <v>Słowenia</v>
      </c>
      <c r="B25">
        <f>'dane po Vs'!B26</f>
        <v>31</v>
      </c>
      <c r="C25" s="13">
        <f>'dane po Vs'!C26</f>
        <v>96.5</v>
      </c>
      <c r="D25" s="11">
        <f>'dane po Vs'!D26</f>
        <v>1</v>
      </c>
      <c r="E25" s="11">
        <f>'dane po Vs'!E26</f>
        <v>52.5</v>
      </c>
      <c r="F25" s="11">
        <f>'dane po Vs'!F26</f>
        <v>5.0375000000000005</v>
      </c>
      <c r="G25" s="11">
        <f>'dane po Vs'!G26</f>
        <v>6.8875000000000002</v>
      </c>
      <c r="H25" s="11">
        <f>'dane po Vs'!H26</f>
        <v>18.7</v>
      </c>
      <c r="I25" s="11">
        <f>'dane po Vs'!I26</f>
        <v>23.7</v>
      </c>
      <c r="J25" s="11">
        <f>'dane po Vs'!J26</f>
        <v>7</v>
      </c>
      <c r="K25" s="11">
        <f>'dane po Vs'!K26</f>
        <v>525</v>
      </c>
      <c r="L25">
        <f>'dane po Vs'!L26</f>
        <v>15.6</v>
      </c>
      <c r="M25">
        <f>'dane po Vs'!M26</f>
        <v>4.5</v>
      </c>
      <c r="N25">
        <f>'dane po Vs'!N26</f>
        <v>5.9</v>
      </c>
      <c r="O25">
        <f>'dane po Vs'!O26</f>
        <v>463</v>
      </c>
      <c r="P25">
        <f>'dane po Vs'!P26</f>
        <v>0.68</v>
      </c>
      <c r="Q25">
        <f>'dane po Vs'!Q26</f>
        <v>2.95</v>
      </c>
      <c r="R25">
        <f>'dane po Vs'!R26</f>
        <v>0</v>
      </c>
      <c r="S25" s="12">
        <f>'dane po Vs'!S26</f>
        <v>0.35</v>
      </c>
      <c r="T25" s="11">
        <f>'dane po Vs'!T26</f>
        <v>10.1</v>
      </c>
      <c r="U25" s="11">
        <f>'dane po Vs'!U26</f>
        <v>17.100000000000001</v>
      </c>
      <c r="V25">
        <f>'dane po Vs'!V26</f>
        <v>23.599999999999998</v>
      </c>
      <c r="W25" s="9">
        <f t="shared" si="1"/>
        <v>10496.750592512426</v>
      </c>
      <c r="X25" s="9">
        <f t="shared" si="2"/>
        <v>0.20484087728167311</v>
      </c>
      <c r="Y25" t="str">
        <f t="shared" si="3"/>
        <v>Słowenia</v>
      </c>
      <c r="Z25" s="10">
        <f t="shared" si="4"/>
        <v>0.20484087728167311</v>
      </c>
      <c r="AA25" s="13">
        <f t="shared" si="0"/>
        <v>0.20484087728167311</v>
      </c>
      <c r="AB25" t="s">
        <v>165</v>
      </c>
      <c r="AC25" t="s">
        <v>165</v>
      </c>
      <c r="AD25" t="s">
        <v>165</v>
      </c>
    </row>
    <row r="26" spans="1:30" x14ac:dyDescent="0.2">
      <c r="A26" t="str">
        <f>'dane po Vs'!A27</f>
        <v>Szwecja</v>
      </c>
      <c r="B26">
        <f>'dane po Vs'!B27</f>
        <v>14</v>
      </c>
      <c r="C26" s="13">
        <f>'dane po Vs'!C27</f>
        <v>105.7</v>
      </c>
      <c r="D26" s="11">
        <f>'dane po Vs'!D27</f>
        <v>128</v>
      </c>
      <c r="E26" s="11">
        <f>'dane po Vs'!E27</f>
        <v>35.799999999999997</v>
      </c>
      <c r="F26" s="11">
        <f>'dane po Vs'!F27</f>
        <v>2.6374999999999997</v>
      </c>
      <c r="G26" s="11">
        <f>'dane po Vs'!G27</f>
        <v>4.3624999999999998</v>
      </c>
      <c r="H26" s="11">
        <f>'dane po Vs'!H27</f>
        <v>12.7</v>
      </c>
      <c r="I26" s="11">
        <f>'dane po Vs'!I27</f>
        <v>22.4</v>
      </c>
      <c r="J26" s="11">
        <f>'dane po Vs'!J27</f>
        <v>1</v>
      </c>
      <c r="K26" s="11">
        <f>'dane po Vs'!K27</f>
        <v>486</v>
      </c>
      <c r="L26">
        <f>'dane po Vs'!L27</f>
        <v>44.2</v>
      </c>
      <c r="M26">
        <f>'dane po Vs'!M27</f>
        <v>5.5</v>
      </c>
      <c r="N26">
        <f>'dane po Vs'!N27</f>
        <v>9.9</v>
      </c>
      <c r="O26">
        <f>'dane po Vs'!O27</f>
        <v>1659</v>
      </c>
      <c r="P26">
        <f>'dane po Vs'!P27</f>
        <v>0.34999999999999992</v>
      </c>
      <c r="Q26">
        <f>'dane po Vs'!Q27</f>
        <v>2.52</v>
      </c>
      <c r="R26">
        <f>'dane po Vs'!R27</f>
        <v>0.17</v>
      </c>
      <c r="S26" s="12">
        <f>'dane po Vs'!S27</f>
        <v>0.16</v>
      </c>
      <c r="T26" s="11">
        <f>'dane po Vs'!T27</f>
        <v>19.2</v>
      </c>
      <c r="U26" s="11">
        <f>'dane po Vs'!U27</f>
        <v>13.9</v>
      </c>
      <c r="V26">
        <f>'dane po Vs'!V27</f>
        <v>71.7</v>
      </c>
      <c r="W26" s="9">
        <f t="shared" si="1"/>
        <v>9300.1657653653801</v>
      </c>
      <c r="X26" s="9">
        <f t="shared" si="2"/>
        <v>0.29548562805730982</v>
      </c>
      <c r="Y26" t="str">
        <f t="shared" si="3"/>
        <v>Szwecja</v>
      </c>
      <c r="Z26" s="10">
        <f t="shared" si="4"/>
        <v>0.29548562805730982</v>
      </c>
      <c r="AA26" s="13">
        <f t="shared" si="0"/>
        <v>0.29548562805730982</v>
      </c>
      <c r="AB26" t="s">
        <v>165</v>
      </c>
      <c r="AC26" t="s">
        <v>165</v>
      </c>
      <c r="AD26" t="s">
        <v>165</v>
      </c>
    </row>
    <row r="27" spans="1:30" x14ac:dyDescent="0.2">
      <c r="A27" t="str">
        <f>'dane po Vs'!A28</f>
        <v>Węgry</v>
      </c>
      <c r="B27">
        <f>'dane po Vs'!B28</f>
        <v>15</v>
      </c>
      <c r="C27" s="13">
        <f>'dane po Vs'!C28</f>
        <v>131.4</v>
      </c>
      <c r="D27" s="11">
        <f>'dane po Vs'!D28</f>
        <v>609</v>
      </c>
      <c r="E27" s="11">
        <f>'dane po Vs'!E28</f>
        <v>60</v>
      </c>
      <c r="F27" s="11">
        <f>'dane po Vs'!F28</f>
        <v>3.5</v>
      </c>
      <c r="G27" s="11">
        <f>'dane po Vs'!G28</f>
        <v>5.7</v>
      </c>
      <c r="H27" s="11">
        <f>'dane po Vs'!H28</f>
        <v>14.8</v>
      </c>
      <c r="I27" s="11">
        <f>'dane po Vs'!I28</f>
        <v>11.8</v>
      </c>
      <c r="J27" s="11">
        <f>'dane po Vs'!J28</f>
        <v>3</v>
      </c>
      <c r="K27" s="11">
        <f>'dane po Vs'!K28</f>
        <v>457</v>
      </c>
      <c r="L27">
        <f>'dane po Vs'!L28</f>
        <v>8.6</v>
      </c>
      <c r="M27">
        <f>'dane po Vs'!M28</f>
        <v>74.2</v>
      </c>
      <c r="N27">
        <f>'dane po Vs'!N28</f>
        <v>1.8</v>
      </c>
      <c r="O27">
        <f>'dane po Vs'!O28</f>
        <v>829</v>
      </c>
      <c r="P27">
        <f>'dane po Vs'!P28</f>
        <v>0.51</v>
      </c>
      <c r="Q27">
        <f>'dane po Vs'!Q28</f>
        <v>2.76</v>
      </c>
      <c r="R27">
        <f>'dane po Vs'!R28</f>
        <v>1.3</v>
      </c>
      <c r="S27" s="12">
        <f>'dane po Vs'!S28</f>
        <v>0.23</v>
      </c>
      <c r="T27" s="11">
        <f>'dane po Vs'!T28</f>
        <v>18.100000000000001</v>
      </c>
      <c r="U27" s="11">
        <f>'dane po Vs'!U28</f>
        <v>29.4</v>
      </c>
      <c r="V27">
        <f>'dane po Vs'!V28</f>
        <v>144.12425003756678</v>
      </c>
      <c r="W27" s="9">
        <f t="shared" si="1"/>
        <v>10143.029155454027</v>
      </c>
      <c r="X27" s="9">
        <f t="shared" si="2"/>
        <v>0.23163629602570379</v>
      </c>
      <c r="Y27" t="str">
        <f t="shared" si="3"/>
        <v>Węgry</v>
      </c>
      <c r="Z27" s="10">
        <f t="shared" si="4"/>
        <v>0.23163629602570379</v>
      </c>
      <c r="AA27" s="13">
        <f t="shared" si="0"/>
        <v>0.23163629602570379</v>
      </c>
      <c r="AB27" t="s">
        <v>165</v>
      </c>
      <c r="AC27" t="s">
        <v>165</v>
      </c>
      <c r="AD27" t="s">
        <v>165</v>
      </c>
    </row>
    <row r="28" spans="1:30" x14ac:dyDescent="0.2">
      <c r="A28" t="str">
        <f>'dane po Vs'!A29</f>
        <v>Wielka Brytania</v>
      </c>
      <c r="B28">
        <f>'dane po Vs'!B29</f>
        <v>7</v>
      </c>
      <c r="C28" s="13">
        <f>'dane po Vs'!C29</f>
        <v>124.3</v>
      </c>
      <c r="D28" s="11">
        <f>'dane po Vs'!D29</f>
        <v>231.76190476190473</v>
      </c>
      <c r="E28" s="11">
        <f>'dane po Vs'!E29</f>
        <v>20.5</v>
      </c>
      <c r="F28" s="11">
        <f>'dane po Vs'!F29</f>
        <v>9.6</v>
      </c>
      <c r="G28" s="11">
        <f>'dane po Vs'!G29</f>
        <v>2.6</v>
      </c>
      <c r="H28" s="11">
        <f>'dane po Vs'!H29</f>
        <v>19.899999999999999</v>
      </c>
      <c r="I28" s="11">
        <f>'dane po Vs'!I29</f>
        <v>11.7</v>
      </c>
      <c r="J28" s="11">
        <f>'dane po Vs'!J29</f>
        <v>-0.54545454545454541</v>
      </c>
      <c r="K28" s="11">
        <f>'dane po Vs'!K29</f>
        <v>567</v>
      </c>
      <c r="L28">
        <f>'dane po Vs'!L29</f>
        <v>1.8</v>
      </c>
      <c r="M28">
        <f>'dane po Vs'!M29</f>
        <v>93.8</v>
      </c>
      <c r="N28">
        <f>'dane po Vs'!N29</f>
        <v>3.7</v>
      </c>
      <c r="O28">
        <f>'dane po Vs'!O29</f>
        <v>6114</v>
      </c>
      <c r="P28">
        <f>'dane po Vs'!P29</f>
        <v>0.31</v>
      </c>
      <c r="Q28">
        <f>'dane po Vs'!Q29</f>
        <v>2.27</v>
      </c>
      <c r="R28">
        <f>'dane po Vs'!R29</f>
        <v>11.5</v>
      </c>
      <c r="S28" s="12">
        <f>'dane po Vs'!S29</f>
        <v>0.15</v>
      </c>
      <c r="T28" s="11">
        <f>'dane po Vs'!T29</f>
        <v>14.3</v>
      </c>
      <c r="U28" s="11">
        <f>'dane po Vs'!U29</f>
        <v>22.6</v>
      </c>
      <c r="V28">
        <f>'dane po Vs'!V29</f>
        <v>325.20000000000005</v>
      </c>
      <c r="W28" s="9">
        <f t="shared" si="1"/>
        <v>4849.1800712441027</v>
      </c>
      <c r="X28" s="9">
        <f t="shared" si="2"/>
        <v>0.63266062793716982</v>
      </c>
      <c r="Y28" t="str">
        <f t="shared" si="3"/>
        <v>Wielka Brytania</v>
      </c>
      <c r="Z28" s="10">
        <f t="shared" si="4"/>
        <v>0.63266062793716982</v>
      </c>
      <c r="AA28" s="13">
        <f t="shared" si="0"/>
        <v>0.63266062793716982</v>
      </c>
      <c r="AB28" t="s">
        <v>165</v>
      </c>
      <c r="AC28" t="s">
        <v>165</v>
      </c>
      <c r="AD28" t="s">
        <v>165</v>
      </c>
    </row>
    <row r="29" spans="1:30" x14ac:dyDescent="0.2">
      <c r="A29" t="str">
        <f>'dane po Vs'!A30</f>
        <v>Włochy</v>
      </c>
      <c r="B29">
        <f>'dane po Vs'!B30</f>
        <v>14</v>
      </c>
      <c r="C29" s="13">
        <f>'dane po Vs'!C30</f>
        <v>123.6</v>
      </c>
      <c r="D29" s="11">
        <f>'dane po Vs'!D30</f>
        <v>236</v>
      </c>
      <c r="E29" s="11">
        <f>'dane po Vs'!E30</f>
        <v>83</v>
      </c>
      <c r="F29" s="11">
        <f>'dane po Vs'!F30</f>
        <v>5.9</v>
      </c>
      <c r="G29" s="11">
        <f>'dane po Vs'!G30</f>
        <v>3.9</v>
      </c>
      <c r="H29" s="11">
        <f>'dane po Vs'!H30</f>
        <v>25.2</v>
      </c>
      <c r="I29" s="11">
        <f>'dane po Vs'!I30</f>
        <v>14.2</v>
      </c>
      <c r="J29" s="11">
        <f>'dane po Vs'!J30</f>
        <v>2</v>
      </c>
      <c r="K29" s="11">
        <f>'dane po Vs'!K30</f>
        <v>557</v>
      </c>
      <c r="L29">
        <f>'dane po Vs'!L30</f>
        <v>9.8000000000000007</v>
      </c>
      <c r="M29">
        <f>'dane po Vs'!M30</f>
        <v>35.9</v>
      </c>
      <c r="N29">
        <f>'dane po Vs'!N30</f>
        <v>7.9</v>
      </c>
      <c r="O29">
        <f>'dane po Vs'!O30</f>
        <v>1977</v>
      </c>
      <c r="P29">
        <f>'dane po Vs'!P30</f>
        <v>0.82</v>
      </c>
      <c r="Q29">
        <f>'dane po Vs'!Q30</f>
        <v>2.72</v>
      </c>
      <c r="R29">
        <f>'dane po Vs'!R30</f>
        <v>13.88</v>
      </c>
      <c r="S29" s="12">
        <f>'dane po Vs'!S30</f>
        <v>0.16</v>
      </c>
      <c r="T29" s="11">
        <f>'dane po Vs'!T30</f>
        <v>20.399999999999999</v>
      </c>
      <c r="U29" s="11">
        <f>'dane po Vs'!U30</f>
        <v>26</v>
      </c>
      <c r="V29">
        <f>'dane po Vs'!V30</f>
        <v>144.2523062613476</v>
      </c>
      <c r="W29" s="9">
        <f t="shared" si="1"/>
        <v>8983.7754840000289</v>
      </c>
      <c r="X29" s="9">
        <f t="shared" si="2"/>
        <v>0.319453104120477</v>
      </c>
      <c r="Y29" t="str">
        <f t="shared" si="3"/>
        <v>Włochy</v>
      </c>
      <c r="Z29" s="10">
        <f t="shared" si="4"/>
        <v>0.319453104120477</v>
      </c>
      <c r="AA29" s="13">
        <f t="shared" si="0"/>
        <v>0.319453104120477</v>
      </c>
      <c r="AB29" t="s">
        <v>165</v>
      </c>
      <c r="AC29" t="s">
        <v>165</v>
      </c>
      <c r="AD29" t="s">
        <v>165</v>
      </c>
    </row>
    <row r="30" spans="1:30" x14ac:dyDescent="0.2">
      <c r="A30" t="s">
        <v>61</v>
      </c>
      <c r="B30" s="8">
        <f>MAX(B2:B29)</f>
        <v>37</v>
      </c>
      <c r="C30" s="8">
        <f>MAX(C2:C29)</f>
        <v>131.4</v>
      </c>
      <c r="D30" s="17">
        <f>MIN(D2:D29)</f>
        <v>1</v>
      </c>
      <c r="E30" s="17">
        <f t="shared" ref="E30:K30" si="5">MIN(E2:E29)</f>
        <v>-24</v>
      </c>
      <c r="F30" s="17">
        <f t="shared" si="5"/>
        <v>1.9</v>
      </c>
      <c r="G30" s="17">
        <f t="shared" si="5"/>
        <v>2.1</v>
      </c>
      <c r="H30" s="17">
        <f t="shared" si="5"/>
        <v>9.8571428571428577</v>
      </c>
      <c r="I30" s="17">
        <f t="shared" si="5"/>
        <v>8.8000000000000007</v>
      </c>
      <c r="J30" s="17">
        <f t="shared" si="5"/>
        <v>-7</v>
      </c>
      <c r="K30" s="17">
        <f t="shared" si="5"/>
        <v>294</v>
      </c>
      <c r="L30" s="8">
        <f t="shared" ref="L30:S30" si="6">MAX(L2:L29)</f>
        <v>44.2</v>
      </c>
      <c r="M30" s="8">
        <f t="shared" si="6"/>
        <v>178.4</v>
      </c>
      <c r="N30" s="8">
        <f t="shared" si="6"/>
        <v>17</v>
      </c>
      <c r="O30" s="8">
        <f t="shared" si="6"/>
        <v>10947</v>
      </c>
      <c r="P30" s="8">
        <f t="shared" si="6"/>
        <v>1.02</v>
      </c>
      <c r="Q30" s="8">
        <f t="shared" si="6"/>
        <v>4.74</v>
      </c>
      <c r="R30" s="8">
        <f t="shared" si="6"/>
        <v>78.03</v>
      </c>
      <c r="S30" s="8">
        <f t="shared" si="6"/>
        <v>0.35</v>
      </c>
      <c r="T30" s="17">
        <f>MIN(T2:T29)</f>
        <v>7.5</v>
      </c>
      <c r="U30" s="17">
        <f>MIN(U2:U29)</f>
        <v>13.9</v>
      </c>
      <c r="V30" s="8">
        <f>MAX(V2:V29)</f>
        <v>434.97499999999997</v>
      </c>
      <c r="W30" t="s">
        <v>165</v>
      </c>
      <c r="X30" t="s">
        <v>165</v>
      </c>
      <c r="Y30" t="s">
        <v>165</v>
      </c>
      <c r="Z30" t="s">
        <v>165</v>
      </c>
      <c r="AA30" t="s">
        <v>165</v>
      </c>
      <c r="AB30" t="s">
        <v>165</v>
      </c>
      <c r="AC30" t="s">
        <v>165</v>
      </c>
      <c r="AD30" t="s">
        <v>165</v>
      </c>
    </row>
    <row r="35" spans="23:23" x14ac:dyDescent="0.2">
      <c r="W35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X44" sqref="X44"/>
    </sheetView>
  </sheetViews>
  <sheetFormatPr defaultRowHeight="12.75" x14ac:dyDescent="0.2"/>
  <cols>
    <col min="1" max="1" width="18.42578125" customWidth="1"/>
    <col min="3" max="3" width="9.140625" style="12"/>
    <col min="4" max="6" width="9.140625" style="11"/>
    <col min="7" max="7" width="9" style="11" customWidth="1"/>
    <col min="8" max="11" width="9.140625" style="11"/>
    <col min="18" max="19" width="9.140625" style="12"/>
    <col min="20" max="20" width="13.42578125" style="11" bestFit="1" customWidth="1"/>
    <col min="21" max="21" width="13.42578125" style="11" customWidth="1"/>
    <col min="22" max="22" width="13.42578125" style="13" customWidth="1"/>
  </cols>
  <sheetData>
    <row r="1" spans="1:22" x14ac:dyDescent="0.2">
      <c r="B1" t="str">
        <f>'dane po Vs'!B1</f>
        <v>X1</v>
      </c>
      <c r="C1" s="12" t="str">
        <f>'dane po Vs'!C1</f>
        <v>X5</v>
      </c>
      <c r="D1" s="11" t="str">
        <f>'dane po Vs'!D1</f>
        <v>X6</v>
      </c>
      <c r="E1" s="11" t="str">
        <f>'dane po Vs'!E1</f>
        <v>X8</v>
      </c>
      <c r="F1" s="11" t="str">
        <f>'dane po Vs'!F1</f>
        <v>X10</v>
      </c>
      <c r="G1" s="11" t="str">
        <f>'dane po Vs'!G1</f>
        <v>X11</v>
      </c>
      <c r="H1" s="11" t="str">
        <f>'dane po Vs'!H1</f>
        <v>X12</v>
      </c>
      <c r="I1" s="11" t="str">
        <f>'dane po Vs'!I1</f>
        <v>X13</v>
      </c>
      <c r="J1" s="11" t="str">
        <f>'dane po Vs'!J1</f>
        <v>X14</v>
      </c>
      <c r="K1" s="1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s="12" t="str">
        <f>'dane po Vs'!R1</f>
        <v>X23</v>
      </c>
      <c r="S1" s="12" t="str">
        <f>'dane po Vs'!S1</f>
        <v>X24</v>
      </c>
      <c r="T1" s="11" t="str">
        <f>'dane po Vs'!T1</f>
        <v>X25</v>
      </c>
      <c r="U1" s="11" t="str">
        <f>'dane po Vs'!U1</f>
        <v>X26</v>
      </c>
      <c r="V1" s="13" t="str">
        <f>'dane po Vs'!V1</f>
        <v>X27</v>
      </c>
    </row>
    <row r="2" spans="1:22" x14ac:dyDescent="0.2">
      <c r="B2" t="str">
        <f>'dane po Vs'!B2</f>
        <v>Chroniony obszar lądowy (% powierzchni państwa)</v>
      </c>
      <c r="C2" s="12" t="str">
        <f>'dane po Vs'!C2</f>
        <v>Połowy w regionach rybackich (tys.ton)</v>
      </c>
      <c r="D2" s="11" t="str">
        <f>'dane po Vs'!D2</f>
        <v>Indeks wydajnosci zasobów (rok 2000=100)</v>
      </c>
      <c r="E2" s="11" t="str">
        <f>'dane po Vs'!E2</f>
        <v>Zależność energetyczna (%)</v>
      </c>
      <c r="F2" s="11" t="str">
        <f>'dane po Vs'!F2</f>
        <v>Emisja tlenków siarki (kg/osoba)</v>
      </c>
      <c r="G2" s="11" t="str">
        <f>'dane po Vs'!G2</f>
        <v>Emisja cząstek stałych (kg/osoba)</v>
      </c>
      <c r="H2" s="11" t="str">
        <f>'dane po Vs'!H2</f>
        <v>Zanieczyszczenie hałasem (% ludności)</v>
      </c>
      <c r="I2" s="11" t="str">
        <f>'dane po Vs'!I2</f>
        <v>Konsumpcja surowców (ton/osoba)</v>
      </c>
      <c r="J2" s="11" t="str">
        <f>'dane po Vs'!J2</f>
        <v>Zużycie nawozów (kg/ha)</v>
      </c>
      <c r="K2" s="11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s="12" t="str">
        <f>'dane po Vs'!R2</f>
        <v>Patenty związane z recyklingiem i surowcami wtórnymi  (liczba)</v>
      </c>
      <c r="S2" s="12" t="str">
        <f>'dane po Vs'!S2</f>
        <v>Wydatki publiczne na badania i rozwój dotyczące środowiska (% PKB)</v>
      </c>
      <c r="T2" s="11" t="str">
        <f>'dane po Vs'!T2</f>
        <v>Stopa bezrobocia ludzi młodych w wieku 15-24 lata, obliczona jako udział (%) w całkowitej populacji w tej samej grupie wiekowej</v>
      </c>
      <c r="U2" s="11" t="str">
        <f>'dane po Vs'!U2</f>
        <v>Osoby zagrożone ubóstwem lub wykluczeniem społecznym</v>
      </c>
      <c r="V2" s="13" t="str">
        <f>'dane po Vs'!V2</f>
        <v>Zatrudnienie w sektorze dóbr i usług środowiskowych (ekwiwalent pełnego czasu pracy ∙〖10〗^(-3); FTE)</v>
      </c>
    </row>
    <row r="3" spans="1:22" x14ac:dyDescent="0.2">
      <c r="A3" t="str">
        <f>'dane '!A3</f>
        <v>Austria</v>
      </c>
      <c r="B3">
        <f>'dane po Vs'!B3</f>
        <v>11</v>
      </c>
      <c r="C3" s="12">
        <f>'dane po Vs'!C3</f>
        <v>105.2</v>
      </c>
      <c r="D3" s="11">
        <f>'dane po Vs'!D3</f>
        <v>366</v>
      </c>
      <c r="E3" s="11">
        <f>'dane po Vs'!E3</f>
        <v>69</v>
      </c>
      <c r="F3" s="11">
        <f>'dane po Vs'!F3</f>
        <v>1.9</v>
      </c>
      <c r="G3" s="11">
        <f>'dane po Vs'!G3</f>
        <v>3.875</v>
      </c>
      <c r="H3" s="11">
        <f>'dane po Vs'!H3</f>
        <v>19.8</v>
      </c>
      <c r="I3" s="11">
        <f>'dane po Vs'!I3</f>
        <v>25</v>
      </c>
      <c r="J3" s="11">
        <f>'dane po Vs'!J3</f>
        <v>3</v>
      </c>
      <c r="K3" s="11">
        <f>'dane po Vs'!K3</f>
        <v>597</v>
      </c>
      <c r="L3">
        <f>wzorzec!L2</f>
        <v>27</v>
      </c>
      <c r="M3">
        <f>wzorzec!M2</f>
        <v>15.1</v>
      </c>
      <c r="N3">
        <f>wzorzec!N2</f>
        <v>17</v>
      </c>
      <c r="O3">
        <f>wzorzec!O2</f>
        <v>2332</v>
      </c>
      <c r="P3">
        <f>wzorzec!P2</f>
        <v>0.3</v>
      </c>
      <c r="Q3">
        <f>wzorzec!Q2</f>
        <v>2.37</v>
      </c>
      <c r="R3" s="12">
        <f>wzorzec!R2</f>
        <v>7.07</v>
      </c>
      <c r="S3" s="12">
        <f>wzorzec!S2</f>
        <v>0.13</v>
      </c>
      <c r="T3" s="11">
        <f>wzorzec!T2</f>
        <v>9.4</v>
      </c>
      <c r="U3" s="11">
        <f>wzorzec!U2</f>
        <v>16.7</v>
      </c>
      <c r="V3" s="13">
        <f>wzorzec!V2</f>
        <v>166.80385803767996</v>
      </c>
    </row>
    <row r="4" spans="1:22" x14ac:dyDescent="0.2">
      <c r="A4" t="str">
        <f>'dane '!A4</f>
        <v>Belgia</v>
      </c>
      <c r="B4">
        <f>'dane po Vs'!B4</f>
        <v>10</v>
      </c>
      <c r="C4" s="12">
        <f>'dane po Vs'!C4</f>
        <v>98.9</v>
      </c>
      <c r="D4" s="11">
        <f>'dane po Vs'!D4</f>
        <v>231.76190476190476</v>
      </c>
      <c r="E4" s="11">
        <f>'dane po Vs'!E4</f>
        <v>76.900000000000006</v>
      </c>
      <c r="F4" s="11">
        <f>'dane po Vs'!F4</f>
        <v>11.6</v>
      </c>
      <c r="G4" s="11">
        <f>'dane po Vs'!G4</f>
        <v>4.4000000000000004</v>
      </c>
      <c r="H4" s="11">
        <f>'dane po Vs'!H4</f>
        <v>22.9</v>
      </c>
      <c r="I4" s="11">
        <f>'dane po Vs'!I4</f>
        <v>16.899999999999999</v>
      </c>
      <c r="J4" s="11">
        <f>'dane po Vs'!J4</f>
        <v>9</v>
      </c>
      <c r="K4" s="11">
        <f>'dane po Vs'!K4</f>
        <v>493</v>
      </c>
      <c r="L4">
        <f>wzorzec!L3</f>
        <v>3.1</v>
      </c>
      <c r="M4">
        <f>wzorzec!M3</f>
        <v>6.8</v>
      </c>
      <c r="N4">
        <f>wzorzec!N3</f>
        <v>2.4</v>
      </c>
      <c r="O4">
        <f>wzorzec!O3</f>
        <v>2036</v>
      </c>
      <c r="P4">
        <f>wzorzec!P3</f>
        <v>0.37</v>
      </c>
      <c r="Q4">
        <f>wzorzec!Q3</f>
        <v>2.2200000000000002</v>
      </c>
      <c r="R4" s="12">
        <f>wzorzec!R3</f>
        <v>4.22</v>
      </c>
      <c r="S4" s="12">
        <f>wzorzec!S3</f>
        <v>0.15</v>
      </c>
      <c r="T4" s="11">
        <f>wzorzec!T3</f>
        <v>18.8</v>
      </c>
      <c r="U4" s="11">
        <f>wzorzec!U3</f>
        <v>21.6</v>
      </c>
      <c r="V4" s="13">
        <f>wzorzec!V3</f>
        <v>76.7</v>
      </c>
    </row>
    <row r="5" spans="1:22" x14ac:dyDescent="0.2">
      <c r="A5" t="str">
        <f>'dane '!A5</f>
        <v>Bułgaria</v>
      </c>
      <c r="B5">
        <f>'dane po Vs'!B5</f>
        <v>30</v>
      </c>
      <c r="C5" s="12">
        <f>'dane po Vs'!C5</f>
        <v>107.4</v>
      </c>
      <c r="D5" s="11">
        <f>'dane po Vs'!D5</f>
        <v>24</v>
      </c>
      <c r="E5" s="11">
        <f>'dane po Vs'!E5</f>
        <v>50.7</v>
      </c>
      <c r="F5" s="11">
        <f>'dane po Vs'!F5</f>
        <v>47.112499999999997</v>
      </c>
      <c r="G5" s="11">
        <f>'dane po Vs'!G5</f>
        <v>6.9874999999999998</v>
      </c>
      <c r="H5" s="11">
        <f>'dane po Vs'!H5</f>
        <v>15.9</v>
      </c>
      <c r="I5" s="11">
        <f>'dane po Vs'!I5</f>
        <v>18.8</v>
      </c>
      <c r="J5" s="11">
        <f>'dane po Vs'!J5</f>
        <v>0</v>
      </c>
      <c r="K5" s="11">
        <f>'dane po Vs'!K5</f>
        <v>553</v>
      </c>
      <c r="L5">
        <f>wzorzec!L4</f>
        <v>9.1999999999999993</v>
      </c>
      <c r="M5">
        <f>wzorzec!M4</f>
        <v>21.3</v>
      </c>
      <c r="N5">
        <f>wzorzec!N4</f>
        <v>0.3</v>
      </c>
      <c r="O5">
        <f>wzorzec!O4</f>
        <v>373</v>
      </c>
      <c r="P5">
        <f>wzorzec!P4</f>
        <v>1.02</v>
      </c>
      <c r="Q5">
        <f>wzorzec!Q4</f>
        <v>3.19</v>
      </c>
      <c r="R5" s="12">
        <f>wzorzec!R4</f>
        <v>1</v>
      </c>
      <c r="S5" s="12">
        <f>wzorzec!S4</f>
        <v>0.25</v>
      </c>
      <c r="T5" s="11">
        <f>wzorzec!T4</f>
        <v>14.1</v>
      </c>
      <c r="U5" s="11">
        <f>wzorzec!U4</f>
        <v>60.7</v>
      </c>
      <c r="V5" s="13">
        <f>wzorzec!V4</f>
        <v>33.18</v>
      </c>
    </row>
    <row r="6" spans="1:22" x14ac:dyDescent="0.2">
      <c r="A6" t="str">
        <f>'dane '!A6</f>
        <v>Chorwacja</v>
      </c>
      <c r="B6">
        <f>'dane po Vs'!B6</f>
        <v>37</v>
      </c>
      <c r="C6" s="12">
        <f>'dane po Vs'!C6</f>
        <v>78.7</v>
      </c>
      <c r="D6" s="11">
        <f>'dane po Vs'!D6</f>
        <v>549</v>
      </c>
      <c r="E6" s="11">
        <f>'dane po Vs'!E6</f>
        <v>51.6</v>
      </c>
      <c r="F6" s="11">
        <f>'dane po Vs'!F6</f>
        <v>7.2125000000000004</v>
      </c>
      <c r="G6" s="11">
        <f>'dane po Vs'!G6</f>
        <v>7.95</v>
      </c>
      <c r="H6" s="11">
        <f>'dane po Vs'!H6</f>
        <v>9.8571428571428577</v>
      </c>
      <c r="I6" s="11">
        <f>'dane po Vs'!I6</f>
        <v>13.6</v>
      </c>
      <c r="J6" s="11">
        <f>'dane po Vs'!J6</f>
        <v>12</v>
      </c>
      <c r="K6" s="11">
        <f>'dane po Vs'!K6</f>
        <v>399</v>
      </c>
      <c r="L6">
        <f>wzorzec!L5</f>
        <v>22.2</v>
      </c>
      <c r="M6">
        <f>wzorzec!M5</f>
        <v>25.7</v>
      </c>
      <c r="N6">
        <f>wzorzec!N5</f>
        <v>4.1100000000000003</v>
      </c>
      <c r="O6">
        <f>wzorzec!O5</f>
        <v>1348</v>
      </c>
      <c r="P6">
        <f>wzorzec!P5</f>
        <v>0.72</v>
      </c>
      <c r="Q6">
        <f>wzorzec!Q5</f>
        <v>3.14</v>
      </c>
      <c r="R6" s="12">
        <f>wzorzec!R5</f>
        <v>0.33</v>
      </c>
      <c r="S6" s="12">
        <f>wzorzec!S5</f>
        <v>0.2</v>
      </c>
      <c r="T6" s="11">
        <f>wzorzec!T5</f>
        <v>25.4</v>
      </c>
      <c r="U6" s="11">
        <f>wzorzec!U5</f>
        <v>30.357142857142861</v>
      </c>
      <c r="V6" s="13">
        <f>wzorzec!V5</f>
        <v>48.333333333333336</v>
      </c>
    </row>
    <row r="7" spans="1:22" x14ac:dyDescent="0.2">
      <c r="A7" t="str">
        <f>'dane '!A7</f>
        <v>Cypr</v>
      </c>
      <c r="B7">
        <f>'dane po Vs'!B7</f>
        <v>7</v>
      </c>
      <c r="C7" s="12">
        <f>'dane po Vs'!C7</f>
        <v>105.1</v>
      </c>
      <c r="D7" s="11">
        <f>'dane po Vs'!D7</f>
        <v>283</v>
      </c>
      <c r="E7" s="11">
        <f>'dane po Vs'!E7</f>
        <v>95.9</v>
      </c>
      <c r="F7" s="11">
        <f>'dane po Vs'!F7</f>
        <v>21.462500000000002</v>
      </c>
      <c r="G7" s="11">
        <f>'dane po Vs'!G7</f>
        <v>3.1000000000000005</v>
      </c>
      <c r="H7" s="11">
        <f>'dane po Vs'!H7</f>
        <v>36.799999999999997</v>
      </c>
      <c r="I7" s="11">
        <f>'dane po Vs'!I7</f>
        <v>27.3</v>
      </c>
      <c r="J7" s="11">
        <f>'dane po Vs'!J7</f>
        <v>31</v>
      </c>
      <c r="K7" s="11">
        <f>'dane po Vs'!K7</f>
        <v>704</v>
      </c>
      <c r="L7">
        <f>wzorzec!L6</f>
        <v>4</v>
      </c>
      <c r="M7">
        <f>wzorzec!M6</f>
        <v>178.4</v>
      </c>
      <c r="N7">
        <f>wzorzec!N6</f>
        <v>1.5</v>
      </c>
      <c r="O7">
        <f>wzorzec!O6</f>
        <v>2476</v>
      </c>
      <c r="P7">
        <f>wzorzec!P6</f>
        <v>0.26</v>
      </c>
      <c r="Q7">
        <f>wzorzec!Q6</f>
        <v>3.14</v>
      </c>
      <c r="R7" s="12">
        <f>wzorzec!R6</f>
        <v>0.17</v>
      </c>
      <c r="S7" s="12">
        <f>wzorzec!S6</f>
        <v>0.1</v>
      </c>
      <c r="T7" s="11">
        <f>wzorzec!T6</f>
        <v>10.199999999999999</v>
      </c>
      <c r="U7" s="11">
        <f>wzorzec!U6</f>
        <v>25.2</v>
      </c>
      <c r="V7" s="13">
        <f>wzorzec!V6</f>
        <v>144.90352633826882</v>
      </c>
    </row>
    <row r="8" spans="1:22" x14ac:dyDescent="0.2">
      <c r="A8" t="str">
        <f>'dane '!A8</f>
        <v>Czechy</v>
      </c>
      <c r="B8">
        <f>'dane po Vs'!B8</f>
        <v>9</v>
      </c>
      <c r="C8" s="12">
        <f>'dane po Vs'!C8</f>
        <v>125</v>
      </c>
      <c r="D8" s="11">
        <f>'dane po Vs'!D8</f>
        <v>8</v>
      </c>
      <c r="E8" s="11">
        <f>'dane po Vs'!E8</f>
        <v>25</v>
      </c>
      <c r="F8" s="11">
        <f>'dane po Vs'!F8</f>
        <v>14.3</v>
      </c>
      <c r="G8" s="11">
        <f>'dane po Vs'!G8</f>
        <v>3.7625000000000006</v>
      </c>
      <c r="H8" s="11">
        <f>'dane po Vs'!H8</f>
        <v>18.399999999999999</v>
      </c>
      <c r="I8" s="11">
        <f>'dane po Vs'!I8</f>
        <v>19.100000000000001</v>
      </c>
      <c r="J8" s="11">
        <f>'dane po Vs'!J8</f>
        <v>2</v>
      </c>
      <c r="K8" s="11">
        <f>'dane po Vs'!K8</f>
        <v>294</v>
      </c>
      <c r="L8">
        <f>wzorzec!L7</f>
        <v>8</v>
      </c>
      <c r="M8">
        <f>wzorzec!M7</f>
        <v>5.9</v>
      </c>
      <c r="N8">
        <f>wzorzec!N7</f>
        <v>8.1999999999999993</v>
      </c>
      <c r="O8">
        <f>wzorzec!O7</f>
        <v>3394</v>
      </c>
      <c r="P8">
        <f>wzorzec!P7</f>
        <v>0.79</v>
      </c>
      <c r="Q8">
        <f>wzorzec!Q7</f>
        <v>2.31</v>
      </c>
      <c r="R8" s="12">
        <f>wzorzec!R7</f>
        <v>6</v>
      </c>
      <c r="S8" s="12">
        <f>wzorzec!S7</f>
        <v>0.3</v>
      </c>
      <c r="T8" s="11">
        <f>wzorzec!T7</f>
        <v>10.7</v>
      </c>
      <c r="U8" s="11">
        <f>wzorzec!U7</f>
        <v>15.8</v>
      </c>
      <c r="V8" s="13">
        <f>wzorzec!V7</f>
        <v>106.25</v>
      </c>
    </row>
    <row r="9" spans="1:22" x14ac:dyDescent="0.2">
      <c r="A9" t="str">
        <f>'dane '!A9</f>
        <v>Dania</v>
      </c>
      <c r="B9">
        <f>'dane po Vs'!B9</f>
        <v>7</v>
      </c>
      <c r="C9" s="12">
        <f>'dane po Vs'!C9</f>
        <v>98.8</v>
      </c>
      <c r="D9" s="11">
        <f>'dane po Vs'!D9</f>
        <v>231.76190476190476</v>
      </c>
      <c r="E9" s="11">
        <f>'dane po Vs'!E9</f>
        <v>-24</v>
      </c>
      <c r="F9" s="11">
        <f>'dane po Vs'!F9</f>
        <v>5</v>
      </c>
      <c r="G9" s="11">
        <f>'dane po Vs'!G9</f>
        <v>7.8</v>
      </c>
      <c r="H9" s="11">
        <f>'dane po Vs'!H9</f>
        <v>19.899999999999999</v>
      </c>
      <c r="I9" s="11">
        <f>'dane po Vs'!I9</f>
        <v>28.4</v>
      </c>
      <c r="J9" s="11">
        <f>'dane po Vs'!J9</f>
        <v>12</v>
      </c>
      <c r="K9" s="11">
        <f>'dane po Vs'!K9</f>
        <v>790</v>
      </c>
      <c r="L9">
        <f>wzorzec!L8</f>
        <v>17.8</v>
      </c>
      <c r="M9">
        <f>wzorzec!M8</f>
        <v>2.5</v>
      </c>
      <c r="N9">
        <f>wzorzec!N8</f>
        <v>5</v>
      </c>
      <c r="O9">
        <f>wzorzec!O8</f>
        <v>4272</v>
      </c>
      <c r="P9">
        <f>wzorzec!P8</f>
        <v>0.42</v>
      </c>
      <c r="Q9">
        <f>wzorzec!Q8</f>
        <v>4.74</v>
      </c>
      <c r="R9" s="12">
        <f>wzorzec!R8</f>
        <v>4.24</v>
      </c>
      <c r="S9" s="12">
        <f>wzorzec!S8</f>
        <v>0.08</v>
      </c>
      <c r="T9" s="11">
        <f>wzorzec!T8</f>
        <v>7.5</v>
      </c>
      <c r="U9" s="11">
        <f>wzorzec!U8</f>
        <v>16.8</v>
      </c>
      <c r="V9" s="13">
        <f>wzorzec!V8</f>
        <v>68.575000000000003</v>
      </c>
    </row>
    <row r="10" spans="1:22" x14ac:dyDescent="0.2">
      <c r="A10" t="str">
        <f>'dane '!A10</f>
        <v>Estonia</v>
      </c>
      <c r="B10">
        <f>'dane po Vs'!B10</f>
        <v>17</v>
      </c>
      <c r="C10" s="12">
        <f>'dane po Vs'!C10</f>
        <v>98.3</v>
      </c>
      <c r="D10" s="11">
        <f>'dane po Vs'!D10</f>
        <v>227</v>
      </c>
      <c r="E10" s="11">
        <f>'dane po Vs'!E10</f>
        <v>24.7</v>
      </c>
      <c r="F10" s="11">
        <f>'dane po Vs'!F10</f>
        <v>40.512499999999996</v>
      </c>
      <c r="G10" s="11">
        <f>'dane po Vs'!G10</f>
        <v>14.112499999999997</v>
      </c>
      <c r="H10" s="11">
        <f>'dane po Vs'!H10</f>
        <v>22.8</v>
      </c>
      <c r="I10" s="11">
        <f>'dane po Vs'!I10</f>
        <v>29</v>
      </c>
      <c r="J10" s="11">
        <f>'dane po Vs'!J10</f>
        <v>-7</v>
      </c>
      <c r="K10" s="11">
        <f>'dane po Vs'!K10</f>
        <v>449</v>
      </c>
      <c r="L10">
        <f>wzorzec!L9</f>
        <v>17.100000000000001</v>
      </c>
      <c r="M10">
        <f>wzorzec!M9</f>
        <v>11.8</v>
      </c>
      <c r="N10">
        <f>wzorzec!N9</f>
        <v>8.6999999999999993</v>
      </c>
      <c r="O10">
        <f>wzorzec!O9</f>
        <v>2343</v>
      </c>
      <c r="P10">
        <f>wzorzec!P9</f>
        <v>0.53999999999999992</v>
      </c>
      <c r="Q10">
        <f>wzorzec!Q9</f>
        <v>2.19</v>
      </c>
      <c r="R10" s="12">
        <f>wzorzec!R9</f>
        <v>0</v>
      </c>
      <c r="S10" s="12">
        <f>wzorzec!S9</f>
        <v>0.09</v>
      </c>
      <c r="T10" s="11">
        <f>wzorzec!T9</f>
        <v>10.1</v>
      </c>
      <c r="U10" s="11">
        <f>wzorzec!U9</f>
        <v>22</v>
      </c>
      <c r="V10" s="13">
        <f>wzorzec!V9</f>
        <v>28.25</v>
      </c>
    </row>
    <row r="11" spans="1:22" x14ac:dyDescent="0.2">
      <c r="A11" t="str">
        <f>'dane '!A11</f>
        <v>Finlandia</v>
      </c>
      <c r="B11">
        <f>'dane po Vs'!B11</f>
        <v>13</v>
      </c>
      <c r="C11" s="12">
        <f>'dane po Vs'!C11</f>
        <v>106</v>
      </c>
      <c r="D11" s="11">
        <f>'dane po Vs'!D11</f>
        <v>231.76190476190476</v>
      </c>
      <c r="E11" s="11">
        <f>'dane po Vs'!E11</f>
        <v>52.9</v>
      </c>
      <c r="F11" s="11">
        <f>'dane po Vs'!F11</f>
        <v>10.237500000000001</v>
      </c>
      <c r="G11" s="11">
        <f>'dane po Vs'!G11</f>
        <v>8.1</v>
      </c>
      <c r="H11" s="11">
        <f>'dane po Vs'!H11</f>
        <v>16</v>
      </c>
      <c r="I11" s="11">
        <f>'dane po Vs'!I11</f>
        <v>38.799999999999997</v>
      </c>
      <c r="J11" s="11">
        <f>'dane po Vs'!J11</f>
        <v>5</v>
      </c>
      <c r="K11" s="11">
        <f>'dane po Vs'!K11</f>
        <v>506</v>
      </c>
      <c r="L11">
        <f>wzorzec!L10</f>
        <v>29.6</v>
      </c>
      <c r="M11">
        <f>wzorzec!M10</f>
        <v>51.4</v>
      </c>
      <c r="N11">
        <f>wzorzec!N10</f>
        <v>6.6</v>
      </c>
      <c r="O11">
        <f>wzorzec!O10</f>
        <v>486</v>
      </c>
      <c r="P11">
        <f>wzorzec!P10</f>
        <v>0.39</v>
      </c>
      <c r="Q11">
        <f>wzorzec!Q10</f>
        <v>2.66</v>
      </c>
      <c r="R11" s="12">
        <f>wzorzec!R10</f>
        <v>9.6</v>
      </c>
      <c r="S11" s="12">
        <f>wzorzec!S10</f>
        <v>0.28000000000000003</v>
      </c>
      <c r="T11" s="11">
        <f>wzorzec!T10</f>
        <v>16.5</v>
      </c>
      <c r="U11" s="11">
        <f>wzorzec!U10</f>
        <v>17.399999999999999</v>
      </c>
      <c r="V11" s="13">
        <f>wzorzec!V10</f>
        <v>132.69999999999999</v>
      </c>
    </row>
    <row r="12" spans="1:22" x14ac:dyDescent="0.2">
      <c r="A12" t="str">
        <f>'dane '!A12</f>
        <v>Francja</v>
      </c>
      <c r="B12">
        <f>'dane po Vs'!B12</f>
        <v>8</v>
      </c>
      <c r="C12" s="12">
        <f>'dane po Vs'!C12</f>
        <v>110.6</v>
      </c>
      <c r="D12" s="11">
        <f>'dane po Vs'!D12</f>
        <v>687</v>
      </c>
      <c r="E12" s="11">
        <f>'dane po Vs'!E12</f>
        <v>50.3</v>
      </c>
      <c r="F12" s="11">
        <f>'dane po Vs'!F12</f>
        <v>3.65</v>
      </c>
      <c r="G12" s="11">
        <f>'dane po Vs'!G12</f>
        <v>4.5249999999999995</v>
      </c>
      <c r="H12" s="11">
        <f>'dane po Vs'!H12</f>
        <v>19</v>
      </c>
      <c r="I12" s="11">
        <f>'dane po Vs'!I12</f>
        <v>14.3</v>
      </c>
      <c r="J12" s="11">
        <f>'dane po Vs'!J12</f>
        <v>4</v>
      </c>
      <c r="K12" s="11">
        <f>'dane po Vs'!K12</f>
        <v>543</v>
      </c>
      <c r="L12">
        <f>wzorzec!L11</f>
        <v>10.3</v>
      </c>
      <c r="M12">
        <f>wzorzec!M11</f>
        <v>112.8</v>
      </c>
      <c r="N12">
        <f>wzorzec!N11</f>
        <v>1.9</v>
      </c>
      <c r="O12">
        <f>wzorzec!O11</f>
        <v>1587</v>
      </c>
      <c r="P12">
        <f>wzorzec!P11</f>
        <v>0.14000000000000001</v>
      </c>
      <c r="Q12">
        <f>wzorzec!Q11</f>
        <v>1.87</v>
      </c>
      <c r="R12" s="12">
        <f>wzorzec!R11</f>
        <v>28.66</v>
      </c>
      <c r="S12" s="12">
        <f>wzorzec!S11</f>
        <v>0.33</v>
      </c>
      <c r="T12" s="11">
        <f>wzorzec!T11</f>
        <v>19.5</v>
      </c>
      <c r="U12" s="11">
        <f>wzorzec!U11</f>
        <v>19</v>
      </c>
      <c r="V12" s="13">
        <f>wzorzec!V11</f>
        <v>434.97499999999997</v>
      </c>
    </row>
    <row r="13" spans="1:22" x14ac:dyDescent="0.2">
      <c r="A13" t="str">
        <f>'dane '!A13</f>
        <v>Grecja</v>
      </c>
      <c r="B13">
        <f>'dane po Vs'!B13</f>
        <v>16</v>
      </c>
      <c r="C13" s="12">
        <f>'dane po Vs'!C13</f>
        <v>82.6</v>
      </c>
      <c r="D13" s="11">
        <f>'dane po Vs'!D13</f>
        <v>215</v>
      </c>
      <c r="E13" s="11">
        <f>'dane po Vs'!E13</f>
        <v>71.2</v>
      </c>
      <c r="F13" s="11">
        <f>'dane po Vs'!F13</f>
        <v>20.8125</v>
      </c>
      <c r="G13" s="11">
        <f>'dane po Vs'!G13</f>
        <v>7.2999999999999989</v>
      </c>
      <c r="H13" s="11">
        <f>'dane po Vs'!H13</f>
        <v>21.7</v>
      </c>
      <c r="I13" s="11">
        <f>'dane po Vs'!I13</f>
        <v>22.2</v>
      </c>
      <c r="J13" s="11">
        <f>'dane po Vs'!J13</f>
        <v>4</v>
      </c>
      <c r="K13" s="11">
        <f>'dane po Vs'!K13</f>
        <v>453</v>
      </c>
      <c r="L13">
        <f>wzorzec!L12</f>
        <v>8.1999999999999993</v>
      </c>
      <c r="M13">
        <f>wzorzec!M12</f>
        <v>11.2</v>
      </c>
      <c r="N13">
        <f>wzorzec!N12</f>
        <v>7</v>
      </c>
      <c r="O13">
        <f>wzorzec!O12</f>
        <v>3219</v>
      </c>
      <c r="P13">
        <f>wzorzec!P12</f>
        <v>0.42</v>
      </c>
      <c r="Q13">
        <f>wzorzec!Q12</f>
        <v>2.08</v>
      </c>
      <c r="R13" s="12">
        <f>wzorzec!R12</f>
        <v>0.7</v>
      </c>
      <c r="S13" s="12">
        <f>wzorzec!S12</f>
        <v>0.12</v>
      </c>
      <c r="T13" s="11">
        <f>wzorzec!T12</f>
        <v>22.7</v>
      </c>
      <c r="U13" s="11">
        <f>wzorzec!U12</f>
        <v>28.3</v>
      </c>
      <c r="V13" s="13">
        <f>wzorzec!V12</f>
        <v>145.53229055046864</v>
      </c>
    </row>
    <row r="14" spans="1:22" x14ac:dyDescent="0.2">
      <c r="A14" t="str">
        <f>'dane '!A14</f>
        <v>Hiszpania</v>
      </c>
      <c r="B14">
        <f>'dane po Vs'!B14</f>
        <v>23</v>
      </c>
      <c r="C14" s="12">
        <f>'dane po Vs'!C14</f>
        <v>94.6</v>
      </c>
      <c r="D14" s="11">
        <f>'dane po Vs'!D14</f>
        <v>94</v>
      </c>
      <c r="E14" s="11">
        <f>'dane po Vs'!E14</f>
        <v>79.599999999999994</v>
      </c>
      <c r="F14" s="11">
        <f>'dane po Vs'!F14</f>
        <v>8.2125000000000004</v>
      </c>
      <c r="G14" s="11">
        <f>'dane po Vs'!G14</f>
        <v>3.8875000000000006</v>
      </c>
      <c r="H14" s="11">
        <f>'dane po Vs'!H14</f>
        <v>25.6</v>
      </c>
      <c r="I14" s="11">
        <f>'dane po Vs'!I14</f>
        <v>20.6</v>
      </c>
      <c r="J14" s="11">
        <f>'dane po Vs'!J14</f>
        <v>1</v>
      </c>
      <c r="K14" s="11">
        <f>'dane po Vs'!K14</f>
        <v>578</v>
      </c>
      <c r="L14">
        <f>wzorzec!L13</f>
        <v>9.6999999999999993</v>
      </c>
      <c r="M14">
        <f>wzorzec!M13</f>
        <v>87.2</v>
      </c>
      <c r="N14">
        <f>wzorzec!N13</f>
        <v>4</v>
      </c>
      <c r="O14">
        <f>wzorzec!O13</f>
        <v>163</v>
      </c>
      <c r="P14">
        <f>wzorzec!P13</f>
        <v>0.28999999999999998</v>
      </c>
      <c r="Q14">
        <f>wzorzec!Q13</f>
        <v>1.77</v>
      </c>
      <c r="R14" s="12">
        <f>wzorzec!R13</f>
        <v>14.29</v>
      </c>
      <c r="S14" s="12">
        <f>wzorzec!S13</f>
        <v>0.22</v>
      </c>
      <c r="T14" s="11">
        <f>wzorzec!T13</f>
        <v>18.100000000000001</v>
      </c>
      <c r="U14" s="11">
        <f>wzorzec!U13</f>
        <v>23.3</v>
      </c>
      <c r="V14" s="13">
        <f>wzorzec!V13</f>
        <v>259.75</v>
      </c>
    </row>
    <row r="15" spans="1:22" x14ac:dyDescent="0.2">
      <c r="A15" t="str">
        <f>'dane '!A15</f>
        <v>Holandia</v>
      </c>
      <c r="B15">
        <f>'dane po Vs'!B15</f>
        <v>8</v>
      </c>
      <c r="C15" s="12">
        <f>'dane po Vs'!C15</f>
        <v>118.2</v>
      </c>
      <c r="D15" s="11">
        <f>'dane po Vs'!D15</f>
        <v>1</v>
      </c>
      <c r="E15" s="11">
        <f>'dane po Vs'!E15</f>
        <v>37.700000000000003</v>
      </c>
      <c r="F15" s="11">
        <f>'dane po Vs'!F15</f>
        <v>3.7</v>
      </c>
      <c r="G15" s="11">
        <f>'dane po Vs'!G15</f>
        <v>2.1</v>
      </c>
      <c r="H15" s="11">
        <f>'dane po Vs'!H15</f>
        <v>32.1</v>
      </c>
      <c r="I15" s="11">
        <f>'dane po Vs'!I15</f>
        <v>11.8</v>
      </c>
      <c r="J15" s="11">
        <f>'dane po Vs'!J15</f>
        <v>12</v>
      </c>
      <c r="K15" s="11">
        <f>'dane po Vs'!K15</f>
        <v>606</v>
      </c>
      <c r="L15">
        <f>wzorzec!L14</f>
        <v>3.3</v>
      </c>
      <c r="M15">
        <f>wzorzec!M14</f>
        <v>0.2</v>
      </c>
      <c r="N15">
        <f>wzorzec!N14</f>
        <v>2.5</v>
      </c>
      <c r="O15">
        <f>wzorzec!O14</f>
        <v>1535</v>
      </c>
      <c r="P15">
        <f>wzorzec!P14</f>
        <v>0.33</v>
      </c>
      <c r="Q15">
        <f>wzorzec!Q14</f>
        <v>3.4</v>
      </c>
      <c r="R15" s="12">
        <f>wzorzec!R14</f>
        <v>12.73</v>
      </c>
      <c r="S15" s="12">
        <f>wzorzec!S14</f>
        <v>0.21</v>
      </c>
      <c r="T15" s="11">
        <f>wzorzec!T14</f>
        <v>9.4</v>
      </c>
      <c r="U15" s="11">
        <f>wzorzec!U14</f>
        <v>15.7</v>
      </c>
      <c r="V15" s="13">
        <f>wzorzec!V14</f>
        <v>130.75</v>
      </c>
    </row>
    <row r="16" spans="1:22" x14ac:dyDescent="0.2">
      <c r="A16" t="str">
        <f>'dane '!A16</f>
        <v>Irlandia</v>
      </c>
      <c r="B16">
        <f>'dane po Vs'!B16</f>
        <v>11</v>
      </c>
      <c r="C16" s="12">
        <f>'dane po Vs'!C16</f>
        <v>103</v>
      </c>
      <c r="D16" s="11">
        <f>'dane po Vs'!D16</f>
        <v>97</v>
      </c>
      <c r="E16" s="11">
        <f>'dane po Vs'!E16</f>
        <v>87.9</v>
      </c>
      <c r="F16" s="11">
        <f>'dane po Vs'!F16</f>
        <v>12.9</v>
      </c>
      <c r="G16" s="11">
        <f>'dane po Vs'!G16</f>
        <v>6.4</v>
      </c>
      <c r="H16" s="11">
        <f>'dane po Vs'!H16</f>
        <v>13</v>
      </c>
      <c r="I16" s="11">
        <f>'dane po Vs'!I16</f>
        <v>41.2</v>
      </c>
      <c r="J16" s="11">
        <f>'dane po Vs'!J16</f>
        <v>5</v>
      </c>
      <c r="K16" s="11">
        <f>'dane po Vs'!K16</f>
        <v>772</v>
      </c>
      <c r="L16">
        <f>wzorzec!L15</f>
        <v>3.7</v>
      </c>
      <c r="M16">
        <f>wzorzec!M15</f>
        <v>11.7</v>
      </c>
      <c r="N16">
        <f>wzorzec!N15</f>
        <v>1</v>
      </c>
      <c r="O16">
        <f>wzorzec!O15</f>
        <v>957</v>
      </c>
      <c r="P16">
        <f>wzorzec!P15</f>
        <v>0.42</v>
      </c>
      <c r="Q16">
        <f>wzorzec!Q15</f>
        <v>2.4500000000000002</v>
      </c>
      <c r="R16" s="12">
        <f>wzorzec!R15</f>
        <v>0.57999999999999996</v>
      </c>
      <c r="S16" s="12">
        <f>wzorzec!S15</f>
        <v>0.09</v>
      </c>
      <c r="T16" s="11">
        <f>wzorzec!T15</f>
        <v>9.1999999999999993</v>
      </c>
      <c r="U16" s="11">
        <f>wzorzec!U15</f>
        <v>23.1</v>
      </c>
      <c r="V16" s="13">
        <f>wzorzec!V15</f>
        <v>21.266666666666666</v>
      </c>
    </row>
    <row r="17" spans="1:22" x14ac:dyDescent="0.2">
      <c r="A17" t="str">
        <f>'dane '!A17</f>
        <v>Litwa</v>
      </c>
      <c r="B17">
        <f>'dane po Vs'!B17</f>
        <v>10</v>
      </c>
      <c r="C17" s="12">
        <f>'dane po Vs'!C17</f>
        <v>103.1</v>
      </c>
      <c r="D17" s="11">
        <f>'dane po Vs'!D17</f>
        <v>155</v>
      </c>
      <c r="E17" s="11">
        <f>'dane po Vs'!E17</f>
        <v>61.2</v>
      </c>
      <c r="F17" s="11">
        <f>'dane po Vs'!F17</f>
        <v>6.8374999999999995</v>
      </c>
      <c r="G17" s="11">
        <f>'dane po Vs'!G17</f>
        <v>8.6875</v>
      </c>
      <c r="H17" s="11">
        <f>'dane po Vs'!H17</f>
        <v>18.5</v>
      </c>
      <c r="I17" s="11">
        <f>'dane po Vs'!I17</f>
        <v>15.1</v>
      </c>
      <c r="J17" s="11">
        <f>'dane po Vs'!J17</f>
        <v>4</v>
      </c>
      <c r="K17" s="11">
        <f>'dane po Vs'!K17</f>
        <v>419</v>
      </c>
      <c r="L17">
        <f>wzorzec!L16</f>
        <v>16.5</v>
      </c>
      <c r="M17">
        <f>wzorzec!M16</f>
        <v>9.1999999999999993</v>
      </c>
      <c r="N17">
        <f>wzorzec!N16</f>
        <v>4.5</v>
      </c>
      <c r="O17">
        <f>wzorzec!O16</f>
        <v>305</v>
      </c>
      <c r="P17">
        <f>wzorzec!P16</f>
        <v>0.49</v>
      </c>
      <c r="Q17">
        <f>wzorzec!Q16</f>
        <v>1.75</v>
      </c>
      <c r="R17" s="12">
        <f>wzorzec!R16</f>
        <v>0</v>
      </c>
      <c r="S17" s="12">
        <f>wzorzec!S16</f>
        <v>0.17</v>
      </c>
      <c r="T17" s="11">
        <f>wzorzec!T16</f>
        <v>8.4</v>
      </c>
      <c r="U17" s="11">
        <f>wzorzec!U16</f>
        <v>28.7</v>
      </c>
      <c r="V17" s="13">
        <f>wzorzec!V16</f>
        <v>36.933333333333337</v>
      </c>
    </row>
    <row r="18" spans="1:22" x14ac:dyDescent="0.2">
      <c r="A18" t="str">
        <f>'dane '!A18</f>
        <v>Luksemburg</v>
      </c>
      <c r="B18">
        <f>'dane po Vs'!B18</f>
        <v>15</v>
      </c>
      <c r="C18" s="12">
        <f>'dane po Vs'!C18</f>
        <v>115.7</v>
      </c>
      <c r="D18" s="11">
        <f>'dane po Vs'!D18</f>
        <v>150</v>
      </c>
      <c r="E18" s="11">
        <f>'dane po Vs'!E18</f>
        <v>96.7</v>
      </c>
      <c r="F18" s="11">
        <f>'dane po Vs'!F18</f>
        <v>2.9125000000000001</v>
      </c>
      <c r="G18" s="11">
        <f>'dane po Vs'!G18</f>
        <v>4.4000000000000004</v>
      </c>
      <c r="H18" s="11">
        <f>'dane po Vs'!H18</f>
        <v>22</v>
      </c>
      <c r="I18" s="11">
        <f>'dane po Vs'!I18</f>
        <v>26.5</v>
      </c>
      <c r="J18" s="11">
        <f>'dane po Vs'!J18</f>
        <v>6</v>
      </c>
      <c r="K18" s="11">
        <f>'dane po Vs'!K18</f>
        <v>695</v>
      </c>
      <c r="L18">
        <f>wzorzec!L17</f>
        <v>2.7</v>
      </c>
      <c r="M18">
        <f>wzorzec!M17</f>
        <v>1.1000000000000001</v>
      </c>
      <c r="N18">
        <f>wzorzec!N17</f>
        <v>2.6</v>
      </c>
      <c r="O18">
        <f>wzorzec!O17</f>
        <v>487</v>
      </c>
      <c r="P18">
        <f>wzorzec!P17</f>
        <v>0.42</v>
      </c>
      <c r="Q18">
        <f>wzorzec!Q17</f>
        <v>2.57</v>
      </c>
      <c r="R18" s="12">
        <f>wzorzec!R17</f>
        <v>0.24</v>
      </c>
      <c r="S18" s="12">
        <f>wzorzec!S17</f>
        <v>0.21</v>
      </c>
      <c r="T18" s="11">
        <f>wzorzec!T17</f>
        <v>15.6</v>
      </c>
      <c r="U18" s="11">
        <f>wzorzec!U17</f>
        <v>15.9</v>
      </c>
      <c r="V18" s="13">
        <f>wzorzec!V17</f>
        <v>9.64</v>
      </c>
    </row>
    <row r="19" spans="1:22" x14ac:dyDescent="0.2">
      <c r="A19" t="str">
        <f>'dane '!A19</f>
        <v>Łotwa</v>
      </c>
      <c r="B19">
        <f>'dane po Vs'!B19</f>
        <v>11</v>
      </c>
      <c r="C19" s="12">
        <f>'dane po Vs'!C19</f>
        <v>128.9</v>
      </c>
      <c r="D19" s="11">
        <f>'dane po Vs'!D19</f>
        <v>2</v>
      </c>
      <c r="E19" s="11">
        <f>'dane po Vs'!E19</f>
        <v>62.5</v>
      </c>
      <c r="F19" s="11">
        <f>'dane po Vs'!F19</f>
        <v>3.6</v>
      </c>
      <c r="G19" s="11">
        <f>'dane po Vs'!G19</f>
        <v>12.4</v>
      </c>
      <c r="H19" s="11">
        <f>'dane po Vs'!H19</f>
        <v>20.399999999999999</v>
      </c>
      <c r="I19" s="11">
        <f>'dane po Vs'!I19</f>
        <v>22.4</v>
      </c>
      <c r="J19" s="11">
        <f>'dane po Vs'!J19</f>
        <v>2</v>
      </c>
      <c r="K19" s="11">
        <f>'dane po Vs'!K19</f>
        <v>391</v>
      </c>
      <c r="L19">
        <f>wzorzec!L18</f>
        <v>29.6</v>
      </c>
      <c r="M19">
        <f>wzorzec!M18</f>
        <v>17.7</v>
      </c>
      <c r="N19">
        <f>wzorzec!N18</f>
        <v>8.1</v>
      </c>
      <c r="O19">
        <f>wzorzec!O18</f>
        <v>10947</v>
      </c>
      <c r="P19">
        <f>wzorzec!P18</f>
        <v>0.3</v>
      </c>
      <c r="Q19">
        <f>wzorzec!Q18</f>
        <v>2.0499999999999998</v>
      </c>
      <c r="R19" s="12">
        <f>wzorzec!R18</f>
        <v>0</v>
      </c>
      <c r="S19" s="12">
        <f>wzorzec!S18</f>
        <v>0.13</v>
      </c>
      <c r="T19" s="11">
        <f>wzorzec!T18</f>
        <v>10.6</v>
      </c>
      <c r="U19" s="11">
        <f>wzorzec!U18</f>
        <v>35.1</v>
      </c>
      <c r="V19" s="13">
        <f>wzorzec!V18</f>
        <v>27.9</v>
      </c>
    </row>
    <row r="20" spans="1:22" x14ac:dyDescent="0.2">
      <c r="A20" t="str">
        <f>'dane '!A20</f>
        <v>Malta</v>
      </c>
      <c r="B20">
        <f>'dane po Vs'!B20</f>
        <v>13</v>
      </c>
      <c r="C20" s="12">
        <f>'dane po Vs'!C20</f>
        <v>120.1</v>
      </c>
      <c r="D20" s="11">
        <f>'dane po Vs'!D20</f>
        <v>231.76190476190473</v>
      </c>
      <c r="E20" s="11">
        <f>'dane po Vs'!E20</f>
        <v>100</v>
      </c>
      <c r="F20" s="11">
        <f>'dane po Vs'!F20</f>
        <v>16.574999999999999</v>
      </c>
      <c r="G20" s="11">
        <f>'dane po Vs'!G20</f>
        <v>3.35</v>
      </c>
      <c r="H20" s="11">
        <f>'dane po Vs'!H20</f>
        <v>24.1</v>
      </c>
      <c r="I20" s="11">
        <f>'dane po Vs'!I20</f>
        <v>8.8000000000000007</v>
      </c>
      <c r="J20" s="11">
        <f>'dane po Vs'!J20</f>
        <v>49</v>
      </c>
      <c r="K20" s="11">
        <f>'dane po Vs'!K20</f>
        <v>654</v>
      </c>
      <c r="L20">
        <f>wzorzec!L19</f>
        <v>0.2</v>
      </c>
      <c r="M20">
        <f>wzorzec!M19</f>
        <v>0</v>
      </c>
      <c r="N20">
        <f>wzorzec!N19</f>
        <v>0.3</v>
      </c>
      <c r="O20">
        <f>wzorzec!O19</f>
        <v>618</v>
      </c>
      <c r="P20">
        <f>wzorzec!P19</f>
        <v>0.42</v>
      </c>
      <c r="Q20">
        <f>wzorzec!Q19</f>
        <v>3.53</v>
      </c>
      <c r="R20" s="12">
        <f>wzorzec!R19</f>
        <v>0</v>
      </c>
      <c r="S20" s="12">
        <f>wzorzec!S19</f>
        <v>0.01</v>
      </c>
      <c r="T20" s="11">
        <f>wzorzec!T19</f>
        <v>14.2</v>
      </c>
      <c r="U20" s="11">
        <f>wzorzec!U19</f>
        <v>19.7</v>
      </c>
      <c r="V20" s="13">
        <f>wzorzec!V19</f>
        <v>143.91419305977459</v>
      </c>
    </row>
    <row r="21" spans="1:22" x14ac:dyDescent="0.2">
      <c r="A21" t="str">
        <f>'dane '!A21</f>
        <v>Niemcy</v>
      </c>
      <c r="B21">
        <f>'dane po Vs'!B21</f>
        <v>10</v>
      </c>
      <c r="C21" s="12">
        <f>'dane po Vs'!C21</f>
        <v>119.8</v>
      </c>
      <c r="D21" s="11">
        <f>'dane po Vs'!D21</f>
        <v>653</v>
      </c>
      <c r="E21" s="11">
        <f>'dane po Vs'!E21</f>
        <v>58.5</v>
      </c>
      <c r="F21" s="11">
        <f>'dane po Vs'!F21</f>
        <v>4.7874999999999996</v>
      </c>
      <c r="G21" s="11">
        <f>'dane po Vs'!G21</f>
        <v>2.7875000000000001</v>
      </c>
      <c r="H21" s="11">
        <f>'dane po Vs'!H21</f>
        <v>27.1</v>
      </c>
      <c r="I21" s="11">
        <f>'dane po Vs'!I21</f>
        <v>16.3</v>
      </c>
      <c r="J21" s="11">
        <f>'dane po Vs'!J21</f>
        <v>0</v>
      </c>
      <c r="K21" s="11">
        <f>'dane po Vs'!K21</f>
        <v>582</v>
      </c>
      <c r="L21">
        <f>wzorzec!L20</f>
        <v>9.1</v>
      </c>
      <c r="M21">
        <f>wzorzec!M20</f>
        <v>22.6</v>
      </c>
      <c r="N21">
        <f>wzorzec!N20</f>
        <v>5.0999999999999996</v>
      </c>
      <c r="O21">
        <f>wzorzec!O20</f>
        <v>430</v>
      </c>
      <c r="P21">
        <f>wzorzec!P20</f>
        <v>0.47</v>
      </c>
      <c r="Q21">
        <f>wzorzec!Q20</f>
        <v>2.17</v>
      </c>
      <c r="R21" s="12">
        <f>wzorzec!R20</f>
        <v>78.03</v>
      </c>
      <c r="S21" s="12">
        <f>wzorzec!S20</f>
        <v>0.34</v>
      </c>
      <c r="T21" s="11">
        <f>wzorzec!T20</f>
        <v>11.8</v>
      </c>
      <c r="U21" s="11">
        <f>wzorzec!U20</f>
        <v>20.6</v>
      </c>
      <c r="V21" s="13">
        <f>wzorzec!V20</f>
        <v>101.7</v>
      </c>
    </row>
    <row r="22" spans="1:22" x14ac:dyDescent="0.2">
      <c r="A22" t="str">
        <f>'dane '!A22</f>
        <v>Polska</v>
      </c>
      <c r="B22">
        <f>'dane po Vs'!B22</f>
        <v>8</v>
      </c>
      <c r="C22" s="12">
        <f>'dane po Vs'!C22</f>
        <v>113.5</v>
      </c>
      <c r="D22" s="11">
        <f>'dane po Vs'!D22</f>
        <v>231.76190476190473</v>
      </c>
      <c r="E22" s="11">
        <f>'dane po Vs'!E22</f>
        <v>25.5</v>
      </c>
      <c r="F22" s="11">
        <f>'dane po Vs'!F22</f>
        <v>21.012499999999999</v>
      </c>
      <c r="G22" s="11">
        <f>'dane po Vs'!G22</f>
        <v>6.4375</v>
      </c>
      <c r="H22" s="11">
        <f>'dane po Vs'!H22</f>
        <v>19.3</v>
      </c>
      <c r="I22" s="11">
        <f>'dane po Vs'!I22</f>
        <v>16.5</v>
      </c>
      <c r="J22" s="11">
        <f>'dane po Vs'!J22</f>
        <v>7</v>
      </c>
      <c r="K22" s="11">
        <f>'dane po Vs'!K22</f>
        <v>322</v>
      </c>
      <c r="L22">
        <f>wzorzec!L21</f>
        <v>6.9</v>
      </c>
      <c r="M22">
        <f>wzorzec!M21</f>
        <v>43.6</v>
      </c>
      <c r="N22">
        <f>wzorzec!N21</f>
        <v>1.8</v>
      </c>
      <c r="O22">
        <f>wzorzec!O21</f>
        <v>4156</v>
      </c>
      <c r="P22">
        <f>wzorzec!P21</f>
        <v>0.78</v>
      </c>
      <c r="Q22">
        <f>wzorzec!Q21</f>
        <v>2.74</v>
      </c>
      <c r="R22" s="12">
        <f>wzorzec!R21</f>
        <v>10.83</v>
      </c>
      <c r="S22" s="12">
        <f>wzorzec!S21</f>
        <v>0.2</v>
      </c>
      <c r="T22" s="11">
        <f>wzorzec!T21</f>
        <v>21.6</v>
      </c>
      <c r="U22" s="11">
        <f>wzorzec!U21</f>
        <v>34.4</v>
      </c>
      <c r="V22" s="13">
        <f>wzorzec!V21</f>
        <v>329.4</v>
      </c>
    </row>
    <row r="23" spans="1:22" x14ac:dyDescent="0.2">
      <c r="A23" t="str">
        <f>'dane '!A23</f>
        <v>Portugalia</v>
      </c>
      <c r="B23">
        <f>'dane po Vs'!B23</f>
        <v>17</v>
      </c>
      <c r="C23" s="12">
        <f>'dane po Vs'!C23</f>
        <v>97.5</v>
      </c>
      <c r="D23" s="11">
        <f>'dane po Vs'!D23</f>
        <v>125</v>
      </c>
      <c r="E23" s="11">
        <f>'dane po Vs'!E23</f>
        <v>81.400000000000006</v>
      </c>
      <c r="F23" s="11">
        <f>'dane po Vs'!F23</f>
        <v>15.4</v>
      </c>
      <c r="G23" s="11">
        <f>'dane po Vs'!G23</f>
        <v>7.2</v>
      </c>
      <c r="H23" s="11">
        <f>'dane po Vs'!H23</f>
        <v>27.5</v>
      </c>
      <c r="I23" s="11">
        <f>'dane po Vs'!I23</f>
        <v>21.2</v>
      </c>
      <c r="J23" s="11">
        <f>'dane po Vs'!J23</f>
        <v>9</v>
      </c>
      <c r="K23" s="11">
        <f>'dane po Vs'!K23</f>
        <v>471</v>
      </c>
      <c r="L23">
        <f>wzorzec!L22</f>
        <v>21.9</v>
      </c>
      <c r="M23">
        <f>wzorzec!M22</f>
        <v>45.7</v>
      </c>
      <c r="N23">
        <f>wzorzec!N22</f>
        <v>6.3</v>
      </c>
      <c r="O23">
        <f>wzorzec!O22</f>
        <v>4332</v>
      </c>
      <c r="P23">
        <f>wzorzec!P22</f>
        <v>0.28999999999999998</v>
      </c>
      <c r="Q23">
        <f>wzorzec!Q22</f>
        <v>2.74</v>
      </c>
      <c r="R23" s="12">
        <f>wzorzec!R22</f>
        <v>3.5</v>
      </c>
      <c r="S23" s="12">
        <f>wzorzec!S22</f>
        <v>0.11</v>
      </c>
      <c r="T23" s="11">
        <f>wzorzec!T22</f>
        <v>21.4</v>
      </c>
      <c r="U23" s="11">
        <f>wzorzec!U22</f>
        <v>25</v>
      </c>
      <c r="V23" s="13">
        <f>wzorzec!V22</f>
        <v>95.699999999999989</v>
      </c>
    </row>
    <row r="24" spans="1:22" x14ac:dyDescent="0.2">
      <c r="A24" t="str">
        <f>'dane '!A24</f>
        <v>Rumunia</v>
      </c>
      <c r="B24">
        <f>'dane po Vs'!B24</f>
        <v>13</v>
      </c>
      <c r="C24" s="12">
        <f>'dane po Vs'!C24</f>
        <v>61.6</v>
      </c>
      <c r="D24" s="11">
        <f>'dane po Vs'!D24</f>
        <v>251</v>
      </c>
      <c r="E24" s="11">
        <f>'dane po Vs'!E24</f>
        <v>31.7</v>
      </c>
      <c r="F24" s="11">
        <f>'dane po Vs'!F24</f>
        <v>15</v>
      </c>
      <c r="G24" s="11">
        <f>'dane po Vs'!G24</f>
        <v>7.9</v>
      </c>
      <c r="H24" s="11">
        <f>'dane po Vs'!H24</f>
        <v>34.4</v>
      </c>
      <c r="I24" s="11">
        <f>'dane po Vs'!I24</f>
        <v>20.5</v>
      </c>
      <c r="J24" s="11">
        <f>'dane po Vs'!J24</f>
        <v>4</v>
      </c>
      <c r="K24" s="11">
        <f>'dane po Vs'!K24</f>
        <v>391</v>
      </c>
      <c r="L24">
        <f>wzorzec!L23</f>
        <v>18.3</v>
      </c>
      <c r="M24">
        <f>wzorzec!M23</f>
        <v>30.5</v>
      </c>
      <c r="N24">
        <f>wzorzec!N23</f>
        <v>1</v>
      </c>
      <c r="O24">
        <f>wzorzec!O23</f>
        <v>2869</v>
      </c>
      <c r="P24">
        <f>wzorzec!P23</f>
        <v>0.62</v>
      </c>
      <c r="Q24">
        <f>wzorzec!Q23</f>
        <v>1.99</v>
      </c>
      <c r="R24" s="12">
        <f>wzorzec!R23</f>
        <v>2</v>
      </c>
      <c r="S24" s="12">
        <f>wzorzec!S23</f>
        <v>0.17</v>
      </c>
      <c r="T24" s="11">
        <f>wzorzec!T23</f>
        <v>19.3</v>
      </c>
      <c r="U24" s="11">
        <f>wzorzec!U23</f>
        <v>47</v>
      </c>
      <c r="V24" s="13">
        <f>wzorzec!V23</f>
        <v>239.1</v>
      </c>
    </row>
    <row r="25" spans="1:22" x14ac:dyDescent="0.2">
      <c r="A25" t="str">
        <f>'dane '!A25</f>
        <v>Słowacja</v>
      </c>
      <c r="B25">
        <f>'dane po Vs'!B25</f>
        <v>12</v>
      </c>
      <c r="C25" s="12">
        <f>'dane po Vs'!C25</f>
        <v>110.7</v>
      </c>
      <c r="D25" s="11">
        <f>'dane po Vs'!D25</f>
        <v>1</v>
      </c>
      <c r="E25" s="11">
        <f>'dane po Vs'!E25</f>
        <v>68.3</v>
      </c>
      <c r="F25" s="11">
        <f>'dane po Vs'!F25</f>
        <v>12.15</v>
      </c>
      <c r="G25" s="11">
        <f>'dane po Vs'!G25</f>
        <v>6.6875</v>
      </c>
      <c r="H25" s="11">
        <f>'dane po Vs'!H25</f>
        <v>18.899999999999999</v>
      </c>
      <c r="I25" s="11">
        <f>'dane po Vs'!I25</f>
        <v>14</v>
      </c>
      <c r="J25" s="11">
        <f>'dane po Vs'!J25</f>
        <v>-1</v>
      </c>
      <c r="K25" s="11">
        <f>'dane po Vs'!K25</f>
        <v>294</v>
      </c>
      <c r="L25">
        <f>wzorzec!L24</f>
        <v>7.8</v>
      </c>
      <c r="M25">
        <f>wzorzec!M24</f>
        <v>33.6</v>
      </c>
      <c r="N25">
        <f>wzorzec!N24</f>
        <v>6.1</v>
      </c>
      <c r="O25">
        <f>wzorzec!O24</f>
        <v>580</v>
      </c>
      <c r="P25">
        <f>wzorzec!P24</f>
        <v>0.82</v>
      </c>
      <c r="Q25">
        <f>wzorzec!Q24</f>
        <v>2.0699999999999998</v>
      </c>
      <c r="R25" s="12">
        <f>wzorzec!R24</f>
        <v>0</v>
      </c>
      <c r="S25" s="12">
        <f>wzorzec!S24</f>
        <v>0.16</v>
      </c>
      <c r="T25" s="11">
        <f>wzorzec!T24</f>
        <v>20.6</v>
      </c>
      <c r="U25" s="11">
        <f>wzorzec!U24</f>
        <v>21.4</v>
      </c>
      <c r="V25" s="13">
        <f>wzorzec!V24</f>
        <v>144.01113543840199</v>
      </c>
    </row>
    <row r="26" spans="1:22" x14ac:dyDescent="0.2">
      <c r="A26" t="str">
        <f>'dane '!A26</f>
        <v>Słowenia</v>
      </c>
      <c r="B26">
        <f>'dane po Vs'!B26</f>
        <v>31</v>
      </c>
      <c r="C26" s="12">
        <f>'dane po Vs'!C26</f>
        <v>96.5</v>
      </c>
      <c r="D26" s="11">
        <f>'dane po Vs'!D26</f>
        <v>1</v>
      </c>
      <c r="E26" s="11">
        <f>'dane po Vs'!E26</f>
        <v>52.5</v>
      </c>
      <c r="F26" s="11">
        <f>'dane po Vs'!F26</f>
        <v>5.0375000000000005</v>
      </c>
      <c r="G26" s="11">
        <f>'dane po Vs'!G26</f>
        <v>6.8875000000000002</v>
      </c>
      <c r="H26" s="11">
        <f>'dane po Vs'!H26</f>
        <v>18.7</v>
      </c>
      <c r="I26" s="11">
        <f>'dane po Vs'!I26</f>
        <v>23.7</v>
      </c>
      <c r="J26" s="11">
        <f>'dane po Vs'!J26</f>
        <v>7</v>
      </c>
      <c r="K26" s="11">
        <f>'dane po Vs'!K26</f>
        <v>525</v>
      </c>
      <c r="L26">
        <f>wzorzec!L25</f>
        <v>15.6</v>
      </c>
      <c r="M26">
        <f>wzorzec!M25</f>
        <v>4.5</v>
      </c>
      <c r="N26">
        <f>wzorzec!N25</f>
        <v>5.9</v>
      </c>
      <c r="O26">
        <f>wzorzec!O25</f>
        <v>463</v>
      </c>
      <c r="P26">
        <f>wzorzec!P25</f>
        <v>0.68</v>
      </c>
      <c r="Q26">
        <f>wzorzec!Q25</f>
        <v>2.95</v>
      </c>
      <c r="R26" s="12">
        <f>wzorzec!R25</f>
        <v>0</v>
      </c>
      <c r="S26" s="12">
        <f>wzorzec!S25</f>
        <v>0.35</v>
      </c>
      <c r="T26" s="11">
        <f>wzorzec!T25</f>
        <v>10.1</v>
      </c>
      <c r="U26" s="11">
        <f>wzorzec!U25</f>
        <v>17.100000000000001</v>
      </c>
      <c r="V26" s="13">
        <f>wzorzec!V25</f>
        <v>23.599999999999998</v>
      </c>
    </row>
    <row r="27" spans="1:22" x14ac:dyDescent="0.2">
      <c r="A27" t="str">
        <f>'dane '!A27</f>
        <v>Szwecja</v>
      </c>
      <c r="B27">
        <f>'dane po Vs'!B27</f>
        <v>14</v>
      </c>
      <c r="C27" s="12">
        <f>'dane po Vs'!C27</f>
        <v>105.7</v>
      </c>
      <c r="D27" s="11">
        <f>'dane po Vs'!D27</f>
        <v>128</v>
      </c>
      <c r="E27" s="11">
        <f>'dane po Vs'!E27</f>
        <v>35.799999999999997</v>
      </c>
      <c r="F27" s="11">
        <f>'dane po Vs'!F27</f>
        <v>2.6374999999999997</v>
      </c>
      <c r="G27" s="11">
        <f>'dane po Vs'!G27</f>
        <v>4.3624999999999998</v>
      </c>
      <c r="H27" s="11">
        <f>'dane po Vs'!H27</f>
        <v>12.7</v>
      </c>
      <c r="I27" s="11">
        <f>'dane po Vs'!I27</f>
        <v>22.4</v>
      </c>
      <c r="J27" s="11">
        <f>'dane po Vs'!J27</f>
        <v>1</v>
      </c>
      <c r="K27" s="11">
        <f>'dane po Vs'!K27</f>
        <v>486</v>
      </c>
      <c r="L27">
        <f>wzorzec!L26</f>
        <v>44.2</v>
      </c>
      <c r="M27">
        <f>wzorzec!M26</f>
        <v>5.5</v>
      </c>
      <c r="N27">
        <f>wzorzec!N26</f>
        <v>9.9</v>
      </c>
      <c r="O27">
        <f>wzorzec!O26</f>
        <v>1659</v>
      </c>
      <c r="P27">
        <f>wzorzec!P26</f>
        <v>0.34999999999999992</v>
      </c>
      <c r="Q27">
        <f>wzorzec!Q26</f>
        <v>2.52</v>
      </c>
      <c r="R27" s="12">
        <f>wzorzec!R26</f>
        <v>0.17</v>
      </c>
      <c r="S27" s="12">
        <f>wzorzec!S26</f>
        <v>0.16</v>
      </c>
      <c r="T27" s="11">
        <f>wzorzec!T26</f>
        <v>19.2</v>
      </c>
      <c r="U27" s="11">
        <f>wzorzec!U26</f>
        <v>13.9</v>
      </c>
      <c r="V27" s="13">
        <f>wzorzec!V26</f>
        <v>71.7</v>
      </c>
    </row>
    <row r="28" spans="1:22" x14ac:dyDescent="0.2">
      <c r="A28" t="str">
        <f>'dane '!A28</f>
        <v>Węgry</v>
      </c>
      <c r="B28">
        <f>'dane po Vs'!B28</f>
        <v>15</v>
      </c>
      <c r="C28" s="12">
        <f>'dane po Vs'!C28</f>
        <v>131.4</v>
      </c>
      <c r="D28" s="11">
        <f>'dane po Vs'!D28</f>
        <v>609</v>
      </c>
      <c r="E28" s="11">
        <f>'dane po Vs'!E28</f>
        <v>60</v>
      </c>
      <c r="F28" s="11">
        <f>'dane po Vs'!F28</f>
        <v>3.5</v>
      </c>
      <c r="G28" s="11">
        <f>'dane po Vs'!G28</f>
        <v>5.7</v>
      </c>
      <c r="H28" s="11">
        <f>'dane po Vs'!H28</f>
        <v>14.8</v>
      </c>
      <c r="I28" s="11">
        <f>'dane po Vs'!I28</f>
        <v>11.8</v>
      </c>
      <c r="J28" s="11">
        <f>'dane po Vs'!J28</f>
        <v>3</v>
      </c>
      <c r="K28" s="11">
        <f>'dane po Vs'!K28</f>
        <v>457</v>
      </c>
      <c r="L28">
        <f>wzorzec!L27</f>
        <v>8.6</v>
      </c>
      <c r="M28">
        <f>wzorzec!M27</f>
        <v>74.2</v>
      </c>
      <c r="N28">
        <f>wzorzec!N27</f>
        <v>1.8</v>
      </c>
      <c r="O28">
        <f>wzorzec!O27</f>
        <v>829</v>
      </c>
      <c r="P28">
        <f>wzorzec!P27</f>
        <v>0.51</v>
      </c>
      <c r="Q28">
        <f>wzorzec!Q27</f>
        <v>2.76</v>
      </c>
      <c r="R28" s="12">
        <f>wzorzec!R27</f>
        <v>1.3</v>
      </c>
      <c r="S28" s="12">
        <f>wzorzec!S27</f>
        <v>0.23</v>
      </c>
      <c r="T28" s="11">
        <f>wzorzec!T27</f>
        <v>18.100000000000001</v>
      </c>
      <c r="U28" s="11">
        <f>wzorzec!U27</f>
        <v>29.4</v>
      </c>
      <c r="V28" s="13">
        <f>wzorzec!V27</f>
        <v>144.12425003756678</v>
      </c>
    </row>
    <row r="29" spans="1:22" x14ac:dyDescent="0.2">
      <c r="A29" t="str">
        <f>'dane '!A29</f>
        <v>Wielka Brytania</v>
      </c>
      <c r="B29">
        <f>'dane po Vs'!B29</f>
        <v>7</v>
      </c>
      <c r="C29" s="12">
        <f>'dane po Vs'!C29</f>
        <v>124.3</v>
      </c>
      <c r="D29" s="11">
        <f>'dane po Vs'!D29</f>
        <v>231.76190476190473</v>
      </c>
      <c r="E29" s="11">
        <f>'dane po Vs'!E29</f>
        <v>20.5</v>
      </c>
      <c r="F29" s="11">
        <f>'dane po Vs'!F29</f>
        <v>9.6</v>
      </c>
      <c r="G29" s="11">
        <f>'dane po Vs'!G29</f>
        <v>2.6</v>
      </c>
      <c r="H29" s="11">
        <f>'dane po Vs'!H29</f>
        <v>19.899999999999999</v>
      </c>
      <c r="I29" s="11">
        <f>'dane po Vs'!I29</f>
        <v>11.7</v>
      </c>
      <c r="J29" s="11">
        <f>'dane po Vs'!J29</f>
        <v>-0.54545454545454541</v>
      </c>
      <c r="K29" s="11">
        <f>'dane po Vs'!K29</f>
        <v>567</v>
      </c>
      <c r="L29">
        <f>wzorzec!L28</f>
        <v>1.8</v>
      </c>
      <c r="M29">
        <f>wzorzec!M28</f>
        <v>93.8</v>
      </c>
      <c r="N29">
        <f>wzorzec!N28</f>
        <v>3.7</v>
      </c>
      <c r="O29">
        <f>wzorzec!O28</f>
        <v>6114</v>
      </c>
      <c r="P29">
        <f>wzorzec!P28</f>
        <v>0.31</v>
      </c>
      <c r="Q29">
        <f>wzorzec!Q28</f>
        <v>2.27</v>
      </c>
      <c r="R29" s="12">
        <f>wzorzec!R28</f>
        <v>11.5</v>
      </c>
      <c r="S29" s="12">
        <f>wzorzec!S28</f>
        <v>0.15</v>
      </c>
      <c r="T29" s="11">
        <f>wzorzec!T28</f>
        <v>14.3</v>
      </c>
      <c r="U29" s="11">
        <f>wzorzec!U28</f>
        <v>22.6</v>
      </c>
      <c r="V29" s="13">
        <f>wzorzec!V28</f>
        <v>325.20000000000005</v>
      </c>
    </row>
    <row r="30" spans="1:22" x14ac:dyDescent="0.2">
      <c r="A30" t="str">
        <f>'dane '!A30</f>
        <v>Włochy</v>
      </c>
      <c r="B30">
        <f>'dane po Vs'!B30</f>
        <v>14</v>
      </c>
      <c r="C30" s="12">
        <f>'dane po Vs'!C30</f>
        <v>123.6</v>
      </c>
      <c r="D30" s="11">
        <f>'dane po Vs'!D30</f>
        <v>236</v>
      </c>
      <c r="E30" s="11">
        <f>'dane po Vs'!E30</f>
        <v>83</v>
      </c>
      <c r="F30" s="11">
        <f>'dane po Vs'!F30</f>
        <v>5.9</v>
      </c>
      <c r="G30" s="11">
        <f>'dane po Vs'!G30</f>
        <v>3.9</v>
      </c>
      <c r="H30" s="11">
        <f>'dane po Vs'!H30</f>
        <v>25.2</v>
      </c>
      <c r="I30" s="11">
        <f>'dane po Vs'!I30</f>
        <v>14.2</v>
      </c>
      <c r="J30" s="11">
        <f>'dane po Vs'!J30</f>
        <v>2</v>
      </c>
      <c r="K30" s="11">
        <f>'dane po Vs'!K30</f>
        <v>557</v>
      </c>
      <c r="L30">
        <f>wzorzec!L29</f>
        <v>9.8000000000000007</v>
      </c>
      <c r="M30">
        <f>wzorzec!M29</f>
        <v>35.9</v>
      </c>
      <c r="N30">
        <f>wzorzec!N29</f>
        <v>7.9</v>
      </c>
      <c r="O30">
        <f>wzorzec!O29</f>
        <v>1977</v>
      </c>
      <c r="P30">
        <f>wzorzec!P29</f>
        <v>0.82</v>
      </c>
      <c r="Q30">
        <f>wzorzec!Q29</f>
        <v>2.72</v>
      </c>
      <c r="R30" s="12">
        <f>wzorzec!R29</f>
        <v>13.88</v>
      </c>
      <c r="S30" s="12">
        <f>wzorzec!S29</f>
        <v>0.16</v>
      </c>
      <c r="T30" s="11">
        <f>wzorzec!T29</f>
        <v>20.399999999999999</v>
      </c>
      <c r="U30" s="11">
        <f>wzorzec!U29</f>
        <v>26</v>
      </c>
      <c r="V30" s="13">
        <f>wzorzec!V29</f>
        <v>144.2523062613476</v>
      </c>
    </row>
    <row r="31" spans="1:22" x14ac:dyDescent="0.2">
      <c r="A31" t="s">
        <v>28</v>
      </c>
      <c r="B31">
        <f t="shared" ref="B31" si="0">AVERAGE(B3:B30)</f>
        <v>14.178571428571429</v>
      </c>
      <c r="C31" s="12">
        <f t="shared" ref="C31:Q31" si="1">AVERAGE(C3:C30)</f>
        <v>106.59999999999998</v>
      </c>
      <c r="D31" s="11">
        <f t="shared" si="1"/>
        <v>223.30612244897955</v>
      </c>
      <c r="E31" s="11">
        <f t="shared" si="1"/>
        <v>56.678571428571438</v>
      </c>
      <c r="F31" s="11">
        <f t="shared" si="1"/>
        <v>11.912946428571427</v>
      </c>
      <c r="G31" s="11">
        <f t="shared" si="1"/>
        <v>5.9857142857142858</v>
      </c>
      <c r="H31" s="11">
        <f t="shared" si="1"/>
        <v>21.33061224489796</v>
      </c>
      <c r="I31" s="11">
        <f t="shared" si="1"/>
        <v>20.432142857142857</v>
      </c>
      <c r="J31" s="11">
        <f t="shared" si="1"/>
        <v>6.6233766233766236</v>
      </c>
      <c r="K31" s="11">
        <f t="shared" si="1"/>
        <v>519.57142857142856</v>
      </c>
      <c r="L31">
        <f t="shared" si="1"/>
        <v>13.078571428571431</v>
      </c>
      <c r="M31">
        <f t="shared" si="1"/>
        <v>34.282142857142865</v>
      </c>
      <c r="N31">
        <f t="shared" si="1"/>
        <v>4.8289285714285706</v>
      </c>
      <c r="O31">
        <f t="shared" si="1"/>
        <v>2224.5357142857142</v>
      </c>
      <c r="P31">
        <f t="shared" si="1"/>
        <v>0.48892857142857132</v>
      </c>
      <c r="Q31">
        <f t="shared" si="1"/>
        <v>2.584285714285715</v>
      </c>
      <c r="R31" s="12">
        <f t="shared" ref="R31:V31" si="2">AVERAGE(R3:R30)</f>
        <v>7.5371428571428583</v>
      </c>
      <c r="S31" s="12">
        <f t="shared" si="2"/>
        <v>0.18214285714285716</v>
      </c>
      <c r="T31" s="11">
        <f t="shared" si="2"/>
        <v>15.257142857142856</v>
      </c>
      <c r="U31" s="11">
        <f t="shared" si="2"/>
        <v>24.741326530612245</v>
      </c>
      <c r="V31" s="13">
        <f t="shared" si="2"/>
        <v>129.82660332345864</v>
      </c>
    </row>
    <row r="32" spans="1:22" x14ac:dyDescent="0.2">
      <c r="A32" t="s">
        <v>31</v>
      </c>
      <c r="B32">
        <f t="shared" ref="B32" si="3">ABS(B31)</f>
        <v>14.178571428571429</v>
      </c>
      <c r="C32" s="12">
        <f t="shared" ref="C32:Q32" si="4">ABS(C31)</f>
        <v>106.59999999999998</v>
      </c>
      <c r="D32" s="11">
        <f t="shared" si="4"/>
        <v>223.30612244897955</v>
      </c>
      <c r="E32" s="11">
        <f t="shared" si="4"/>
        <v>56.678571428571438</v>
      </c>
      <c r="F32" s="11">
        <f t="shared" si="4"/>
        <v>11.912946428571427</v>
      </c>
      <c r="G32" s="11">
        <f t="shared" si="4"/>
        <v>5.9857142857142858</v>
      </c>
      <c r="H32" s="11">
        <f t="shared" si="4"/>
        <v>21.33061224489796</v>
      </c>
      <c r="I32" s="11">
        <f t="shared" si="4"/>
        <v>20.432142857142857</v>
      </c>
      <c r="J32" s="11">
        <f t="shared" si="4"/>
        <v>6.6233766233766236</v>
      </c>
      <c r="K32" s="11">
        <f t="shared" si="4"/>
        <v>519.57142857142856</v>
      </c>
      <c r="L32">
        <f t="shared" si="4"/>
        <v>13.078571428571431</v>
      </c>
      <c r="M32">
        <f t="shared" si="4"/>
        <v>34.282142857142865</v>
      </c>
      <c r="N32">
        <f t="shared" si="4"/>
        <v>4.8289285714285706</v>
      </c>
      <c r="O32">
        <f t="shared" si="4"/>
        <v>2224.5357142857142</v>
      </c>
      <c r="P32">
        <f t="shared" si="4"/>
        <v>0.48892857142857132</v>
      </c>
      <c r="Q32">
        <f t="shared" si="4"/>
        <v>2.584285714285715</v>
      </c>
      <c r="R32" s="12">
        <f t="shared" ref="R32:V32" si="5">ABS(R31)</f>
        <v>7.5371428571428583</v>
      </c>
      <c r="S32" s="12">
        <f t="shared" si="5"/>
        <v>0.18214285714285716</v>
      </c>
      <c r="T32" s="11">
        <f t="shared" si="5"/>
        <v>15.257142857142856</v>
      </c>
      <c r="U32" s="11">
        <f t="shared" si="5"/>
        <v>24.741326530612245</v>
      </c>
      <c r="V32" s="13">
        <f t="shared" si="5"/>
        <v>129.82660332345864</v>
      </c>
    </row>
    <row r="33" spans="1:27" x14ac:dyDescent="0.2">
      <c r="A33" t="s">
        <v>29</v>
      </c>
      <c r="B33">
        <f t="shared" ref="B33" si="6">STDEV(B3:B30)</f>
        <v>7.5525495887816119</v>
      </c>
      <c r="C33" s="12">
        <f t="shared" ref="C33:Q33" si="7">STDEV(C3:C30)</f>
        <v>15.677230481037208</v>
      </c>
      <c r="D33" s="11">
        <f t="shared" si="7"/>
        <v>194.8053161058435</v>
      </c>
      <c r="E33" s="11">
        <f t="shared" si="7"/>
        <v>27.998959731242611</v>
      </c>
      <c r="F33" s="11">
        <f t="shared" si="7"/>
        <v>10.809797875880673</v>
      </c>
      <c r="G33" s="11">
        <f t="shared" si="7"/>
        <v>2.826811763927207</v>
      </c>
      <c r="H33" s="11">
        <f t="shared" si="7"/>
        <v>6.2830835214848815</v>
      </c>
      <c r="I33" s="11">
        <f t="shared" si="7"/>
        <v>7.7830801087253327</v>
      </c>
      <c r="J33" s="11">
        <f t="shared" si="7"/>
        <v>10.642267614805254</v>
      </c>
      <c r="K33" s="11">
        <f t="shared" si="7"/>
        <v>130.81664538198001</v>
      </c>
      <c r="L33">
        <f t="shared" si="7"/>
        <v>10.392068098558598</v>
      </c>
      <c r="M33">
        <f t="shared" si="7"/>
        <v>41.420079703514595</v>
      </c>
      <c r="N33">
        <f t="shared" si="7"/>
        <v>3.6537280193185486</v>
      </c>
      <c r="O33">
        <f t="shared" si="7"/>
        <v>2285.7714069003432</v>
      </c>
      <c r="P33">
        <f t="shared" si="7"/>
        <v>0.21396329359329616</v>
      </c>
      <c r="Q33">
        <f t="shared" si="7"/>
        <v>0.64283762463020977</v>
      </c>
      <c r="R33" s="12">
        <f t="shared" ref="R33:V33" si="8">STDEV(R3:R30)</f>
        <v>15.350002740292398</v>
      </c>
      <c r="S33" s="12">
        <f t="shared" si="8"/>
        <v>8.4123240407865715E-2</v>
      </c>
      <c r="T33" s="11">
        <f t="shared" si="8"/>
        <v>5.1659446500116637</v>
      </c>
      <c r="U33" s="11">
        <f t="shared" si="8"/>
        <v>10.15317035800917</v>
      </c>
      <c r="V33" s="13">
        <f t="shared" si="8"/>
        <v>105.03889553459506</v>
      </c>
    </row>
    <row r="34" spans="1:27" x14ac:dyDescent="0.2">
      <c r="A34" t="s">
        <v>30</v>
      </c>
      <c r="B34">
        <f t="shared" ref="B34" si="9">B33/B32*100</f>
        <v>53.26735226344713</v>
      </c>
      <c r="C34" s="12">
        <f t="shared" ref="C34:Q34" si="10">C33/C32*100</f>
        <v>14.706595197971117</v>
      </c>
      <c r="D34" s="11">
        <f t="shared" si="10"/>
        <v>87.236889866444272</v>
      </c>
      <c r="E34" s="11">
        <f t="shared" si="10"/>
        <v>49.39955088057927</v>
      </c>
      <c r="F34" s="11">
        <f t="shared" si="10"/>
        <v>90.739918463454046</v>
      </c>
      <c r="G34" s="11">
        <f t="shared" si="10"/>
        <v>47.225972189714675</v>
      </c>
      <c r="H34" s="11">
        <f t="shared" si="10"/>
        <v>29.455711112969691</v>
      </c>
      <c r="I34" s="11">
        <f t="shared" si="10"/>
        <v>38.09233404025683</v>
      </c>
      <c r="J34" s="11">
        <f t="shared" si="10"/>
        <v>160.67737379215777</v>
      </c>
      <c r="K34" s="11">
        <f t="shared" si="10"/>
        <v>25.177798121359913</v>
      </c>
      <c r="L34">
        <f t="shared" si="10"/>
        <v>79.458740240207732</v>
      </c>
      <c r="M34">
        <f t="shared" si="10"/>
        <v>120.82115133851529</v>
      </c>
      <c r="N34">
        <f t="shared" si="10"/>
        <v>75.663327077079629</v>
      </c>
      <c r="O34">
        <f t="shared" si="10"/>
        <v>102.7527403683106</v>
      </c>
      <c r="P34">
        <f t="shared" si="10"/>
        <v>43.761667060717997</v>
      </c>
      <c r="Q34">
        <f t="shared" si="10"/>
        <v>24.874866624717896</v>
      </c>
      <c r="R34" s="12">
        <f t="shared" ref="R34:V34" si="11">R33/R32*100</f>
        <v>203.65811065588849</v>
      </c>
      <c r="S34" s="12">
        <f t="shared" si="11"/>
        <v>46.185308459220387</v>
      </c>
      <c r="T34" s="11">
        <f t="shared" si="11"/>
        <v>33.859187780975326</v>
      </c>
      <c r="U34" s="11">
        <f t="shared" si="11"/>
        <v>41.037291777571966</v>
      </c>
      <c r="V34" s="13">
        <f t="shared" si="11"/>
        <v>80.907065921530858</v>
      </c>
    </row>
    <row r="35" spans="1:27" x14ac:dyDescent="0.2">
      <c r="A35" t="s">
        <v>33</v>
      </c>
      <c r="B35">
        <f t="shared" ref="B35:Q35" si="12">MAX(B3:B30)</f>
        <v>37</v>
      </c>
      <c r="C35" s="12">
        <f t="shared" si="12"/>
        <v>131.4</v>
      </c>
      <c r="D35" s="11">
        <f t="shared" si="12"/>
        <v>687</v>
      </c>
      <c r="E35" s="11">
        <f t="shared" si="12"/>
        <v>100</v>
      </c>
      <c r="F35" s="11">
        <f t="shared" si="12"/>
        <v>47.112499999999997</v>
      </c>
      <c r="G35" s="11">
        <f t="shared" si="12"/>
        <v>14.112499999999997</v>
      </c>
      <c r="H35" s="11">
        <f t="shared" si="12"/>
        <v>36.799999999999997</v>
      </c>
      <c r="I35" s="11">
        <f t="shared" si="12"/>
        <v>41.2</v>
      </c>
      <c r="J35" s="11">
        <f t="shared" si="12"/>
        <v>49</v>
      </c>
      <c r="K35" s="11">
        <f t="shared" si="12"/>
        <v>790</v>
      </c>
      <c r="L35">
        <f t="shared" si="12"/>
        <v>44.2</v>
      </c>
      <c r="M35">
        <f t="shared" si="12"/>
        <v>178.4</v>
      </c>
      <c r="N35">
        <f t="shared" si="12"/>
        <v>17</v>
      </c>
      <c r="O35">
        <f t="shared" si="12"/>
        <v>10947</v>
      </c>
      <c r="P35">
        <f t="shared" si="12"/>
        <v>1.02</v>
      </c>
      <c r="Q35">
        <f t="shared" si="12"/>
        <v>4.74</v>
      </c>
      <c r="R35" s="12">
        <f t="shared" ref="R35:V35" si="13">MAX(R3:R30)</f>
        <v>78.03</v>
      </c>
      <c r="S35" s="12">
        <f t="shared" si="13"/>
        <v>0.35</v>
      </c>
      <c r="T35" s="11">
        <f t="shared" si="13"/>
        <v>25.4</v>
      </c>
      <c r="U35" s="11">
        <f t="shared" si="13"/>
        <v>60.7</v>
      </c>
      <c r="V35" s="13">
        <f t="shared" si="13"/>
        <v>434.97499999999997</v>
      </c>
    </row>
    <row r="36" spans="1:27" x14ac:dyDescent="0.2">
      <c r="A36" t="s">
        <v>34</v>
      </c>
      <c r="B36">
        <f t="shared" ref="B36:Q36" si="14">MIN(B3:B30)</f>
        <v>7</v>
      </c>
      <c r="C36" s="12">
        <f t="shared" si="14"/>
        <v>61.6</v>
      </c>
      <c r="D36" s="11">
        <f t="shared" si="14"/>
        <v>1</v>
      </c>
      <c r="E36" s="11">
        <f t="shared" si="14"/>
        <v>-24</v>
      </c>
      <c r="F36" s="11">
        <f t="shared" si="14"/>
        <v>1.9</v>
      </c>
      <c r="G36" s="11">
        <f t="shared" si="14"/>
        <v>2.1</v>
      </c>
      <c r="H36" s="11">
        <f t="shared" si="14"/>
        <v>9.8571428571428577</v>
      </c>
      <c r="I36" s="11">
        <f t="shared" si="14"/>
        <v>8.8000000000000007</v>
      </c>
      <c r="J36" s="11">
        <f t="shared" si="14"/>
        <v>-7</v>
      </c>
      <c r="K36" s="11">
        <f t="shared" si="14"/>
        <v>294</v>
      </c>
      <c r="L36">
        <f t="shared" si="14"/>
        <v>0.2</v>
      </c>
      <c r="M36">
        <f t="shared" si="14"/>
        <v>0</v>
      </c>
      <c r="N36">
        <f t="shared" si="14"/>
        <v>0.3</v>
      </c>
      <c r="O36">
        <f t="shared" si="14"/>
        <v>163</v>
      </c>
      <c r="P36">
        <f t="shared" si="14"/>
        <v>0.14000000000000001</v>
      </c>
      <c r="Q36">
        <f t="shared" si="14"/>
        <v>1.75</v>
      </c>
      <c r="R36" s="12">
        <f t="shared" ref="R36:V36" si="15">MIN(R3:R30)</f>
        <v>0</v>
      </c>
      <c r="S36" s="12">
        <f t="shared" si="15"/>
        <v>0.01</v>
      </c>
      <c r="T36" s="11">
        <f t="shared" si="15"/>
        <v>7.5</v>
      </c>
      <c r="U36" s="11">
        <f t="shared" si="15"/>
        <v>13.9</v>
      </c>
      <c r="V36" s="13">
        <f t="shared" si="15"/>
        <v>9.64</v>
      </c>
    </row>
    <row r="40" spans="1:27" x14ac:dyDescent="0.2">
      <c r="Y40">
        <f>COLUMNS(B41:V41)</f>
        <v>21</v>
      </c>
    </row>
    <row r="41" spans="1:27" x14ac:dyDescent="0.2">
      <c r="B41" t="s">
        <v>35</v>
      </c>
      <c r="C41" s="12" t="s">
        <v>36</v>
      </c>
      <c r="D41" s="11" t="s">
        <v>37</v>
      </c>
      <c r="E41" s="11" t="s">
        <v>38</v>
      </c>
      <c r="F41" s="11" t="s">
        <v>39</v>
      </c>
      <c r="G41" s="11" t="s">
        <v>40</v>
      </c>
      <c r="H41" s="11" t="s">
        <v>41</v>
      </c>
      <c r="I41" s="11" t="s">
        <v>42</v>
      </c>
      <c r="J41" s="11" t="s">
        <v>43</v>
      </c>
      <c r="K41" s="11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s="11" t="s">
        <v>53</v>
      </c>
      <c r="U41" s="11" t="s">
        <v>54</v>
      </c>
      <c r="V41" s="13" t="s">
        <v>135</v>
      </c>
    </row>
    <row r="42" spans="1:27" x14ac:dyDescent="0.2">
      <c r="B42" t="str">
        <f>B1</f>
        <v>X1</v>
      </c>
      <c r="C42" s="12" t="str">
        <f t="shared" ref="C42:V42" si="16">C1</f>
        <v>X5</v>
      </c>
      <c r="D42" s="11" t="str">
        <f t="shared" si="16"/>
        <v>X6</v>
      </c>
      <c r="E42" s="11" t="str">
        <f t="shared" si="16"/>
        <v>X8</v>
      </c>
      <c r="F42" s="11" t="str">
        <f t="shared" si="16"/>
        <v>X10</v>
      </c>
      <c r="G42" s="11" t="str">
        <f t="shared" si="16"/>
        <v>X11</v>
      </c>
      <c r="H42" s="11" t="str">
        <f t="shared" si="16"/>
        <v>X12</v>
      </c>
      <c r="I42" s="11" t="str">
        <f t="shared" si="16"/>
        <v>X13</v>
      </c>
      <c r="J42" s="11" t="str">
        <f t="shared" si="16"/>
        <v>X14</v>
      </c>
      <c r="K42" s="11" t="str">
        <f t="shared" si="16"/>
        <v>X15</v>
      </c>
      <c r="L42" t="str">
        <f t="shared" si="16"/>
        <v>X16</v>
      </c>
      <c r="M42" t="str">
        <f t="shared" si="16"/>
        <v>X17</v>
      </c>
      <c r="N42" t="str">
        <f t="shared" si="16"/>
        <v>X18</v>
      </c>
      <c r="O42" t="str">
        <f t="shared" si="16"/>
        <v>X19</v>
      </c>
      <c r="P42" t="str">
        <f t="shared" si="16"/>
        <v>X20</v>
      </c>
      <c r="Q42" t="str">
        <f t="shared" si="16"/>
        <v>X21</v>
      </c>
      <c r="R42" t="str">
        <f t="shared" si="16"/>
        <v>X23</v>
      </c>
      <c r="S42" t="str">
        <f t="shared" si="16"/>
        <v>X24</v>
      </c>
      <c r="T42" s="11" t="str">
        <f t="shared" si="16"/>
        <v>X25</v>
      </c>
      <c r="U42" s="11" t="str">
        <f t="shared" si="16"/>
        <v>X26</v>
      </c>
      <c r="V42" s="13" t="str">
        <f t="shared" si="16"/>
        <v>X27</v>
      </c>
      <c r="X42" t="s">
        <v>32</v>
      </c>
      <c r="Y42" t="s">
        <v>56</v>
      </c>
      <c r="Z42" t="s">
        <v>58</v>
      </c>
      <c r="AA42" t="s">
        <v>60</v>
      </c>
    </row>
    <row r="43" spans="1:27" x14ac:dyDescent="0.2">
      <c r="A43" t="str">
        <f>A3</f>
        <v>Austria</v>
      </c>
      <c r="B43">
        <f>(B3-$B$31)/$B$33</f>
        <v>-0.42086071613390102</v>
      </c>
      <c r="C43" s="12">
        <f>(C3-$C$31)/$C$33</f>
        <v>-8.930148738282459E-2</v>
      </c>
      <c r="D43" s="11">
        <f>($D$31-D3)/$D$33</f>
        <v>-0.73249478198783158</v>
      </c>
      <c r="E43" s="11">
        <f>($E$31-E3)/$E$33</f>
        <v>-0.44006736999159685</v>
      </c>
      <c r="F43" s="11">
        <f>($F$31-F3)/$F$33</f>
        <v>0.92628433422541434</v>
      </c>
      <c r="G43" s="11">
        <f>($G$31-G3)/$G$33</f>
        <v>0.74667663147896768</v>
      </c>
      <c r="H43" s="11">
        <f>($H$31-H3)/$H$33</f>
        <v>0.24360845111545321</v>
      </c>
      <c r="I43" s="11">
        <f>($I$31-I3)/$I$33</f>
        <v>-0.58689581490190268</v>
      </c>
      <c r="J43" s="11">
        <f>($J$31-J3)/$J$33</f>
        <v>0.3404703541128653</v>
      </c>
      <c r="K43" s="11">
        <f>($K$31-K3)/$K$33</f>
        <v>-0.59188623284508435</v>
      </c>
      <c r="L43">
        <f>(L3-$L$31)/$L$33</f>
        <v>1.3396206067355834</v>
      </c>
      <c r="M43">
        <f>(M3-$M$31)/$M$33</f>
        <v>-0.46311216671838545</v>
      </c>
      <c r="N43">
        <f>(N3-$N$31)/$N$33</f>
        <v>3.3311377760519347</v>
      </c>
      <c r="O43">
        <f>(O3-$O$31)/$O$33</f>
        <v>4.701445008449661E-2</v>
      </c>
      <c r="P43">
        <f>(P3-$P$31)/$P$33</f>
        <v>-0.88299524771612881</v>
      </c>
      <c r="Q43">
        <f>(Q3-$Q$31)/$Q$33</f>
        <v>-0.33334345420273431</v>
      </c>
      <c r="R43" s="12">
        <f>(R3-$R$31)/$R$33</f>
        <v>-3.0432753990111631E-2</v>
      </c>
      <c r="S43" s="12">
        <f>(S3-$S$31)/$S$33</f>
        <v>-0.61983890408935893</v>
      </c>
      <c r="T43" s="11">
        <f>($T$31-T3)/$T$33</f>
        <v>1.133798995916387</v>
      </c>
      <c r="U43" s="11">
        <f>($U$31-U3)/$U$33</f>
        <v>0.79200153716213084</v>
      </c>
      <c r="V43" s="13">
        <f>(V3-$V$31)/$V$33</f>
        <v>0.35203392539521405</v>
      </c>
      <c r="X43">
        <f>SUM(B43:V43)</f>
        <v>4.0614181323185869</v>
      </c>
      <c r="Y43">
        <f>X43/$Y$40</f>
        <v>0.19340086344374224</v>
      </c>
      <c r="Z43">
        <f>Y43-$Y$72</f>
        <v>0.63643662292354053</v>
      </c>
      <c r="AA43">
        <f>Z43/$Z$73</f>
        <v>0.68643507717519547</v>
      </c>
    </row>
    <row r="44" spans="1:27" x14ac:dyDescent="0.2">
      <c r="A44" t="str">
        <f t="shared" ref="A44:A70" si="17">A4</f>
        <v>Belgia</v>
      </c>
      <c r="B44">
        <f t="shared" ref="B44:B70" si="18">(B4-$B$31)/$B$33</f>
        <v>-0.55326633469288111</v>
      </c>
      <c r="C44" s="12">
        <f t="shared" ref="C44:C70" si="19">(C4-$C$31)/$C$33</f>
        <v>-0.49115818060554156</v>
      </c>
      <c r="D44" s="11">
        <f t="shared" ref="D44:D70" si="20">($D$31-D4)/$D$33</f>
        <v>-4.3406322178245541E-2</v>
      </c>
      <c r="E44" s="11">
        <f t="shared" ref="E44:E70" si="21">($E$31-E4)/$E$33</f>
        <v>-0.72222070982389064</v>
      </c>
      <c r="F44" s="11">
        <f t="shared" ref="F44:F70" si="22">($F$31-F4)/$F$33</f>
        <v>2.8950257180079948E-2</v>
      </c>
      <c r="G44" s="11">
        <f t="shared" ref="G44:G70" si="23">($G$31-G4)/$G$33</f>
        <v>0.56095503278622938</v>
      </c>
      <c r="H44" s="11">
        <f t="shared" ref="H44:H70" si="24">($H$31-H4)/$H$33</f>
        <v>-0.24977986521037762</v>
      </c>
      <c r="I44" s="11">
        <f t="shared" ref="I44:I70" si="25">($I$31-I4)/$I$33</f>
        <v>0.45382326891163555</v>
      </c>
      <c r="J44" s="11">
        <f t="shared" ref="J44:J70" si="26">($J$31-J4)/$J$33</f>
        <v>-0.22331926452564282</v>
      </c>
      <c r="K44" s="11">
        <f t="shared" ref="K44:K70" si="27">($K$31-K4)/$K$33</f>
        <v>0.20311962972174463</v>
      </c>
      <c r="L44">
        <f t="shared" ref="L44:L70" si="28">(L4-$L$31)/$L$33</f>
        <v>-0.96021035793207332</v>
      </c>
      <c r="M44">
        <f t="shared" ref="M44:M70" si="29">(M4-$M$31)/$M$33</f>
        <v>-0.66349806793855437</v>
      </c>
      <c r="N44">
        <f t="shared" ref="N44:N70" si="30">(N4-$N$31)/$N$33</f>
        <v>-0.66478089189615885</v>
      </c>
      <c r="O44">
        <f t="shared" ref="O44:O70" si="31">(O4-$O$31)/$O$33</f>
        <v>-8.2482313724179926E-2</v>
      </c>
      <c r="P44">
        <f t="shared" ref="P44:P70" si="32">(P4-$P$31)/$P$33</f>
        <v>-0.55583632795741167</v>
      </c>
      <c r="Q44">
        <f t="shared" ref="Q44:Q70" si="33">(Q4-$Q$31)/$Q$33</f>
        <v>-0.56668387214464766</v>
      </c>
      <c r="R44" s="12">
        <f t="shared" ref="R44:R70" si="34">(R4-$R$31)/$R$33</f>
        <v>-0.21610047328758139</v>
      </c>
      <c r="S44" s="12">
        <f t="shared" ref="S44:S69" si="35">(S4-$S$31)/$S$33</f>
        <v>-0.38209247512357758</v>
      </c>
      <c r="T44" s="11">
        <f t="shared" ref="T44:T70" si="36">($T$31-T4)/$T$33</f>
        <v>-0.68581012435918098</v>
      </c>
      <c r="U44" s="11">
        <f t="shared" ref="U44:U70" si="37">($U$31-U4)/$U$33</f>
        <v>0.30939365930507184</v>
      </c>
      <c r="V44" s="13">
        <f t="shared" ref="V44:V70" si="38">(V4-$V$31)/$V$33</f>
        <v>-0.50578029265322144</v>
      </c>
      <c r="X44">
        <f t="shared" ref="X44:X70" si="39">SUM(B44:V44)</f>
        <v>-6.0101840261484059</v>
      </c>
      <c r="Y44">
        <f t="shared" ref="Y44:Y70" si="40">X44/$Y$40</f>
        <v>-0.28619923934040026</v>
      </c>
      <c r="Z44">
        <f t="shared" ref="Z44:Z70" si="41">Y44-$Y$72</f>
        <v>0.15683652013939808</v>
      </c>
      <c r="AA44">
        <f t="shared" ref="AA44:AA70" si="42">Z44/$Z$73</f>
        <v>0.16915759547468801</v>
      </c>
    </row>
    <row r="45" spans="1:27" x14ac:dyDescent="0.2">
      <c r="A45" t="str">
        <f t="shared" si="17"/>
        <v>Bułgaria</v>
      </c>
      <c r="B45">
        <f t="shared" si="18"/>
        <v>2.0948460364867207</v>
      </c>
      <c r="C45" s="12">
        <f t="shared" si="19"/>
        <v>5.1029421361616513E-2</v>
      </c>
      <c r="D45" s="11">
        <f t="shared" si="20"/>
        <v>1.023104124841699</v>
      </c>
      <c r="E45" s="11">
        <f t="shared" si="21"/>
        <v>0.21352834126548823</v>
      </c>
      <c r="F45" s="11">
        <f t="shared" si="22"/>
        <v>-3.2562638058170781</v>
      </c>
      <c r="G45" s="11">
        <f t="shared" si="23"/>
        <v>-0.35438713219940843</v>
      </c>
      <c r="H45" s="11">
        <f t="shared" si="24"/>
        <v>0.86432278455762801</v>
      </c>
      <c r="I45" s="11">
        <f t="shared" si="25"/>
        <v>0.20970397764673129</v>
      </c>
      <c r="J45" s="11">
        <f t="shared" si="26"/>
        <v>0.62236516343211945</v>
      </c>
      <c r="K45" s="11">
        <f t="shared" si="27"/>
        <v>-0.25553759868219517</v>
      </c>
      <c r="L45">
        <f t="shared" si="28"/>
        <v>-0.37322421213823626</v>
      </c>
      <c r="M45">
        <f t="shared" si="29"/>
        <v>-0.31342631279488575</v>
      </c>
      <c r="N45">
        <f t="shared" si="30"/>
        <v>-1.2395363167380078</v>
      </c>
      <c r="O45">
        <f t="shared" si="31"/>
        <v>-0.81002663201414304</v>
      </c>
      <c r="P45">
        <f t="shared" si="32"/>
        <v>2.482067926944961</v>
      </c>
      <c r="Q45">
        <f t="shared" si="33"/>
        <v>0.94225083054639203</v>
      </c>
      <c r="R45" s="12">
        <f t="shared" si="34"/>
        <v>-0.42587242280963489</v>
      </c>
      <c r="S45" s="12">
        <f t="shared" si="35"/>
        <v>0.80663966970532963</v>
      </c>
      <c r="T45" s="11">
        <f t="shared" si="36"/>
        <v>0.22399443577860323</v>
      </c>
      <c r="U45" s="11">
        <f t="shared" si="37"/>
        <v>-3.5416202231869698</v>
      </c>
      <c r="V45" s="13">
        <f t="shared" si="38"/>
        <v>-0.9201030040498438</v>
      </c>
      <c r="X45">
        <f t="shared" si="39"/>
        <v>-1.9561449478631143</v>
      </c>
      <c r="Y45">
        <f t="shared" si="40"/>
        <v>-9.3149759422053058E-2</v>
      </c>
      <c r="Z45">
        <f t="shared" si="41"/>
        <v>0.34988600005774528</v>
      </c>
      <c r="AA45">
        <f t="shared" si="42"/>
        <v>0.3773730404590695</v>
      </c>
    </row>
    <row r="46" spans="1:27" x14ac:dyDescent="0.2">
      <c r="A46" t="str">
        <f t="shared" si="17"/>
        <v>Chorwacja</v>
      </c>
      <c r="B46">
        <f t="shared" si="18"/>
        <v>3.0216853663995811</v>
      </c>
      <c r="C46" s="12">
        <f t="shared" si="19"/>
        <v>-1.7796510699863175</v>
      </c>
      <c r="D46" s="11">
        <f t="shared" si="20"/>
        <v>-1.6718941970457384</v>
      </c>
      <c r="E46" s="11">
        <f t="shared" si="21"/>
        <v>0.18138428989218902</v>
      </c>
      <c r="F46" s="11">
        <f t="shared" si="22"/>
        <v>0.43483203687455463</v>
      </c>
      <c r="G46" s="11">
        <f t="shared" si="23"/>
        <v>-0.69487672980276183</v>
      </c>
      <c r="H46" s="11">
        <f t="shared" si="24"/>
        <v>1.8260889495614372</v>
      </c>
      <c r="I46" s="11">
        <f t="shared" si="25"/>
        <v>0.87781993268752123</v>
      </c>
      <c r="J46" s="11">
        <f t="shared" si="26"/>
        <v>-0.50521407384489692</v>
      </c>
      <c r="K46" s="11">
        <f t="shared" si="27"/>
        <v>0.92168262088791697</v>
      </c>
      <c r="L46">
        <f t="shared" si="28"/>
        <v>0.87772986906174433</v>
      </c>
      <c r="M46">
        <f t="shared" si="29"/>
        <v>-0.20719764226853118</v>
      </c>
      <c r="N46">
        <f t="shared" si="30"/>
        <v>-0.19676576023922451</v>
      </c>
      <c r="O46">
        <f t="shared" si="31"/>
        <v>-0.3834747917659686</v>
      </c>
      <c r="P46">
        <f t="shared" si="32"/>
        <v>1.0799582708361735</v>
      </c>
      <c r="Q46">
        <f t="shared" si="33"/>
        <v>0.86447069123242126</v>
      </c>
      <c r="R46" s="12">
        <f t="shared" si="34"/>
        <v>-0.46952062348658391</v>
      </c>
      <c r="S46" s="12">
        <f t="shared" si="35"/>
        <v>0.21227359729087619</v>
      </c>
      <c r="T46" s="11">
        <f t="shared" si="36"/>
        <v>-1.9634080173186219</v>
      </c>
      <c r="U46" s="11">
        <f t="shared" si="37"/>
        <v>-0.55310963260856416</v>
      </c>
      <c r="V46" s="13">
        <f t="shared" si="38"/>
        <v>-0.775838983981749</v>
      </c>
      <c r="X46">
        <f t="shared" si="39"/>
        <v>1.0969741023754567</v>
      </c>
      <c r="Y46">
        <f t="shared" si="40"/>
        <v>5.2236862017878888E-2</v>
      </c>
      <c r="Z46">
        <f t="shared" si="41"/>
        <v>0.49527262149767726</v>
      </c>
      <c r="AA46">
        <f t="shared" si="42"/>
        <v>0.53418123331561118</v>
      </c>
    </row>
    <row r="47" spans="1:27" x14ac:dyDescent="0.2">
      <c r="A47" t="str">
        <f t="shared" si="17"/>
        <v>Cypr</v>
      </c>
      <c r="B47">
        <f t="shared" si="18"/>
        <v>-0.95048319036982132</v>
      </c>
      <c r="C47" s="12">
        <f t="shared" si="19"/>
        <v>-9.5680165053026997E-2</v>
      </c>
      <c r="D47" s="11">
        <f t="shared" si="20"/>
        <v>-0.30642838062277006</v>
      </c>
      <c r="E47" s="11">
        <f t="shared" si="21"/>
        <v>-1.4008173499268752</v>
      </c>
      <c r="F47" s="11">
        <f t="shared" si="22"/>
        <v>-0.88341647837245751</v>
      </c>
      <c r="G47" s="11">
        <f t="shared" si="23"/>
        <v>1.0208370866920571</v>
      </c>
      <c r="H47" s="11">
        <f t="shared" si="24"/>
        <v>-2.4620694126068461</v>
      </c>
      <c r="I47" s="11">
        <f t="shared" si="25"/>
        <v>-0.88240864116994433</v>
      </c>
      <c r="J47" s="11">
        <f t="shared" si="26"/>
        <v>-2.290547866200173</v>
      </c>
      <c r="K47" s="11">
        <f t="shared" si="27"/>
        <v>-1.4098249568321102</v>
      </c>
      <c r="L47">
        <f t="shared" si="28"/>
        <v>-0.87360584461822843</v>
      </c>
      <c r="M47">
        <f t="shared" si="29"/>
        <v>3.4794200825892756</v>
      </c>
      <c r="N47">
        <f t="shared" si="30"/>
        <v>-0.9111046453998084</v>
      </c>
      <c r="O47">
        <f t="shared" si="31"/>
        <v>0.11001287572115005</v>
      </c>
      <c r="P47">
        <f t="shared" si="32"/>
        <v>-1.069943201863967</v>
      </c>
      <c r="Q47">
        <f t="shared" si="33"/>
        <v>0.86447069123242126</v>
      </c>
      <c r="R47" s="12">
        <f t="shared" si="34"/>
        <v>-0.47994407439451203</v>
      </c>
      <c r="S47" s="12">
        <f t="shared" si="35"/>
        <v>-0.97645854753803096</v>
      </c>
      <c r="T47" s="11">
        <f t="shared" si="36"/>
        <v>0.97893864525463681</v>
      </c>
      <c r="U47" s="11">
        <f t="shared" si="37"/>
        <v>-4.5175393814399771E-2</v>
      </c>
      <c r="V47" s="13">
        <f t="shared" si="38"/>
        <v>0.14353657221999749</v>
      </c>
      <c r="X47">
        <f t="shared" si="39"/>
        <v>-8.440692195073435</v>
      </c>
      <c r="Y47">
        <f t="shared" si="40"/>
        <v>-0.40193772357492547</v>
      </c>
      <c r="Z47">
        <f t="shared" si="41"/>
        <v>4.1098035904872876E-2</v>
      </c>
      <c r="AA47">
        <f t="shared" si="42"/>
        <v>4.4326697163528196E-2</v>
      </c>
    </row>
    <row r="48" spans="1:27" x14ac:dyDescent="0.2">
      <c r="A48" t="str">
        <f t="shared" si="17"/>
        <v>Czechy</v>
      </c>
      <c r="B48">
        <f t="shared" si="18"/>
        <v>-0.68567195325186114</v>
      </c>
      <c r="C48" s="12">
        <f t="shared" si="19"/>
        <v>1.1736766913171435</v>
      </c>
      <c r="D48" s="11">
        <f t="shared" si="20"/>
        <v>1.1052374070325544</v>
      </c>
      <c r="E48" s="11">
        <f t="shared" si="21"/>
        <v>1.1314195860363674</v>
      </c>
      <c r="F48" s="11">
        <f t="shared" si="22"/>
        <v>-0.22082314570882769</v>
      </c>
      <c r="G48" s="11">
        <f t="shared" si="23"/>
        <v>0.78647411691312563</v>
      </c>
      <c r="H48" s="11">
        <f t="shared" si="24"/>
        <v>0.46642898106905473</v>
      </c>
      <c r="I48" s="11">
        <f t="shared" si="25"/>
        <v>0.17115882639437796</v>
      </c>
      <c r="J48" s="11">
        <f t="shared" si="26"/>
        <v>0.4344352905526167</v>
      </c>
      <c r="K48" s="11">
        <f t="shared" si="27"/>
        <v>1.7243327705948115</v>
      </c>
      <c r="L48">
        <f t="shared" si="28"/>
        <v>-0.48869689655669596</v>
      </c>
      <c r="M48">
        <f t="shared" si="29"/>
        <v>-0.68522665963712692</v>
      </c>
      <c r="N48">
        <f t="shared" si="30"/>
        <v>0.92263885290513825</v>
      </c>
      <c r="O48">
        <f t="shared" si="31"/>
        <v>0.5116278391548158</v>
      </c>
      <c r="P48">
        <f t="shared" si="32"/>
        <v>1.4071171905948909</v>
      </c>
      <c r="Q48">
        <f t="shared" si="33"/>
        <v>-0.42667962137949977</v>
      </c>
      <c r="R48" s="12">
        <f t="shared" si="34"/>
        <v>-0.10013958193688098</v>
      </c>
      <c r="S48" s="12">
        <f t="shared" si="35"/>
        <v>1.401005742119783</v>
      </c>
      <c r="T48" s="11">
        <f t="shared" si="36"/>
        <v>0.88215092609104273</v>
      </c>
      <c r="U48" s="11">
        <f t="shared" si="37"/>
        <v>0.88064380044199875</v>
      </c>
      <c r="V48" s="13">
        <f t="shared" si="38"/>
        <v>-0.22445593323754603</v>
      </c>
      <c r="X48">
        <f t="shared" si="39"/>
        <v>10.16665422950928</v>
      </c>
      <c r="Y48">
        <f t="shared" si="40"/>
        <v>0.48412639188139428</v>
      </c>
      <c r="Z48">
        <f t="shared" si="41"/>
        <v>0.92716215136119262</v>
      </c>
      <c r="AA48">
        <f t="shared" si="42"/>
        <v>1</v>
      </c>
    </row>
    <row r="49" spans="1:27" x14ac:dyDescent="0.2">
      <c r="A49" t="str">
        <f t="shared" si="17"/>
        <v>Dania</v>
      </c>
      <c r="B49">
        <f t="shared" si="18"/>
        <v>-0.95048319036982132</v>
      </c>
      <c r="C49" s="12">
        <f t="shared" si="19"/>
        <v>-0.49753685827574395</v>
      </c>
      <c r="D49" s="11">
        <f t="shared" si="20"/>
        <v>-4.3406322178245541E-2</v>
      </c>
      <c r="E49" s="11">
        <f t="shared" si="21"/>
        <v>2.8814846052493279</v>
      </c>
      <c r="F49" s="11">
        <f t="shared" si="22"/>
        <v>0.6395074642418539</v>
      </c>
      <c r="G49" s="11">
        <f t="shared" si="23"/>
        <v>-0.64181341589055085</v>
      </c>
      <c r="H49" s="11">
        <f t="shared" si="24"/>
        <v>0.2276926989759106</v>
      </c>
      <c r="I49" s="11">
        <f t="shared" si="25"/>
        <v>-1.0237408624285727</v>
      </c>
      <c r="J49" s="11">
        <f t="shared" si="26"/>
        <v>-0.50521407384489692</v>
      </c>
      <c r="K49" s="11">
        <f t="shared" si="27"/>
        <v>-2.0672336508777573</v>
      </c>
      <c r="L49">
        <f t="shared" si="28"/>
        <v>0.45433002619405871</v>
      </c>
      <c r="M49">
        <f t="shared" si="29"/>
        <v>-0.76731245049840091</v>
      </c>
      <c r="N49">
        <f t="shared" si="30"/>
        <v>4.6821062669939975E-2</v>
      </c>
      <c r="O49">
        <f t="shared" si="31"/>
        <v>0.89574323991163329</v>
      </c>
      <c r="P49">
        <f t="shared" si="32"/>
        <v>-0.32215138527261383</v>
      </c>
      <c r="Q49">
        <f t="shared" si="33"/>
        <v>3.3534351492794978</v>
      </c>
      <c r="R49" s="12">
        <f t="shared" si="34"/>
        <v>-0.21479754192409034</v>
      </c>
      <c r="S49" s="12">
        <f t="shared" si="35"/>
        <v>-1.2142049765038125</v>
      </c>
      <c r="T49" s="11">
        <f t="shared" si="36"/>
        <v>1.5015923287380444</v>
      </c>
      <c r="U49" s="11">
        <f t="shared" si="37"/>
        <v>0.78215239679770099</v>
      </c>
      <c r="V49" s="13">
        <f t="shared" si="38"/>
        <v>-0.58313259113891891</v>
      </c>
      <c r="X49">
        <f t="shared" si="39"/>
        <v>1.9517316528545423</v>
      </c>
      <c r="Y49">
        <f t="shared" si="40"/>
        <v>9.2939602516882963E-2</v>
      </c>
      <c r="Z49">
        <f t="shared" si="41"/>
        <v>0.53597536199668128</v>
      </c>
      <c r="AA49">
        <f t="shared" si="42"/>
        <v>0.57808158067043713</v>
      </c>
    </row>
    <row r="50" spans="1:27" x14ac:dyDescent="0.2">
      <c r="A50" t="str">
        <f t="shared" si="17"/>
        <v>Estonia</v>
      </c>
      <c r="B50">
        <f t="shared" si="18"/>
        <v>0.3735729952199795</v>
      </c>
      <c r="C50" s="12">
        <f t="shared" si="19"/>
        <v>-0.52943024662675331</v>
      </c>
      <c r="D50" s="11">
        <f t="shared" si="20"/>
        <v>-1.8961892954776738E-2</v>
      </c>
      <c r="E50" s="11">
        <f t="shared" si="21"/>
        <v>1.1421342698274672</v>
      </c>
      <c r="F50" s="11">
        <f t="shared" si="22"/>
        <v>-2.6457065987553046</v>
      </c>
      <c r="G50" s="11">
        <f t="shared" si="23"/>
        <v>-2.8748945430294253</v>
      </c>
      <c r="H50" s="11">
        <f t="shared" si="24"/>
        <v>-0.23386411307083504</v>
      </c>
      <c r="I50" s="11">
        <f t="shared" si="25"/>
        <v>-1.1008311649332794</v>
      </c>
      <c r="J50" s="11">
        <f t="shared" si="26"/>
        <v>1.280119718510379</v>
      </c>
      <c r="K50" s="11">
        <f t="shared" si="27"/>
        <v>0.53946826388463376</v>
      </c>
      <c r="L50">
        <f t="shared" si="28"/>
        <v>0.38697096028329059</v>
      </c>
      <c r="M50">
        <f t="shared" si="29"/>
        <v>-0.54278366961315139</v>
      </c>
      <c r="N50">
        <f t="shared" si="30"/>
        <v>1.0594853826293882</v>
      </c>
      <c r="O50">
        <f t="shared" si="31"/>
        <v>5.1826829820629861E-2</v>
      </c>
      <c r="P50">
        <f t="shared" si="32"/>
        <v>0.23869247717090086</v>
      </c>
      <c r="Q50">
        <f t="shared" si="33"/>
        <v>-0.6133519557330307</v>
      </c>
      <c r="R50" s="12">
        <f t="shared" si="34"/>
        <v>-0.49101899098418567</v>
      </c>
      <c r="S50" s="12">
        <f t="shared" si="35"/>
        <v>-1.0953317620209218</v>
      </c>
      <c r="T50" s="11">
        <f t="shared" si="36"/>
        <v>0.99829618908735551</v>
      </c>
      <c r="U50" s="11">
        <f t="shared" si="37"/>
        <v>0.26999709784735287</v>
      </c>
      <c r="V50" s="13">
        <f t="shared" si="38"/>
        <v>-0.96703799870024254</v>
      </c>
      <c r="X50">
        <f t="shared" si="39"/>
        <v>-4.7726487521405287</v>
      </c>
      <c r="Y50">
        <f t="shared" si="40"/>
        <v>-0.22726898819716804</v>
      </c>
      <c r="Z50">
        <f t="shared" si="41"/>
        <v>0.2157667712826303</v>
      </c>
      <c r="AA50">
        <f t="shared" si="42"/>
        <v>0.23271740651390599</v>
      </c>
    </row>
    <row r="51" spans="1:27" x14ac:dyDescent="0.2">
      <c r="A51" t="str">
        <f t="shared" si="17"/>
        <v>Finlandia</v>
      </c>
      <c r="B51">
        <f t="shared" si="18"/>
        <v>-0.15604947901594085</v>
      </c>
      <c r="C51" s="12">
        <f t="shared" si="19"/>
        <v>-3.8272066021209888E-2</v>
      </c>
      <c r="D51" s="11">
        <f t="shared" si="20"/>
        <v>-4.3406322178245541E-2</v>
      </c>
      <c r="E51" s="11">
        <f t="shared" si="21"/>
        <v>0.13495399346409018</v>
      </c>
      <c r="F51" s="11">
        <f t="shared" si="22"/>
        <v>0.15499331697124152</v>
      </c>
      <c r="G51" s="11">
        <f t="shared" si="23"/>
        <v>-0.74794004371497258</v>
      </c>
      <c r="H51" s="11">
        <f t="shared" si="24"/>
        <v>0.84840703241808513</v>
      </c>
      <c r="I51" s="11">
        <f t="shared" si="25"/>
        <v>-2.3599727725101523</v>
      </c>
      <c r="J51" s="11">
        <f t="shared" si="26"/>
        <v>0.15254048123336261</v>
      </c>
      <c r="K51" s="11">
        <f t="shared" si="27"/>
        <v>0.10374389690089102</v>
      </c>
      <c r="L51">
        <f t="shared" si="28"/>
        <v>1.5898114229755798</v>
      </c>
      <c r="M51">
        <f t="shared" si="29"/>
        <v>0.41327436512404009</v>
      </c>
      <c r="N51">
        <f t="shared" si="30"/>
        <v>0.48472995778753913</v>
      </c>
      <c r="O51">
        <f t="shared" si="31"/>
        <v>-0.76059036745204689</v>
      </c>
      <c r="P51">
        <f t="shared" si="32"/>
        <v>-0.46236235088349242</v>
      </c>
      <c r="Q51">
        <f t="shared" si="33"/>
        <v>0.11778135381829832</v>
      </c>
      <c r="R51" s="12">
        <f t="shared" si="34"/>
        <v>0.13438806349150181</v>
      </c>
      <c r="S51" s="12">
        <f t="shared" si="35"/>
        <v>1.1632593131540021</v>
      </c>
      <c r="T51" s="11">
        <f t="shared" si="36"/>
        <v>-0.2405866162066482</v>
      </c>
      <c r="U51" s="11">
        <f t="shared" si="37"/>
        <v>0.72305755461112253</v>
      </c>
      <c r="V51" s="13">
        <f t="shared" si="38"/>
        <v>2.7355549217432319E-2</v>
      </c>
      <c r="X51">
        <f t="shared" si="39"/>
        <v>1.239116283184478</v>
      </c>
      <c r="Y51">
        <f t="shared" si="40"/>
        <v>5.900553729449895E-2</v>
      </c>
      <c r="Z51">
        <f t="shared" si="41"/>
        <v>0.50204129677429732</v>
      </c>
      <c r="AA51">
        <f t="shared" si="42"/>
        <v>0.54148165564916173</v>
      </c>
    </row>
    <row r="52" spans="1:27" x14ac:dyDescent="0.2">
      <c r="A52" t="str">
        <f t="shared" si="17"/>
        <v>Francja</v>
      </c>
      <c r="B52">
        <f t="shared" si="18"/>
        <v>-0.81807757181084129</v>
      </c>
      <c r="C52" s="12">
        <f t="shared" si="19"/>
        <v>0.25514710680807529</v>
      </c>
      <c r="D52" s="11">
        <f t="shared" si="20"/>
        <v>-2.3802937559418647</v>
      </c>
      <c r="E52" s="11">
        <f t="shared" si="21"/>
        <v>0.22781458632028811</v>
      </c>
      <c r="F52" s="11">
        <f t="shared" si="22"/>
        <v>0.76439416568630758</v>
      </c>
      <c r="G52" s="11">
        <f t="shared" si="23"/>
        <v>0.51673560452605394</v>
      </c>
      <c r="H52" s="11">
        <f t="shared" si="24"/>
        <v>0.37093446823179682</v>
      </c>
      <c r="I52" s="11">
        <f t="shared" si="25"/>
        <v>0.78788124643203017</v>
      </c>
      <c r="J52" s="11">
        <f t="shared" si="26"/>
        <v>0.24650541767311399</v>
      </c>
      <c r="K52" s="11">
        <f t="shared" si="27"/>
        <v>-0.17909472728153852</v>
      </c>
      <c r="L52">
        <f t="shared" si="28"/>
        <v>-0.26737425142131471</v>
      </c>
      <c r="M52">
        <f t="shared" si="29"/>
        <v>1.8956471765599887</v>
      </c>
      <c r="N52">
        <f t="shared" si="30"/>
        <v>-0.80162742162040856</v>
      </c>
      <c r="O52">
        <f t="shared" si="31"/>
        <v>-0.27891490477180075</v>
      </c>
      <c r="P52">
        <f t="shared" si="32"/>
        <v>-1.630787064307482</v>
      </c>
      <c r="Q52">
        <f t="shared" si="33"/>
        <v>-1.1111448473424457</v>
      </c>
      <c r="R52" s="12">
        <f t="shared" si="34"/>
        <v>1.3760816528984399</v>
      </c>
      <c r="S52" s="12">
        <f t="shared" si="35"/>
        <v>1.7576253855684556</v>
      </c>
      <c r="T52" s="11">
        <f t="shared" si="36"/>
        <v>-0.82131293118821247</v>
      </c>
      <c r="U52" s="11">
        <f t="shared" si="37"/>
        <v>0.5654713087802461</v>
      </c>
      <c r="V52" s="13">
        <f t="shared" si="38"/>
        <v>2.9050990599576445</v>
      </c>
      <c r="X52">
        <f t="shared" si="39"/>
        <v>3.3807097037565321</v>
      </c>
      <c r="Y52">
        <f t="shared" si="40"/>
        <v>0.16098617636935866</v>
      </c>
      <c r="Z52">
        <f t="shared" si="41"/>
        <v>0.60402193584915698</v>
      </c>
      <c r="AA52">
        <f t="shared" si="42"/>
        <v>0.6514738926328858</v>
      </c>
    </row>
    <row r="53" spans="1:27" x14ac:dyDescent="0.2">
      <c r="A53" t="str">
        <f t="shared" si="17"/>
        <v>Grecja</v>
      </c>
      <c r="B53">
        <f t="shared" si="18"/>
        <v>0.24116737666099941</v>
      </c>
      <c r="C53" s="12">
        <f t="shared" si="19"/>
        <v>-1.5308826408484455</v>
      </c>
      <c r="D53" s="11">
        <f t="shared" si="20"/>
        <v>4.2638068688364686E-2</v>
      </c>
      <c r="E53" s="11">
        <f t="shared" si="21"/>
        <v>-0.51864171779299517</v>
      </c>
      <c r="F53" s="11">
        <f t="shared" si="22"/>
        <v>-0.82328584434364627</v>
      </c>
      <c r="G53" s="11">
        <f t="shared" si="23"/>
        <v>-0.46493570284984748</v>
      </c>
      <c r="H53" s="11">
        <f t="shared" si="24"/>
        <v>-5.8790839535862449E-2</v>
      </c>
      <c r="I53" s="11">
        <f t="shared" si="25"/>
        <v>-0.22714106987993879</v>
      </c>
      <c r="J53" s="11">
        <f t="shared" si="26"/>
        <v>0.24650541767311399</v>
      </c>
      <c r="K53" s="11">
        <f t="shared" si="27"/>
        <v>0.50889111532437115</v>
      </c>
      <c r="L53">
        <f t="shared" si="28"/>
        <v>-0.46945144915361936</v>
      </c>
      <c r="M53">
        <f t="shared" si="29"/>
        <v>-0.55726939741219983</v>
      </c>
      <c r="N53">
        <f t="shared" si="30"/>
        <v>0.59420718156693908</v>
      </c>
      <c r="O53">
        <f t="shared" si="31"/>
        <v>0.435067252443605</v>
      </c>
      <c r="P53">
        <f t="shared" si="32"/>
        <v>-0.32215138527261383</v>
      </c>
      <c r="Q53">
        <f t="shared" si="33"/>
        <v>-0.78446826222376698</v>
      </c>
      <c r="R53" s="12">
        <f t="shared" si="34"/>
        <v>-0.44541639326200011</v>
      </c>
      <c r="S53" s="12">
        <f t="shared" si="35"/>
        <v>-0.73871211857224972</v>
      </c>
      <c r="T53" s="11">
        <f t="shared" si="36"/>
        <v>-1.4407543338352142</v>
      </c>
      <c r="U53" s="11">
        <f t="shared" si="37"/>
        <v>-0.35049874511172285</v>
      </c>
      <c r="V53" s="13">
        <f t="shared" si="38"/>
        <v>0.14952258539159202</v>
      </c>
      <c r="X53">
        <f t="shared" si="39"/>
        <v>-6.5144009023451366</v>
      </c>
      <c r="Y53">
        <f t="shared" si="40"/>
        <v>-0.31020956677833983</v>
      </c>
      <c r="Z53">
        <f t="shared" si="41"/>
        <v>0.13282619270145851</v>
      </c>
      <c r="AA53">
        <f t="shared" si="42"/>
        <v>0.1432610169714679</v>
      </c>
    </row>
    <row r="54" spans="1:27" x14ac:dyDescent="0.2">
      <c r="A54" t="str">
        <f t="shared" si="17"/>
        <v>Hiszpania</v>
      </c>
      <c r="B54">
        <f t="shared" si="18"/>
        <v>1.16800670657386</v>
      </c>
      <c r="C54" s="12">
        <f t="shared" si="19"/>
        <v>-0.7654413204242223</v>
      </c>
      <c r="D54" s="11">
        <f t="shared" si="20"/>
        <v>0.66377101525670734</v>
      </c>
      <c r="E54" s="11">
        <f t="shared" si="21"/>
        <v>-0.818652863943788</v>
      </c>
      <c r="F54" s="11">
        <f t="shared" si="22"/>
        <v>0.34232336913792222</v>
      </c>
      <c r="G54" s="11">
        <f t="shared" si="23"/>
        <v>0.74225468865294986</v>
      </c>
      <c r="H54" s="11">
        <f t="shared" si="24"/>
        <v>-0.67950517297803747</v>
      </c>
      <c r="I54" s="11">
        <f t="shared" si="25"/>
        <v>-2.156692986738834E-2</v>
      </c>
      <c r="J54" s="11">
        <f t="shared" si="26"/>
        <v>0.52840022699236799</v>
      </c>
      <c r="K54" s="11">
        <f t="shared" si="27"/>
        <v>-0.44664477718383672</v>
      </c>
      <c r="L54">
        <f t="shared" si="28"/>
        <v>-0.32511059363054468</v>
      </c>
      <c r="M54">
        <f t="shared" si="29"/>
        <v>1.2775894571339255</v>
      </c>
      <c r="N54">
        <f t="shared" si="30"/>
        <v>-0.22687199677855957</v>
      </c>
      <c r="O54">
        <f t="shared" si="31"/>
        <v>-0.90189933606759598</v>
      </c>
      <c r="P54">
        <f t="shared" si="32"/>
        <v>-0.92973223625308843</v>
      </c>
      <c r="Q54">
        <f t="shared" si="33"/>
        <v>-1.2667051259703881</v>
      </c>
      <c r="R54" s="12">
        <f t="shared" si="34"/>
        <v>0.43992546823014494</v>
      </c>
      <c r="S54" s="12">
        <f t="shared" si="35"/>
        <v>0.45002002625665749</v>
      </c>
      <c r="T54" s="11">
        <f t="shared" si="36"/>
        <v>-0.55030731753014939</v>
      </c>
      <c r="U54" s="11">
        <f t="shared" si="37"/>
        <v>0.14195827310976578</v>
      </c>
      <c r="V54" s="13">
        <f t="shared" si="38"/>
        <v>1.2369074904614783</v>
      </c>
      <c r="X54">
        <f t="shared" si="39"/>
        <v>5.8719051178180548E-2</v>
      </c>
      <c r="Y54">
        <f t="shared" si="40"/>
        <v>2.7961452941990738E-3</v>
      </c>
      <c r="Z54">
        <f t="shared" si="41"/>
        <v>0.44583190477399742</v>
      </c>
      <c r="AA54">
        <f t="shared" si="42"/>
        <v>0.48085645441788061</v>
      </c>
    </row>
    <row r="55" spans="1:27" x14ac:dyDescent="0.2">
      <c r="A55" t="str">
        <f t="shared" si="17"/>
        <v>Holandia</v>
      </c>
      <c r="B55">
        <f t="shared" si="18"/>
        <v>-0.81807757181084129</v>
      </c>
      <c r="C55" s="12">
        <f t="shared" si="19"/>
        <v>0.73992660974341717</v>
      </c>
      <c r="D55" s="11">
        <f t="shared" si="20"/>
        <v>1.1411707179910535</v>
      </c>
      <c r="E55" s="11">
        <f t="shared" si="21"/>
        <v>0.67783130554647764</v>
      </c>
      <c r="F55" s="11">
        <f t="shared" si="22"/>
        <v>0.75976873229947606</v>
      </c>
      <c r="G55" s="11">
        <f t="shared" si="23"/>
        <v>1.3745925127734633</v>
      </c>
      <c r="H55" s="11">
        <f t="shared" si="24"/>
        <v>-1.7140290620483287</v>
      </c>
      <c r="I55" s="11">
        <f t="shared" si="25"/>
        <v>1.1090908402016406</v>
      </c>
      <c r="J55" s="11">
        <f t="shared" si="26"/>
        <v>-0.50521407384489692</v>
      </c>
      <c r="K55" s="11">
        <f t="shared" si="27"/>
        <v>-0.66068481710567528</v>
      </c>
      <c r="L55">
        <f t="shared" si="28"/>
        <v>-0.94096491052899667</v>
      </c>
      <c r="M55">
        <f t="shared" si="29"/>
        <v>-0.82284107372808624</v>
      </c>
      <c r="N55">
        <f t="shared" si="30"/>
        <v>-0.63741158595130887</v>
      </c>
      <c r="O55">
        <f t="shared" si="31"/>
        <v>-0.30166433625170336</v>
      </c>
      <c r="P55">
        <f t="shared" si="32"/>
        <v>-0.74278428210524994</v>
      </c>
      <c r="Q55">
        <f t="shared" si="33"/>
        <v>1.2689274156650707</v>
      </c>
      <c r="R55" s="12">
        <f t="shared" si="34"/>
        <v>0.33829682187784577</v>
      </c>
      <c r="S55" s="12">
        <f t="shared" si="35"/>
        <v>0.33114681177376665</v>
      </c>
      <c r="T55" s="11">
        <f t="shared" si="36"/>
        <v>1.133798995916387</v>
      </c>
      <c r="U55" s="11">
        <f t="shared" si="37"/>
        <v>0.8904929408064286</v>
      </c>
      <c r="V55" s="13">
        <f t="shared" si="38"/>
        <v>8.7909975808650176E-3</v>
      </c>
      <c r="X55">
        <f t="shared" si="39"/>
        <v>2.6301629888008038</v>
      </c>
      <c r="Y55">
        <f t="shared" si="40"/>
        <v>0.12524585660956208</v>
      </c>
      <c r="Z55">
        <f t="shared" si="41"/>
        <v>0.56828161608936045</v>
      </c>
      <c r="AA55">
        <f t="shared" si="42"/>
        <v>0.61292581373716604</v>
      </c>
    </row>
    <row r="56" spans="1:27" x14ac:dyDescent="0.2">
      <c r="A56" t="str">
        <f t="shared" si="17"/>
        <v>Irlandia</v>
      </c>
      <c r="B56">
        <f t="shared" si="18"/>
        <v>-0.42086071613390102</v>
      </c>
      <c r="C56" s="12">
        <f t="shared" si="19"/>
        <v>-0.22963239612726569</v>
      </c>
      <c r="D56" s="11">
        <f t="shared" si="20"/>
        <v>0.64837102484592202</v>
      </c>
      <c r="E56" s="11">
        <f t="shared" si="21"/>
        <v>-1.1150924488308818</v>
      </c>
      <c r="F56" s="11">
        <f t="shared" si="22"/>
        <v>-9.1311010877542259E-2</v>
      </c>
      <c r="G56" s="11">
        <f t="shared" si="23"/>
        <v>-0.1465558193765826</v>
      </c>
      <c r="H56" s="11">
        <f t="shared" si="24"/>
        <v>1.3258795966043733</v>
      </c>
      <c r="I56" s="11">
        <f t="shared" si="25"/>
        <v>-2.6683339825289791</v>
      </c>
      <c r="J56" s="11">
        <f t="shared" si="26"/>
        <v>0.15254048123336261</v>
      </c>
      <c r="K56" s="11">
        <f t="shared" si="27"/>
        <v>-1.9296364823565753</v>
      </c>
      <c r="L56">
        <f t="shared" si="28"/>
        <v>-0.90247401572284325</v>
      </c>
      <c r="M56">
        <f t="shared" si="29"/>
        <v>-0.5451979575796595</v>
      </c>
      <c r="N56">
        <f t="shared" si="30"/>
        <v>-1.0479511751240582</v>
      </c>
      <c r="O56">
        <f t="shared" si="31"/>
        <v>-0.55453301693215962</v>
      </c>
      <c r="P56">
        <f t="shared" si="32"/>
        <v>-0.32215138527261383</v>
      </c>
      <c r="Q56">
        <f t="shared" si="33"/>
        <v>-0.2088952313003804</v>
      </c>
      <c r="R56" s="12">
        <f t="shared" si="34"/>
        <v>-0.45323398144294619</v>
      </c>
      <c r="S56" s="12">
        <f t="shared" si="35"/>
        <v>-1.0953317620209218</v>
      </c>
      <c r="T56" s="11">
        <f t="shared" si="36"/>
        <v>1.1725140835818249</v>
      </c>
      <c r="U56" s="11">
        <f t="shared" si="37"/>
        <v>0.16165655383862523</v>
      </c>
      <c r="V56" s="13">
        <f t="shared" si="38"/>
        <v>-1.0335213075525651</v>
      </c>
      <c r="X56">
        <f t="shared" si="39"/>
        <v>-9.3037509490757646</v>
      </c>
      <c r="Y56">
        <f t="shared" si="40"/>
        <v>-0.44303575947979834</v>
      </c>
      <c r="Z56">
        <f t="shared" si="41"/>
        <v>0</v>
      </c>
      <c r="AA56">
        <f t="shared" si="42"/>
        <v>0</v>
      </c>
    </row>
    <row r="57" spans="1:27" x14ac:dyDescent="0.2">
      <c r="A57" t="str">
        <f t="shared" si="17"/>
        <v>Litwa</v>
      </c>
      <c r="B57">
        <f t="shared" si="18"/>
        <v>-0.55326633469288111</v>
      </c>
      <c r="C57" s="12">
        <f t="shared" si="19"/>
        <v>-0.22325371845706418</v>
      </c>
      <c r="D57" s="11">
        <f t="shared" si="20"/>
        <v>0.35063787690407183</v>
      </c>
      <c r="E57" s="11">
        <f t="shared" si="21"/>
        <v>-0.16148559142300326</v>
      </c>
      <c r="F57" s="11">
        <f t="shared" si="22"/>
        <v>0.46952278727579183</v>
      </c>
      <c r="G57" s="11">
        <f t="shared" si="23"/>
        <v>-0.95577135653779866</v>
      </c>
      <c r="H57" s="11">
        <f t="shared" si="24"/>
        <v>0.45051322892951157</v>
      </c>
      <c r="I57" s="11">
        <f t="shared" si="25"/>
        <v>0.68509417642575499</v>
      </c>
      <c r="J57" s="11">
        <f t="shared" si="26"/>
        <v>0.24650541767311399</v>
      </c>
      <c r="K57" s="11">
        <f t="shared" si="27"/>
        <v>0.76879687808660369</v>
      </c>
      <c r="L57">
        <f t="shared" si="28"/>
        <v>0.32923461807406057</v>
      </c>
      <c r="M57">
        <f t="shared" si="29"/>
        <v>-0.60555515674236104</v>
      </c>
      <c r="N57">
        <f t="shared" si="30"/>
        <v>-9.0025467054309791E-2</v>
      </c>
      <c r="O57">
        <f t="shared" si="31"/>
        <v>-0.83977588856478491</v>
      </c>
      <c r="P57">
        <f t="shared" si="32"/>
        <v>5.0075344861032611E-3</v>
      </c>
      <c r="Q57">
        <f t="shared" si="33"/>
        <v>-1.2978171816959767</v>
      </c>
      <c r="R57" s="12">
        <f t="shared" si="34"/>
        <v>-0.49101899098418567</v>
      </c>
      <c r="S57" s="12">
        <f t="shared" si="35"/>
        <v>-0.14434604615779595</v>
      </c>
      <c r="T57" s="11">
        <f t="shared" si="36"/>
        <v>1.3273744342435752</v>
      </c>
      <c r="U57" s="11">
        <f t="shared" si="37"/>
        <v>-0.38989530656944182</v>
      </c>
      <c r="V57" s="13">
        <f t="shared" si="38"/>
        <v>-0.88437020893398932</v>
      </c>
      <c r="X57">
        <f t="shared" si="39"/>
        <v>-2.0038942957150057</v>
      </c>
      <c r="Y57">
        <f t="shared" si="40"/>
        <v>-9.5423537891190749E-2</v>
      </c>
      <c r="Z57">
        <f t="shared" si="41"/>
        <v>0.34761222158860761</v>
      </c>
      <c r="AA57">
        <f t="shared" si="42"/>
        <v>0.37492063397785208</v>
      </c>
    </row>
    <row r="58" spans="1:27" x14ac:dyDescent="0.2">
      <c r="A58" t="str">
        <f t="shared" si="17"/>
        <v>Luksemburg</v>
      </c>
      <c r="B58">
        <f t="shared" si="18"/>
        <v>0.10876175810201932</v>
      </c>
      <c r="C58" s="12">
        <f t="shared" si="19"/>
        <v>0.58045966798837068</v>
      </c>
      <c r="D58" s="11">
        <f t="shared" si="20"/>
        <v>0.37630452758871408</v>
      </c>
      <c r="E58" s="11">
        <f t="shared" si="21"/>
        <v>-1.4293898400364744</v>
      </c>
      <c r="F58" s="11">
        <f t="shared" si="22"/>
        <v>0.83261930814207408</v>
      </c>
      <c r="G58" s="11">
        <f t="shared" si="23"/>
        <v>0.56095503278622938</v>
      </c>
      <c r="H58" s="11">
        <f t="shared" si="24"/>
        <v>-0.10653809595449139</v>
      </c>
      <c r="I58" s="11">
        <f t="shared" si="25"/>
        <v>-0.77962157116366892</v>
      </c>
      <c r="J58" s="11">
        <f t="shared" si="26"/>
        <v>5.8575544793611253E-2</v>
      </c>
      <c r="K58" s="11">
        <f t="shared" si="27"/>
        <v>-1.3410263725715192</v>
      </c>
      <c r="L58">
        <f t="shared" si="28"/>
        <v>-0.99870125273822641</v>
      </c>
      <c r="M58">
        <f t="shared" si="29"/>
        <v>-0.80111248202951379</v>
      </c>
      <c r="N58">
        <f t="shared" si="30"/>
        <v>-0.61004228000645888</v>
      </c>
      <c r="O58">
        <f t="shared" si="31"/>
        <v>-0.76015287838512569</v>
      </c>
      <c r="P58">
        <f t="shared" si="32"/>
        <v>-0.32215138527261383</v>
      </c>
      <c r="Q58">
        <f t="shared" si="33"/>
        <v>-2.2222896946850198E-2</v>
      </c>
      <c r="R58" s="12">
        <f t="shared" si="34"/>
        <v>-0.47538381462229345</v>
      </c>
      <c r="S58" s="12">
        <f t="shared" si="35"/>
        <v>0.33114681177376665</v>
      </c>
      <c r="T58" s="11">
        <f t="shared" si="36"/>
        <v>-6.6368721712178877E-2</v>
      </c>
      <c r="U58" s="11">
        <f t="shared" si="37"/>
        <v>0.870794660077569</v>
      </c>
      <c r="V58" s="13">
        <f t="shared" si="38"/>
        <v>-1.1442104632933294</v>
      </c>
      <c r="X58">
        <f t="shared" si="39"/>
        <v>-5.1373047434803896</v>
      </c>
      <c r="Y58">
        <f t="shared" si="40"/>
        <v>-0.24463355921335189</v>
      </c>
      <c r="Z58">
        <f t="shared" si="41"/>
        <v>0.19840220026644645</v>
      </c>
      <c r="AA58">
        <f t="shared" si="42"/>
        <v>0.21398867498545604</v>
      </c>
    </row>
    <row r="59" spans="1:27" x14ac:dyDescent="0.2">
      <c r="A59" t="str">
        <f t="shared" si="17"/>
        <v>Łotwa</v>
      </c>
      <c r="B59">
        <f t="shared" si="18"/>
        <v>-0.42086071613390102</v>
      </c>
      <c r="C59" s="12">
        <f t="shared" si="19"/>
        <v>1.4224451204550164</v>
      </c>
      <c r="D59" s="11">
        <f t="shared" si="20"/>
        <v>1.136037387854125</v>
      </c>
      <c r="E59" s="11">
        <f t="shared" si="21"/>
        <v>-0.2079158878511021</v>
      </c>
      <c r="F59" s="11">
        <f t="shared" si="22"/>
        <v>0.76901959907313933</v>
      </c>
      <c r="G59" s="11">
        <f t="shared" si="23"/>
        <v>-2.2690883758650187</v>
      </c>
      <c r="H59" s="11">
        <f t="shared" si="24"/>
        <v>0.14811393827819588</v>
      </c>
      <c r="I59" s="11">
        <f t="shared" si="25"/>
        <v>-0.25283783738150756</v>
      </c>
      <c r="J59" s="11">
        <f t="shared" si="26"/>
        <v>0.4344352905526167</v>
      </c>
      <c r="K59" s="11">
        <f t="shared" si="27"/>
        <v>0.98283691800844231</v>
      </c>
      <c r="L59">
        <f t="shared" si="28"/>
        <v>1.5898114229755798</v>
      </c>
      <c r="M59">
        <f t="shared" si="29"/>
        <v>-0.40034067958917596</v>
      </c>
      <c r="N59">
        <f t="shared" si="30"/>
        <v>0.89526954696028849</v>
      </c>
      <c r="O59">
        <f t="shared" si="31"/>
        <v>3.8159827616106736</v>
      </c>
      <c r="P59">
        <f t="shared" si="32"/>
        <v>-0.88299524771612881</v>
      </c>
      <c r="Q59">
        <f t="shared" si="33"/>
        <v>-0.83113634581215001</v>
      </c>
      <c r="R59" s="12">
        <f t="shared" si="34"/>
        <v>-0.49101899098418567</v>
      </c>
      <c r="S59" s="12">
        <f t="shared" si="35"/>
        <v>-0.61983890408935893</v>
      </c>
      <c r="T59" s="11">
        <f t="shared" si="36"/>
        <v>0.90150846992376155</v>
      </c>
      <c r="U59" s="11">
        <f t="shared" si="37"/>
        <v>-1.0202402898929475</v>
      </c>
      <c r="V59" s="13">
        <f t="shared" si="38"/>
        <v>-0.97037009771193405</v>
      </c>
      <c r="X59">
        <f t="shared" si="39"/>
        <v>3.7288170826644289</v>
      </c>
      <c r="Y59">
        <f t="shared" si="40"/>
        <v>0.17756271822211567</v>
      </c>
      <c r="Z59">
        <f t="shared" si="41"/>
        <v>0.62059847770191401</v>
      </c>
      <c r="AA59">
        <f t="shared" si="42"/>
        <v>0.66935268743530574</v>
      </c>
    </row>
    <row r="60" spans="1:27" x14ac:dyDescent="0.2">
      <c r="A60" t="str">
        <f t="shared" si="17"/>
        <v>Malta</v>
      </c>
      <c r="B60">
        <f t="shared" si="18"/>
        <v>-0.15604947901594085</v>
      </c>
      <c r="C60" s="12">
        <f t="shared" si="19"/>
        <v>0.86112148547725198</v>
      </c>
      <c r="D60" s="11">
        <f t="shared" si="20"/>
        <v>-4.3406322178245395E-2</v>
      </c>
      <c r="E60" s="11">
        <f t="shared" si="21"/>
        <v>-1.5472513617385717</v>
      </c>
      <c r="F60" s="11">
        <f t="shared" si="22"/>
        <v>-0.43128036480966631</v>
      </c>
      <c r="G60" s="11">
        <f t="shared" si="23"/>
        <v>0.93239823017170587</v>
      </c>
      <c r="H60" s="11">
        <f t="shared" si="24"/>
        <v>-0.44076889088489341</v>
      </c>
      <c r="I60" s="11">
        <f t="shared" si="25"/>
        <v>1.4945423527251733</v>
      </c>
      <c r="J60" s="11">
        <f t="shared" si="26"/>
        <v>-3.9819167221156975</v>
      </c>
      <c r="K60" s="11">
        <f t="shared" si="27"/>
        <v>-1.0276105998288272</v>
      </c>
      <c r="L60">
        <f t="shared" si="28"/>
        <v>-1.2392693452766843</v>
      </c>
      <c r="M60">
        <f t="shared" si="29"/>
        <v>-0.82766964966110246</v>
      </c>
      <c r="N60">
        <f t="shared" si="30"/>
        <v>-1.2395363167380078</v>
      </c>
      <c r="O60">
        <f t="shared" si="31"/>
        <v>-0.70284181061844786</v>
      </c>
      <c r="P60">
        <f t="shared" si="32"/>
        <v>-0.32215138527261383</v>
      </c>
      <c r="Q60">
        <f t="shared" si="33"/>
        <v>1.4711557778813955</v>
      </c>
      <c r="R60" s="12">
        <f t="shared" si="34"/>
        <v>-0.49101899098418567</v>
      </c>
      <c r="S60" s="12">
        <f t="shared" si="35"/>
        <v>-2.0463174778840476</v>
      </c>
      <c r="T60" s="11">
        <f t="shared" si="36"/>
        <v>0.2046368919458845</v>
      </c>
      <c r="U60" s="11">
        <f t="shared" si="37"/>
        <v>0.49652732622923773</v>
      </c>
      <c r="V60" s="13">
        <f t="shared" si="38"/>
        <v>0.13411783953569975</v>
      </c>
      <c r="X60">
        <f t="shared" si="39"/>
        <v>-8.9025888130405821</v>
      </c>
      <c r="Y60">
        <f t="shared" si="40"/>
        <v>-0.4239328006209801</v>
      </c>
      <c r="Z60">
        <f t="shared" si="41"/>
        <v>1.9102958858818242E-2</v>
      </c>
      <c r="AA60">
        <f t="shared" si="42"/>
        <v>2.0603687101304401E-2</v>
      </c>
    </row>
    <row r="61" spans="1:27" x14ac:dyDescent="0.2">
      <c r="A61" t="str">
        <f t="shared" si="17"/>
        <v>Niemcy</v>
      </c>
      <c r="B61">
        <f t="shared" si="18"/>
        <v>-0.55326633469288111</v>
      </c>
      <c r="C61" s="12">
        <f t="shared" si="19"/>
        <v>0.84198545246664658</v>
      </c>
      <c r="D61" s="11">
        <f t="shared" si="20"/>
        <v>-2.2057605312862973</v>
      </c>
      <c r="E61" s="11">
        <f t="shared" si="21"/>
        <v>-6.5053437303105338E-2</v>
      </c>
      <c r="F61" s="11">
        <f t="shared" si="22"/>
        <v>0.65916555613588823</v>
      </c>
      <c r="G61" s="11">
        <f t="shared" si="23"/>
        <v>1.1313856573424967</v>
      </c>
      <c r="H61" s="11">
        <f t="shared" si="24"/>
        <v>-0.9182414550711816</v>
      </c>
      <c r="I61" s="11">
        <f t="shared" si="25"/>
        <v>0.53091357141634177</v>
      </c>
      <c r="J61" s="11">
        <f t="shared" si="26"/>
        <v>0.62236516343211945</v>
      </c>
      <c r="K61" s="11">
        <f t="shared" si="27"/>
        <v>-0.47722192574409938</v>
      </c>
      <c r="L61">
        <f t="shared" si="28"/>
        <v>-0.38284693583977453</v>
      </c>
      <c r="M61">
        <f t="shared" si="29"/>
        <v>-0.28204056923028098</v>
      </c>
      <c r="N61">
        <f t="shared" si="30"/>
        <v>7.4190368614789837E-2</v>
      </c>
      <c r="O61">
        <f t="shared" si="31"/>
        <v>-0.78508975519963431</v>
      </c>
      <c r="P61">
        <f t="shared" si="32"/>
        <v>-8.8466442587815983E-2</v>
      </c>
      <c r="Q61">
        <f t="shared" si="33"/>
        <v>-0.6444640114586192</v>
      </c>
      <c r="R61" s="12">
        <f t="shared" si="34"/>
        <v>4.5923677236760119</v>
      </c>
      <c r="S61" s="12">
        <f t="shared" si="35"/>
        <v>1.8764986000513464</v>
      </c>
      <c r="T61" s="11">
        <f t="shared" si="36"/>
        <v>0.66921794393113565</v>
      </c>
      <c r="U61" s="11">
        <f t="shared" si="37"/>
        <v>0.40788506294936955</v>
      </c>
      <c r="V61" s="13">
        <f t="shared" si="38"/>
        <v>-0.26777322038953666</v>
      </c>
      <c r="X61">
        <f t="shared" si="39"/>
        <v>4.7357504812129196</v>
      </c>
      <c r="Y61">
        <f t="shared" si="40"/>
        <v>0.2255119276768057</v>
      </c>
      <c r="Z61">
        <f t="shared" si="41"/>
        <v>0.66854768715660406</v>
      </c>
      <c r="AA61">
        <f t="shared" si="42"/>
        <v>0.7210687862690367</v>
      </c>
    </row>
    <row r="62" spans="1:27" x14ac:dyDescent="0.2">
      <c r="A62" t="str">
        <f t="shared" si="17"/>
        <v>Polska</v>
      </c>
      <c r="B62">
        <f t="shared" si="18"/>
        <v>-0.81807757181084129</v>
      </c>
      <c r="C62" s="12">
        <f t="shared" si="19"/>
        <v>0.44012875924392958</v>
      </c>
      <c r="D62" s="11">
        <f t="shared" si="20"/>
        <v>-4.3406322178245395E-2</v>
      </c>
      <c r="E62" s="11">
        <f t="shared" si="21"/>
        <v>1.1135617797178679</v>
      </c>
      <c r="F62" s="11">
        <f t="shared" si="22"/>
        <v>-0.84178757789097269</v>
      </c>
      <c r="G62" s="11">
        <f t="shared" si="23"/>
        <v>-0.15982164785463521</v>
      </c>
      <c r="H62" s="11">
        <f t="shared" si="24"/>
        <v>0.3231872118131679</v>
      </c>
      <c r="I62" s="11">
        <f t="shared" si="25"/>
        <v>0.50521680391477308</v>
      </c>
      <c r="J62" s="11">
        <f t="shared" si="26"/>
        <v>-3.5389391646140099E-2</v>
      </c>
      <c r="K62" s="11">
        <f t="shared" si="27"/>
        <v>1.510292730672973</v>
      </c>
      <c r="L62">
        <f t="shared" si="28"/>
        <v>-0.59454685727361734</v>
      </c>
      <c r="M62">
        <f t="shared" si="29"/>
        <v>0.22495990373641153</v>
      </c>
      <c r="N62">
        <f t="shared" si="30"/>
        <v>-0.82899672756525855</v>
      </c>
      <c r="O62">
        <f t="shared" si="31"/>
        <v>0.84499450814877364</v>
      </c>
      <c r="P62">
        <f t="shared" si="32"/>
        <v>1.3603802020579312</v>
      </c>
      <c r="Q62">
        <f t="shared" si="33"/>
        <v>0.24222957672065226</v>
      </c>
      <c r="R62" s="12">
        <f t="shared" si="34"/>
        <v>0.21451834234619929</v>
      </c>
      <c r="S62" s="12">
        <f t="shared" si="35"/>
        <v>0.21227359729087619</v>
      </c>
      <c r="T62" s="11">
        <f t="shared" si="36"/>
        <v>-1.2278213516753076</v>
      </c>
      <c r="U62" s="11">
        <f t="shared" si="37"/>
        <v>-0.95129630734193871</v>
      </c>
      <c r="V62" s="13">
        <f t="shared" si="38"/>
        <v>1.8999951937881039</v>
      </c>
      <c r="X62">
        <f t="shared" si="39"/>
        <v>3.3905948542147022</v>
      </c>
      <c r="Y62">
        <f t="shared" si="40"/>
        <v>0.16145689781974773</v>
      </c>
      <c r="Z62">
        <f t="shared" si="41"/>
        <v>0.60449265729954604</v>
      </c>
      <c r="AA62">
        <f t="shared" si="42"/>
        <v>0.65198159395535449</v>
      </c>
    </row>
    <row r="63" spans="1:27" x14ac:dyDescent="0.2">
      <c r="A63" t="str">
        <f t="shared" si="17"/>
        <v>Portugalia</v>
      </c>
      <c r="B63">
        <f t="shared" si="18"/>
        <v>0.3735729952199795</v>
      </c>
      <c r="C63" s="12">
        <f t="shared" si="19"/>
        <v>-0.58045966798836801</v>
      </c>
      <c r="D63" s="11">
        <f t="shared" si="20"/>
        <v>0.50463778101192536</v>
      </c>
      <c r="E63" s="11">
        <f t="shared" si="21"/>
        <v>-0.88294096669038702</v>
      </c>
      <c r="F63" s="11">
        <f t="shared" si="22"/>
        <v>-0.32258268021912329</v>
      </c>
      <c r="G63" s="11">
        <f t="shared" si="23"/>
        <v>-0.42956016024170735</v>
      </c>
      <c r="H63" s="11">
        <f t="shared" si="24"/>
        <v>-0.98190446362935313</v>
      </c>
      <c r="I63" s="11">
        <f t="shared" si="25"/>
        <v>-9.8657232372094589E-2</v>
      </c>
      <c r="J63" s="11">
        <f t="shared" si="26"/>
        <v>-0.22331926452564282</v>
      </c>
      <c r="K63" s="11">
        <f t="shared" si="27"/>
        <v>0.37129394680318922</v>
      </c>
      <c r="L63">
        <f t="shared" si="28"/>
        <v>0.84886169795712929</v>
      </c>
      <c r="M63">
        <f t="shared" si="29"/>
        <v>0.27565995103308083</v>
      </c>
      <c r="N63">
        <f t="shared" si="30"/>
        <v>0.40262203995298934</v>
      </c>
      <c r="O63">
        <f t="shared" si="31"/>
        <v>0.92199258392690564</v>
      </c>
      <c r="P63">
        <f t="shared" si="32"/>
        <v>-0.92973223625308843</v>
      </c>
      <c r="Q63">
        <f t="shared" si="33"/>
        <v>0.24222957672065226</v>
      </c>
      <c r="R63" s="12">
        <f t="shared" si="34"/>
        <v>-0.26300600237325794</v>
      </c>
      <c r="S63" s="12">
        <f t="shared" si="35"/>
        <v>-0.8575853330551404</v>
      </c>
      <c r="T63" s="11">
        <f t="shared" si="36"/>
        <v>-1.1891062640098695</v>
      </c>
      <c r="U63" s="11">
        <f t="shared" si="37"/>
        <v>-2.5477113085540293E-2</v>
      </c>
      <c r="V63" s="13">
        <f t="shared" si="38"/>
        <v>-0.32489491773282114</v>
      </c>
      <c r="X63">
        <f t="shared" si="39"/>
        <v>-3.1683557295505427</v>
      </c>
      <c r="Y63">
        <f t="shared" si="40"/>
        <v>-0.15087408235954966</v>
      </c>
      <c r="Z63">
        <f t="shared" si="41"/>
        <v>0.29216167712024865</v>
      </c>
      <c r="AA63">
        <f t="shared" si="42"/>
        <v>0.31511389533245932</v>
      </c>
    </row>
    <row r="64" spans="1:27" x14ac:dyDescent="0.2">
      <c r="A64" t="str">
        <f t="shared" si="17"/>
        <v>Rumunia</v>
      </c>
      <c r="B64">
        <f t="shared" si="18"/>
        <v>-0.15604947901594085</v>
      </c>
      <c r="C64" s="12">
        <f t="shared" si="19"/>
        <v>-2.8704049515908356</v>
      </c>
      <c r="D64" s="11">
        <f t="shared" si="20"/>
        <v>-0.14216181624105959</v>
      </c>
      <c r="E64" s="11">
        <f t="shared" si="21"/>
        <v>0.89212498136847296</v>
      </c>
      <c r="F64" s="11">
        <f t="shared" si="22"/>
        <v>-0.28557921312447032</v>
      </c>
      <c r="G64" s="11">
        <f t="shared" si="23"/>
        <v>-0.67718895849869165</v>
      </c>
      <c r="H64" s="11">
        <f t="shared" si="24"/>
        <v>-2.080091361257816</v>
      </c>
      <c r="I64" s="11">
        <f t="shared" si="25"/>
        <v>-8.7185461166037394E-3</v>
      </c>
      <c r="J64" s="11">
        <f t="shared" si="26"/>
        <v>0.24650541767311399</v>
      </c>
      <c r="K64" s="11">
        <f t="shared" si="27"/>
        <v>0.98283691800844231</v>
      </c>
      <c r="L64">
        <f t="shared" si="28"/>
        <v>0.50244364470175029</v>
      </c>
      <c r="M64">
        <f t="shared" si="29"/>
        <v>-9.1311819876144312E-2</v>
      </c>
      <c r="N64">
        <f t="shared" si="30"/>
        <v>-1.0479511751240582</v>
      </c>
      <c r="O64">
        <f t="shared" si="31"/>
        <v>0.2819460790211834</v>
      </c>
      <c r="P64">
        <f t="shared" si="32"/>
        <v>0.61258838546657779</v>
      </c>
      <c r="Q64">
        <f t="shared" si="33"/>
        <v>-0.9244725129889152</v>
      </c>
      <c r="R64" s="12">
        <f t="shared" si="34"/>
        <v>-0.36072585463508411</v>
      </c>
      <c r="S64" s="12">
        <f t="shared" si="35"/>
        <v>-0.14434604615779595</v>
      </c>
      <c r="T64" s="11">
        <f t="shared" si="36"/>
        <v>-0.78259784352277495</v>
      </c>
      <c r="U64" s="11">
        <f t="shared" si="37"/>
        <v>-2.1922879932600901</v>
      </c>
      <c r="V64" s="13">
        <f t="shared" si="38"/>
        <v>1.0403136487716746</v>
      </c>
      <c r="X64">
        <f t="shared" si="39"/>
        <v>-7.2051284963990669</v>
      </c>
      <c r="Y64">
        <f t="shared" si="40"/>
        <v>-0.34310135697138416</v>
      </c>
      <c r="Z64">
        <f t="shared" si="41"/>
        <v>9.9934402508414177E-2</v>
      </c>
      <c r="AA64">
        <f t="shared" si="42"/>
        <v>0.10778524809462692</v>
      </c>
    </row>
    <row r="65" spans="1:27" x14ac:dyDescent="0.2">
      <c r="A65" t="str">
        <f t="shared" si="17"/>
        <v>Słowacja</v>
      </c>
      <c r="B65">
        <f t="shared" si="18"/>
        <v>-0.28845509757492094</v>
      </c>
      <c r="C65" s="12">
        <f t="shared" si="19"/>
        <v>0.26152578447827768</v>
      </c>
      <c r="D65" s="11">
        <f t="shared" si="20"/>
        <v>1.1411707179910535</v>
      </c>
      <c r="E65" s="11">
        <f t="shared" si="21"/>
        <v>-0.4150664411456973</v>
      </c>
      <c r="F65" s="11">
        <f t="shared" si="22"/>
        <v>-2.1929510075067948E-2</v>
      </c>
      <c r="G65" s="11">
        <f t="shared" si="23"/>
        <v>-0.2482605043749867</v>
      </c>
      <c r="H65" s="11">
        <f t="shared" si="24"/>
        <v>0.38685022037134004</v>
      </c>
      <c r="I65" s="11">
        <f t="shared" si="25"/>
        <v>0.82642639768438353</v>
      </c>
      <c r="J65" s="11">
        <f t="shared" si="26"/>
        <v>0.7163300998718708</v>
      </c>
      <c r="K65" s="11">
        <f t="shared" si="27"/>
        <v>1.7243327705948115</v>
      </c>
      <c r="L65">
        <f t="shared" si="28"/>
        <v>-0.50794234395977256</v>
      </c>
      <c r="M65">
        <f t="shared" si="29"/>
        <v>-1.6468892914394431E-2</v>
      </c>
      <c r="N65">
        <f t="shared" si="30"/>
        <v>0.34788342806328937</v>
      </c>
      <c r="O65">
        <f t="shared" si="31"/>
        <v>-0.71946639516145361</v>
      </c>
      <c r="P65">
        <f t="shared" si="32"/>
        <v>1.5473281562057692</v>
      </c>
      <c r="Q65">
        <f t="shared" si="33"/>
        <v>-0.80002429008656162</v>
      </c>
      <c r="R65" s="12">
        <f t="shared" si="34"/>
        <v>-0.49101899098418567</v>
      </c>
      <c r="S65" s="12">
        <f t="shared" si="35"/>
        <v>-0.26321926064068679</v>
      </c>
      <c r="T65" s="11">
        <f t="shared" si="36"/>
        <v>-1.0342459133481197</v>
      </c>
      <c r="U65" s="11">
        <f t="shared" si="37"/>
        <v>0.32909194003393166</v>
      </c>
      <c r="V65" s="13">
        <f t="shared" si="38"/>
        <v>0.13504075840431518</v>
      </c>
      <c r="X65">
        <f t="shared" si="39"/>
        <v>2.6098826334331955</v>
      </c>
      <c r="Y65">
        <f t="shared" si="40"/>
        <v>0.12428012540158073</v>
      </c>
      <c r="Z65">
        <f t="shared" si="41"/>
        <v>0.56731588488137907</v>
      </c>
      <c r="AA65">
        <f t="shared" si="42"/>
        <v>0.61188421469587251</v>
      </c>
    </row>
    <row r="66" spans="1:27" x14ac:dyDescent="0.2">
      <c r="A66" t="str">
        <f t="shared" si="17"/>
        <v>Słowenia</v>
      </c>
      <c r="B66">
        <f t="shared" si="18"/>
        <v>2.2272516550457007</v>
      </c>
      <c r="C66" s="12">
        <f t="shared" si="19"/>
        <v>-0.64424644469038661</v>
      </c>
      <c r="D66" s="11">
        <f t="shared" si="20"/>
        <v>1.1411707179910535</v>
      </c>
      <c r="E66" s="11">
        <f t="shared" si="21"/>
        <v>0.14924023851888979</v>
      </c>
      <c r="F66" s="11">
        <f t="shared" si="22"/>
        <v>0.63603838920173006</v>
      </c>
      <c r="G66" s="11">
        <f t="shared" si="23"/>
        <v>-0.31901158959126796</v>
      </c>
      <c r="H66" s="11">
        <f t="shared" si="24"/>
        <v>0.4186817246504258</v>
      </c>
      <c r="I66" s="11">
        <f t="shared" si="25"/>
        <v>-0.41986682614170506</v>
      </c>
      <c r="J66" s="11">
        <f t="shared" si="26"/>
        <v>-3.5389391646140099E-2</v>
      </c>
      <c r="K66" s="11">
        <f t="shared" si="27"/>
        <v>-4.149755876035658E-2</v>
      </c>
      <c r="L66">
        <f t="shared" si="28"/>
        <v>0.24263010476021576</v>
      </c>
      <c r="M66">
        <f t="shared" si="29"/>
        <v>-0.71902669116823981</v>
      </c>
      <c r="N66">
        <f t="shared" si="30"/>
        <v>0.29314481617358967</v>
      </c>
      <c r="O66">
        <f t="shared" si="31"/>
        <v>-0.77065261599123458</v>
      </c>
      <c r="P66">
        <f t="shared" si="32"/>
        <v>0.89301031668833553</v>
      </c>
      <c r="Q66">
        <f t="shared" si="33"/>
        <v>0.56890616183933096</v>
      </c>
      <c r="R66" s="12">
        <f t="shared" si="34"/>
        <v>-0.49101899098418567</v>
      </c>
      <c r="S66" s="12">
        <f t="shared" si="35"/>
        <v>1.9953718145342365</v>
      </c>
      <c r="T66" s="11">
        <f t="shared" si="36"/>
        <v>0.99829618908735551</v>
      </c>
      <c r="U66" s="11">
        <f t="shared" si="37"/>
        <v>0.75260497570441154</v>
      </c>
      <c r="V66" s="13">
        <f t="shared" si="38"/>
        <v>-1.0113073141412878</v>
      </c>
      <c r="X66">
        <f t="shared" si="39"/>
        <v>5.8643296810804699</v>
      </c>
      <c r="Y66">
        <f t="shared" si="40"/>
        <v>0.27925379433716524</v>
      </c>
      <c r="Z66">
        <f t="shared" si="41"/>
        <v>0.72228955381696358</v>
      </c>
      <c r="AA66">
        <f t="shared" si="42"/>
        <v>0.77903261339621133</v>
      </c>
    </row>
    <row r="67" spans="1:27" x14ac:dyDescent="0.2">
      <c r="A67" t="str">
        <f t="shared" si="17"/>
        <v>Szwecja</v>
      </c>
      <c r="B67">
        <f t="shared" si="18"/>
        <v>-2.3643860456960764E-2</v>
      </c>
      <c r="C67" s="12">
        <f t="shared" si="19"/>
        <v>-5.7408099031815291E-2</v>
      </c>
      <c r="D67" s="11">
        <f t="shared" si="20"/>
        <v>0.48923779060114003</v>
      </c>
      <c r="E67" s="11">
        <f t="shared" si="21"/>
        <v>0.74569096955677638</v>
      </c>
      <c r="F67" s="11">
        <f t="shared" si="22"/>
        <v>0.85805919176964807</v>
      </c>
      <c r="G67" s="11">
        <f t="shared" si="23"/>
        <v>0.57422086126428229</v>
      </c>
      <c r="H67" s="11">
        <f t="shared" si="24"/>
        <v>1.3736268530230022</v>
      </c>
      <c r="I67" s="11">
        <f t="shared" si="25"/>
        <v>-0.25283783738150756</v>
      </c>
      <c r="J67" s="11">
        <f t="shared" si="26"/>
        <v>0.52840022699236799</v>
      </c>
      <c r="K67" s="11">
        <f t="shared" si="27"/>
        <v>0.25662963970220426</v>
      </c>
      <c r="L67">
        <f t="shared" si="28"/>
        <v>2.9947290834001734</v>
      </c>
      <c r="M67">
        <f t="shared" si="29"/>
        <v>-0.69488381150315914</v>
      </c>
      <c r="N67">
        <f t="shared" si="30"/>
        <v>1.3879170539675878</v>
      </c>
      <c r="O67">
        <f t="shared" si="31"/>
        <v>-0.24741569195347402</v>
      </c>
      <c r="P67">
        <f t="shared" si="32"/>
        <v>-0.64931030503133114</v>
      </c>
      <c r="Q67">
        <f t="shared" si="33"/>
        <v>-0.10000303626082106</v>
      </c>
      <c r="R67" s="12">
        <f t="shared" si="34"/>
        <v>-0.47994407439451203</v>
      </c>
      <c r="S67" s="12">
        <f t="shared" si="35"/>
        <v>-0.26321926064068679</v>
      </c>
      <c r="T67" s="11">
        <f t="shared" si="36"/>
        <v>-0.76324029969005591</v>
      </c>
      <c r="U67" s="11">
        <f t="shared" si="37"/>
        <v>1.0677774673661644</v>
      </c>
      <c r="V67" s="13">
        <f t="shared" si="38"/>
        <v>-0.55338170710595835</v>
      </c>
      <c r="X67">
        <f t="shared" si="39"/>
        <v>6.1910011541930645</v>
      </c>
      <c r="Y67">
        <f t="shared" si="40"/>
        <v>0.29480957877109831</v>
      </c>
      <c r="Z67">
        <f t="shared" si="41"/>
        <v>0.73784533825089671</v>
      </c>
      <c r="AA67">
        <f t="shared" si="42"/>
        <v>0.79581046008796341</v>
      </c>
    </row>
    <row r="68" spans="1:27" x14ac:dyDescent="0.2">
      <c r="A68" t="str">
        <f t="shared" si="17"/>
        <v>Węgry</v>
      </c>
      <c r="B68">
        <f t="shared" si="18"/>
        <v>0.10876175810201932</v>
      </c>
      <c r="C68" s="12">
        <f t="shared" si="19"/>
        <v>1.5819120622100629</v>
      </c>
      <c r="D68" s="11">
        <f t="shared" si="20"/>
        <v>-1.9798940052614455</v>
      </c>
      <c r="E68" s="11">
        <f t="shared" si="21"/>
        <v>-0.11862685625860413</v>
      </c>
      <c r="F68" s="11">
        <f t="shared" si="22"/>
        <v>0.77827046584680248</v>
      </c>
      <c r="G68" s="11">
        <f t="shared" si="23"/>
        <v>0.10107297888040168</v>
      </c>
      <c r="H68" s="11">
        <f t="shared" si="24"/>
        <v>1.0393960580926003</v>
      </c>
      <c r="I68" s="11">
        <f t="shared" si="25"/>
        <v>1.1090908402016406</v>
      </c>
      <c r="J68" s="11">
        <f t="shared" si="26"/>
        <v>0.3404703541128653</v>
      </c>
      <c r="K68" s="11">
        <f t="shared" si="27"/>
        <v>0.47831396676410853</v>
      </c>
      <c r="L68">
        <f t="shared" si="28"/>
        <v>-0.43096055434746611</v>
      </c>
      <c r="M68">
        <f t="shared" si="29"/>
        <v>0.96373202148787773</v>
      </c>
      <c r="N68">
        <f t="shared" si="30"/>
        <v>-0.82899672756525855</v>
      </c>
      <c r="O68">
        <f t="shared" si="31"/>
        <v>-0.61053161749807372</v>
      </c>
      <c r="P68">
        <f t="shared" si="32"/>
        <v>9.8481511560022508E-2</v>
      </c>
      <c r="Q68">
        <f t="shared" si="33"/>
        <v>0.27334163244624005</v>
      </c>
      <c r="R68" s="12">
        <f t="shared" si="34"/>
        <v>-0.40632845235726966</v>
      </c>
      <c r="S68" s="12">
        <f t="shared" si="35"/>
        <v>0.56889324073954828</v>
      </c>
      <c r="T68" s="11">
        <f t="shared" si="36"/>
        <v>-0.55030731753014939</v>
      </c>
      <c r="U68" s="11">
        <f t="shared" si="37"/>
        <v>-0.45883928912045013</v>
      </c>
      <c r="V68" s="13">
        <f t="shared" si="38"/>
        <v>0.13611764138741483</v>
      </c>
      <c r="X68">
        <f t="shared" si="39"/>
        <v>2.1933697118928874</v>
      </c>
      <c r="Y68">
        <f t="shared" si="40"/>
        <v>0.10444617675680416</v>
      </c>
      <c r="Z68">
        <f t="shared" si="41"/>
        <v>0.54748193623660246</v>
      </c>
      <c r="AA68">
        <f t="shared" si="42"/>
        <v>0.59049211125888712</v>
      </c>
    </row>
    <row r="69" spans="1:27" x14ac:dyDescent="0.2">
      <c r="A69" t="str">
        <f t="shared" si="17"/>
        <v>Wielka Brytania</v>
      </c>
      <c r="B69">
        <f t="shared" si="18"/>
        <v>-0.95048319036982132</v>
      </c>
      <c r="C69" s="12">
        <f t="shared" si="19"/>
        <v>1.1290259476257303</v>
      </c>
      <c r="D69" s="11">
        <f t="shared" si="20"/>
        <v>-4.3406322178245395E-2</v>
      </c>
      <c r="E69" s="11">
        <f t="shared" si="21"/>
        <v>1.2921398429028639</v>
      </c>
      <c r="F69" s="11">
        <f t="shared" si="22"/>
        <v>0.21396759265334478</v>
      </c>
      <c r="G69" s="11">
        <f t="shared" si="23"/>
        <v>1.1977147997327604</v>
      </c>
      <c r="H69" s="11">
        <f t="shared" si="24"/>
        <v>0.2276926989759106</v>
      </c>
      <c r="I69" s="11">
        <f t="shared" si="25"/>
        <v>1.1219392239524253</v>
      </c>
      <c r="J69" s="11">
        <f t="shared" si="26"/>
        <v>0.67361876512652918</v>
      </c>
      <c r="K69" s="11">
        <f t="shared" si="27"/>
        <v>-0.36255761864311442</v>
      </c>
      <c r="L69">
        <f t="shared" si="28"/>
        <v>-1.0853057660520713</v>
      </c>
      <c r="M69">
        <f t="shared" si="29"/>
        <v>1.4369324629234572</v>
      </c>
      <c r="N69">
        <f t="shared" si="30"/>
        <v>-0.30897991461310936</v>
      </c>
      <c r="O69">
        <f t="shared" si="31"/>
        <v>1.7015981011804919</v>
      </c>
      <c r="P69">
        <f t="shared" si="32"/>
        <v>-0.83625825917916918</v>
      </c>
      <c r="Q69">
        <f t="shared" si="33"/>
        <v>-0.48890373283067673</v>
      </c>
      <c r="R69" s="12">
        <f t="shared" si="34"/>
        <v>0.25816654302314829</v>
      </c>
      <c r="S69" s="12">
        <f t="shared" si="35"/>
        <v>-0.38209247512357758</v>
      </c>
      <c r="T69" s="11">
        <f t="shared" si="36"/>
        <v>0.1852793481131654</v>
      </c>
      <c r="U69" s="11">
        <f t="shared" si="37"/>
        <v>0.21090225566077411</v>
      </c>
      <c r="V69" s="13">
        <f t="shared" si="38"/>
        <v>1.8600100056478055</v>
      </c>
      <c r="X69">
        <f t="shared" si="39"/>
        <v>7.0510003085286215</v>
      </c>
      <c r="Y69">
        <f t="shared" si="40"/>
        <v>0.3357619194537439</v>
      </c>
      <c r="Z69">
        <f t="shared" si="41"/>
        <v>0.77879767893354224</v>
      </c>
      <c r="AA69">
        <f t="shared" si="42"/>
        <v>0.83998001621417318</v>
      </c>
    </row>
    <row r="70" spans="1:27" x14ac:dyDescent="0.2">
      <c r="A70" t="str">
        <f t="shared" si="17"/>
        <v>Włochy</v>
      </c>
      <c r="B70">
        <f t="shared" si="18"/>
        <v>-2.3643860456960764E-2</v>
      </c>
      <c r="C70" s="12">
        <f t="shared" si="19"/>
        <v>1.0843752039343171</v>
      </c>
      <c r="D70" s="11">
        <f t="shared" si="20"/>
        <v>-6.5161864187132809E-2</v>
      </c>
      <c r="E70" s="11">
        <f t="shared" si="21"/>
        <v>-0.94008594690958547</v>
      </c>
      <c r="F70" s="11">
        <f t="shared" si="22"/>
        <v>0.5562496632788847</v>
      </c>
      <c r="G70" s="11">
        <f t="shared" si="23"/>
        <v>0.73783274582693259</v>
      </c>
      <c r="H70" s="11">
        <f t="shared" si="24"/>
        <v>-0.61584216441986539</v>
      </c>
      <c r="I70" s="11">
        <f t="shared" si="25"/>
        <v>0.80072963018281484</v>
      </c>
      <c r="J70" s="11">
        <f t="shared" si="26"/>
        <v>0.4344352905526167</v>
      </c>
      <c r="K70" s="11">
        <f t="shared" si="27"/>
        <v>-0.28611474724245778</v>
      </c>
      <c r="L70">
        <f t="shared" si="28"/>
        <v>-0.31548786992900624</v>
      </c>
      <c r="M70">
        <f t="shared" si="29"/>
        <v>3.9059730315290871E-2</v>
      </c>
      <c r="N70">
        <f t="shared" si="30"/>
        <v>0.84053093507058874</v>
      </c>
      <c r="O70">
        <f t="shared" si="31"/>
        <v>-0.10829416867253099</v>
      </c>
      <c r="P70">
        <f t="shared" si="32"/>
        <v>1.5473281562057692</v>
      </c>
      <c r="Q70">
        <f t="shared" si="33"/>
        <v>0.21111752099506376</v>
      </c>
      <c r="R70" s="12">
        <f t="shared" si="34"/>
        <v>0.41321537527857921</v>
      </c>
      <c r="S70" s="12">
        <f t="shared" ref="S70" si="43">($S$31-S30)/$S$33</f>
        <v>0.26321926064068679</v>
      </c>
      <c r="T70" s="11">
        <f t="shared" si="36"/>
        <v>-0.99553082568268148</v>
      </c>
      <c r="U70" s="11">
        <f t="shared" si="37"/>
        <v>-0.12396851672983802</v>
      </c>
      <c r="V70" s="13">
        <f t="shared" si="38"/>
        <v>0.13733677286370347</v>
      </c>
      <c r="X70">
        <f t="shared" si="39"/>
        <v>3.5913003209151899</v>
      </c>
      <c r="Y70">
        <f t="shared" si="40"/>
        <v>0.17101430099596143</v>
      </c>
      <c r="Z70">
        <f t="shared" si="41"/>
        <v>0.61405006047575972</v>
      </c>
      <c r="AA70">
        <f t="shared" si="42"/>
        <v>0.66228982662229652</v>
      </c>
    </row>
    <row r="72" spans="1:27" x14ac:dyDescent="0.2">
      <c r="X72" t="s">
        <v>57</v>
      </c>
      <c r="Y72">
        <f>MIN(Y43:Y70)</f>
        <v>-0.44303575947979834</v>
      </c>
    </row>
    <row r="73" spans="1:27" x14ac:dyDescent="0.2">
      <c r="Y73" t="s">
        <v>59</v>
      </c>
      <c r="Z73">
        <f>MAX(Z43:Z70)</f>
        <v>0.92716215136119262</v>
      </c>
    </row>
    <row r="76" spans="1:27" x14ac:dyDescent="0.2">
      <c r="A76" t="s">
        <v>64</v>
      </c>
      <c r="B76" t="s">
        <v>60</v>
      </c>
    </row>
    <row r="77" spans="1:27" x14ac:dyDescent="0.2">
      <c r="A77" t="str">
        <f t="shared" ref="A77:A104" si="44">A43</f>
        <v>Austria</v>
      </c>
      <c r="B77">
        <f t="shared" ref="B77:B104" si="45">AA43</f>
        <v>0.68643507717519547</v>
      </c>
    </row>
    <row r="78" spans="1:27" x14ac:dyDescent="0.2">
      <c r="A78" t="str">
        <f t="shared" si="44"/>
        <v>Belgia</v>
      </c>
      <c r="B78">
        <f t="shared" si="45"/>
        <v>0.16915759547468801</v>
      </c>
    </row>
    <row r="79" spans="1:27" x14ac:dyDescent="0.2">
      <c r="A79" t="str">
        <f t="shared" si="44"/>
        <v>Bułgaria</v>
      </c>
      <c r="B79">
        <f t="shared" si="45"/>
        <v>0.3773730404590695</v>
      </c>
    </row>
    <row r="80" spans="1:27" x14ac:dyDescent="0.2">
      <c r="A80" t="str">
        <f t="shared" si="44"/>
        <v>Chorwacja</v>
      </c>
      <c r="B80">
        <f t="shared" si="45"/>
        <v>0.53418123331561118</v>
      </c>
    </row>
    <row r="81" spans="1:2" x14ac:dyDescent="0.2">
      <c r="A81" t="str">
        <f t="shared" si="44"/>
        <v>Cypr</v>
      </c>
      <c r="B81">
        <f t="shared" si="45"/>
        <v>4.4326697163528196E-2</v>
      </c>
    </row>
    <row r="82" spans="1:2" x14ac:dyDescent="0.2">
      <c r="A82" t="str">
        <f t="shared" si="44"/>
        <v>Czechy</v>
      </c>
      <c r="B82">
        <f t="shared" si="45"/>
        <v>1</v>
      </c>
    </row>
    <row r="83" spans="1:2" x14ac:dyDescent="0.2">
      <c r="A83" t="str">
        <f t="shared" si="44"/>
        <v>Dania</v>
      </c>
      <c r="B83">
        <f t="shared" si="45"/>
        <v>0.57808158067043713</v>
      </c>
    </row>
    <row r="84" spans="1:2" x14ac:dyDescent="0.2">
      <c r="A84" t="str">
        <f t="shared" si="44"/>
        <v>Estonia</v>
      </c>
      <c r="B84">
        <f t="shared" si="45"/>
        <v>0.23271740651390599</v>
      </c>
    </row>
    <row r="85" spans="1:2" x14ac:dyDescent="0.2">
      <c r="A85" t="str">
        <f t="shared" si="44"/>
        <v>Finlandia</v>
      </c>
      <c r="B85">
        <f t="shared" si="45"/>
        <v>0.54148165564916173</v>
      </c>
    </row>
    <row r="86" spans="1:2" x14ac:dyDescent="0.2">
      <c r="A86" t="str">
        <f t="shared" si="44"/>
        <v>Francja</v>
      </c>
      <c r="B86">
        <f t="shared" si="45"/>
        <v>0.6514738926328858</v>
      </c>
    </row>
    <row r="87" spans="1:2" x14ac:dyDescent="0.2">
      <c r="A87" t="str">
        <f t="shared" si="44"/>
        <v>Grecja</v>
      </c>
      <c r="B87">
        <f t="shared" si="45"/>
        <v>0.1432610169714679</v>
      </c>
    </row>
    <row r="88" spans="1:2" x14ac:dyDescent="0.2">
      <c r="A88" t="str">
        <f t="shared" si="44"/>
        <v>Hiszpania</v>
      </c>
      <c r="B88">
        <f t="shared" si="45"/>
        <v>0.48085645441788061</v>
      </c>
    </row>
    <row r="89" spans="1:2" x14ac:dyDescent="0.2">
      <c r="A89" t="str">
        <f t="shared" si="44"/>
        <v>Holandia</v>
      </c>
      <c r="B89">
        <f t="shared" si="45"/>
        <v>0.61292581373716604</v>
      </c>
    </row>
    <row r="90" spans="1:2" x14ac:dyDescent="0.2">
      <c r="A90" t="str">
        <f t="shared" si="44"/>
        <v>Irlandia</v>
      </c>
      <c r="B90">
        <f t="shared" si="45"/>
        <v>0</v>
      </c>
    </row>
    <row r="91" spans="1:2" x14ac:dyDescent="0.2">
      <c r="A91" t="str">
        <f t="shared" si="44"/>
        <v>Litwa</v>
      </c>
      <c r="B91">
        <f t="shared" si="45"/>
        <v>0.37492063397785208</v>
      </c>
    </row>
    <row r="92" spans="1:2" x14ac:dyDescent="0.2">
      <c r="A92" t="str">
        <f t="shared" si="44"/>
        <v>Luksemburg</v>
      </c>
      <c r="B92">
        <f t="shared" si="45"/>
        <v>0.21398867498545604</v>
      </c>
    </row>
    <row r="93" spans="1:2" x14ac:dyDescent="0.2">
      <c r="A93" t="str">
        <f t="shared" si="44"/>
        <v>Łotwa</v>
      </c>
      <c r="B93">
        <f t="shared" si="45"/>
        <v>0.66935268743530574</v>
      </c>
    </row>
    <row r="94" spans="1:2" x14ac:dyDescent="0.2">
      <c r="A94" t="str">
        <f t="shared" si="44"/>
        <v>Malta</v>
      </c>
      <c r="B94">
        <f t="shared" si="45"/>
        <v>2.0603687101304401E-2</v>
      </c>
    </row>
    <row r="95" spans="1:2" x14ac:dyDescent="0.2">
      <c r="A95" t="str">
        <f t="shared" si="44"/>
        <v>Niemcy</v>
      </c>
      <c r="B95">
        <f t="shared" si="45"/>
        <v>0.7210687862690367</v>
      </c>
    </row>
    <row r="96" spans="1:2" x14ac:dyDescent="0.2">
      <c r="A96" t="str">
        <f t="shared" si="44"/>
        <v>Polska</v>
      </c>
      <c r="B96">
        <f t="shared" si="45"/>
        <v>0.65198159395535449</v>
      </c>
    </row>
    <row r="97" spans="1:2" x14ac:dyDescent="0.2">
      <c r="A97" t="str">
        <f t="shared" si="44"/>
        <v>Portugalia</v>
      </c>
      <c r="B97">
        <f t="shared" si="45"/>
        <v>0.31511389533245932</v>
      </c>
    </row>
    <row r="98" spans="1:2" x14ac:dyDescent="0.2">
      <c r="A98" t="str">
        <f t="shared" si="44"/>
        <v>Rumunia</v>
      </c>
      <c r="B98">
        <f t="shared" si="45"/>
        <v>0.10778524809462692</v>
      </c>
    </row>
    <row r="99" spans="1:2" x14ac:dyDescent="0.2">
      <c r="A99" t="str">
        <f t="shared" si="44"/>
        <v>Słowacja</v>
      </c>
      <c r="B99">
        <f t="shared" si="45"/>
        <v>0.61188421469587251</v>
      </c>
    </row>
    <row r="100" spans="1:2" x14ac:dyDescent="0.2">
      <c r="A100" t="str">
        <f t="shared" si="44"/>
        <v>Słowenia</v>
      </c>
      <c r="B100">
        <f t="shared" si="45"/>
        <v>0.77903261339621133</v>
      </c>
    </row>
    <row r="101" spans="1:2" x14ac:dyDescent="0.2">
      <c r="A101" t="str">
        <f t="shared" si="44"/>
        <v>Szwecja</v>
      </c>
      <c r="B101">
        <f t="shared" si="45"/>
        <v>0.79581046008796341</v>
      </c>
    </row>
    <row r="102" spans="1:2" x14ac:dyDescent="0.2">
      <c r="A102" t="str">
        <f t="shared" si="44"/>
        <v>Węgry</v>
      </c>
      <c r="B102">
        <f t="shared" si="45"/>
        <v>0.59049211125888712</v>
      </c>
    </row>
    <row r="103" spans="1:2" x14ac:dyDescent="0.2">
      <c r="A103" t="str">
        <f t="shared" si="44"/>
        <v>Wielka Brytania</v>
      </c>
      <c r="B103">
        <f t="shared" si="45"/>
        <v>0.83998001621417318</v>
      </c>
    </row>
    <row r="104" spans="1:2" x14ac:dyDescent="0.2">
      <c r="A104" t="str">
        <f t="shared" si="44"/>
        <v>Włochy</v>
      </c>
      <c r="B104">
        <f t="shared" si="45"/>
        <v>0.66228982662229652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3"/>
  <sheetViews>
    <sheetView zoomScale="78" zoomScaleNormal="78" workbookViewId="0">
      <pane xSplit="1" ySplit="2" topLeftCell="G30" activePane="bottomRight" state="frozen"/>
      <selection pane="topRight" activeCell="B1" sqref="B1"/>
      <selection pane="bottomLeft" activeCell="A3" sqref="A3"/>
      <selection pane="bottomRight" activeCell="Y44" sqref="Y44"/>
    </sheetView>
  </sheetViews>
  <sheetFormatPr defaultRowHeight="12.75" x14ac:dyDescent="0.2"/>
  <cols>
    <col min="1" max="1" width="19" customWidth="1"/>
    <col min="3" max="3" width="9.140625" style="12"/>
    <col min="4" max="11" width="9.140625" style="11"/>
    <col min="12" max="19" width="9.140625" style="13"/>
    <col min="20" max="21" width="9.140625" style="11"/>
    <col min="22" max="22" width="9.140625" style="12"/>
    <col min="23" max="24" width="9.140625" style="13"/>
    <col min="28" max="28" width="9.7109375" bestFit="1" customWidth="1"/>
  </cols>
  <sheetData>
    <row r="1" spans="1:24" x14ac:dyDescent="0.2">
      <c r="B1" t="str">
        <f>'ranking-standaryzacja'!B1</f>
        <v>X1</v>
      </c>
      <c r="C1" s="12" t="str">
        <f>'ranking-standaryzacja'!C1</f>
        <v>X5</v>
      </c>
      <c r="D1" s="11" t="str">
        <f>'ranking-standaryzacja'!D1</f>
        <v>X6</v>
      </c>
      <c r="E1" s="11" t="str">
        <f>'ranking-standaryzacja'!E1</f>
        <v>X8</v>
      </c>
      <c r="F1" s="11" t="str">
        <f>'ranking-standaryzacja'!F1</f>
        <v>X10</v>
      </c>
      <c r="G1" s="11" t="str">
        <f>'ranking-standaryzacja'!G1</f>
        <v>X11</v>
      </c>
      <c r="H1" s="11" t="str">
        <f>'ranking-standaryzacja'!H1</f>
        <v>X12</v>
      </c>
      <c r="I1" s="11" t="str">
        <f>'ranking-standaryzacja'!I1</f>
        <v>X13</v>
      </c>
      <c r="J1" s="11" t="str">
        <f>'ranking-standaryzacja'!J1</f>
        <v>X14</v>
      </c>
      <c r="K1" s="11" t="str">
        <f>'ranking-standaryzacja'!K1</f>
        <v>X15</v>
      </c>
      <c r="L1" t="str">
        <f>'ranking-standaryzacja'!L1</f>
        <v>X16</v>
      </c>
      <c r="M1" t="str">
        <f>'ranking-standaryzacja'!M1</f>
        <v>X17</v>
      </c>
      <c r="N1" t="str">
        <f>'ranking-standaryzacja'!N1</f>
        <v>X18</v>
      </c>
      <c r="O1" t="str">
        <f>'ranking-standaryzacja'!O1</f>
        <v>X19</v>
      </c>
      <c r="P1" t="str">
        <f>'ranking-standaryzacja'!P1</f>
        <v>X20</v>
      </c>
      <c r="Q1" t="str">
        <f>'ranking-standaryzacja'!Q1</f>
        <v>X21</v>
      </c>
      <c r="R1" s="13" t="str">
        <f>'ranking-standaryzacja'!R1</f>
        <v>X23</v>
      </c>
      <c r="S1" s="13" t="str">
        <f>'ranking-standaryzacja'!S1</f>
        <v>X24</v>
      </c>
      <c r="T1" s="11" t="str">
        <f>'ranking-standaryzacja'!T1</f>
        <v>X25</v>
      </c>
      <c r="U1" s="11" t="str">
        <f>'ranking-standaryzacja'!U1</f>
        <v>X26</v>
      </c>
      <c r="V1" s="12" t="str">
        <f>'ranking-standaryzacja'!V1</f>
        <v>X27</v>
      </c>
      <c r="W1"/>
      <c r="X1"/>
    </row>
    <row r="2" spans="1:24" x14ac:dyDescent="0.2">
      <c r="B2" t="str">
        <f>'ranking-standaryzacja'!B2</f>
        <v>Chroniony obszar lądowy (% powierzchni państwa)</v>
      </c>
      <c r="C2" s="12" t="str">
        <f>'ranking-standaryzacja'!C2</f>
        <v>Połowy w regionach rybackich (tys.ton)</v>
      </c>
      <c r="D2" s="11" t="str">
        <f>'ranking-standaryzacja'!D2</f>
        <v>Indeks wydajnosci zasobów (rok 2000=100)</v>
      </c>
      <c r="E2" s="11" t="str">
        <f>'ranking-standaryzacja'!E2</f>
        <v>Zależność energetyczna (%)</v>
      </c>
      <c r="F2" s="11" t="str">
        <f>'ranking-standaryzacja'!F2</f>
        <v>Emisja tlenków siarki (kg/osoba)</v>
      </c>
      <c r="G2" s="11" t="str">
        <f>'ranking-standaryzacja'!G2</f>
        <v>Emisja cząstek stałych (kg/osoba)</v>
      </c>
      <c r="H2" s="11" t="str">
        <f>'ranking-standaryzacja'!H2</f>
        <v>Zanieczyszczenie hałasem (% ludności)</v>
      </c>
      <c r="I2" s="11" t="str">
        <f>'ranking-standaryzacja'!I2</f>
        <v>Konsumpcja surowców (ton/osoba)</v>
      </c>
      <c r="J2" s="11" t="str">
        <f>'ranking-standaryzacja'!J2</f>
        <v>Zużycie nawozów (kg/ha)</v>
      </c>
      <c r="K2" s="11" t="str">
        <f>'ranking-standaryzacja'!K2</f>
        <v>Odpady komunalne (kg/osoba)</v>
      </c>
      <c r="L2" t="str">
        <f>'ranking-standaryzacja'!L2</f>
        <v>Odnawialna energia elektryczna (%konsumpcji prądu)</v>
      </c>
      <c r="M2" t="str">
        <f>'ranking-standaryzacja'!M2</f>
        <v>Krajowa konsumpcja biomasy (100 tys. ton ekwiwalentu oleju)</v>
      </c>
      <c r="N2" t="str">
        <f>'ranking-standaryzacja'!N2</f>
        <v>Uprawy ekologiczne (% użytków rolnych)</v>
      </c>
      <c r="O2" t="str">
        <f>'ranking-standaryzacja'!O2</f>
        <v>Odzysk odpadów (kg/osoba)</v>
      </c>
      <c r="P2" t="str">
        <f>'ranking-standaryzacja'!P2</f>
        <v>Wydatki na ochronę środoiwska (% PKB)</v>
      </c>
      <c r="Q2" t="str">
        <f>'ranking-standaryzacja'!Q2</f>
        <v>Dochody z podatków środoiwskowych (% PKB)</v>
      </c>
      <c r="R2" s="13" t="str">
        <f>'ranking-standaryzacja'!R2</f>
        <v>Patenty związane z recyklingiem i surowcami wtórnymi  (liczba)</v>
      </c>
      <c r="S2" s="13" t="str">
        <f>'ranking-standaryzacja'!S2</f>
        <v>Wydatki publiczne na badania i rozwój dotyczące środowiska (% PKB)</v>
      </c>
      <c r="T2" s="11" t="str">
        <f>'ranking-standaryzacja'!T2</f>
        <v>Stopa bezrobocia ludzi młodych w wieku 15-24 lata, obliczona jako udział (%) w całkowitej populacji w tej samej grupie wiekowej</v>
      </c>
      <c r="U2" s="11" t="str">
        <f>'ranking-standaryzacja'!U2</f>
        <v>Osoby zagrożone ubóstwem lub wykluczeniem społecznym</v>
      </c>
      <c r="V2" s="12" t="str">
        <f>'ranking-standaryzacja'!V2</f>
        <v>Zatrudnienie w sektorze dóbr i usług środowiskowych (ekwiwalent pełnego czasu pracy ∙〖10〗^(-3); FTE)</v>
      </c>
      <c r="W2"/>
      <c r="X2"/>
    </row>
    <row r="3" spans="1:24" x14ac:dyDescent="0.2">
      <c r="A3" t="str">
        <f>'ranking-standaryzacja'!A3</f>
        <v>Austria</v>
      </c>
      <c r="B3">
        <f>'ranking-standaryzacja'!B3</f>
        <v>11</v>
      </c>
      <c r="C3">
        <f>'ranking-standaryzacja'!C3</f>
        <v>105.2</v>
      </c>
      <c r="D3" s="11">
        <f>'ranking-standaryzacja'!D3</f>
        <v>366</v>
      </c>
      <c r="E3" s="11">
        <f>'ranking-standaryzacja'!E3</f>
        <v>69</v>
      </c>
      <c r="F3" s="11">
        <f>'ranking-standaryzacja'!F3</f>
        <v>1.9</v>
      </c>
      <c r="G3" s="11">
        <f>'ranking-standaryzacja'!G3</f>
        <v>3.875</v>
      </c>
      <c r="H3" s="11">
        <f>'ranking-standaryzacja'!H3</f>
        <v>19.8</v>
      </c>
      <c r="I3" s="11">
        <f>'ranking-standaryzacja'!I3</f>
        <v>25</v>
      </c>
      <c r="J3" s="11">
        <f>'ranking-standaryzacja'!J3</f>
        <v>3</v>
      </c>
      <c r="K3" s="11">
        <f>'ranking-standaryzacja'!K3</f>
        <v>597</v>
      </c>
      <c r="L3">
        <f>'ranking-standaryzacja'!L3</f>
        <v>27</v>
      </c>
      <c r="M3">
        <f>'ranking-standaryzacja'!M3</f>
        <v>15.1</v>
      </c>
      <c r="N3">
        <f>'ranking-standaryzacja'!N3</f>
        <v>17</v>
      </c>
      <c r="O3">
        <f>'ranking-standaryzacja'!O3</f>
        <v>2332</v>
      </c>
      <c r="P3">
        <f>'ranking-standaryzacja'!P3</f>
        <v>0.3</v>
      </c>
      <c r="Q3">
        <f>'ranking-standaryzacja'!Q3</f>
        <v>2.37</v>
      </c>
      <c r="R3">
        <f>'ranking-standaryzacja'!R3</f>
        <v>7.07</v>
      </c>
      <c r="S3">
        <f>'ranking-standaryzacja'!S3</f>
        <v>0.13</v>
      </c>
      <c r="T3" s="11">
        <f>'ranking-standaryzacja'!T3</f>
        <v>9.4</v>
      </c>
      <c r="U3" s="11">
        <f>'ranking-standaryzacja'!U3</f>
        <v>16.7</v>
      </c>
      <c r="V3" s="12">
        <f>'ranking-standaryzacja'!V3</f>
        <v>166.80385803767996</v>
      </c>
      <c r="W3"/>
    </row>
    <row r="4" spans="1:24" x14ac:dyDescent="0.2">
      <c r="A4" t="str">
        <f>'ranking-standaryzacja'!A4</f>
        <v>Belgia</v>
      </c>
      <c r="B4">
        <f>'ranking-standaryzacja'!B4</f>
        <v>10</v>
      </c>
      <c r="C4">
        <f>'ranking-standaryzacja'!C4</f>
        <v>98.9</v>
      </c>
      <c r="D4" s="11">
        <f>'ranking-standaryzacja'!D4</f>
        <v>231.76190476190476</v>
      </c>
      <c r="E4" s="11">
        <f>'ranking-standaryzacja'!E4</f>
        <v>76.900000000000006</v>
      </c>
      <c r="F4" s="11">
        <f>'ranking-standaryzacja'!F4</f>
        <v>11.6</v>
      </c>
      <c r="G4" s="11">
        <f>'ranking-standaryzacja'!G4</f>
        <v>4.4000000000000004</v>
      </c>
      <c r="H4" s="11">
        <f>'ranking-standaryzacja'!H4</f>
        <v>22.9</v>
      </c>
      <c r="I4" s="11">
        <f>'ranking-standaryzacja'!I4</f>
        <v>16.899999999999999</v>
      </c>
      <c r="J4" s="11">
        <f>'ranking-standaryzacja'!J4</f>
        <v>9</v>
      </c>
      <c r="K4" s="11">
        <f>'ranking-standaryzacja'!K4</f>
        <v>493</v>
      </c>
      <c r="L4">
        <f>'ranking-standaryzacja'!L4</f>
        <v>3.1</v>
      </c>
      <c r="M4">
        <f>'ranking-standaryzacja'!M4</f>
        <v>6.8</v>
      </c>
      <c r="N4">
        <f>'ranking-standaryzacja'!N4</f>
        <v>2.4</v>
      </c>
      <c r="O4">
        <f>'ranking-standaryzacja'!O4</f>
        <v>2036</v>
      </c>
      <c r="P4">
        <f>'ranking-standaryzacja'!P4</f>
        <v>0.37</v>
      </c>
      <c r="Q4">
        <f>'ranking-standaryzacja'!Q4</f>
        <v>2.2200000000000002</v>
      </c>
      <c r="R4">
        <f>'ranking-standaryzacja'!R4</f>
        <v>4.22</v>
      </c>
      <c r="S4">
        <f>'ranking-standaryzacja'!S4</f>
        <v>0.15</v>
      </c>
      <c r="T4" s="11">
        <f>'ranking-standaryzacja'!T4</f>
        <v>18.8</v>
      </c>
      <c r="U4" s="11">
        <f>'ranking-standaryzacja'!U4</f>
        <v>21.6</v>
      </c>
      <c r="V4" s="12">
        <f>'ranking-standaryzacja'!V4</f>
        <v>76.7</v>
      </c>
      <c r="W4"/>
    </row>
    <row r="5" spans="1:24" x14ac:dyDescent="0.2">
      <c r="A5" t="str">
        <f>'ranking-standaryzacja'!A5</f>
        <v>Bułgaria</v>
      </c>
      <c r="B5">
        <f>'ranking-standaryzacja'!B5</f>
        <v>30</v>
      </c>
      <c r="C5">
        <f>'ranking-standaryzacja'!C5</f>
        <v>107.4</v>
      </c>
      <c r="D5" s="11">
        <f>'ranking-standaryzacja'!D5</f>
        <v>24</v>
      </c>
      <c r="E5" s="11">
        <f>'ranking-standaryzacja'!E5</f>
        <v>50.7</v>
      </c>
      <c r="F5" s="11">
        <f>'ranking-standaryzacja'!F5</f>
        <v>47.112499999999997</v>
      </c>
      <c r="G5" s="11">
        <f>'ranking-standaryzacja'!G5</f>
        <v>6.9874999999999998</v>
      </c>
      <c r="H5" s="11">
        <f>'ranking-standaryzacja'!H5</f>
        <v>15.9</v>
      </c>
      <c r="I5" s="11">
        <f>'ranking-standaryzacja'!I5</f>
        <v>18.8</v>
      </c>
      <c r="J5" s="11">
        <f>'ranking-standaryzacja'!J5</f>
        <v>0</v>
      </c>
      <c r="K5" s="11">
        <f>'ranking-standaryzacja'!K5</f>
        <v>553</v>
      </c>
      <c r="L5">
        <f>'ranking-standaryzacja'!L5</f>
        <v>9.1999999999999993</v>
      </c>
      <c r="M5">
        <f>'ranking-standaryzacja'!M5</f>
        <v>21.3</v>
      </c>
      <c r="N5">
        <f>'ranking-standaryzacja'!N5</f>
        <v>0.3</v>
      </c>
      <c r="O5">
        <f>'ranking-standaryzacja'!O5</f>
        <v>373</v>
      </c>
      <c r="P5">
        <f>'ranking-standaryzacja'!P5</f>
        <v>1.02</v>
      </c>
      <c r="Q5">
        <f>'ranking-standaryzacja'!Q5</f>
        <v>3.19</v>
      </c>
      <c r="R5">
        <f>'ranking-standaryzacja'!R5</f>
        <v>1</v>
      </c>
      <c r="S5">
        <f>'ranking-standaryzacja'!S5</f>
        <v>0.25</v>
      </c>
      <c r="T5" s="11">
        <f>'ranking-standaryzacja'!T5</f>
        <v>14.1</v>
      </c>
      <c r="U5" s="11">
        <f>'ranking-standaryzacja'!U5</f>
        <v>60.7</v>
      </c>
      <c r="V5" s="12">
        <f>'ranking-standaryzacja'!V5</f>
        <v>33.18</v>
      </c>
      <c r="W5"/>
    </row>
    <row r="6" spans="1:24" x14ac:dyDescent="0.2">
      <c r="A6" t="str">
        <f>'ranking-standaryzacja'!A6</f>
        <v>Chorwacja</v>
      </c>
      <c r="B6">
        <f>'ranking-standaryzacja'!B6</f>
        <v>37</v>
      </c>
      <c r="C6">
        <f>'ranking-standaryzacja'!C6</f>
        <v>78.7</v>
      </c>
      <c r="D6" s="11">
        <f>'ranking-standaryzacja'!D6</f>
        <v>549</v>
      </c>
      <c r="E6" s="11">
        <f>'ranking-standaryzacja'!E6</f>
        <v>51.6</v>
      </c>
      <c r="F6" s="11">
        <f>'ranking-standaryzacja'!F6</f>
        <v>7.2125000000000004</v>
      </c>
      <c r="G6" s="11">
        <f>'ranking-standaryzacja'!G6</f>
        <v>7.95</v>
      </c>
      <c r="H6" s="11">
        <f>'ranking-standaryzacja'!H6</f>
        <v>9.8571428571428577</v>
      </c>
      <c r="I6" s="11">
        <f>'ranking-standaryzacja'!I6</f>
        <v>13.6</v>
      </c>
      <c r="J6" s="11">
        <f>'ranking-standaryzacja'!J6</f>
        <v>12</v>
      </c>
      <c r="K6" s="11">
        <f>'ranking-standaryzacja'!K6</f>
        <v>399</v>
      </c>
      <c r="L6">
        <f>'ranking-standaryzacja'!L6</f>
        <v>22.2</v>
      </c>
      <c r="M6">
        <f>'ranking-standaryzacja'!M6</f>
        <v>25.7</v>
      </c>
      <c r="N6">
        <f>'ranking-standaryzacja'!N6</f>
        <v>4.1100000000000003</v>
      </c>
      <c r="O6">
        <f>'ranking-standaryzacja'!O6</f>
        <v>1348</v>
      </c>
      <c r="P6">
        <f>'ranking-standaryzacja'!P6</f>
        <v>0.72</v>
      </c>
      <c r="Q6">
        <f>'ranking-standaryzacja'!Q6</f>
        <v>3.14</v>
      </c>
      <c r="R6">
        <f>'ranking-standaryzacja'!R6</f>
        <v>0.33</v>
      </c>
      <c r="S6">
        <f>'ranking-standaryzacja'!S6</f>
        <v>0.2</v>
      </c>
      <c r="T6" s="11">
        <f>'ranking-standaryzacja'!T6</f>
        <v>25.4</v>
      </c>
      <c r="U6" s="11">
        <f>'ranking-standaryzacja'!U6</f>
        <v>30.357142857142861</v>
      </c>
      <c r="V6" s="12">
        <f>'ranking-standaryzacja'!V6</f>
        <v>48.333333333333336</v>
      </c>
      <c r="W6"/>
    </row>
    <row r="7" spans="1:24" x14ac:dyDescent="0.2">
      <c r="A7" t="str">
        <f>'ranking-standaryzacja'!A7</f>
        <v>Cypr</v>
      </c>
      <c r="B7">
        <f>'ranking-standaryzacja'!B7</f>
        <v>7</v>
      </c>
      <c r="C7">
        <f>'ranking-standaryzacja'!C7</f>
        <v>105.1</v>
      </c>
      <c r="D7" s="11">
        <f>'ranking-standaryzacja'!D7</f>
        <v>283</v>
      </c>
      <c r="E7" s="11">
        <f>'ranking-standaryzacja'!E7</f>
        <v>95.9</v>
      </c>
      <c r="F7" s="11">
        <f>'ranking-standaryzacja'!F7</f>
        <v>21.462500000000002</v>
      </c>
      <c r="G7" s="11">
        <f>'ranking-standaryzacja'!G7</f>
        <v>3.1000000000000005</v>
      </c>
      <c r="H7" s="11">
        <f>'ranking-standaryzacja'!H7</f>
        <v>36.799999999999997</v>
      </c>
      <c r="I7" s="11">
        <f>'ranking-standaryzacja'!I7</f>
        <v>27.3</v>
      </c>
      <c r="J7" s="11">
        <f>'ranking-standaryzacja'!J7</f>
        <v>31</v>
      </c>
      <c r="K7" s="11">
        <f>'ranking-standaryzacja'!K7</f>
        <v>704</v>
      </c>
      <c r="L7">
        <f>'ranking-standaryzacja'!L7</f>
        <v>4</v>
      </c>
      <c r="M7">
        <f>'ranking-standaryzacja'!M7</f>
        <v>178.4</v>
      </c>
      <c r="N7">
        <f>'ranking-standaryzacja'!N7</f>
        <v>1.5</v>
      </c>
      <c r="O7">
        <f>'ranking-standaryzacja'!O7</f>
        <v>2476</v>
      </c>
      <c r="P7">
        <f>'ranking-standaryzacja'!P7</f>
        <v>0.26</v>
      </c>
      <c r="Q7">
        <f>'ranking-standaryzacja'!Q7</f>
        <v>3.14</v>
      </c>
      <c r="R7">
        <f>'ranking-standaryzacja'!R7</f>
        <v>0.17</v>
      </c>
      <c r="S7">
        <f>'ranking-standaryzacja'!S7</f>
        <v>0.1</v>
      </c>
      <c r="T7" s="11">
        <f>'ranking-standaryzacja'!T7</f>
        <v>10.199999999999999</v>
      </c>
      <c r="U7" s="11">
        <f>'ranking-standaryzacja'!U7</f>
        <v>25.2</v>
      </c>
      <c r="V7" s="12">
        <f>'ranking-standaryzacja'!V7</f>
        <v>144.90352633826882</v>
      </c>
      <c r="W7"/>
    </row>
    <row r="8" spans="1:24" x14ac:dyDescent="0.2">
      <c r="A8" t="str">
        <f>'ranking-standaryzacja'!A8</f>
        <v>Czechy</v>
      </c>
      <c r="B8">
        <f>'ranking-standaryzacja'!B8</f>
        <v>9</v>
      </c>
      <c r="C8">
        <f>'ranking-standaryzacja'!C8</f>
        <v>125</v>
      </c>
      <c r="D8" s="11">
        <f>'ranking-standaryzacja'!D8</f>
        <v>8</v>
      </c>
      <c r="E8" s="11">
        <f>'ranking-standaryzacja'!E8</f>
        <v>25</v>
      </c>
      <c r="F8" s="11">
        <f>'ranking-standaryzacja'!F8</f>
        <v>14.3</v>
      </c>
      <c r="G8" s="11">
        <f>'ranking-standaryzacja'!G8</f>
        <v>3.7625000000000006</v>
      </c>
      <c r="H8" s="11">
        <f>'ranking-standaryzacja'!H8</f>
        <v>18.399999999999999</v>
      </c>
      <c r="I8" s="11">
        <f>'ranking-standaryzacja'!I8</f>
        <v>19.100000000000001</v>
      </c>
      <c r="J8" s="11">
        <f>'ranking-standaryzacja'!J8</f>
        <v>2</v>
      </c>
      <c r="K8" s="11">
        <f>'ranking-standaryzacja'!K8</f>
        <v>294</v>
      </c>
      <c r="L8">
        <f>'ranking-standaryzacja'!L8</f>
        <v>8</v>
      </c>
      <c r="M8">
        <f>'ranking-standaryzacja'!M8</f>
        <v>5.9</v>
      </c>
      <c r="N8">
        <f>'ranking-standaryzacja'!N8</f>
        <v>8.1999999999999993</v>
      </c>
      <c r="O8">
        <f>'ranking-standaryzacja'!O8</f>
        <v>3394</v>
      </c>
      <c r="P8">
        <f>'ranking-standaryzacja'!P8</f>
        <v>0.79</v>
      </c>
      <c r="Q8">
        <f>'ranking-standaryzacja'!Q8</f>
        <v>2.31</v>
      </c>
      <c r="R8">
        <f>'ranking-standaryzacja'!R8</f>
        <v>6</v>
      </c>
      <c r="S8">
        <f>'ranking-standaryzacja'!S8</f>
        <v>0.3</v>
      </c>
      <c r="T8" s="11">
        <f>'ranking-standaryzacja'!T8</f>
        <v>10.7</v>
      </c>
      <c r="U8" s="11">
        <f>'ranking-standaryzacja'!U8</f>
        <v>15.8</v>
      </c>
      <c r="V8" s="12">
        <f>'ranking-standaryzacja'!V8</f>
        <v>106.25</v>
      </c>
      <c r="W8"/>
    </row>
    <row r="9" spans="1:24" x14ac:dyDescent="0.2">
      <c r="A9" t="str">
        <f>'ranking-standaryzacja'!A9</f>
        <v>Dania</v>
      </c>
      <c r="B9">
        <f>'ranking-standaryzacja'!B9</f>
        <v>7</v>
      </c>
      <c r="C9">
        <f>'ranking-standaryzacja'!C9</f>
        <v>98.8</v>
      </c>
      <c r="D9" s="11">
        <f>'ranking-standaryzacja'!D9</f>
        <v>231.76190476190476</v>
      </c>
      <c r="E9" s="11">
        <f>'ranking-standaryzacja'!E9</f>
        <v>-24</v>
      </c>
      <c r="F9" s="11">
        <f>'ranking-standaryzacja'!F9</f>
        <v>5</v>
      </c>
      <c r="G9" s="11">
        <f>'ranking-standaryzacja'!G9</f>
        <v>7.8</v>
      </c>
      <c r="H9" s="11">
        <f>'ranking-standaryzacja'!H9</f>
        <v>19.899999999999999</v>
      </c>
      <c r="I9" s="11">
        <f>'ranking-standaryzacja'!I9</f>
        <v>28.4</v>
      </c>
      <c r="J9" s="11">
        <f>'ranking-standaryzacja'!J9</f>
        <v>12</v>
      </c>
      <c r="K9" s="11">
        <f>'ranking-standaryzacja'!K9</f>
        <v>790</v>
      </c>
      <c r="L9">
        <f>'ranking-standaryzacja'!L9</f>
        <v>17.8</v>
      </c>
      <c r="M9">
        <f>'ranking-standaryzacja'!M9</f>
        <v>2.5</v>
      </c>
      <c r="N9">
        <f>'ranking-standaryzacja'!N9</f>
        <v>5</v>
      </c>
      <c r="O9">
        <f>'ranking-standaryzacja'!O9</f>
        <v>4272</v>
      </c>
      <c r="P9">
        <f>'ranking-standaryzacja'!P9</f>
        <v>0.42</v>
      </c>
      <c r="Q9">
        <f>'ranking-standaryzacja'!Q9</f>
        <v>4.74</v>
      </c>
      <c r="R9">
        <f>'ranking-standaryzacja'!R9</f>
        <v>4.24</v>
      </c>
      <c r="S9">
        <f>'ranking-standaryzacja'!S9</f>
        <v>0.08</v>
      </c>
      <c r="T9" s="11">
        <f>'ranking-standaryzacja'!T9</f>
        <v>7.5</v>
      </c>
      <c r="U9" s="11">
        <f>'ranking-standaryzacja'!U9</f>
        <v>16.8</v>
      </c>
      <c r="V9" s="12">
        <f>'ranking-standaryzacja'!V9</f>
        <v>68.575000000000003</v>
      </c>
      <c r="W9"/>
    </row>
    <row r="10" spans="1:24" x14ac:dyDescent="0.2">
      <c r="A10" t="str">
        <f>'ranking-standaryzacja'!A10</f>
        <v>Estonia</v>
      </c>
      <c r="B10">
        <f>'ranking-standaryzacja'!B10</f>
        <v>17</v>
      </c>
      <c r="C10">
        <f>'ranking-standaryzacja'!C10</f>
        <v>98.3</v>
      </c>
      <c r="D10" s="11">
        <f>'ranking-standaryzacja'!D10</f>
        <v>227</v>
      </c>
      <c r="E10" s="11">
        <f>'ranking-standaryzacja'!E10</f>
        <v>24.7</v>
      </c>
      <c r="F10" s="11">
        <f>'ranking-standaryzacja'!F10</f>
        <v>40.512499999999996</v>
      </c>
      <c r="G10" s="11">
        <f>'ranking-standaryzacja'!G10</f>
        <v>14.112499999999997</v>
      </c>
      <c r="H10" s="11">
        <f>'ranking-standaryzacja'!H10</f>
        <v>22.8</v>
      </c>
      <c r="I10" s="11">
        <f>'ranking-standaryzacja'!I10</f>
        <v>29</v>
      </c>
      <c r="J10" s="11">
        <f>'ranking-standaryzacja'!J10</f>
        <v>-7</v>
      </c>
      <c r="K10" s="11">
        <f>'ranking-standaryzacja'!K10</f>
        <v>449</v>
      </c>
      <c r="L10">
        <f>'ranking-standaryzacja'!L10</f>
        <v>17.100000000000001</v>
      </c>
      <c r="M10">
        <f>'ranking-standaryzacja'!M10</f>
        <v>11.8</v>
      </c>
      <c r="N10">
        <f>'ranking-standaryzacja'!N10</f>
        <v>8.6999999999999993</v>
      </c>
      <c r="O10">
        <f>'ranking-standaryzacja'!O10</f>
        <v>2343</v>
      </c>
      <c r="P10">
        <f>'ranking-standaryzacja'!P10</f>
        <v>0.53999999999999992</v>
      </c>
      <c r="Q10">
        <f>'ranking-standaryzacja'!Q10</f>
        <v>2.19</v>
      </c>
      <c r="R10">
        <f>'ranking-standaryzacja'!R10</f>
        <v>0</v>
      </c>
      <c r="S10">
        <f>'ranking-standaryzacja'!S10</f>
        <v>0.09</v>
      </c>
      <c r="T10" s="11">
        <f>'ranking-standaryzacja'!T10</f>
        <v>10.1</v>
      </c>
      <c r="U10" s="11">
        <f>'ranking-standaryzacja'!U10</f>
        <v>22</v>
      </c>
      <c r="V10" s="12">
        <f>'ranking-standaryzacja'!V10</f>
        <v>28.25</v>
      </c>
      <c r="W10"/>
    </row>
    <row r="11" spans="1:24" x14ac:dyDescent="0.2">
      <c r="A11" t="str">
        <f>'ranking-standaryzacja'!A11</f>
        <v>Finlandia</v>
      </c>
      <c r="B11">
        <f>'ranking-standaryzacja'!B11</f>
        <v>13</v>
      </c>
      <c r="C11">
        <f>'ranking-standaryzacja'!C11</f>
        <v>106</v>
      </c>
      <c r="D11" s="11">
        <f>'ranking-standaryzacja'!D11</f>
        <v>231.76190476190476</v>
      </c>
      <c r="E11" s="11">
        <f>'ranking-standaryzacja'!E11</f>
        <v>52.9</v>
      </c>
      <c r="F11" s="11">
        <f>'ranking-standaryzacja'!F11</f>
        <v>10.237500000000001</v>
      </c>
      <c r="G11" s="11">
        <f>'ranking-standaryzacja'!G11</f>
        <v>8.1</v>
      </c>
      <c r="H11" s="11">
        <f>'ranking-standaryzacja'!H11</f>
        <v>16</v>
      </c>
      <c r="I11" s="11">
        <f>'ranking-standaryzacja'!I11</f>
        <v>38.799999999999997</v>
      </c>
      <c r="J11" s="11">
        <f>'ranking-standaryzacja'!J11</f>
        <v>5</v>
      </c>
      <c r="K11" s="11">
        <f>'ranking-standaryzacja'!K11</f>
        <v>506</v>
      </c>
      <c r="L11">
        <f>'ranking-standaryzacja'!L11</f>
        <v>29.6</v>
      </c>
      <c r="M11">
        <f>'ranking-standaryzacja'!M11</f>
        <v>51.4</v>
      </c>
      <c r="N11">
        <f>'ranking-standaryzacja'!N11</f>
        <v>6.6</v>
      </c>
      <c r="O11">
        <f>'ranking-standaryzacja'!O11</f>
        <v>486</v>
      </c>
      <c r="P11">
        <f>'ranking-standaryzacja'!P11</f>
        <v>0.39</v>
      </c>
      <c r="Q11">
        <f>'ranking-standaryzacja'!Q11</f>
        <v>2.66</v>
      </c>
      <c r="R11">
        <f>'ranking-standaryzacja'!R11</f>
        <v>9.6</v>
      </c>
      <c r="S11">
        <f>'ranking-standaryzacja'!S11</f>
        <v>0.28000000000000003</v>
      </c>
      <c r="T11" s="11">
        <f>'ranking-standaryzacja'!T11</f>
        <v>16.5</v>
      </c>
      <c r="U11" s="11">
        <f>'ranking-standaryzacja'!U11</f>
        <v>17.399999999999999</v>
      </c>
      <c r="V11" s="12">
        <f>'ranking-standaryzacja'!V11</f>
        <v>132.69999999999999</v>
      </c>
      <c r="W11"/>
    </row>
    <row r="12" spans="1:24" x14ac:dyDescent="0.2">
      <c r="A12" t="str">
        <f>'ranking-standaryzacja'!A12</f>
        <v>Francja</v>
      </c>
      <c r="B12">
        <f>'ranking-standaryzacja'!B12</f>
        <v>8</v>
      </c>
      <c r="C12">
        <f>'ranking-standaryzacja'!C12</f>
        <v>110.6</v>
      </c>
      <c r="D12" s="11">
        <f>'ranking-standaryzacja'!D12</f>
        <v>687</v>
      </c>
      <c r="E12" s="11">
        <f>'ranking-standaryzacja'!E12</f>
        <v>50.3</v>
      </c>
      <c r="F12" s="11">
        <f>'ranking-standaryzacja'!F12</f>
        <v>3.65</v>
      </c>
      <c r="G12" s="11">
        <f>'ranking-standaryzacja'!G12</f>
        <v>4.5249999999999995</v>
      </c>
      <c r="H12" s="11">
        <f>'ranking-standaryzacja'!H12</f>
        <v>19</v>
      </c>
      <c r="I12" s="11">
        <f>'ranking-standaryzacja'!I12</f>
        <v>14.3</v>
      </c>
      <c r="J12" s="11">
        <f>'ranking-standaryzacja'!J12</f>
        <v>4</v>
      </c>
      <c r="K12" s="11">
        <f>'ranking-standaryzacja'!K12</f>
        <v>543</v>
      </c>
      <c r="L12">
        <f>'ranking-standaryzacja'!L12</f>
        <v>10.3</v>
      </c>
      <c r="M12">
        <f>'ranking-standaryzacja'!M12</f>
        <v>112.8</v>
      </c>
      <c r="N12">
        <f>'ranking-standaryzacja'!N12</f>
        <v>1.9</v>
      </c>
      <c r="O12">
        <f>'ranking-standaryzacja'!O12</f>
        <v>1587</v>
      </c>
      <c r="P12">
        <f>'ranking-standaryzacja'!P12</f>
        <v>0.14000000000000001</v>
      </c>
      <c r="Q12">
        <f>'ranking-standaryzacja'!Q12</f>
        <v>1.87</v>
      </c>
      <c r="R12">
        <f>'ranking-standaryzacja'!R12</f>
        <v>28.66</v>
      </c>
      <c r="S12">
        <f>'ranking-standaryzacja'!S12</f>
        <v>0.33</v>
      </c>
      <c r="T12" s="11">
        <f>'ranking-standaryzacja'!T12</f>
        <v>19.5</v>
      </c>
      <c r="U12" s="11">
        <f>'ranking-standaryzacja'!U12</f>
        <v>19</v>
      </c>
      <c r="V12" s="12">
        <f>'ranking-standaryzacja'!V12</f>
        <v>434.97499999999997</v>
      </c>
      <c r="W12"/>
    </row>
    <row r="13" spans="1:24" x14ac:dyDescent="0.2">
      <c r="A13" t="str">
        <f>'ranking-standaryzacja'!A13</f>
        <v>Grecja</v>
      </c>
      <c r="B13">
        <f>'ranking-standaryzacja'!B13</f>
        <v>16</v>
      </c>
      <c r="C13">
        <f>'ranking-standaryzacja'!C13</f>
        <v>82.6</v>
      </c>
      <c r="D13" s="11">
        <f>'ranking-standaryzacja'!D13</f>
        <v>215</v>
      </c>
      <c r="E13" s="11">
        <f>'ranking-standaryzacja'!E13</f>
        <v>71.2</v>
      </c>
      <c r="F13" s="11">
        <f>'ranking-standaryzacja'!F13</f>
        <v>20.8125</v>
      </c>
      <c r="G13" s="11">
        <f>'ranking-standaryzacja'!G13</f>
        <v>7.2999999999999989</v>
      </c>
      <c r="H13" s="11">
        <f>'ranking-standaryzacja'!H13</f>
        <v>21.7</v>
      </c>
      <c r="I13" s="11">
        <f>'ranking-standaryzacja'!I13</f>
        <v>22.2</v>
      </c>
      <c r="J13" s="11">
        <f>'ranking-standaryzacja'!J13</f>
        <v>4</v>
      </c>
      <c r="K13" s="11">
        <f>'ranking-standaryzacja'!K13</f>
        <v>453</v>
      </c>
      <c r="L13">
        <f>'ranking-standaryzacja'!L13</f>
        <v>8.1999999999999993</v>
      </c>
      <c r="M13">
        <f>'ranking-standaryzacja'!M13</f>
        <v>11.2</v>
      </c>
      <c r="N13">
        <f>'ranking-standaryzacja'!N13</f>
        <v>7</v>
      </c>
      <c r="O13">
        <f>'ranking-standaryzacja'!O13</f>
        <v>3219</v>
      </c>
      <c r="P13">
        <f>'ranking-standaryzacja'!P13</f>
        <v>0.42</v>
      </c>
      <c r="Q13">
        <f>'ranking-standaryzacja'!Q13</f>
        <v>2.08</v>
      </c>
      <c r="R13">
        <f>'ranking-standaryzacja'!R13</f>
        <v>0.7</v>
      </c>
      <c r="S13">
        <f>'ranking-standaryzacja'!S13</f>
        <v>0.12</v>
      </c>
      <c r="T13" s="11">
        <f>'ranking-standaryzacja'!T13</f>
        <v>22.7</v>
      </c>
      <c r="U13" s="11">
        <f>'ranking-standaryzacja'!U13</f>
        <v>28.3</v>
      </c>
      <c r="V13" s="12">
        <f>'ranking-standaryzacja'!V13</f>
        <v>145.53229055046864</v>
      </c>
      <c r="W13"/>
    </row>
    <row r="14" spans="1:24" x14ac:dyDescent="0.2">
      <c r="A14" t="str">
        <f>'ranking-standaryzacja'!A14</f>
        <v>Hiszpania</v>
      </c>
      <c r="B14">
        <f>'ranking-standaryzacja'!B14</f>
        <v>23</v>
      </c>
      <c r="C14">
        <f>'ranking-standaryzacja'!C14</f>
        <v>94.6</v>
      </c>
      <c r="D14" s="11">
        <f>'ranking-standaryzacja'!D14</f>
        <v>94</v>
      </c>
      <c r="E14" s="11">
        <f>'ranking-standaryzacja'!E14</f>
        <v>79.599999999999994</v>
      </c>
      <c r="F14" s="11">
        <f>'ranking-standaryzacja'!F14</f>
        <v>8.2125000000000004</v>
      </c>
      <c r="G14" s="11">
        <f>'ranking-standaryzacja'!G14</f>
        <v>3.8875000000000006</v>
      </c>
      <c r="H14" s="11">
        <f>'ranking-standaryzacja'!H14</f>
        <v>25.6</v>
      </c>
      <c r="I14" s="11">
        <f>'ranking-standaryzacja'!I14</f>
        <v>20.6</v>
      </c>
      <c r="J14" s="11">
        <f>'ranking-standaryzacja'!J14</f>
        <v>1</v>
      </c>
      <c r="K14" s="11">
        <f>'ranking-standaryzacja'!K14</f>
        <v>578</v>
      </c>
      <c r="L14">
        <f>'ranking-standaryzacja'!L14</f>
        <v>9.6999999999999993</v>
      </c>
      <c r="M14">
        <f>'ranking-standaryzacja'!M14</f>
        <v>87.2</v>
      </c>
      <c r="N14">
        <f>'ranking-standaryzacja'!N14</f>
        <v>4</v>
      </c>
      <c r="O14">
        <f>'ranking-standaryzacja'!O14</f>
        <v>163</v>
      </c>
      <c r="P14">
        <f>'ranking-standaryzacja'!P14</f>
        <v>0.28999999999999998</v>
      </c>
      <c r="Q14">
        <f>'ranking-standaryzacja'!Q14</f>
        <v>1.77</v>
      </c>
      <c r="R14">
        <f>'ranking-standaryzacja'!R14</f>
        <v>14.29</v>
      </c>
      <c r="S14">
        <f>'ranking-standaryzacja'!S14</f>
        <v>0.22</v>
      </c>
      <c r="T14" s="11">
        <f>'ranking-standaryzacja'!T14</f>
        <v>18.100000000000001</v>
      </c>
      <c r="U14" s="11">
        <f>'ranking-standaryzacja'!U14</f>
        <v>23.3</v>
      </c>
      <c r="V14" s="12">
        <f>'ranking-standaryzacja'!V14</f>
        <v>259.75</v>
      </c>
      <c r="W14"/>
    </row>
    <row r="15" spans="1:24" x14ac:dyDescent="0.2">
      <c r="A15" t="str">
        <f>'ranking-standaryzacja'!A15</f>
        <v>Holandia</v>
      </c>
      <c r="B15">
        <f>'ranking-standaryzacja'!B15</f>
        <v>8</v>
      </c>
      <c r="C15">
        <f>'ranking-standaryzacja'!C15</f>
        <v>118.2</v>
      </c>
      <c r="D15" s="11">
        <f>'ranking-standaryzacja'!D15</f>
        <v>1</v>
      </c>
      <c r="E15" s="11">
        <f>'ranking-standaryzacja'!E15</f>
        <v>37.700000000000003</v>
      </c>
      <c r="F15" s="11">
        <f>'ranking-standaryzacja'!F15</f>
        <v>3.7</v>
      </c>
      <c r="G15" s="11">
        <f>'ranking-standaryzacja'!G15</f>
        <v>2.1</v>
      </c>
      <c r="H15" s="11">
        <f>'ranking-standaryzacja'!H15</f>
        <v>32.1</v>
      </c>
      <c r="I15" s="11">
        <f>'ranking-standaryzacja'!I15</f>
        <v>11.8</v>
      </c>
      <c r="J15" s="11">
        <f>'ranking-standaryzacja'!J15</f>
        <v>12</v>
      </c>
      <c r="K15" s="11">
        <f>'ranking-standaryzacja'!K15</f>
        <v>606</v>
      </c>
      <c r="L15">
        <f>'ranking-standaryzacja'!L15</f>
        <v>3.3</v>
      </c>
      <c r="M15">
        <f>'ranking-standaryzacja'!M15</f>
        <v>0.2</v>
      </c>
      <c r="N15">
        <f>'ranking-standaryzacja'!N15</f>
        <v>2.5</v>
      </c>
      <c r="O15">
        <f>'ranking-standaryzacja'!O15</f>
        <v>1535</v>
      </c>
      <c r="P15">
        <f>'ranking-standaryzacja'!P15</f>
        <v>0.33</v>
      </c>
      <c r="Q15">
        <f>'ranking-standaryzacja'!Q15</f>
        <v>3.4</v>
      </c>
      <c r="R15">
        <f>'ranking-standaryzacja'!R15</f>
        <v>12.73</v>
      </c>
      <c r="S15">
        <f>'ranking-standaryzacja'!S15</f>
        <v>0.21</v>
      </c>
      <c r="T15" s="11">
        <f>'ranking-standaryzacja'!T15</f>
        <v>9.4</v>
      </c>
      <c r="U15" s="11">
        <f>'ranking-standaryzacja'!U15</f>
        <v>15.7</v>
      </c>
      <c r="V15" s="12">
        <f>'ranking-standaryzacja'!V15</f>
        <v>130.75</v>
      </c>
      <c r="W15"/>
    </row>
    <row r="16" spans="1:24" x14ac:dyDescent="0.2">
      <c r="A16" t="str">
        <f>'ranking-standaryzacja'!A16</f>
        <v>Irlandia</v>
      </c>
      <c r="B16">
        <f>'ranking-standaryzacja'!B16</f>
        <v>11</v>
      </c>
      <c r="C16">
        <f>'ranking-standaryzacja'!C16</f>
        <v>103</v>
      </c>
      <c r="D16" s="11">
        <f>'ranking-standaryzacja'!D16</f>
        <v>97</v>
      </c>
      <c r="E16" s="11">
        <f>'ranking-standaryzacja'!E16</f>
        <v>87.9</v>
      </c>
      <c r="F16" s="11">
        <f>'ranking-standaryzacja'!F16</f>
        <v>12.9</v>
      </c>
      <c r="G16" s="11">
        <f>'ranking-standaryzacja'!G16</f>
        <v>6.4</v>
      </c>
      <c r="H16" s="11">
        <f>'ranking-standaryzacja'!H16</f>
        <v>13</v>
      </c>
      <c r="I16" s="11">
        <f>'ranking-standaryzacja'!I16</f>
        <v>41.2</v>
      </c>
      <c r="J16" s="11">
        <f>'ranking-standaryzacja'!J16</f>
        <v>5</v>
      </c>
      <c r="K16" s="11">
        <f>'ranking-standaryzacja'!K16</f>
        <v>772</v>
      </c>
      <c r="L16">
        <f>'ranking-standaryzacja'!L16</f>
        <v>3.7</v>
      </c>
      <c r="M16">
        <f>'ranking-standaryzacja'!M16</f>
        <v>11.7</v>
      </c>
      <c r="N16">
        <f>'ranking-standaryzacja'!N16</f>
        <v>1</v>
      </c>
      <c r="O16">
        <f>'ranking-standaryzacja'!O16</f>
        <v>957</v>
      </c>
      <c r="P16">
        <f>'ranking-standaryzacja'!P16</f>
        <v>0.42</v>
      </c>
      <c r="Q16">
        <f>'ranking-standaryzacja'!Q16</f>
        <v>2.4500000000000002</v>
      </c>
      <c r="R16">
        <f>'ranking-standaryzacja'!R16</f>
        <v>0.57999999999999996</v>
      </c>
      <c r="S16">
        <f>'ranking-standaryzacja'!S16</f>
        <v>0.09</v>
      </c>
      <c r="T16" s="11">
        <f>'ranking-standaryzacja'!T16</f>
        <v>9.1999999999999993</v>
      </c>
      <c r="U16" s="11">
        <f>'ranking-standaryzacja'!U16</f>
        <v>23.1</v>
      </c>
      <c r="V16" s="12">
        <f>'ranking-standaryzacja'!V16</f>
        <v>21.266666666666666</v>
      </c>
      <c r="W16"/>
    </row>
    <row r="17" spans="1:23" x14ac:dyDescent="0.2">
      <c r="A17" t="str">
        <f>'ranking-standaryzacja'!A17</f>
        <v>Litwa</v>
      </c>
      <c r="B17">
        <f>'ranking-standaryzacja'!B17</f>
        <v>10</v>
      </c>
      <c r="C17">
        <f>'ranking-standaryzacja'!C17</f>
        <v>103.1</v>
      </c>
      <c r="D17" s="11">
        <f>'ranking-standaryzacja'!D17</f>
        <v>155</v>
      </c>
      <c r="E17" s="11">
        <f>'ranking-standaryzacja'!E17</f>
        <v>61.2</v>
      </c>
      <c r="F17" s="11">
        <f>'ranking-standaryzacja'!F17</f>
        <v>6.8374999999999995</v>
      </c>
      <c r="G17" s="11">
        <f>'ranking-standaryzacja'!G17</f>
        <v>8.6875</v>
      </c>
      <c r="H17" s="11">
        <f>'ranking-standaryzacja'!H17</f>
        <v>18.5</v>
      </c>
      <c r="I17" s="11">
        <f>'ranking-standaryzacja'!I17</f>
        <v>15.1</v>
      </c>
      <c r="J17" s="11">
        <f>'ranking-standaryzacja'!J17</f>
        <v>4</v>
      </c>
      <c r="K17" s="11">
        <f>'ranking-standaryzacja'!K17</f>
        <v>419</v>
      </c>
      <c r="L17">
        <f>'ranking-standaryzacja'!L17</f>
        <v>16.5</v>
      </c>
      <c r="M17">
        <f>'ranking-standaryzacja'!M17</f>
        <v>9.1999999999999993</v>
      </c>
      <c r="N17">
        <f>'ranking-standaryzacja'!N17</f>
        <v>4.5</v>
      </c>
      <c r="O17">
        <f>'ranking-standaryzacja'!O17</f>
        <v>305</v>
      </c>
      <c r="P17">
        <f>'ranking-standaryzacja'!P17</f>
        <v>0.49</v>
      </c>
      <c r="Q17">
        <f>'ranking-standaryzacja'!Q17</f>
        <v>1.75</v>
      </c>
      <c r="R17">
        <f>'ranking-standaryzacja'!R17</f>
        <v>0</v>
      </c>
      <c r="S17">
        <f>'ranking-standaryzacja'!S17</f>
        <v>0.17</v>
      </c>
      <c r="T17" s="11">
        <f>'ranking-standaryzacja'!T17</f>
        <v>8.4</v>
      </c>
      <c r="U17" s="11">
        <f>'ranking-standaryzacja'!U17</f>
        <v>28.7</v>
      </c>
      <c r="V17" s="12">
        <f>'ranking-standaryzacja'!V17</f>
        <v>36.933333333333337</v>
      </c>
      <c r="W17"/>
    </row>
    <row r="18" spans="1:23" x14ac:dyDescent="0.2">
      <c r="A18" t="str">
        <f>'ranking-standaryzacja'!A18</f>
        <v>Luksemburg</v>
      </c>
      <c r="B18">
        <f>'ranking-standaryzacja'!B18</f>
        <v>15</v>
      </c>
      <c r="C18">
        <f>'ranking-standaryzacja'!C18</f>
        <v>115.7</v>
      </c>
      <c r="D18" s="11">
        <f>'ranking-standaryzacja'!D18</f>
        <v>150</v>
      </c>
      <c r="E18" s="11">
        <f>'ranking-standaryzacja'!E18</f>
        <v>96.7</v>
      </c>
      <c r="F18" s="11">
        <f>'ranking-standaryzacja'!F18</f>
        <v>2.9125000000000001</v>
      </c>
      <c r="G18" s="11">
        <f>'ranking-standaryzacja'!G18</f>
        <v>4.4000000000000004</v>
      </c>
      <c r="H18" s="11">
        <f>'ranking-standaryzacja'!H18</f>
        <v>22</v>
      </c>
      <c r="I18" s="11">
        <f>'ranking-standaryzacja'!I18</f>
        <v>26.5</v>
      </c>
      <c r="J18" s="11">
        <f>'ranking-standaryzacja'!J18</f>
        <v>6</v>
      </c>
      <c r="K18" s="11">
        <f>'ranking-standaryzacja'!K18</f>
        <v>695</v>
      </c>
      <c r="L18">
        <f>'ranking-standaryzacja'!L18</f>
        <v>2.7</v>
      </c>
      <c r="M18">
        <f>'ranking-standaryzacja'!M18</f>
        <v>1.1000000000000001</v>
      </c>
      <c r="N18">
        <f>'ranking-standaryzacja'!N18</f>
        <v>2.6</v>
      </c>
      <c r="O18">
        <f>'ranking-standaryzacja'!O18</f>
        <v>487</v>
      </c>
      <c r="P18">
        <f>'ranking-standaryzacja'!P18</f>
        <v>0.42</v>
      </c>
      <c r="Q18">
        <f>'ranking-standaryzacja'!Q18</f>
        <v>2.57</v>
      </c>
      <c r="R18">
        <f>'ranking-standaryzacja'!R18</f>
        <v>0.24</v>
      </c>
      <c r="S18">
        <f>'ranking-standaryzacja'!S18</f>
        <v>0.21</v>
      </c>
      <c r="T18" s="11">
        <f>'ranking-standaryzacja'!T18</f>
        <v>15.6</v>
      </c>
      <c r="U18" s="11">
        <f>'ranking-standaryzacja'!U18</f>
        <v>15.9</v>
      </c>
      <c r="V18" s="12">
        <f>'ranking-standaryzacja'!V18</f>
        <v>9.64</v>
      </c>
      <c r="W18"/>
    </row>
    <row r="19" spans="1:23" x14ac:dyDescent="0.2">
      <c r="A19" t="str">
        <f>'ranking-standaryzacja'!A19</f>
        <v>Łotwa</v>
      </c>
      <c r="B19">
        <f>'ranking-standaryzacja'!B19</f>
        <v>11</v>
      </c>
      <c r="C19">
        <f>'ranking-standaryzacja'!C19</f>
        <v>128.9</v>
      </c>
      <c r="D19" s="11">
        <f>'ranking-standaryzacja'!D19</f>
        <v>2</v>
      </c>
      <c r="E19" s="11">
        <f>'ranking-standaryzacja'!E19</f>
        <v>62.5</v>
      </c>
      <c r="F19" s="11">
        <f>'ranking-standaryzacja'!F19</f>
        <v>3.6</v>
      </c>
      <c r="G19" s="11">
        <f>'ranking-standaryzacja'!G19</f>
        <v>12.4</v>
      </c>
      <c r="H19" s="11">
        <f>'ranking-standaryzacja'!H19</f>
        <v>20.399999999999999</v>
      </c>
      <c r="I19" s="11">
        <f>'ranking-standaryzacja'!I19</f>
        <v>22.4</v>
      </c>
      <c r="J19" s="11">
        <f>'ranking-standaryzacja'!J19</f>
        <v>2</v>
      </c>
      <c r="K19" s="11">
        <f>'ranking-standaryzacja'!K19</f>
        <v>391</v>
      </c>
      <c r="L19">
        <f>'ranking-standaryzacja'!L19</f>
        <v>29.6</v>
      </c>
      <c r="M19">
        <f>'ranking-standaryzacja'!M19</f>
        <v>17.7</v>
      </c>
      <c r="N19">
        <f>'ranking-standaryzacja'!N19</f>
        <v>8.1</v>
      </c>
      <c r="O19">
        <f>'ranking-standaryzacja'!O19</f>
        <v>10947</v>
      </c>
      <c r="P19">
        <f>'ranking-standaryzacja'!P19</f>
        <v>0.3</v>
      </c>
      <c r="Q19">
        <f>'ranking-standaryzacja'!Q19</f>
        <v>2.0499999999999998</v>
      </c>
      <c r="R19">
        <f>'ranking-standaryzacja'!R19</f>
        <v>0</v>
      </c>
      <c r="S19">
        <f>'ranking-standaryzacja'!S19</f>
        <v>0.13</v>
      </c>
      <c r="T19" s="11">
        <f>'ranking-standaryzacja'!T19</f>
        <v>10.6</v>
      </c>
      <c r="U19" s="11">
        <f>'ranking-standaryzacja'!U19</f>
        <v>35.1</v>
      </c>
      <c r="V19" s="12">
        <f>'ranking-standaryzacja'!V19</f>
        <v>27.9</v>
      </c>
      <c r="W19"/>
    </row>
    <row r="20" spans="1:23" x14ac:dyDescent="0.2">
      <c r="A20" t="str">
        <f>'ranking-standaryzacja'!A20</f>
        <v>Malta</v>
      </c>
      <c r="B20">
        <f>'ranking-standaryzacja'!B20</f>
        <v>13</v>
      </c>
      <c r="C20">
        <f>'ranking-standaryzacja'!C20</f>
        <v>120.1</v>
      </c>
      <c r="D20" s="11">
        <f>'ranking-standaryzacja'!D20</f>
        <v>231.76190476190473</v>
      </c>
      <c r="E20" s="11">
        <f>'ranking-standaryzacja'!E20</f>
        <v>100</v>
      </c>
      <c r="F20" s="11">
        <f>'ranking-standaryzacja'!F20</f>
        <v>16.574999999999999</v>
      </c>
      <c r="G20" s="11">
        <f>'ranking-standaryzacja'!G20</f>
        <v>3.35</v>
      </c>
      <c r="H20" s="11">
        <f>'ranking-standaryzacja'!H20</f>
        <v>24.1</v>
      </c>
      <c r="I20" s="11">
        <f>'ranking-standaryzacja'!I20</f>
        <v>8.8000000000000007</v>
      </c>
      <c r="J20" s="11">
        <f>'ranking-standaryzacja'!J20</f>
        <v>49</v>
      </c>
      <c r="K20" s="11">
        <f>'ranking-standaryzacja'!K20</f>
        <v>654</v>
      </c>
      <c r="L20">
        <f>'ranking-standaryzacja'!L20</f>
        <v>0.2</v>
      </c>
      <c r="M20">
        <f>'ranking-standaryzacja'!M20</f>
        <v>0</v>
      </c>
      <c r="N20">
        <f>'ranking-standaryzacja'!N20</f>
        <v>0.3</v>
      </c>
      <c r="O20">
        <f>'ranking-standaryzacja'!O20</f>
        <v>618</v>
      </c>
      <c r="P20">
        <f>'ranking-standaryzacja'!P20</f>
        <v>0.42</v>
      </c>
      <c r="Q20">
        <f>'ranking-standaryzacja'!Q20</f>
        <v>3.53</v>
      </c>
      <c r="R20">
        <f>'ranking-standaryzacja'!R20</f>
        <v>0</v>
      </c>
      <c r="S20">
        <f>'ranking-standaryzacja'!S20</f>
        <v>0.01</v>
      </c>
      <c r="T20" s="11">
        <f>'ranking-standaryzacja'!T20</f>
        <v>14.2</v>
      </c>
      <c r="U20" s="11">
        <f>'ranking-standaryzacja'!U20</f>
        <v>19.7</v>
      </c>
      <c r="V20" s="12">
        <f>'ranking-standaryzacja'!V20</f>
        <v>143.91419305977459</v>
      </c>
      <c r="W20"/>
    </row>
    <row r="21" spans="1:23" x14ac:dyDescent="0.2">
      <c r="A21" t="str">
        <f>'ranking-standaryzacja'!A21</f>
        <v>Niemcy</v>
      </c>
      <c r="B21">
        <f>'ranking-standaryzacja'!B21</f>
        <v>10</v>
      </c>
      <c r="C21">
        <f>'ranking-standaryzacja'!C21</f>
        <v>119.8</v>
      </c>
      <c r="D21" s="11">
        <f>'ranking-standaryzacja'!D21</f>
        <v>653</v>
      </c>
      <c r="E21" s="11">
        <f>'ranking-standaryzacja'!E21</f>
        <v>58.5</v>
      </c>
      <c r="F21" s="11">
        <f>'ranking-standaryzacja'!F21</f>
        <v>4.7874999999999996</v>
      </c>
      <c r="G21" s="11">
        <f>'ranking-standaryzacja'!G21</f>
        <v>2.7875000000000001</v>
      </c>
      <c r="H21" s="11">
        <f>'ranking-standaryzacja'!H21</f>
        <v>27.1</v>
      </c>
      <c r="I21" s="11">
        <f>'ranking-standaryzacja'!I21</f>
        <v>16.3</v>
      </c>
      <c r="J21" s="11">
        <f>'ranking-standaryzacja'!J21</f>
        <v>0</v>
      </c>
      <c r="K21" s="11">
        <f>'ranking-standaryzacja'!K21</f>
        <v>582</v>
      </c>
      <c r="L21">
        <f>'ranking-standaryzacja'!L21</f>
        <v>9.1</v>
      </c>
      <c r="M21">
        <f>'ranking-standaryzacja'!M21</f>
        <v>22.6</v>
      </c>
      <c r="N21">
        <f>'ranking-standaryzacja'!N21</f>
        <v>5.0999999999999996</v>
      </c>
      <c r="O21">
        <f>'ranking-standaryzacja'!O21</f>
        <v>430</v>
      </c>
      <c r="P21">
        <f>'ranking-standaryzacja'!P21</f>
        <v>0.47</v>
      </c>
      <c r="Q21">
        <f>'ranking-standaryzacja'!Q21</f>
        <v>2.17</v>
      </c>
      <c r="R21">
        <f>'ranking-standaryzacja'!R21</f>
        <v>78.03</v>
      </c>
      <c r="S21">
        <f>'ranking-standaryzacja'!S21</f>
        <v>0.34</v>
      </c>
      <c r="T21" s="11">
        <f>'ranking-standaryzacja'!T21</f>
        <v>11.8</v>
      </c>
      <c r="U21" s="11">
        <f>'ranking-standaryzacja'!U21</f>
        <v>20.6</v>
      </c>
      <c r="V21" s="12">
        <f>'ranking-standaryzacja'!V21</f>
        <v>101.7</v>
      </c>
      <c r="W21"/>
    </row>
    <row r="22" spans="1:23" x14ac:dyDescent="0.2">
      <c r="A22" t="str">
        <f>'ranking-standaryzacja'!A22</f>
        <v>Polska</v>
      </c>
      <c r="B22">
        <f>'ranking-standaryzacja'!B22</f>
        <v>8</v>
      </c>
      <c r="C22">
        <f>'ranking-standaryzacja'!C22</f>
        <v>113.5</v>
      </c>
      <c r="D22" s="11">
        <f>'ranking-standaryzacja'!D22</f>
        <v>231.76190476190473</v>
      </c>
      <c r="E22" s="11">
        <f>'ranking-standaryzacja'!E22</f>
        <v>25.5</v>
      </c>
      <c r="F22" s="11">
        <f>'ranking-standaryzacja'!F22</f>
        <v>21.012499999999999</v>
      </c>
      <c r="G22" s="11">
        <f>'ranking-standaryzacja'!G22</f>
        <v>6.4375</v>
      </c>
      <c r="H22" s="11">
        <f>'ranking-standaryzacja'!H22</f>
        <v>19.3</v>
      </c>
      <c r="I22" s="11">
        <f>'ranking-standaryzacja'!I22</f>
        <v>16.5</v>
      </c>
      <c r="J22" s="11">
        <f>'ranking-standaryzacja'!J22</f>
        <v>7</v>
      </c>
      <c r="K22" s="11">
        <f>'ranking-standaryzacja'!K22</f>
        <v>322</v>
      </c>
      <c r="L22">
        <f>'ranking-standaryzacja'!L22</f>
        <v>6.9</v>
      </c>
      <c r="M22">
        <f>'ranking-standaryzacja'!M22</f>
        <v>43.6</v>
      </c>
      <c r="N22">
        <f>'ranking-standaryzacja'!N22</f>
        <v>1.8</v>
      </c>
      <c r="O22">
        <f>'ranking-standaryzacja'!O22</f>
        <v>4156</v>
      </c>
      <c r="P22">
        <f>'ranking-standaryzacja'!P22</f>
        <v>0.78</v>
      </c>
      <c r="Q22">
        <f>'ranking-standaryzacja'!Q22</f>
        <v>2.74</v>
      </c>
      <c r="R22">
        <f>'ranking-standaryzacja'!R22</f>
        <v>10.83</v>
      </c>
      <c r="S22">
        <f>'ranking-standaryzacja'!S22</f>
        <v>0.2</v>
      </c>
      <c r="T22" s="11">
        <f>'ranking-standaryzacja'!T22</f>
        <v>21.6</v>
      </c>
      <c r="U22" s="11">
        <f>'ranking-standaryzacja'!U22</f>
        <v>34.4</v>
      </c>
      <c r="V22" s="12">
        <f>'ranking-standaryzacja'!V22</f>
        <v>329.4</v>
      </c>
      <c r="W22"/>
    </row>
    <row r="23" spans="1:23" x14ac:dyDescent="0.2">
      <c r="A23" t="str">
        <f>'ranking-standaryzacja'!A23</f>
        <v>Portugalia</v>
      </c>
      <c r="B23">
        <f>'ranking-standaryzacja'!B23</f>
        <v>17</v>
      </c>
      <c r="C23">
        <f>'ranking-standaryzacja'!C23</f>
        <v>97.5</v>
      </c>
      <c r="D23" s="11">
        <f>'ranking-standaryzacja'!D23</f>
        <v>125</v>
      </c>
      <c r="E23" s="11">
        <f>'ranking-standaryzacja'!E23</f>
        <v>81.400000000000006</v>
      </c>
      <c r="F23" s="11">
        <f>'ranking-standaryzacja'!F23</f>
        <v>15.4</v>
      </c>
      <c r="G23" s="11">
        <f>'ranking-standaryzacja'!G23</f>
        <v>7.2</v>
      </c>
      <c r="H23" s="11">
        <f>'ranking-standaryzacja'!H23</f>
        <v>27.5</v>
      </c>
      <c r="I23" s="11">
        <f>'ranking-standaryzacja'!I23</f>
        <v>21.2</v>
      </c>
      <c r="J23" s="11">
        <f>'ranking-standaryzacja'!J23</f>
        <v>9</v>
      </c>
      <c r="K23" s="11">
        <f>'ranking-standaryzacja'!K23</f>
        <v>471</v>
      </c>
      <c r="L23">
        <f>'ranking-standaryzacja'!L23</f>
        <v>21.9</v>
      </c>
      <c r="M23">
        <f>'ranking-standaryzacja'!M23</f>
        <v>45.7</v>
      </c>
      <c r="N23">
        <f>'ranking-standaryzacja'!N23</f>
        <v>6.3</v>
      </c>
      <c r="O23">
        <f>'ranking-standaryzacja'!O23</f>
        <v>4332</v>
      </c>
      <c r="P23">
        <f>'ranking-standaryzacja'!P23</f>
        <v>0.28999999999999998</v>
      </c>
      <c r="Q23">
        <f>'ranking-standaryzacja'!Q23</f>
        <v>2.74</v>
      </c>
      <c r="R23">
        <f>'ranking-standaryzacja'!R23</f>
        <v>3.5</v>
      </c>
      <c r="S23">
        <f>'ranking-standaryzacja'!S23</f>
        <v>0.11</v>
      </c>
      <c r="T23" s="11">
        <f>'ranking-standaryzacja'!T23</f>
        <v>21.4</v>
      </c>
      <c r="U23" s="11">
        <f>'ranking-standaryzacja'!U23</f>
        <v>25</v>
      </c>
      <c r="V23" s="12">
        <f>'ranking-standaryzacja'!V23</f>
        <v>95.699999999999989</v>
      </c>
      <c r="W23"/>
    </row>
    <row r="24" spans="1:23" x14ac:dyDescent="0.2">
      <c r="A24" t="str">
        <f>'ranking-standaryzacja'!A24</f>
        <v>Rumunia</v>
      </c>
      <c r="B24">
        <f>'ranking-standaryzacja'!B24</f>
        <v>13</v>
      </c>
      <c r="C24">
        <f>'ranking-standaryzacja'!C24</f>
        <v>61.6</v>
      </c>
      <c r="D24" s="11">
        <f>'ranking-standaryzacja'!D24</f>
        <v>251</v>
      </c>
      <c r="E24" s="11">
        <f>'ranking-standaryzacja'!E24</f>
        <v>31.7</v>
      </c>
      <c r="F24" s="11">
        <f>'ranking-standaryzacja'!F24</f>
        <v>15</v>
      </c>
      <c r="G24" s="11">
        <f>'ranking-standaryzacja'!G24</f>
        <v>7.9</v>
      </c>
      <c r="H24" s="11">
        <f>'ranking-standaryzacja'!H24</f>
        <v>34.4</v>
      </c>
      <c r="I24" s="11">
        <f>'ranking-standaryzacja'!I24</f>
        <v>20.5</v>
      </c>
      <c r="J24" s="11">
        <f>'ranking-standaryzacja'!J24</f>
        <v>4</v>
      </c>
      <c r="K24" s="11">
        <f>'ranking-standaryzacja'!K24</f>
        <v>391</v>
      </c>
      <c r="L24">
        <f>'ranking-standaryzacja'!L24</f>
        <v>18.3</v>
      </c>
      <c r="M24">
        <f>'ranking-standaryzacja'!M24</f>
        <v>30.5</v>
      </c>
      <c r="N24">
        <f>'ranking-standaryzacja'!N24</f>
        <v>1</v>
      </c>
      <c r="O24">
        <f>'ranking-standaryzacja'!O24</f>
        <v>2869</v>
      </c>
      <c r="P24">
        <f>'ranking-standaryzacja'!P24</f>
        <v>0.62</v>
      </c>
      <c r="Q24">
        <f>'ranking-standaryzacja'!Q24</f>
        <v>1.99</v>
      </c>
      <c r="R24">
        <f>'ranking-standaryzacja'!R24</f>
        <v>2</v>
      </c>
      <c r="S24">
        <f>'ranking-standaryzacja'!S24</f>
        <v>0.17</v>
      </c>
      <c r="T24" s="11">
        <f>'ranking-standaryzacja'!T24</f>
        <v>19.3</v>
      </c>
      <c r="U24" s="11">
        <f>'ranking-standaryzacja'!U24</f>
        <v>47</v>
      </c>
      <c r="V24" s="12">
        <f>'ranking-standaryzacja'!V24</f>
        <v>239.1</v>
      </c>
      <c r="W24"/>
    </row>
    <row r="25" spans="1:23" x14ac:dyDescent="0.2">
      <c r="A25" t="str">
        <f>'ranking-standaryzacja'!A25</f>
        <v>Słowacja</v>
      </c>
      <c r="B25">
        <f>'ranking-standaryzacja'!B25</f>
        <v>12</v>
      </c>
      <c r="C25">
        <f>'ranking-standaryzacja'!C25</f>
        <v>110.7</v>
      </c>
      <c r="D25" s="11">
        <f>'ranking-standaryzacja'!D25</f>
        <v>1</v>
      </c>
      <c r="E25" s="11">
        <f>'ranking-standaryzacja'!E25</f>
        <v>68.3</v>
      </c>
      <c r="F25" s="11">
        <f>'ranking-standaryzacja'!F25</f>
        <v>12.15</v>
      </c>
      <c r="G25" s="11">
        <f>'ranking-standaryzacja'!G25</f>
        <v>6.6875</v>
      </c>
      <c r="H25" s="11">
        <f>'ranking-standaryzacja'!H25</f>
        <v>18.899999999999999</v>
      </c>
      <c r="I25" s="11">
        <f>'ranking-standaryzacja'!I25</f>
        <v>14</v>
      </c>
      <c r="J25" s="11">
        <f>'ranking-standaryzacja'!J25</f>
        <v>-1</v>
      </c>
      <c r="K25" s="11">
        <f>'ranking-standaryzacja'!K25</f>
        <v>294</v>
      </c>
      <c r="L25">
        <f>'ranking-standaryzacja'!L25</f>
        <v>7.8</v>
      </c>
      <c r="M25">
        <f>'ranking-standaryzacja'!M25</f>
        <v>33.6</v>
      </c>
      <c r="N25">
        <f>'ranking-standaryzacja'!N25</f>
        <v>6.1</v>
      </c>
      <c r="O25">
        <f>'ranking-standaryzacja'!O25</f>
        <v>580</v>
      </c>
      <c r="P25">
        <f>'ranking-standaryzacja'!P25</f>
        <v>0.82</v>
      </c>
      <c r="Q25">
        <f>'ranking-standaryzacja'!Q25</f>
        <v>2.0699999999999998</v>
      </c>
      <c r="R25">
        <f>'ranking-standaryzacja'!R25</f>
        <v>0</v>
      </c>
      <c r="S25">
        <f>'ranking-standaryzacja'!S25</f>
        <v>0.16</v>
      </c>
      <c r="T25" s="11">
        <f>'ranking-standaryzacja'!T25</f>
        <v>20.6</v>
      </c>
      <c r="U25" s="11">
        <f>'ranking-standaryzacja'!U25</f>
        <v>21.4</v>
      </c>
      <c r="V25" s="12">
        <f>'ranking-standaryzacja'!V25</f>
        <v>144.01113543840199</v>
      </c>
      <c r="W25"/>
    </row>
    <row r="26" spans="1:23" x14ac:dyDescent="0.2">
      <c r="A26" t="str">
        <f>'ranking-standaryzacja'!A26</f>
        <v>Słowenia</v>
      </c>
      <c r="B26">
        <f>'ranking-standaryzacja'!B26</f>
        <v>31</v>
      </c>
      <c r="C26">
        <f>'ranking-standaryzacja'!C26</f>
        <v>96.5</v>
      </c>
      <c r="D26" s="11">
        <f>'ranking-standaryzacja'!D26</f>
        <v>1</v>
      </c>
      <c r="E26" s="11">
        <f>'ranking-standaryzacja'!E26</f>
        <v>52.5</v>
      </c>
      <c r="F26" s="11">
        <f>'ranking-standaryzacja'!F26</f>
        <v>5.0375000000000005</v>
      </c>
      <c r="G26" s="11">
        <f>'ranking-standaryzacja'!G26</f>
        <v>6.8875000000000002</v>
      </c>
      <c r="H26" s="11">
        <f>'ranking-standaryzacja'!H26</f>
        <v>18.7</v>
      </c>
      <c r="I26" s="11">
        <f>'ranking-standaryzacja'!I26</f>
        <v>23.7</v>
      </c>
      <c r="J26" s="11">
        <f>'ranking-standaryzacja'!J26</f>
        <v>7</v>
      </c>
      <c r="K26" s="11">
        <f>'ranking-standaryzacja'!K26</f>
        <v>525</v>
      </c>
      <c r="L26">
        <f>'ranking-standaryzacja'!L26</f>
        <v>15.6</v>
      </c>
      <c r="M26">
        <f>'ranking-standaryzacja'!M26</f>
        <v>4.5</v>
      </c>
      <c r="N26">
        <f>'ranking-standaryzacja'!N26</f>
        <v>5.9</v>
      </c>
      <c r="O26">
        <f>'ranking-standaryzacja'!O26</f>
        <v>463</v>
      </c>
      <c r="P26">
        <f>'ranking-standaryzacja'!P26</f>
        <v>0.68</v>
      </c>
      <c r="Q26">
        <f>'ranking-standaryzacja'!Q26</f>
        <v>2.95</v>
      </c>
      <c r="R26">
        <f>'ranking-standaryzacja'!R26</f>
        <v>0</v>
      </c>
      <c r="S26">
        <f>'ranking-standaryzacja'!S26</f>
        <v>0.35</v>
      </c>
      <c r="T26" s="11">
        <f>'ranking-standaryzacja'!T26</f>
        <v>10.1</v>
      </c>
      <c r="U26" s="11">
        <f>'ranking-standaryzacja'!U26</f>
        <v>17.100000000000001</v>
      </c>
      <c r="V26" s="12">
        <f>'ranking-standaryzacja'!V26</f>
        <v>23.599999999999998</v>
      </c>
      <c r="W26"/>
    </row>
    <row r="27" spans="1:23" x14ac:dyDescent="0.2">
      <c r="A27" t="str">
        <f>'ranking-standaryzacja'!A27</f>
        <v>Szwecja</v>
      </c>
      <c r="B27">
        <f>'ranking-standaryzacja'!B27</f>
        <v>14</v>
      </c>
      <c r="C27">
        <f>'ranking-standaryzacja'!C27</f>
        <v>105.7</v>
      </c>
      <c r="D27" s="11">
        <f>'ranking-standaryzacja'!D27</f>
        <v>128</v>
      </c>
      <c r="E27" s="11">
        <f>'ranking-standaryzacja'!E27</f>
        <v>35.799999999999997</v>
      </c>
      <c r="F27" s="11">
        <f>'ranking-standaryzacja'!F27</f>
        <v>2.6374999999999997</v>
      </c>
      <c r="G27" s="11">
        <f>'ranking-standaryzacja'!G27</f>
        <v>4.3624999999999998</v>
      </c>
      <c r="H27" s="11">
        <f>'ranking-standaryzacja'!H27</f>
        <v>12.7</v>
      </c>
      <c r="I27" s="11">
        <f>'ranking-standaryzacja'!I27</f>
        <v>22.4</v>
      </c>
      <c r="J27" s="11">
        <f>'ranking-standaryzacja'!J27</f>
        <v>1</v>
      </c>
      <c r="K27" s="11">
        <f>'ranking-standaryzacja'!K27</f>
        <v>486</v>
      </c>
      <c r="L27">
        <f>'ranking-standaryzacja'!L27</f>
        <v>44.2</v>
      </c>
      <c r="M27">
        <f>'ranking-standaryzacja'!M27</f>
        <v>5.5</v>
      </c>
      <c r="N27">
        <f>'ranking-standaryzacja'!N27</f>
        <v>9.9</v>
      </c>
      <c r="O27">
        <f>'ranking-standaryzacja'!O27</f>
        <v>1659</v>
      </c>
      <c r="P27">
        <f>'ranking-standaryzacja'!P27</f>
        <v>0.34999999999999992</v>
      </c>
      <c r="Q27">
        <f>'ranking-standaryzacja'!Q27</f>
        <v>2.52</v>
      </c>
      <c r="R27">
        <f>'ranking-standaryzacja'!R27</f>
        <v>0.17</v>
      </c>
      <c r="S27">
        <f>'ranking-standaryzacja'!S27</f>
        <v>0.16</v>
      </c>
      <c r="T27" s="11">
        <f>'ranking-standaryzacja'!T27</f>
        <v>19.2</v>
      </c>
      <c r="U27" s="11">
        <f>'ranking-standaryzacja'!U27</f>
        <v>13.9</v>
      </c>
      <c r="V27" s="12">
        <f>'ranking-standaryzacja'!V27</f>
        <v>71.7</v>
      </c>
      <c r="W27"/>
    </row>
    <row r="28" spans="1:23" x14ac:dyDescent="0.2">
      <c r="A28" t="str">
        <f>'ranking-standaryzacja'!A28</f>
        <v>Węgry</v>
      </c>
      <c r="B28">
        <f>'ranking-standaryzacja'!B28</f>
        <v>15</v>
      </c>
      <c r="C28">
        <f>'ranking-standaryzacja'!C28</f>
        <v>131.4</v>
      </c>
      <c r="D28" s="11">
        <f>'ranking-standaryzacja'!D28</f>
        <v>609</v>
      </c>
      <c r="E28" s="11">
        <f>'ranking-standaryzacja'!E28</f>
        <v>60</v>
      </c>
      <c r="F28" s="11">
        <f>'ranking-standaryzacja'!F28</f>
        <v>3.5</v>
      </c>
      <c r="G28" s="11">
        <f>'ranking-standaryzacja'!G28</f>
        <v>5.7</v>
      </c>
      <c r="H28" s="11">
        <f>'ranking-standaryzacja'!H28</f>
        <v>14.8</v>
      </c>
      <c r="I28" s="11">
        <f>'ranking-standaryzacja'!I28</f>
        <v>11.8</v>
      </c>
      <c r="J28" s="11">
        <f>'ranking-standaryzacja'!J28</f>
        <v>3</v>
      </c>
      <c r="K28" s="11">
        <f>'ranking-standaryzacja'!K28</f>
        <v>457</v>
      </c>
      <c r="L28">
        <f>'ranking-standaryzacja'!L28</f>
        <v>8.6</v>
      </c>
      <c r="M28">
        <f>'ranking-standaryzacja'!M28</f>
        <v>74.2</v>
      </c>
      <c r="N28">
        <f>'ranking-standaryzacja'!N28</f>
        <v>1.8</v>
      </c>
      <c r="O28">
        <f>'ranking-standaryzacja'!O28</f>
        <v>829</v>
      </c>
      <c r="P28">
        <f>'ranking-standaryzacja'!P28</f>
        <v>0.51</v>
      </c>
      <c r="Q28">
        <f>'ranking-standaryzacja'!Q28</f>
        <v>2.76</v>
      </c>
      <c r="R28">
        <f>'ranking-standaryzacja'!R28</f>
        <v>1.3</v>
      </c>
      <c r="S28">
        <f>'ranking-standaryzacja'!S28</f>
        <v>0.23</v>
      </c>
      <c r="T28" s="11">
        <f>'ranking-standaryzacja'!T28</f>
        <v>18.100000000000001</v>
      </c>
      <c r="U28" s="11">
        <f>'ranking-standaryzacja'!U28</f>
        <v>29.4</v>
      </c>
      <c r="V28" s="12">
        <f>'ranking-standaryzacja'!V28</f>
        <v>144.12425003756678</v>
      </c>
      <c r="W28"/>
    </row>
    <row r="29" spans="1:23" x14ac:dyDescent="0.2">
      <c r="A29" t="str">
        <f>'ranking-standaryzacja'!A29</f>
        <v>Wielka Brytania</v>
      </c>
      <c r="B29">
        <f>'ranking-standaryzacja'!B29</f>
        <v>7</v>
      </c>
      <c r="C29">
        <f>'ranking-standaryzacja'!C29</f>
        <v>124.3</v>
      </c>
      <c r="D29" s="11">
        <f>'ranking-standaryzacja'!D29</f>
        <v>231.76190476190473</v>
      </c>
      <c r="E29" s="11">
        <f>'ranking-standaryzacja'!E29</f>
        <v>20.5</v>
      </c>
      <c r="F29" s="11">
        <f>'ranking-standaryzacja'!F29</f>
        <v>9.6</v>
      </c>
      <c r="G29" s="11">
        <f>'ranking-standaryzacja'!G29</f>
        <v>2.6</v>
      </c>
      <c r="H29" s="11">
        <f>'ranking-standaryzacja'!H29</f>
        <v>19.899999999999999</v>
      </c>
      <c r="I29" s="11">
        <f>'ranking-standaryzacja'!I29</f>
        <v>11.7</v>
      </c>
      <c r="J29" s="11">
        <f>'ranking-standaryzacja'!J29</f>
        <v>-0.54545454545454541</v>
      </c>
      <c r="K29" s="11">
        <f>'ranking-standaryzacja'!K29</f>
        <v>567</v>
      </c>
      <c r="L29">
        <f>'ranking-standaryzacja'!L29</f>
        <v>1.8</v>
      </c>
      <c r="M29">
        <f>'ranking-standaryzacja'!M29</f>
        <v>93.8</v>
      </c>
      <c r="N29">
        <f>'ranking-standaryzacja'!N29</f>
        <v>3.7</v>
      </c>
      <c r="O29">
        <f>'ranking-standaryzacja'!O29</f>
        <v>6114</v>
      </c>
      <c r="P29">
        <f>'ranking-standaryzacja'!P29</f>
        <v>0.31</v>
      </c>
      <c r="Q29">
        <f>'ranking-standaryzacja'!Q29</f>
        <v>2.27</v>
      </c>
      <c r="R29">
        <f>'ranking-standaryzacja'!R29</f>
        <v>11.5</v>
      </c>
      <c r="S29">
        <f>'ranking-standaryzacja'!S29</f>
        <v>0.15</v>
      </c>
      <c r="T29" s="11">
        <f>'ranking-standaryzacja'!T29</f>
        <v>14.3</v>
      </c>
      <c r="U29" s="11">
        <f>'ranking-standaryzacja'!U29</f>
        <v>22.6</v>
      </c>
      <c r="V29" s="12">
        <f>'ranking-standaryzacja'!V29</f>
        <v>325.20000000000005</v>
      </c>
      <c r="W29"/>
    </row>
    <row r="30" spans="1:23" x14ac:dyDescent="0.2">
      <c r="A30" t="str">
        <f>'ranking-standaryzacja'!A30</f>
        <v>Włochy</v>
      </c>
      <c r="B30">
        <f>'ranking-standaryzacja'!B30</f>
        <v>14</v>
      </c>
      <c r="C30">
        <f>'ranking-standaryzacja'!C30</f>
        <v>123.6</v>
      </c>
      <c r="D30" s="11">
        <f>'ranking-standaryzacja'!D30</f>
        <v>236</v>
      </c>
      <c r="E30" s="11">
        <f>'ranking-standaryzacja'!E30</f>
        <v>83</v>
      </c>
      <c r="F30" s="11">
        <f>'ranking-standaryzacja'!F30</f>
        <v>5.9</v>
      </c>
      <c r="G30" s="11">
        <f>'ranking-standaryzacja'!G30</f>
        <v>3.9</v>
      </c>
      <c r="H30" s="11">
        <f>'ranking-standaryzacja'!H30</f>
        <v>25.2</v>
      </c>
      <c r="I30" s="11">
        <f>'ranking-standaryzacja'!I30</f>
        <v>14.2</v>
      </c>
      <c r="J30" s="11">
        <f>'ranking-standaryzacja'!J30</f>
        <v>2</v>
      </c>
      <c r="K30" s="11">
        <f>'ranking-standaryzacja'!K30</f>
        <v>557</v>
      </c>
      <c r="L30">
        <f>'ranking-standaryzacja'!L30</f>
        <v>9.8000000000000007</v>
      </c>
      <c r="M30">
        <f>'ranking-standaryzacja'!M30</f>
        <v>35.9</v>
      </c>
      <c r="N30">
        <f>'ranking-standaryzacja'!N30</f>
        <v>7.9</v>
      </c>
      <c r="O30">
        <f>'ranking-standaryzacja'!O30</f>
        <v>1977</v>
      </c>
      <c r="P30">
        <f>'ranking-standaryzacja'!P30</f>
        <v>0.82</v>
      </c>
      <c r="Q30">
        <f>'ranking-standaryzacja'!Q30</f>
        <v>2.72</v>
      </c>
      <c r="R30">
        <f>'ranking-standaryzacja'!R30</f>
        <v>13.88</v>
      </c>
      <c r="S30">
        <f>'ranking-standaryzacja'!S30</f>
        <v>0.16</v>
      </c>
      <c r="T30" s="11">
        <f>'ranking-standaryzacja'!T30</f>
        <v>20.399999999999999</v>
      </c>
      <c r="U30" s="11">
        <f>'ranking-standaryzacja'!U30</f>
        <v>26</v>
      </c>
      <c r="V30" s="12">
        <f>'ranking-standaryzacja'!V30</f>
        <v>144.2523062613476</v>
      </c>
      <c r="W30"/>
    </row>
    <row r="31" spans="1:23" x14ac:dyDescent="0.2">
      <c r="A31" t="s">
        <v>28</v>
      </c>
      <c r="B31">
        <f t="shared" ref="B31:L31" si="0">AVERAGE(B3:B30)</f>
        <v>14.178571428571429</v>
      </c>
      <c r="C31" s="12">
        <f t="shared" si="0"/>
        <v>106.59999999999998</v>
      </c>
      <c r="D31" s="11">
        <f t="shared" si="0"/>
        <v>223.30612244897955</v>
      </c>
      <c r="E31" s="11">
        <f t="shared" si="0"/>
        <v>56.678571428571438</v>
      </c>
      <c r="F31" s="11">
        <f t="shared" si="0"/>
        <v>11.912946428571427</v>
      </c>
      <c r="G31" s="11">
        <f t="shared" si="0"/>
        <v>5.9857142857142858</v>
      </c>
      <c r="H31" s="11">
        <f t="shared" si="0"/>
        <v>21.33061224489796</v>
      </c>
      <c r="I31" s="11">
        <f t="shared" si="0"/>
        <v>20.432142857142857</v>
      </c>
      <c r="J31" s="11">
        <f t="shared" si="0"/>
        <v>6.6233766233766236</v>
      </c>
      <c r="K31" s="11">
        <f t="shared" si="0"/>
        <v>519.57142857142856</v>
      </c>
      <c r="L31" s="13">
        <f t="shared" si="0"/>
        <v>13.078571428571431</v>
      </c>
      <c r="M31" s="13">
        <f t="shared" ref="M31:V31" si="1">AVERAGE(M3:M30)</f>
        <v>34.282142857142865</v>
      </c>
      <c r="N31" s="13">
        <f t="shared" si="1"/>
        <v>4.8289285714285706</v>
      </c>
      <c r="O31" s="13">
        <f t="shared" si="1"/>
        <v>2224.5357142857142</v>
      </c>
      <c r="P31" s="13">
        <f t="shared" si="1"/>
        <v>0.48892857142857132</v>
      </c>
      <c r="Q31" s="13">
        <f t="shared" si="1"/>
        <v>2.584285714285715</v>
      </c>
      <c r="R31" s="13">
        <f t="shared" si="1"/>
        <v>7.5371428571428583</v>
      </c>
      <c r="S31" s="13">
        <f t="shared" si="1"/>
        <v>0.18214285714285716</v>
      </c>
      <c r="T31" s="11">
        <f t="shared" si="1"/>
        <v>15.257142857142856</v>
      </c>
      <c r="U31" s="11">
        <f t="shared" si="1"/>
        <v>24.741326530612245</v>
      </c>
      <c r="V31" s="12">
        <f t="shared" si="1"/>
        <v>129.82660332345864</v>
      </c>
    </row>
    <row r="32" spans="1:23" x14ac:dyDescent="0.2">
      <c r="A32" t="s">
        <v>31</v>
      </c>
      <c r="B32">
        <f t="shared" ref="B32:L32" si="2">ABS(B31)</f>
        <v>14.178571428571429</v>
      </c>
      <c r="C32" s="12">
        <f t="shared" si="2"/>
        <v>106.59999999999998</v>
      </c>
      <c r="D32" s="11">
        <f t="shared" si="2"/>
        <v>223.30612244897955</v>
      </c>
      <c r="E32" s="11">
        <f t="shared" si="2"/>
        <v>56.678571428571438</v>
      </c>
      <c r="F32" s="11">
        <f t="shared" si="2"/>
        <v>11.912946428571427</v>
      </c>
      <c r="G32" s="11">
        <f t="shared" si="2"/>
        <v>5.9857142857142858</v>
      </c>
      <c r="H32" s="11">
        <f t="shared" si="2"/>
        <v>21.33061224489796</v>
      </c>
      <c r="I32" s="11">
        <f t="shared" si="2"/>
        <v>20.432142857142857</v>
      </c>
      <c r="J32" s="11">
        <f t="shared" si="2"/>
        <v>6.6233766233766236</v>
      </c>
      <c r="K32" s="11">
        <f t="shared" si="2"/>
        <v>519.57142857142856</v>
      </c>
      <c r="L32" s="13">
        <f t="shared" si="2"/>
        <v>13.078571428571431</v>
      </c>
      <c r="M32" s="13">
        <f t="shared" ref="M32:V32" si="3">ABS(M31)</f>
        <v>34.282142857142865</v>
      </c>
      <c r="N32" s="13">
        <f t="shared" si="3"/>
        <v>4.8289285714285706</v>
      </c>
      <c r="O32" s="13">
        <f t="shared" si="3"/>
        <v>2224.5357142857142</v>
      </c>
      <c r="P32" s="13">
        <f t="shared" si="3"/>
        <v>0.48892857142857132</v>
      </c>
      <c r="Q32" s="13">
        <f t="shared" si="3"/>
        <v>2.584285714285715</v>
      </c>
      <c r="R32" s="13">
        <f t="shared" si="3"/>
        <v>7.5371428571428583</v>
      </c>
      <c r="S32" s="13">
        <f t="shared" si="3"/>
        <v>0.18214285714285716</v>
      </c>
      <c r="T32" s="11">
        <f t="shared" si="3"/>
        <v>15.257142857142856</v>
      </c>
      <c r="U32" s="11">
        <f t="shared" si="3"/>
        <v>24.741326530612245</v>
      </c>
      <c r="V32" s="12">
        <f t="shared" si="3"/>
        <v>129.82660332345864</v>
      </c>
    </row>
    <row r="33" spans="1:29" x14ac:dyDescent="0.2">
      <c r="A33" t="s">
        <v>29</v>
      </c>
      <c r="B33">
        <f t="shared" ref="B33:L33" si="4">STDEV(B3:B30)</f>
        <v>7.5525495887816119</v>
      </c>
      <c r="C33" s="12">
        <f t="shared" si="4"/>
        <v>15.677230481037208</v>
      </c>
      <c r="D33" s="11">
        <f t="shared" si="4"/>
        <v>194.8053161058435</v>
      </c>
      <c r="E33" s="11">
        <f t="shared" si="4"/>
        <v>27.998959731242611</v>
      </c>
      <c r="F33" s="11">
        <f t="shared" si="4"/>
        <v>10.809797875880673</v>
      </c>
      <c r="G33" s="11">
        <f t="shared" si="4"/>
        <v>2.826811763927207</v>
      </c>
      <c r="H33" s="11">
        <f t="shared" si="4"/>
        <v>6.2830835214848815</v>
      </c>
      <c r="I33" s="11">
        <f t="shared" si="4"/>
        <v>7.7830801087253327</v>
      </c>
      <c r="J33" s="11">
        <f t="shared" si="4"/>
        <v>10.642267614805254</v>
      </c>
      <c r="K33" s="11">
        <f t="shared" si="4"/>
        <v>130.81664538198001</v>
      </c>
      <c r="L33" s="13">
        <f t="shared" si="4"/>
        <v>10.392068098558598</v>
      </c>
      <c r="M33" s="13">
        <f t="shared" ref="M33:V33" si="5">STDEV(M3:M30)</f>
        <v>41.420079703514595</v>
      </c>
      <c r="N33" s="13">
        <f t="shared" si="5"/>
        <v>3.6537280193185486</v>
      </c>
      <c r="O33" s="13">
        <f t="shared" si="5"/>
        <v>2285.7714069003432</v>
      </c>
      <c r="P33" s="13">
        <f t="shared" si="5"/>
        <v>0.21396329359329616</v>
      </c>
      <c r="Q33" s="13">
        <f t="shared" si="5"/>
        <v>0.64283762463020977</v>
      </c>
      <c r="R33" s="13">
        <f t="shared" si="5"/>
        <v>15.350002740292398</v>
      </c>
      <c r="S33" s="13">
        <f t="shared" si="5"/>
        <v>8.4123240407865715E-2</v>
      </c>
      <c r="T33" s="11">
        <f t="shared" si="5"/>
        <v>5.1659446500116637</v>
      </c>
      <c r="U33" s="11">
        <f t="shared" si="5"/>
        <v>10.15317035800917</v>
      </c>
      <c r="V33" s="12">
        <f t="shared" si="5"/>
        <v>105.03889553459506</v>
      </c>
    </row>
    <row r="34" spans="1:29" x14ac:dyDescent="0.2">
      <c r="A34" t="s">
        <v>30</v>
      </c>
      <c r="B34">
        <f t="shared" ref="B34:L34" si="6">B33/B32*100</f>
        <v>53.26735226344713</v>
      </c>
      <c r="C34" s="12">
        <f t="shared" si="6"/>
        <v>14.706595197971117</v>
      </c>
      <c r="D34" s="11">
        <f t="shared" si="6"/>
        <v>87.236889866444272</v>
      </c>
      <c r="E34" s="11">
        <f t="shared" si="6"/>
        <v>49.39955088057927</v>
      </c>
      <c r="F34" s="11">
        <f t="shared" si="6"/>
        <v>90.739918463454046</v>
      </c>
      <c r="G34" s="11">
        <f t="shared" si="6"/>
        <v>47.225972189714675</v>
      </c>
      <c r="H34" s="11">
        <f t="shared" si="6"/>
        <v>29.455711112969691</v>
      </c>
      <c r="I34" s="11">
        <f t="shared" si="6"/>
        <v>38.09233404025683</v>
      </c>
      <c r="J34" s="11">
        <f t="shared" si="6"/>
        <v>160.67737379215777</v>
      </c>
      <c r="K34" s="11">
        <f t="shared" si="6"/>
        <v>25.177798121359913</v>
      </c>
      <c r="L34" s="13">
        <f t="shared" si="6"/>
        <v>79.458740240207732</v>
      </c>
      <c r="M34" s="13">
        <f t="shared" ref="M34:V34" si="7">M33/M32*100</f>
        <v>120.82115133851529</v>
      </c>
      <c r="N34" s="13">
        <f t="shared" si="7"/>
        <v>75.663327077079629</v>
      </c>
      <c r="O34" s="13">
        <f t="shared" si="7"/>
        <v>102.7527403683106</v>
      </c>
      <c r="P34" s="13">
        <f t="shared" si="7"/>
        <v>43.761667060717997</v>
      </c>
      <c r="Q34" s="13">
        <f t="shared" si="7"/>
        <v>24.874866624717896</v>
      </c>
      <c r="R34" s="13">
        <f t="shared" si="7"/>
        <v>203.65811065588849</v>
      </c>
      <c r="S34" s="13">
        <f t="shared" si="7"/>
        <v>46.185308459220387</v>
      </c>
      <c r="T34" s="11">
        <f t="shared" si="7"/>
        <v>33.859187780975326</v>
      </c>
      <c r="U34" s="11">
        <f t="shared" si="7"/>
        <v>41.037291777571966</v>
      </c>
      <c r="V34" s="12">
        <f t="shared" si="7"/>
        <v>80.907065921530858</v>
      </c>
      <c r="Y34" s="11"/>
    </row>
    <row r="35" spans="1:29" x14ac:dyDescent="0.2">
      <c r="A35" t="s">
        <v>33</v>
      </c>
      <c r="B35">
        <f t="shared" ref="B35:L35" si="8">MAX(B3:B30)</f>
        <v>37</v>
      </c>
      <c r="C35" s="12">
        <f t="shared" si="8"/>
        <v>131.4</v>
      </c>
      <c r="D35" s="11">
        <f t="shared" si="8"/>
        <v>687</v>
      </c>
      <c r="E35" s="11">
        <f t="shared" si="8"/>
        <v>100</v>
      </c>
      <c r="F35" s="11">
        <f t="shared" si="8"/>
        <v>47.112499999999997</v>
      </c>
      <c r="G35" s="11">
        <f t="shared" si="8"/>
        <v>14.112499999999997</v>
      </c>
      <c r="H35" s="11">
        <f t="shared" si="8"/>
        <v>36.799999999999997</v>
      </c>
      <c r="I35" s="11">
        <f t="shared" si="8"/>
        <v>41.2</v>
      </c>
      <c r="J35" s="11">
        <f t="shared" si="8"/>
        <v>49</v>
      </c>
      <c r="K35" s="11">
        <f t="shared" si="8"/>
        <v>790</v>
      </c>
      <c r="L35" s="13">
        <f t="shared" si="8"/>
        <v>44.2</v>
      </c>
      <c r="M35" s="13">
        <f t="shared" ref="M35:V35" si="9">MAX(M3:M30)</f>
        <v>178.4</v>
      </c>
      <c r="N35" s="13">
        <f t="shared" si="9"/>
        <v>17</v>
      </c>
      <c r="O35" s="13">
        <f t="shared" si="9"/>
        <v>10947</v>
      </c>
      <c r="P35" s="13">
        <f t="shared" si="9"/>
        <v>1.02</v>
      </c>
      <c r="Q35" s="13">
        <f t="shared" si="9"/>
        <v>4.74</v>
      </c>
      <c r="R35" s="13">
        <f t="shared" si="9"/>
        <v>78.03</v>
      </c>
      <c r="S35" s="13">
        <f t="shared" si="9"/>
        <v>0.35</v>
      </c>
      <c r="T35" s="11">
        <f t="shared" si="9"/>
        <v>25.4</v>
      </c>
      <c r="U35" s="11">
        <f t="shared" si="9"/>
        <v>60.7</v>
      </c>
      <c r="V35" s="12">
        <f t="shared" si="9"/>
        <v>434.97499999999997</v>
      </c>
    </row>
    <row r="36" spans="1:29" x14ac:dyDescent="0.2">
      <c r="A36" t="s">
        <v>34</v>
      </c>
      <c r="B36">
        <f t="shared" ref="B36:L36" si="10">MIN(B3:B30)</f>
        <v>7</v>
      </c>
      <c r="C36" s="12">
        <f t="shared" si="10"/>
        <v>61.6</v>
      </c>
      <c r="D36" s="11">
        <f t="shared" si="10"/>
        <v>1</v>
      </c>
      <c r="E36" s="11">
        <f t="shared" si="10"/>
        <v>-24</v>
      </c>
      <c r="F36" s="11">
        <f t="shared" si="10"/>
        <v>1.9</v>
      </c>
      <c r="G36" s="11">
        <f t="shared" si="10"/>
        <v>2.1</v>
      </c>
      <c r="H36" s="11">
        <f t="shared" si="10"/>
        <v>9.8571428571428577</v>
      </c>
      <c r="I36" s="11">
        <f t="shared" si="10"/>
        <v>8.8000000000000007</v>
      </c>
      <c r="J36" s="11">
        <f t="shared" si="10"/>
        <v>-7</v>
      </c>
      <c r="K36" s="11">
        <f t="shared" si="10"/>
        <v>294</v>
      </c>
      <c r="L36" s="13">
        <f t="shared" si="10"/>
        <v>0.2</v>
      </c>
      <c r="M36" s="13">
        <f t="shared" ref="M36:V36" si="11">MIN(M3:M30)</f>
        <v>0</v>
      </c>
      <c r="N36" s="13">
        <f t="shared" si="11"/>
        <v>0.3</v>
      </c>
      <c r="O36" s="13">
        <f t="shared" si="11"/>
        <v>163</v>
      </c>
      <c r="P36" s="13">
        <f t="shared" si="11"/>
        <v>0.14000000000000001</v>
      </c>
      <c r="Q36" s="13">
        <f t="shared" si="11"/>
        <v>1.75</v>
      </c>
      <c r="R36" s="13">
        <f t="shared" si="11"/>
        <v>0</v>
      </c>
      <c r="S36" s="13">
        <f t="shared" si="11"/>
        <v>0.01</v>
      </c>
      <c r="T36" s="11">
        <f t="shared" si="11"/>
        <v>7.5</v>
      </c>
      <c r="U36" s="11">
        <f t="shared" si="11"/>
        <v>13.9</v>
      </c>
      <c r="V36" s="12">
        <f t="shared" si="11"/>
        <v>9.64</v>
      </c>
    </row>
    <row r="41" spans="1:29" x14ac:dyDescent="0.2">
      <c r="AA41">
        <f>COLUMNS(B42:V42)</f>
        <v>21</v>
      </c>
    </row>
    <row r="42" spans="1:29" x14ac:dyDescent="0.2">
      <c r="B42" t="s">
        <v>35</v>
      </c>
      <c r="C42" s="12" t="s">
        <v>36</v>
      </c>
      <c r="D42" s="11" t="s">
        <v>37</v>
      </c>
      <c r="E42" s="11" t="s">
        <v>38</v>
      </c>
      <c r="F42" s="11" t="s">
        <v>39</v>
      </c>
      <c r="G42" s="11" t="s">
        <v>40</v>
      </c>
      <c r="H42" s="11" t="s">
        <v>41</v>
      </c>
      <c r="I42" s="11" t="s">
        <v>42</v>
      </c>
      <c r="J42" s="11" t="s">
        <v>43</v>
      </c>
      <c r="K42" s="11" t="s">
        <v>44</v>
      </c>
      <c r="L42" t="s">
        <v>45</v>
      </c>
      <c r="M42" t="s">
        <v>46</v>
      </c>
      <c r="N42" t="s">
        <v>47</v>
      </c>
      <c r="O42" t="s">
        <v>48</v>
      </c>
      <c r="P42" t="s">
        <v>49</v>
      </c>
      <c r="Q42" t="s">
        <v>50</v>
      </c>
      <c r="R42" t="s">
        <v>51</v>
      </c>
      <c r="S42" t="s">
        <v>52</v>
      </c>
      <c r="T42" s="11" t="s">
        <v>53</v>
      </c>
      <c r="U42" s="11" t="s">
        <v>54</v>
      </c>
      <c r="V42" s="12" t="s">
        <v>135</v>
      </c>
      <c r="W42"/>
      <c r="Y42" s="13"/>
    </row>
    <row r="43" spans="1:29" x14ac:dyDescent="0.2">
      <c r="B43" t="str">
        <f>B1</f>
        <v>X1</v>
      </c>
      <c r="C43" s="12" t="str">
        <f t="shared" ref="C43:V43" si="12">C1</f>
        <v>X5</v>
      </c>
      <c r="D43" s="11" t="str">
        <f t="shared" si="12"/>
        <v>X6</v>
      </c>
      <c r="E43" s="11" t="str">
        <f t="shared" si="12"/>
        <v>X8</v>
      </c>
      <c r="F43" s="11" t="str">
        <f t="shared" si="12"/>
        <v>X10</v>
      </c>
      <c r="G43" s="11" t="str">
        <f t="shared" si="12"/>
        <v>X11</v>
      </c>
      <c r="H43" s="11" t="str">
        <f t="shared" si="12"/>
        <v>X12</v>
      </c>
      <c r="I43" s="11" t="str">
        <f t="shared" si="12"/>
        <v>X13</v>
      </c>
      <c r="J43" s="11" t="str">
        <f t="shared" si="12"/>
        <v>X14</v>
      </c>
      <c r="K43" s="11" t="str">
        <f t="shared" si="12"/>
        <v>X15</v>
      </c>
      <c r="L43" t="str">
        <f t="shared" si="12"/>
        <v>X16</v>
      </c>
      <c r="M43" t="str">
        <f t="shared" si="12"/>
        <v>X17</v>
      </c>
      <c r="N43" t="str">
        <f t="shared" si="12"/>
        <v>X18</v>
      </c>
      <c r="O43" t="str">
        <f t="shared" si="12"/>
        <v>X19</v>
      </c>
      <c r="P43" t="str">
        <f t="shared" si="12"/>
        <v>X20</v>
      </c>
      <c r="Q43" t="str">
        <f t="shared" si="12"/>
        <v>X21</v>
      </c>
      <c r="R43" t="str">
        <f t="shared" si="12"/>
        <v>X23</v>
      </c>
      <c r="S43" t="str">
        <f t="shared" si="12"/>
        <v>X24</v>
      </c>
      <c r="T43" s="11" t="str">
        <f t="shared" si="12"/>
        <v>X25</v>
      </c>
      <c r="U43" s="11" t="str">
        <f t="shared" si="12"/>
        <v>X26</v>
      </c>
      <c r="V43" s="12" t="str">
        <f t="shared" si="12"/>
        <v>X27</v>
      </c>
      <c r="W43"/>
      <c r="X43"/>
      <c r="Z43" t="s">
        <v>32</v>
      </c>
      <c r="AA43" t="s">
        <v>55</v>
      </c>
      <c r="AB43" t="s">
        <v>127</v>
      </c>
      <c r="AC43" t="s">
        <v>130</v>
      </c>
    </row>
    <row r="44" spans="1:29" x14ac:dyDescent="0.2">
      <c r="A44" t="str">
        <f>A3</f>
        <v>Austria</v>
      </c>
      <c r="B44">
        <f>(B3-$B$36)/($B$35-$B$36)</f>
        <v>0.13333333333333333</v>
      </c>
      <c r="C44" s="12">
        <f>(C3-$C$36)/($C$35-$C$36)</f>
        <v>0.62464183381088823</v>
      </c>
      <c r="D44" s="11">
        <f>($D$35-D3)/($D$35-$D$36)</f>
        <v>0.46793002915451892</v>
      </c>
      <c r="E44" s="11">
        <f>($E$35-E3)/($E$35-$E$36)</f>
        <v>0.25</v>
      </c>
      <c r="F44" s="11">
        <f t="shared" ref="F44:F71" si="13">($F$35-F3)/($F$35-$F$36)</f>
        <v>1</v>
      </c>
      <c r="G44" s="11">
        <f>($G$35-G3)/($G$35-$G$36)</f>
        <v>0.85223725286160246</v>
      </c>
      <c r="H44" s="11">
        <f>($H$35-H3)/($H$35-$H$36)</f>
        <v>0.63096500530222688</v>
      </c>
      <c r="I44" s="11">
        <f>($I$35-I3)/($I$35-$I$36)</f>
        <v>0.5</v>
      </c>
      <c r="J44" s="11">
        <f>($J$35-J3)/($J$35-$J$36)</f>
        <v>0.8214285714285714</v>
      </c>
      <c r="K44" s="11">
        <f>($K$35-K3)/($K$35-$K$36)</f>
        <v>0.38911290322580644</v>
      </c>
      <c r="L44" s="13">
        <f>(L3-$L$36)/($L$35-$L$36)</f>
        <v>0.60909090909090913</v>
      </c>
      <c r="M44" s="13">
        <f>(M3-$M$36)/($M$35-$M$36)</f>
        <v>8.464125560538116E-2</v>
      </c>
      <c r="N44" s="13">
        <f>(N3-$N$36)/($N$35-$N$36)</f>
        <v>1</v>
      </c>
      <c r="O44" s="13">
        <f>(O3-$O$36)/($O$35-$O$36)</f>
        <v>0.20113130563798221</v>
      </c>
      <c r="P44" s="13">
        <f>(P3-$P$36)/($P$35-$P$36)</f>
        <v>0.1818181818181818</v>
      </c>
      <c r="Q44" s="13">
        <f>(Q3-$Q$36)/($Q$35-$Q$36)</f>
        <v>0.2073578595317726</v>
      </c>
      <c r="R44" s="13">
        <f>(R3-$R$36)/($R$35-$R$36)</f>
        <v>9.0606177111367425E-2</v>
      </c>
      <c r="S44" s="13">
        <f>(S3-$S$36)/($S$35-$S$36)</f>
        <v>0.35294117647058831</v>
      </c>
      <c r="T44" s="11">
        <f>($T$35-T3)/($T$35-$T$36)</f>
        <v>0.8938547486033519</v>
      </c>
      <c r="U44" s="11">
        <f>($U$35-U3)/($U$35-$U$36)</f>
        <v>0.94017094017094005</v>
      </c>
      <c r="V44" s="12">
        <f>(V3-$V$36)/($V$35-$V$36)</f>
        <v>0.36950605531564529</v>
      </c>
      <c r="Z44">
        <f t="shared" ref="Z44:Z71" si="14">SUM(B44:V44)</f>
        <v>10.600767538473066</v>
      </c>
      <c r="AA44">
        <f>Z44/$AA$41</f>
        <v>0.50479845421300318</v>
      </c>
      <c r="AB44">
        <f>AA44-$AA$73</f>
        <v>0.14386169119878028</v>
      </c>
      <c r="AC44">
        <f>AB44/$AB$74</f>
        <v>0.65276774028167239</v>
      </c>
    </row>
    <row r="45" spans="1:29" x14ac:dyDescent="0.2">
      <c r="A45" t="str">
        <f t="shared" ref="A45:A71" si="15">A4</f>
        <v>Belgia</v>
      </c>
      <c r="B45">
        <f t="shared" ref="B45:B71" si="16">(B4-$B$36)/($B$35-$B$36)</f>
        <v>0.1</v>
      </c>
      <c r="C45" s="12">
        <f t="shared" ref="C45:C71" si="17">(C4-$C$36)/($C$35-$C$36)</f>
        <v>0.53438395415472772</v>
      </c>
      <c r="D45" s="11">
        <f t="shared" ref="D45:D71" si="18">($D$35-D4)/($D$35-$D$36)</f>
        <v>0.66361238372900178</v>
      </c>
      <c r="E45" s="11">
        <f t="shared" ref="E45:E71" si="19">($E$35-E4)/($E$35-$E$36)</f>
        <v>0.18629032258064512</v>
      </c>
      <c r="F45" s="11">
        <f t="shared" si="13"/>
        <v>0.78545756151506763</v>
      </c>
      <c r="G45" s="11">
        <f t="shared" ref="G45:G71" si="20">($G$35-G4)/($G$35-$G$36)</f>
        <v>0.80853277835587922</v>
      </c>
      <c r="H45" s="11">
        <f t="shared" ref="H45:H71" si="21">($H$35-H4)/($H$35-$H$36)</f>
        <v>0.51590668080593849</v>
      </c>
      <c r="I45" s="11">
        <f t="shared" ref="I45:I71" si="22">($I$35-I4)/($I$35-$I$36)</f>
        <v>0.75</v>
      </c>
      <c r="J45" s="11">
        <f t="shared" ref="J45:J71" si="23">($J$35-J4)/($J$35-$J$36)</f>
        <v>0.7142857142857143</v>
      </c>
      <c r="K45" s="11">
        <f t="shared" ref="K45:K71" si="24">($K$35-K4)/($K$35-$K$36)</f>
        <v>0.59879032258064513</v>
      </c>
      <c r="L45" s="13">
        <f t="shared" ref="L45:L71" si="25">(L4-$L$36)/($L$35-$L$36)</f>
        <v>6.5909090909090903E-2</v>
      </c>
      <c r="M45" s="13">
        <f t="shared" ref="M45:M71" si="26">(M4-$M$36)/($M$35-$M$36)</f>
        <v>3.811659192825112E-2</v>
      </c>
      <c r="N45" s="13">
        <f t="shared" ref="N45:N71" si="27">(N4-$N$36)/($N$35-$N$36)</f>
        <v>0.125748502994012</v>
      </c>
      <c r="O45" s="13">
        <f t="shared" ref="O45:O71" si="28">(O4-$O$36)/($O$35-$O$36)</f>
        <v>0.17368323442136499</v>
      </c>
      <c r="P45" s="13">
        <f t="shared" ref="P45:P71" si="29">(P4-$P$36)/($P$35-$P$36)</f>
        <v>0.26136363636363635</v>
      </c>
      <c r="Q45" s="13">
        <f t="shared" ref="Q45:Q71" si="30">(Q4-$Q$36)/($Q$35-$Q$36)</f>
        <v>0.15719063545150508</v>
      </c>
      <c r="R45" s="13">
        <f t="shared" ref="R45:R71" si="31">(R4-$R$36)/($R$35-$R$36)</f>
        <v>5.4081763424323977E-2</v>
      </c>
      <c r="S45" s="13">
        <f t="shared" ref="S45:S71" si="32">(S4-$S$36)/($S$35-$S$36)</f>
        <v>0.41176470588235292</v>
      </c>
      <c r="T45" s="11">
        <f t="shared" ref="T45:T71" si="33">($T$35-T4)/($T$35-$T$36)</f>
        <v>0.36871508379888257</v>
      </c>
      <c r="U45" s="11">
        <f t="shared" ref="U45:U71" si="34">($U$35-U4)/($U$35-$U$36)</f>
        <v>0.83547008547008539</v>
      </c>
      <c r="V45" s="12">
        <f t="shared" ref="V45:V71" si="35">(V4-$V$36)/($V$35-$V$36)</f>
        <v>0.1576639589970259</v>
      </c>
      <c r="Z45">
        <f t="shared" si="14"/>
        <v>8.306967007648149</v>
      </c>
      <c r="AA45">
        <f t="shared" ref="AA45:AA71" si="36">Z45/$AA$41</f>
        <v>0.3955698575070547</v>
      </c>
      <c r="AB45">
        <f t="shared" ref="AB45:AB71" si="37">AA45-$AA$73</f>
        <v>3.4633094492831806E-2</v>
      </c>
      <c r="AC45">
        <f t="shared" ref="AC45:AC71" si="38">AB45/$AB$74</f>
        <v>0.15714653875304316</v>
      </c>
    </row>
    <row r="46" spans="1:29" x14ac:dyDescent="0.2">
      <c r="A46" t="str">
        <f t="shared" si="15"/>
        <v>Bułgaria</v>
      </c>
      <c r="B46">
        <f t="shared" si="16"/>
        <v>0.76666666666666672</v>
      </c>
      <c r="C46" s="12">
        <f t="shared" si="17"/>
        <v>0.65616045845272197</v>
      </c>
      <c r="D46" s="11">
        <f t="shared" si="18"/>
        <v>0.96647230320699706</v>
      </c>
      <c r="E46" s="11">
        <f t="shared" si="19"/>
        <v>0.39758064516129032</v>
      </c>
      <c r="F46" s="11">
        <f t="shared" si="13"/>
        <v>0</v>
      </c>
      <c r="G46" s="11">
        <f t="shared" si="20"/>
        <v>0.59313215400624342</v>
      </c>
      <c r="H46" s="11">
        <f t="shared" si="21"/>
        <v>0.77571580063626733</v>
      </c>
      <c r="I46" s="11">
        <f t="shared" si="22"/>
        <v>0.69135802469135799</v>
      </c>
      <c r="J46" s="11">
        <f t="shared" si="23"/>
        <v>0.875</v>
      </c>
      <c r="K46" s="11">
        <f t="shared" si="24"/>
        <v>0.47782258064516131</v>
      </c>
      <c r="L46" s="13">
        <f t="shared" si="25"/>
        <v>0.20454545454545456</v>
      </c>
      <c r="M46" s="13">
        <f t="shared" si="26"/>
        <v>0.11939461883408072</v>
      </c>
      <c r="N46" s="13">
        <f t="shared" si="27"/>
        <v>0</v>
      </c>
      <c r="O46" s="13">
        <f t="shared" si="28"/>
        <v>1.9473293768545993E-2</v>
      </c>
      <c r="P46" s="13">
        <f t="shared" si="29"/>
        <v>1</v>
      </c>
      <c r="Q46" s="13">
        <f t="shared" si="30"/>
        <v>0.48160535117056852</v>
      </c>
      <c r="R46" s="13">
        <f t="shared" si="31"/>
        <v>1.2815583749839805E-2</v>
      </c>
      <c r="S46" s="13">
        <f t="shared" si="32"/>
        <v>0.70588235294117652</v>
      </c>
      <c r="T46" s="11">
        <f t="shared" si="33"/>
        <v>0.63128491620111726</v>
      </c>
      <c r="U46" s="11">
        <f t="shared" si="34"/>
        <v>0</v>
      </c>
      <c r="V46" s="12">
        <f t="shared" si="35"/>
        <v>5.5344610718610035E-2</v>
      </c>
      <c r="Z46">
        <f t="shared" si="14"/>
        <v>9.4302548153960988</v>
      </c>
      <c r="AA46">
        <f t="shared" si="36"/>
        <v>0.44905975311409996</v>
      </c>
      <c r="AB46">
        <f t="shared" si="37"/>
        <v>8.8122990099877063E-2</v>
      </c>
      <c r="AC46">
        <f t="shared" si="38"/>
        <v>0.39985519866353864</v>
      </c>
    </row>
    <row r="47" spans="1:29" x14ac:dyDescent="0.2">
      <c r="A47" t="str">
        <f t="shared" si="15"/>
        <v>Chorwacja</v>
      </c>
      <c r="B47">
        <f t="shared" si="16"/>
        <v>1</v>
      </c>
      <c r="C47" s="12">
        <f t="shared" si="17"/>
        <v>0.24498567335243551</v>
      </c>
      <c r="D47" s="11">
        <f t="shared" si="18"/>
        <v>0.20116618075801748</v>
      </c>
      <c r="E47" s="11">
        <f t="shared" si="19"/>
        <v>0.39032258064516129</v>
      </c>
      <c r="F47" s="11">
        <f t="shared" si="13"/>
        <v>0.88249930881946359</v>
      </c>
      <c r="G47" s="11">
        <f t="shared" si="20"/>
        <v>0.51300728407908414</v>
      </c>
      <c r="H47" s="11">
        <f t="shared" si="21"/>
        <v>1</v>
      </c>
      <c r="I47" s="11">
        <f t="shared" si="22"/>
        <v>0.85185185185185175</v>
      </c>
      <c r="J47" s="11">
        <f t="shared" si="23"/>
        <v>0.6607142857142857</v>
      </c>
      <c r="K47" s="11">
        <f t="shared" si="24"/>
        <v>0.78830645161290325</v>
      </c>
      <c r="L47" s="13">
        <f t="shared" si="25"/>
        <v>0.5</v>
      </c>
      <c r="M47" s="13">
        <f t="shared" si="26"/>
        <v>0.14405829596412556</v>
      </c>
      <c r="N47" s="13">
        <f t="shared" si="27"/>
        <v>0.22814371257485033</v>
      </c>
      <c r="O47" s="13">
        <f t="shared" si="28"/>
        <v>0.10988501483679525</v>
      </c>
      <c r="P47" s="13">
        <f t="shared" si="29"/>
        <v>0.65909090909090906</v>
      </c>
      <c r="Q47" s="13">
        <f t="shared" si="30"/>
        <v>0.46488294314381273</v>
      </c>
      <c r="R47" s="13">
        <f t="shared" si="31"/>
        <v>4.2291426374471358E-3</v>
      </c>
      <c r="S47" s="13">
        <f t="shared" si="32"/>
        <v>0.55882352941176472</v>
      </c>
      <c r="T47" s="11">
        <f t="shared" si="33"/>
        <v>0</v>
      </c>
      <c r="U47" s="11">
        <f t="shared" si="34"/>
        <v>0.64835164835164827</v>
      </c>
      <c r="V47" s="12">
        <f t="shared" si="35"/>
        <v>9.0971430362733696E-2</v>
      </c>
      <c r="Z47">
        <f t="shared" si="14"/>
        <v>9.9412902432072894</v>
      </c>
      <c r="AA47">
        <f t="shared" si="36"/>
        <v>0.4733947734860614</v>
      </c>
      <c r="AB47">
        <f t="shared" si="37"/>
        <v>0.11245801047183851</v>
      </c>
      <c r="AC47">
        <f t="shared" si="38"/>
        <v>0.51027456135519877</v>
      </c>
    </row>
    <row r="48" spans="1:29" x14ac:dyDescent="0.2">
      <c r="A48" t="str">
        <f t="shared" si="15"/>
        <v>Cypr</v>
      </c>
      <c r="B48">
        <f t="shared" si="16"/>
        <v>0</v>
      </c>
      <c r="C48" s="12">
        <f t="shared" si="17"/>
        <v>0.62320916905444101</v>
      </c>
      <c r="D48" s="11">
        <f t="shared" si="18"/>
        <v>0.58892128279883382</v>
      </c>
      <c r="E48" s="11">
        <f t="shared" si="19"/>
        <v>3.3064516129032211E-2</v>
      </c>
      <c r="F48" s="11">
        <f t="shared" si="13"/>
        <v>0.56732098424108368</v>
      </c>
      <c r="G48" s="11">
        <f t="shared" si="20"/>
        <v>0.91675338189386035</v>
      </c>
      <c r="H48" s="11">
        <f t="shared" si="21"/>
        <v>0</v>
      </c>
      <c r="I48" s="11">
        <f t="shared" si="22"/>
        <v>0.42901234567901236</v>
      </c>
      <c r="J48" s="11">
        <f t="shared" si="23"/>
        <v>0.32142857142857145</v>
      </c>
      <c r="K48" s="11">
        <f t="shared" si="24"/>
        <v>0.17338709677419356</v>
      </c>
      <c r="L48" s="13">
        <f t="shared" si="25"/>
        <v>8.6363636363636365E-2</v>
      </c>
      <c r="M48" s="13">
        <f t="shared" si="26"/>
        <v>1</v>
      </c>
      <c r="N48" s="13">
        <f t="shared" si="27"/>
        <v>7.1856287425149698E-2</v>
      </c>
      <c r="O48" s="13">
        <f t="shared" si="28"/>
        <v>0.21448442136498516</v>
      </c>
      <c r="P48" s="13">
        <f t="shared" si="29"/>
        <v>0.13636363636363635</v>
      </c>
      <c r="Q48" s="13">
        <f t="shared" si="30"/>
        <v>0.46488294314381273</v>
      </c>
      <c r="R48" s="13">
        <f t="shared" si="31"/>
        <v>2.1786492374727671E-3</v>
      </c>
      <c r="S48" s="13">
        <f t="shared" si="32"/>
        <v>0.26470588235294124</v>
      </c>
      <c r="T48" s="11">
        <f t="shared" si="33"/>
        <v>0.84916201117318435</v>
      </c>
      <c r="U48" s="11">
        <f t="shared" si="34"/>
        <v>0.75854700854700852</v>
      </c>
      <c r="V48" s="12">
        <f t="shared" si="35"/>
        <v>0.31801644900670961</v>
      </c>
      <c r="Z48">
        <f t="shared" si="14"/>
        <v>7.8196582729775663</v>
      </c>
      <c r="AA48">
        <f t="shared" si="36"/>
        <v>0.37236467966559839</v>
      </c>
      <c r="AB48">
        <f t="shared" si="37"/>
        <v>1.1427916651375492E-2</v>
      </c>
      <c r="AC48">
        <f t="shared" si="38"/>
        <v>5.1853799760619823E-2</v>
      </c>
    </row>
    <row r="49" spans="1:29" x14ac:dyDescent="0.2">
      <c r="A49" t="str">
        <f t="shared" si="15"/>
        <v>Czechy</v>
      </c>
      <c r="B49">
        <f t="shared" si="16"/>
        <v>6.6666666666666666E-2</v>
      </c>
      <c r="C49" s="12">
        <f t="shared" si="17"/>
        <v>0.9083094555873924</v>
      </c>
      <c r="D49" s="11">
        <f t="shared" si="18"/>
        <v>0.98979591836734693</v>
      </c>
      <c r="E49" s="11">
        <f t="shared" si="19"/>
        <v>0.60483870967741937</v>
      </c>
      <c r="F49" s="11">
        <f t="shared" si="13"/>
        <v>0.72573956317390109</v>
      </c>
      <c r="G49" s="11">
        <f t="shared" si="20"/>
        <v>0.861602497398543</v>
      </c>
      <c r="H49" s="11">
        <f t="shared" si="21"/>
        <v>0.68292682926829273</v>
      </c>
      <c r="I49" s="11">
        <f t="shared" si="22"/>
        <v>0.68209876543209869</v>
      </c>
      <c r="J49" s="11">
        <f t="shared" si="23"/>
        <v>0.8392857142857143</v>
      </c>
      <c r="K49" s="11">
        <f t="shared" si="24"/>
        <v>1</v>
      </c>
      <c r="L49" s="13">
        <f t="shared" si="25"/>
        <v>0.17727272727272728</v>
      </c>
      <c r="M49" s="13">
        <f t="shared" si="26"/>
        <v>3.3071748878923765E-2</v>
      </c>
      <c r="N49" s="13">
        <f t="shared" si="27"/>
        <v>0.47305389221556887</v>
      </c>
      <c r="O49" s="13">
        <f t="shared" si="28"/>
        <v>0.29961053412462907</v>
      </c>
      <c r="P49" s="13">
        <f t="shared" si="29"/>
        <v>0.73863636363636365</v>
      </c>
      <c r="Q49" s="13">
        <f t="shared" si="30"/>
        <v>0.18729096989966557</v>
      </c>
      <c r="R49" s="13">
        <f t="shared" si="31"/>
        <v>7.6893502499038827E-2</v>
      </c>
      <c r="S49" s="13">
        <f t="shared" si="32"/>
        <v>0.8529411764705882</v>
      </c>
      <c r="T49" s="11">
        <f t="shared" si="33"/>
        <v>0.82122905027932969</v>
      </c>
      <c r="U49" s="11">
        <f t="shared" si="34"/>
        <v>0.95940170940170943</v>
      </c>
      <c r="V49" s="12">
        <f t="shared" si="35"/>
        <v>0.22713860839103295</v>
      </c>
      <c r="Z49">
        <f t="shared" si="14"/>
        <v>12.207804402926952</v>
      </c>
      <c r="AA49">
        <f t="shared" si="36"/>
        <v>0.58132401918699772</v>
      </c>
      <c r="AB49">
        <f t="shared" si="37"/>
        <v>0.22038725617277483</v>
      </c>
      <c r="AC49">
        <f t="shared" si="38"/>
        <v>1</v>
      </c>
    </row>
    <row r="50" spans="1:29" x14ac:dyDescent="0.2">
      <c r="A50" t="str">
        <f t="shared" si="15"/>
        <v>Dania</v>
      </c>
      <c r="B50">
        <f t="shared" si="16"/>
        <v>0</v>
      </c>
      <c r="C50" s="12">
        <f t="shared" si="17"/>
        <v>0.53295128939828063</v>
      </c>
      <c r="D50" s="11">
        <f t="shared" si="18"/>
        <v>0.66361238372900178</v>
      </c>
      <c r="E50" s="11">
        <f t="shared" si="19"/>
        <v>1</v>
      </c>
      <c r="F50" s="11">
        <f t="shared" si="13"/>
        <v>0.93143489079347519</v>
      </c>
      <c r="G50" s="11">
        <f t="shared" si="20"/>
        <v>0.52549427679500504</v>
      </c>
      <c r="H50" s="11">
        <f t="shared" si="21"/>
        <v>0.62725344644750802</v>
      </c>
      <c r="I50" s="11">
        <f t="shared" si="22"/>
        <v>0.39506172839506182</v>
      </c>
      <c r="J50" s="11">
        <f t="shared" si="23"/>
        <v>0.6607142857142857</v>
      </c>
      <c r="K50" s="11">
        <f t="shared" si="24"/>
        <v>0</v>
      </c>
      <c r="L50" s="13">
        <f t="shared" si="25"/>
        <v>0.4</v>
      </c>
      <c r="M50" s="13">
        <f t="shared" si="26"/>
        <v>1.4013452914798205E-2</v>
      </c>
      <c r="N50" s="13">
        <f t="shared" si="27"/>
        <v>0.28143712574850299</v>
      </c>
      <c r="O50" s="13">
        <f t="shared" si="28"/>
        <v>0.38102744807121663</v>
      </c>
      <c r="P50" s="13">
        <f t="shared" si="29"/>
        <v>0.31818181818181812</v>
      </c>
      <c r="Q50" s="13">
        <f t="shared" si="30"/>
        <v>1</v>
      </c>
      <c r="R50" s="13">
        <f t="shared" si="31"/>
        <v>5.4338075099320773E-2</v>
      </c>
      <c r="S50" s="13">
        <f t="shared" si="32"/>
        <v>0.20588235294117652</v>
      </c>
      <c r="T50" s="11">
        <f t="shared" si="33"/>
        <v>1</v>
      </c>
      <c r="U50" s="11">
        <f t="shared" si="34"/>
        <v>0.93803418803418803</v>
      </c>
      <c r="V50" s="12">
        <f t="shared" si="35"/>
        <v>0.13856136927363139</v>
      </c>
      <c r="Z50">
        <f t="shared" si="14"/>
        <v>10.067998131537271</v>
      </c>
      <c r="AA50">
        <f t="shared" si="36"/>
        <v>0.47942848245415576</v>
      </c>
      <c r="AB50">
        <f t="shared" si="37"/>
        <v>0.11849171943993286</v>
      </c>
      <c r="AC50">
        <f t="shared" si="38"/>
        <v>0.53765231936569002</v>
      </c>
    </row>
    <row r="51" spans="1:29" x14ac:dyDescent="0.2">
      <c r="A51" t="str">
        <f t="shared" si="15"/>
        <v>Estonia</v>
      </c>
      <c r="B51">
        <f t="shared" si="16"/>
        <v>0.33333333333333331</v>
      </c>
      <c r="C51" s="12">
        <f t="shared" si="17"/>
        <v>0.52578796561604568</v>
      </c>
      <c r="D51" s="11">
        <f t="shared" si="18"/>
        <v>0.67055393586005829</v>
      </c>
      <c r="E51" s="11">
        <f t="shared" si="19"/>
        <v>0.60725806451612896</v>
      </c>
      <c r="F51" s="11">
        <f t="shared" si="13"/>
        <v>0.14597732927840756</v>
      </c>
      <c r="G51" s="11">
        <f t="shared" si="20"/>
        <v>0</v>
      </c>
      <c r="H51" s="11">
        <f t="shared" si="21"/>
        <v>0.51961823966065745</v>
      </c>
      <c r="I51" s="11">
        <f t="shared" si="22"/>
        <v>0.37654320987654322</v>
      </c>
      <c r="J51" s="11">
        <f t="shared" si="23"/>
        <v>1</v>
      </c>
      <c r="K51" s="11">
        <f t="shared" si="24"/>
        <v>0.6875</v>
      </c>
      <c r="L51" s="13">
        <f t="shared" si="25"/>
        <v>0.38409090909090915</v>
      </c>
      <c r="M51" s="13">
        <f t="shared" si="26"/>
        <v>6.614349775784753E-2</v>
      </c>
      <c r="N51" s="13">
        <f t="shared" si="27"/>
        <v>0.50299401197604787</v>
      </c>
      <c r="O51" s="13">
        <f t="shared" si="28"/>
        <v>0.2021513353115727</v>
      </c>
      <c r="P51" s="13">
        <f t="shared" si="29"/>
        <v>0.45454545454545442</v>
      </c>
      <c r="Q51" s="13">
        <f t="shared" si="30"/>
        <v>0.14715719063545149</v>
      </c>
      <c r="R51" s="13">
        <f t="shared" si="31"/>
        <v>0</v>
      </c>
      <c r="S51" s="13">
        <f t="shared" si="32"/>
        <v>0.23529411764705885</v>
      </c>
      <c r="T51" s="11">
        <f t="shared" si="33"/>
        <v>0.85474860335195535</v>
      </c>
      <c r="U51" s="11">
        <f t="shared" si="34"/>
        <v>0.82692307692307687</v>
      </c>
      <c r="V51" s="12">
        <f t="shared" si="35"/>
        <v>4.3753747046445746E-2</v>
      </c>
      <c r="Z51">
        <f t="shared" si="14"/>
        <v>8.5843740224269922</v>
      </c>
      <c r="AA51">
        <f t="shared" si="36"/>
        <v>0.40877971535366631</v>
      </c>
      <c r="AB51">
        <f t="shared" si="37"/>
        <v>4.7842952339443412E-2</v>
      </c>
      <c r="AC51">
        <f t="shared" si="38"/>
        <v>0.21708583867452139</v>
      </c>
    </row>
    <row r="52" spans="1:29" x14ac:dyDescent="0.2">
      <c r="A52" t="str">
        <f t="shared" si="15"/>
        <v>Finlandia</v>
      </c>
      <c r="B52">
        <f t="shared" si="16"/>
        <v>0.2</v>
      </c>
      <c r="C52" s="12">
        <f t="shared" si="17"/>
        <v>0.63610315186246402</v>
      </c>
      <c r="D52" s="11">
        <f t="shared" si="18"/>
        <v>0.66361238372900178</v>
      </c>
      <c r="E52" s="11">
        <f t="shared" si="19"/>
        <v>0.37983870967741934</v>
      </c>
      <c r="F52" s="11">
        <f t="shared" si="13"/>
        <v>0.81559303290019358</v>
      </c>
      <c r="G52" s="11">
        <f t="shared" si="20"/>
        <v>0.50052029136316323</v>
      </c>
      <c r="H52" s="11">
        <f t="shared" si="21"/>
        <v>0.77200424178154825</v>
      </c>
      <c r="I52" s="11">
        <f t="shared" si="22"/>
        <v>7.4074074074074236E-2</v>
      </c>
      <c r="J52" s="11">
        <f t="shared" si="23"/>
        <v>0.7857142857142857</v>
      </c>
      <c r="K52" s="11">
        <f t="shared" si="24"/>
        <v>0.57258064516129037</v>
      </c>
      <c r="L52" s="13">
        <f t="shared" si="25"/>
        <v>0.66818181818181821</v>
      </c>
      <c r="M52" s="13">
        <f t="shared" si="26"/>
        <v>0.28811659192825112</v>
      </c>
      <c r="N52" s="13">
        <f t="shared" si="27"/>
        <v>0.37724550898203596</v>
      </c>
      <c r="O52" s="13">
        <f t="shared" si="28"/>
        <v>2.9951780415430267E-2</v>
      </c>
      <c r="P52" s="13">
        <f t="shared" si="29"/>
        <v>0.28409090909090912</v>
      </c>
      <c r="Q52" s="13">
        <f t="shared" si="30"/>
        <v>0.30434782608695654</v>
      </c>
      <c r="R52" s="13">
        <f t="shared" si="31"/>
        <v>0.12302960399846212</v>
      </c>
      <c r="S52" s="13">
        <f t="shared" si="32"/>
        <v>0.79411764705882371</v>
      </c>
      <c r="T52" s="11">
        <f t="shared" si="33"/>
        <v>0.4972067039106145</v>
      </c>
      <c r="U52" s="11">
        <f t="shared" si="34"/>
        <v>0.92521367521367526</v>
      </c>
      <c r="V52" s="12">
        <f t="shared" si="35"/>
        <v>0.28932488509057563</v>
      </c>
      <c r="Z52">
        <f t="shared" si="14"/>
        <v>9.9808677662209906</v>
      </c>
      <c r="AA52">
        <f t="shared" si="36"/>
        <v>0.4752794174390948</v>
      </c>
      <c r="AB52">
        <f t="shared" si="37"/>
        <v>0.1143426544248719</v>
      </c>
      <c r="AC52">
        <f t="shared" si="38"/>
        <v>0.51882607193599173</v>
      </c>
    </row>
    <row r="53" spans="1:29" x14ac:dyDescent="0.2">
      <c r="A53" t="str">
        <f t="shared" si="15"/>
        <v>Francja</v>
      </c>
      <c r="B53">
        <f t="shared" si="16"/>
        <v>3.3333333333333333E-2</v>
      </c>
      <c r="C53" s="12">
        <f t="shared" si="17"/>
        <v>0.70200573065902561</v>
      </c>
      <c r="D53" s="11">
        <f t="shared" si="18"/>
        <v>0</v>
      </c>
      <c r="E53" s="11">
        <f t="shared" si="19"/>
        <v>0.40080645161290324</v>
      </c>
      <c r="F53" s="11">
        <f t="shared" si="13"/>
        <v>0.96129388996405862</v>
      </c>
      <c r="G53" s="11">
        <f t="shared" si="20"/>
        <v>0.79812695109261189</v>
      </c>
      <c r="H53" s="11">
        <f t="shared" si="21"/>
        <v>0.66065747613997872</v>
      </c>
      <c r="I53" s="11">
        <f t="shared" si="22"/>
        <v>0.83024691358024683</v>
      </c>
      <c r="J53" s="11">
        <f t="shared" si="23"/>
        <v>0.8035714285714286</v>
      </c>
      <c r="K53" s="11">
        <f t="shared" si="24"/>
        <v>0.49798387096774194</v>
      </c>
      <c r="L53" s="13">
        <f t="shared" si="25"/>
        <v>0.22954545454545458</v>
      </c>
      <c r="M53" s="13">
        <f t="shared" si="26"/>
        <v>0.63228699551569501</v>
      </c>
      <c r="N53" s="13">
        <f t="shared" si="27"/>
        <v>9.5808383233532926E-2</v>
      </c>
      <c r="O53" s="13">
        <f t="shared" si="28"/>
        <v>0.13204747774480713</v>
      </c>
      <c r="P53" s="13">
        <f t="shared" si="29"/>
        <v>0</v>
      </c>
      <c r="Q53" s="13">
        <f t="shared" si="30"/>
        <v>4.0133779264214083E-2</v>
      </c>
      <c r="R53" s="13">
        <f t="shared" si="31"/>
        <v>0.36729463027040882</v>
      </c>
      <c r="S53" s="13">
        <f t="shared" si="32"/>
        <v>0.94117647058823539</v>
      </c>
      <c r="T53" s="11">
        <f t="shared" si="33"/>
        <v>0.32960893854748596</v>
      </c>
      <c r="U53" s="11">
        <f t="shared" si="34"/>
        <v>0.89102564102564097</v>
      </c>
      <c r="V53" s="12">
        <f t="shared" si="35"/>
        <v>1</v>
      </c>
      <c r="Z53">
        <f t="shared" si="14"/>
        <v>10.346953816656802</v>
      </c>
      <c r="AA53">
        <f t="shared" si="36"/>
        <v>0.49271208650746673</v>
      </c>
      <c r="AB53">
        <f t="shared" si="37"/>
        <v>0.13177532349324383</v>
      </c>
      <c r="AC53">
        <f t="shared" si="38"/>
        <v>0.59792624029919961</v>
      </c>
    </row>
    <row r="54" spans="1:29" x14ac:dyDescent="0.2">
      <c r="A54" t="str">
        <f t="shared" si="15"/>
        <v>Grecja</v>
      </c>
      <c r="B54">
        <f t="shared" si="16"/>
        <v>0.3</v>
      </c>
      <c r="C54" s="12">
        <f t="shared" si="17"/>
        <v>0.30085959885386804</v>
      </c>
      <c r="D54" s="11">
        <f t="shared" si="18"/>
        <v>0.68804664723032072</v>
      </c>
      <c r="E54" s="11">
        <f t="shared" si="19"/>
        <v>0.23225806451612901</v>
      </c>
      <c r="F54" s="11">
        <f t="shared" si="13"/>
        <v>0.58169753939729052</v>
      </c>
      <c r="G54" s="11">
        <f t="shared" si="20"/>
        <v>0.56711758584807492</v>
      </c>
      <c r="H54" s="11">
        <f t="shared" si="21"/>
        <v>0.5604453870625663</v>
      </c>
      <c r="I54" s="11">
        <f t="shared" si="22"/>
        <v>0.5864197530864198</v>
      </c>
      <c r="J54" s="11">
        <f t="shared" si="23"/>
        <v>0.8035714285714286</v>
      </c>
      <c r="K54" s="11">
        <f t="shared" si="24"/>
        <v>0.67943548387096775</v>
      </c>
      <c r="L54" s="13">
        <f t="shared" si="25"/>
        <v>0.1818181818181818</v>
      </c>
      <c r="M54" s="13">
        <f t="shared" si="26"/>
        <v>6.2780269058295965E-2</v>
      </c>
      <c r="N54" s="13">
        <f t="shared" si="27"/>
        <v>0.40119760479041922</v>
      </c>
      <c r="O54" s="13">
        <f t="shared" si="28"/>
        <v>0.28338278931750743</v>
      </c>
      <c r="P54" s="13">
        <f t="shared" si="29"/>
        <v>0.31818181818181812</v>
      </c>
      <c r="Q54" s="13">
        <f t="shared" si="30"/>
        <v>0.11036789297658864</v>
      </c>
      <c r="R54" s="13">
        <f t="shared" si="31"/>
        <v>8.9709086248878633E-3</v>
      </c>
      <c r="S54" s="13">
        <f t="shared" si="32"/>
        <v>0.3235294117647059</v>
      </c>
      <c r="T54" s="11">
        <f t="shared" si="33"/>
        <v>0.15083798882681562</v>
      </c>
      <c r="U54" s="11">
        <f t="shared" si="34"/>
        <v>0.6923076923076924</v>
      </c>
      <c r="V54" s="12">
        <f t="shared" si="35"/>
        <v>0.31949472897943659</v>
      </c>
      <c r="Z54">
        <f t="shared" si="14"/>
        <v>8.1527207750834148</v>
      </c>
      <c r="AA54">
        <f t="shared" si="36"/>
        <v>0.38822479881349592</v>
      </c>
      <c r="AB54">
        <f t="shared" si="37"/>
        <v>2.7288035799273025E-2</v>
      </c>
      <c r="AC54">
        <f t="shared" si="38"/>
        <v>0.1238185740552997</v>
      </c>
    </row>
    <row r="55" spans="1:29" x14ac:dyDescent="0.2">
      <c r="A55" t="str">
        <f t="shared" si="15"/>
        <v>Hiszpania</v>
      </c>
      <c r="B55">
        <f t="shared" si="16"/>
        <v>0.53333333333333333</v>
      </c>
      <c r="C55" s="12">
        <f t="shared" si="17"/>
        <v>0.472779369627507</v>
      </c>
      <c r="D55" s="11">
        <f t="shared" si="18"/>
        <v>0.86443148688046645</v>
      </c>
      <c r="E55" s="11">
        <f t="shared" si="19"/>
        <v>0.16451612903225812</v>
      </c>
      <c r="F55" s="11">
        <f t="shared" si="13"/>
        <v>0.86038153165606857</v>
      </c>
      <c r="G55" s="11">
        <f t="shared" si="20"/>
        <v>0.85119667013527556</v>
      </c>
      <c r="H55" s="11">
        <f t="shared" si="21"/>
        <v>0.41569459172852585</v>
      </c>
      <c r="I55" s="11">
        <f t="shared" si="22"/>
        <v>0.63580246913580241</v>
      </c>
      <c r="J55" s="11">
        <f t="shared" si="23"/>
        <v>0.8571428571428571</v>
      </c>
      <c r="K55" s="11">
        <f t="shared" si="24"/>
        <v>0.42741935483870969</v>
      </c>
      <c r="L55" s="13">
        <f t="shared" si="25"/>
        <v>0.21590909090909091</v>
      </c>
      <c r="M55" s="13">
        <f t="shared" si="26"/>
        <v>0.48878923766816146</v>
      </c>
      <c r="N55" s="13">
        <f t="shared" si="27"/>
        <v>0.22155688622754494</v>
      </c>
      <c r="O55" s="13">
        <f t="shared" si="28"/>
        <v>0</v>
      </c>
      <c r="P55" s="13">
        <f t="shared" si="29"/>
        <v>0.17045454545454541</v>
      </c>
      <c r="Q55" s="13">
        <f t="shared" si="30"/>
        <v>6.6889632107023462E-3</v>
      </c>
      <c r="R55" s="13">
        <f t="shared" si="31"/>
        <v>0.1831346917852108</v>
      </c>
      <c r="S55" s="13">
        <f t="shared" si="32"/>
        <v>0.61764705882352944</v>
      </c>
      <c r="T55" s="11">
        <f t="shared" si="33"/>
        <v>0.40782122905027918</v>
      </c>
      <c r="U55" s="11">
        <f t="shared" si="34"/>
        <v>0.79914529914529919</v>
      </c>
      <c r="V55" s="12">
        <f t="shared" si="35"/>
        <v>0.58803061116531685</v>
      </c>
      <c r="Z55">
        <f t="shared" si="14"/>
        <v>9.7818754069504852</v>
      </c>
      <c r="AA55">
        <f t="shared" si="36"/>
        <v>0.46580359080716593</v>
      </c>
      <c r="AB55">
        <f t="shared" si="37"/>
        <v>0.10486682779294304</v>
      </c>
      <c r="AC55">
        <f t="shared" si="38"/>
        <v>0.47582981708675398</v>
      </c>
    </row>
    <row r="56" spans="1:29" x14ac:dyDescent="0.2">
      <c r="A56" t="str">
        <f t="shared" si="15"/>
        <v>Holandia</v>
      </c>
      <c r="B56">
        <f t="shared" si="16"/>
        <v>3.3333333333333333E-2</v>
      </c>
      <c r="C56" s="12">
        <f t="shared" si="17"/>
        <v>0.81088825214899707</v>
      </c>
      <c r="D56" s="11">
        <f t="shared" si="18"/>
        <v>1</v>
      </c>
      <c r="E56" s="11">
        <f t="shared" si="19"/>
        <v>0.5024193548387097</v>
      </c>
      <c r="F56" s="11">
        <f t="shared" si="13"/>
        <v>0.96018800110588876</v>
      </c>
      <c r="G56" s="11">
        <f t="shared" si="20"/>
        <v>1</v>
      </c>
      <c r="H56" s="11">
        <f t="shared" si="21"/>
        <v>0.17444326617179201</v>
      </c>
      <c r="I56" s="11">
        <f t="shared" si="22"/>
        <v>0.90740740740740733</v>
      </c>
      <c r="J56" s="11">
        <f t="shared" si="23"/>
        <v>0.6607142857142857</v>
      </c>
      <c r="K56" s="11">
        <f t="shared" si="24"/>
        <v>0.37096774193548387</v>
      </c>
      <c r="L56" s="13">
        <f t="shared" si="25"/>
        <v>7.045454545454545E-2</v>
      </c>
      <c r="M56" s="13">
        <f t="shared" si="26"/>
        <v>1.1210762331838565E-3</v>
      </c>
      <c r="N56" s="13">
        <f t="shared" si="27"/>
        <v>0.1317365269461078</v>
      </c>
      <c r="O56" s="13">
        <f t="shared" si="28"/>
        <v>0.12722551928783382</v>
      </c>
      <c r="P56" s="13">
        <f t="shared" si="29"/>
        <v>0.21590909090909091</v>
      </c>
      <c r="Q56" s="13">
        <f t="shared" si="30"/>
        <v>0.55183946488294311</v>
      </c>
      <c r="R56" s="13">
        <f t="shared" si="31"/>
        <v>0.16314238113546073</v>
      </c>
      <c r="S56" s="13">
        <f t="shared" si="32"/>
        <v>0.58823529411764708</v>
      </c>
      <c r="T56" s="11">
        <f t="shared" si="33"/>
        <v>0.8938547486033519</v>
      </c>
      <c r="U56" s="11">
        <f t="shared" si="34"/>
        <v>0.96153846153846145</v>
      </c>
      <c r="V56" s="12">
        <f t="shared" si="35"/>
        <v>0.28474026355696097</v>
      </c>
      <c r="Z56">
        <f t="shared" si="14"/>
        <v>10.410159015321486</v>
      </c>
      <c r="AA56">
        <f t="shared" si="36"/>
        <v>0.49572185787245171</v>
      </c>
      <c r="AB56">
        <f t="shared" si="37"/>
        <v>0.13478509485822882</v>
      </c>
      <c r="AC56">
        <f t="shared" si="38"/>
        <v>0.61158297988229715</v>
      </c>
    </row>
    <row r="57" spans="1:29" x14ac:dyDescent="0.2">
      <c r="A57" t="str">
        <f>A16</f>
        <v>Irlandia</v>
      </c>
      <c r="B57">
        <f t="shared" si="16"/>
        <v>0.13333333333333333</v>
      </c>
      <c r="C57" s="12">
        <f t="shared" si="17"/>
        <v>0.59312320916905437</v>
      </c>
      <c r="D57" s="11">
        <f t="shared" si="18"/>
        <v>0.86005830903790093</v>
      </c>
      <c r="E57" s="11">
        <f t="shared" si="19"/>
        <v>9.758064516129028E-2</v>
      </c>
      <c r="F57" s="11">
        <f t="shared" si="13"/>
        <v>0.75670445120265417</v>
      </c>
      <c r="G57" s="11">
        <f t="shared" si="20"/>
        <v>0.64203954214360026</v>
      </c>
      <c r="H57" s="11">
        <f t="shared" si="21"/>
        <v>0.88335100742311767</v>
      </c>
      <c r="I57" s="11">
        <f t="shared" si="22"/>
        <v>0</v>
      </c>
      <c r="J57" s="11">
        <f t="shared" si="23"/>
        <v>0.7857142857142857</v>
      </c>
      <c r="K57" s="11">
        <f t="shared" si="24"/>
        <v>3.6290322580645164E-2</v>
      </c>
      <c r="L57" s="13">
        <f t="shared" si="25"/>
        <v>7.9545454545454544E-2</v>
      </c>
      <c r="M57" s="13">
        <f t="shared" si="26"/>
        <v>6.55829596412556E-2</v>
      </c>
      <c r="N57" s="13">
        <f t="shared" si="27"/>
        <v>4.1916167664670656E-2</v>
      </c>
      <c r="O57" s="13">
        <f t="shared" si="28"/>
        <v>7.3627596439169135E-2</v>
      </c>
      <c r="P57" s="13">
        <f t="shared" si="29"/>
        <v>0.31818181818181812</v>
      </c>
      <c r="Q57" s="13">
        <f t="shared" si="30"/>
        <v>0.23411371237458198</v>
      </c>
      <c r="R57" s="13">
        <f t="shared" si="31"/>
        <v>7.4330385749070867E-3</v>
      </c>
      <c r="S57" s="13">
        <f t="shared" si="32"/>
        <v>0.23529411764705885</v>
      </c>
      <c r="T57" s="11">
        <f t="shared" si="33"/>
        <v>0.9050279329608939</v>
      </c>
      <c r="U57" s="11">
        <f t="shared" si="34"/>
        <v>0.80341880341880334</v>
      </c>
      <c r="V57" s="12">
        <f t="shared" si="35"/>
        <v>2.7335316084184619E-2</v>
      </c>
      <c r="Z57">
        <f t="shared" si="14"/>
        <v>7.5796720232986807</v>
      </c>
      <c r="AA57">
        <f t="shared" si="36"/>
        <v>0.36093676301422289</v>
      </c>
      <c r="AB57">
        <f t="shared" si="37"/>
        <v>0</v>
      </c>
      <c r="AC57">
        <f t="shared" si="38"/>
        <v>0</v>
      </c>
    </row>
    <row r="58" spans="1:29" x14ac:dyDescent="0.2">
      <c r="A58" t="str">
        <f t="shared" si="15"/>
        <v>Litwa</v>
      </c>
      <c r="B58">
        <f t="shared" si="16"/>
        <v>0.1</v>
      </c>
      <c r="C58" s="12">
        <f t="shared" si="17"/>
        <v>0.59455587392550124</v>
      </c>
      <c r="D58" s="11">
        <f t="shared" si="18"/>
        <v>0.77551020408163263</v>
      </c>
      <c r="E58" s="11">
        <f t="shared" si="19"/>
        <v>0.31290322580645158</v>
      </c>
      <c r="F58" s="11">
        <f t="shared" si="13"/>
        <v>0.89079347525573682</v>
      </c>
      <c r="G58" s="11">
        <f t="shared" si="20"/>
        <v>0.45161290322580633</v>
      </c>
      <c r="H58" s="11">
        <f t="shared" si="21"/>
        <v>0.67921527041357366</v>
      </c>
      <c r="I58" s="11">
        <f t="shared" si="22"/>
        <v>0.80555555555555547</v>
      </c>
      <c r="J58" s="11">
        <f t="shared" si="23"/>
        <v>0.8035714285714286</v>
      </c>
      <c r="K58" s="11">
        <f t="shared" si="24"/>
        <v>0.74798387096774188</v>
      </c>
      <c r="L58" s="13">
        <f t="shared" si="25"/>
        <v>0.37045454545454548</v>
      </c>
      <c r="M58" s="13">
        <f t="shared" si="26"/>
        <v>5.1569506726457395E-2</v>
      </c>
      <c r="N58" s="13">
        <f t="shared" si="27"/>
        <v>0.25149700598802399</v>
      </c>
      <c r="O58" s="13">
        <f t="shared" si="28"/>
        <v>1.3167655786350149E-2</v>
      </c>
      <c r="P58" s="13">
        <f t="shared" si="29"/>
        <v>0.39772727272727271</v>
      </c>
      <c r="Q58" s="13">
        <f t="shared" si="30"/>
        <v>0</v>
      </c>
      <c r="R58" s="13">
        <f t="shared" si="31"/>
        <v>0</v>
      </c>
      <c r="S58" s="13">
        <f t="shared" si="32"/>
        <v>0.4705882352941177</v>
      </c>
      <c r="T58" s="11">
        <f t="shared" si="33"/>
        <v>0.94972067039106156</v>
      </c>
      <c r="U58" s="11">
        <f t="shared" si="34"/>
        <v>0.68376068376068366</v>
      </c>
      <c r="V58" s="12">
        <f t="shared" si="35"/>
        <v>6.4169027550832494E-2</v>
      </c>
      <c r="Z58">
        <f t="shared" si="14"/>
        <v>9.4143564114827711</v>
      </c>
      <c r="AA58">
        <f t="shared" si="36"/>
        <v>0.44830268626108433</v>
      </c>
      <c r="AB58">
        <f t="shared" si="37"/>
        <v>8.7365923246861432E-2</v>
      </c>
      <c r="AC58">
        <f t="shared" si="38"/>
        <v>0.3964200324648991</v>
      </c>
    </row>
    <row r="59" spans="1:29" x14ac:dyDescent="0.2">
      <c r="A59" t="str">
        <f t="shared" si="15"/>
        <v>Luksemburg</v>
      </c>
      <c r="B59">
        <f t="shared" si="16"/>
        <v>0.26666666666666666</v>
      </c>
      <c r="C59" s="12">
        <f t="shared" si="17"/>
        <v>0.77507163323782224</v>
      </c>
      <c r="D59" s="11">
        <f t="shared" si="18"/>
        <v>0.78279883381924198</v>
      </c>
      <c r="E59" s="11">
        <f t="shared" si="19"/>
        <v>2.6612903225806429E-2</v>
      </c>
      <c r="F59" s="11">
        <f t="shared" si="13"/>
        <v>0.97760575062206245</v>
      </c>
      <c r="G59" s="11">
        <f t="shared" si="20"/>
        <v>0.80853277835587922</v>
      </c>
      <c r="H59" s="11">
        <f t="shared" si="21"/>
        <v>0.54931071049840929</v>
      </c>
      <c r="I59" s="11">
        <f t="shared" si="22"/>
        <v>0.45370370370370372</v>
      </c>
      <c r="J59" s="11">
        <f t="shared" si="23"/>
        <v>0.7678571428571429</v>
      </c>
      <c r="K59" s="11">
        <f t="shared" si="24"/>
        <v>0.19153225806451613</v>
      </c>
      <c r="L59" s="13">
        <f t="shared" si="25"/>
        <v>5.6818181818181816E-2</v>
      </c>
      <c r="M59" s="13">
        <f t="shared" si="26"/>
        <v>6.1659192825112112E-3</v>
      </c>
      <c r="N59" s="13">
        <f t="shared" si="27"/>
        <v>0.13772455089820362</v>
      </c>
      <c r="O59" s="13">
        <f t="shared" si="28"/>
        <v>3.0044510385756677E-2</v>
      </c>
      <c r="P59" s="13">
        <f t="shared" si="29"/>
        <v>0.31818181818181812</v>
      </c>
      <c r="Q59" s="13">
        <f t="shared" si="30"/>
        <v>0.27424749163879591</v>
      </c>
      <c r="R59" s="13">
        <f t="shared" si="31"/>
        <v>3.0757400999615529E-3</v>
      </c>
      <c r="S59" s="13">
        <f t="shared" si="32"/>
        <v>0.58823529411764708</v>
      </c>
      <c r="T59" s="11">
        <f t="shared" si="33"/>
        <v>0.54748603351955305</v>
      </c>
      <c r="U59" s="11">
        <f t="shared" si="34"/>
        <v>0.95726495726495731</v>
      </c>
      <c r="V59" s="12">
        <f t="shared" si="35"/>
        <v>0</v>
      </c>
      <c r="Z59">
        <f t="shared" si="14"/>
        <v>8.5189368782586392</v>
      </c>
      <c r="AA59">
        <f t="shared" si="36"/>
        <v>0.40566366086945899</v>
      </c>
      <c r="AB59">
        <f t="shared" si="37"/>
        <v>4.4726897855236092E-2</v>
      </c>
      <c r="AC59">
        <f t="shared" si="38"/>
        <v>0.20294684289808476</v>
      </c>
    </row>
    <row r="60" spans="1:29" x14ac:dyDescent="0.2">
      <c r="A60" t="str">
        <f t="shared" si="15"/>
        <v>Łotwa</v>
      </c>
      <c r="B60">
        <f t="shared" si="16"/>
        <v>0.13333333333333333</v>
      </c>
      <c r="C60" s="12">
        <f t="shared" si="17"/>
        <v>0.96418338108882518</v>
      </c>
      <c r="D60" s="11">
        <f t="shared" si="18"/>
        <v>0.99854227405247808</v>
      </c>
      <c r="E60" s="11">
        <f t="shared" si="19"/>
        <v>0.30241935483870969</v>
      </c>
      <c r="F60" s="11">
        <f t="shared" si="13"/>
        <v>0.96239977882222827</v>
      </c>
      <c r="G60" s="11">
        <f t="shared" si="20"/>
        <v>0.14255983350676354</v>
      </c>
      <c r="H60" s="11">
        <f t="shared" si="21"/>
        <v>0.60869565217391308</v>
      </c>
      <c r="I60" s="11">
        <f t="shared" si="22"/>
        <v>0.58024691358024694</v>
      </c>
      <c r="J60" s="11">
        <f t="shared" si="23"/>
        <v>0.8392857142857143</v>
      </c>
      <c r="K60" s="11">
        <f t="shared" si="24"/>
        <v>0.80443548387096775</v>
      </c>
      <c r="L60" s="13">
        <f t="shared" si="25"/>
        <v>0.66818181818181821</v>
      </c>
      <c r="M60" s="13">
        <f t="shared" si="26"/>
        <v>9.9215246636771295E-2</v>
      </c>
      <c r="N60" s="13">
        <f t="shared" si="27"/>
        <v>0.46706586826347307</v>
      </c>
      <c r="O60" s="13">
        <f t="shared" si="28"/>
        <v>1</v>
      </c>
      <c r="P60" s="13">
        <f t="shared" si="29"/>
        <v>0.1818181818181818</v>
      </c>
      <c r="Q60" s="13">
        <f t="shared" si="30"/>
        <v>0.10033444816053505</v>
      </c>
      <c r="R60" s="13">
        <f t="shared" si="31"/>
        <v>0</v>
      </c>
      <c r="S60" s="13">
        <f t="shared" si="32"/>
        <v>0.35294117647058831</v>
      </c>
      <c r="T60" s="11">
        <f t="shared" si="33"/>
        <v>0.82681564245810057</v>
      </c>
      <c r="U60" s="11">
        <f t="shared" si="34"/>
        <v>0.54700854700854695</v>
      </c>
      <c r="V60" s="12">
        <f t="shared" si="35"/>
        <v>4.2930866258361053E-2</v>
      </c>
      <c r="Z60">
        <f t="shared" si="14"/>
        <v>10.622413514809557</v>
      </c>
      <c r="AA60">
        <f t="shared" si="36"/>
        <v>0.50582921499093125</v>
      </c>
      <c r="AB60">
        <f t="shared" si="37"/>
        <v>0.14489245197670836</v>
      </c>
      <c r="AC60">
        <f t="shared" si="38"/>
        <v>0.65744478375427684</v>
      </c>
    </row>
    <row r="61" spans="1:29" x14ac:dyDescent="0.2">
      <c r="A61" t="str">
        <f t="shared" si="15"/>
        <v>Malta</v>
      </c>
      <c r="B61">
        <f t="shared" si="16"/>
        <v>0.2</v>
      </c>
      <c r="C61" s="12">
        <f t="shared" si="17"/>
        <v>0.83810888252148974</v>
      </c>
      <c r="D61" s="11">
        <f t="shared" si="18"/>
        <v>0.66361238372900189</v>
      </c>
      <c r="E61" s="11">
        <f t="shared" si="19"/>
        <v>0</v>
      </c>
      <c r="F61" s="11">
        <f t="shared" si="13"/>
        <v>0.67542162012717721</v>
      </c>
      <c r="G61" s="11">
        <f t="shared" si="20"/>
        <v>0.89594172736732569</v>
      </c>
      <c r="H61" s="11">
        <f t="shared" si="21"/>
        <v>0.47136797454931062</v>
      </c>
      <c r="I61" s="11">
        <f t="shared" si="22"/>
        <v>1</v>
      </c>
      <c r="J61" s="11">
        <f t="shared" si="23"/>
        <v>0</v>
      </c>
      <c r="K61" s="11">
        <f t="shared" si="24"/>
        <v>0.27419354838709675</v>
      </c>
      <c r="L61" s="13">
        <f t="shared" si="25"/>
        <v>0</v>
      </c>
      <c r="M61" s="13">
        <f t="shared" si="26"/>
        <v>0</v>
      </c>
      <c r="N61" s="13">
        <f t="shared" si="27"/>
        <v>0</v>
      </c>
      <c r="O61" s="13">
        <f t="shared" si="28"/>
        <v>4.2192136498516324E-2</v>
      </c>
      <c r="P61" s="13">
        <f t="shared" si="29"/>
        <v>0.31818181818181812</v>
      </c>
      <c r="Q61" s="13">
        <f t="shared" si="30"/>
        <v>0.5953177257525083</v>
      </c>
      <c r="R61" s="13">
        <f t="shared" si="31"/>
        <v>0</v>
      </c>
      <c r="S61" s="13">
        <f t="shared" si="32"/>
        <v>0</v>
      </c>
      <c r="T61" s="11">
        <f t="shared" si="33"/>
        <v>0.62569832402234637</v>
      </c>
      <c r="U61" s="11">
        <f t="shared" si="34"/>
        <v>0.87606837606837595</v>
      </c>
      <c r="V61" s="12">
        <f t="shared" si="35"/>
        <v>0.31569043944132175</v>
      </c>
      <c r="Z61">
        <f t="shared" si="14"/>
        <v>7.7917949566462887</v>
      </c>
      <c r="AA61">
        <f t="shared" si="36"/>
        <v>0.37103785507839471</v>
      </c>
      <c r="AB61">
        <f t="shared" si="37"/>
        <v>1.0101092064171813E-2</v>
      </c>
      <c r="AC61">
        <f t="shared" si="38"/>
        <v>4.5833376392022229E-2</v>
      </c>
    </row>
    <row r="62" spans="1:29" x14ac:dyDescent="0.2">
      <c r="A62" t="str">
        <f t="shared" si="15"/>
        <v>Niemcy</v>
      </c>
      <c r="B62">
        <f t="shared" si="16"/>
        <v>0.1</v>
      </c>
      <c r="C62" s="12">
        <f t="shared" si="17"/>
        <v>0.83381088825214877</v>
      </c>
      <c r="D62" s="11">
        <f t="shared" si="18"/>
        <v>4.9562682215743441E-2</v>
      </c>
      <c r="E62" s="11">
        <f t="shared" si="19"/>
        <v>0.33467741935483869</v>
      </c>
      <c r="F62" s="11">
        <f t="shared" si="13"/>
        <v>0.93613491844069663</v>
      </c>
      <c r="G62" s="11">
        <f t="shared" si="20"/>
        <v>0.94276795005202907</v>
      </c>
      <c r="H62" s="11">
        <f t="shared" si="21"/>
        <v>0.36002120890774114</v>
      </c>
      <c r="I62" s="11">
        <f t="shared" si="22"/>
        <v>0.76851851851851849</v>
      </c>
      <c r="J62" s="11">
        <f t="shared" si="23"/>
        <v>0.875</v>
      </c>
      <c r="K62" s="11">
        <f t="shared" si="24"/>
        <v>0.41935483870967744</v>
      </c>
      <c r="L62" s="13">
        <f t="shared" si="25"/>
        <v>0.20227272727272727</v>
      </c>
      <c r="M62" s="13">
        <f t="shared" si="26"/>
        <v>0.12668161434977579</v>
      </c>
      <c r="N62" s="13">
        <f t="shared" si="27"/>
        <v>0.28742514970059879</v>
      </c>
      <c r="O62" s="13">
        <f t="shared" si="28"/>
        <v>2.4758902077151337E-2</v>
      </c>
      <c r="P62" s="13">
        <f t="shared" si="29"/>
        <v>0.37499999999999994</v>
      </c>
      <c r="Q62" s="13">
        <f t="shared" si="30"/>
        <v>0.14046822742474913</v>
      </c>
      <c r="R62" s="13">
        <f t="shared" si="31"/>
        <v>1</v>
      </c>
      <c r="S62" s="13">
        <f t="shared" si="32"/>
        <v>0.97058823529411775</v>
      </c>
      <c r="T62" s="11">
        <f t="shared" si="33"/>
        <v>0.75977653631284914</v>
      </c>
      <c r="U62" s="11">
        <f t="shared" si="34"/>
        <v>0.85683760683760679</v>
      </c>
      <c r="V62" s="12">
        <f t="shared" si="35"/>
        <v>0.21644115814593204</v>
      </c>
      <c r="Z62">
        <f t="shared" si="14"/>
        <v>10.580098581866899</v>
      </c>
      <c r="AA62">
        <f t="shared" si="36"/>
        <v>0.50381421818413807</v>
      </c>
      <c r="AB62">
        <f t="shared" si="37"/>
        <v>0.14287745516991518</v>
      </c>
      <c r="AC62">
        <f t="shared" si="38"/>
        <v>0.64830180134329074</v>
      </c>
    </row>
    <row r="63" spans="1:29" x14ac:dyDescent="0.2">
      <c r="A63" t="str">
        <f t="shared" si="15"/>
        <v>Polska</v>
      </c>
      <c r="B63">
        <f t="shared" si="16"/>
        <v>3.3333333333333333E-2</v>
      </c>
      <c r="C63" s="12">
        <f t="shared" si="17"/>
        <v>0.74355300859598839</v>
      </c>
      <c r="D63" s="11">
        <f t="shared" si="18"/>
        <v>0.66361238372900189</v>
      </c>
      <c r="E63" s="11">
        <f t="shared" si="19"/>
        <v>0.60080645161290325</v>
      </c>
      <c r="F63" s="11">
        <f t="shared" si="13"/>
        <v>0.57727398396461149</v>
      </c>
      <c r="G63" s="11">
        <f t="shared" si="20"/>
        <v>0.63891779396462012</v>
      </c>
      <c r="H63" s="11">
        <f t="shared" si="21"/>
        <v>0.64952279957582182</v>
      </c>
      <c r="I63" s="11">
        <f t="shared" si="22"/>
        <v>0.76234567901234562</v>
      </c>
      <c r="J63" s="11">
        <f t="shared" si="23"/>
        <v>0.75</v>
      </c>
      <c r="K63" s="11">
        <f t="shared" si="24"/>
        <v>0.94354838709677424</v>
      </c>
      <c r="L63" s="13">
        <f t="shared" si="25"/>
        <v>0.15227272727272728</v>
      </c>
      <c r="M63" s="13">
        <f t="shared" si="26"/>
        <v>0.24439461883408073</v>
      </c>
      <c r="N63" s="13">
        <f t="shared" si="27"/>
        <v>8.9820359281437126E-2</v>
      </c>
      <c r="O63" s="13">
        <f t="shared" si="28"/>
        <v>0.37027077151335314</v>
      </c>
      <c r="P63" s="13">
        <f t="shared" si="29"/>
        <v>0.72727272727272729</v>
      </c>
      <c r="Q63" s="13">
        <f t="shared" si="30"/>
        <v>0.33110367892976594</v>
      </c>
      <c r="R63" s="13">
        <f t="shared" si="31"/>
        <v>0.13879277201076509</v>
      </c>
      <c r="S63" s="13">
        <f t="shared" si="32"/>
        <v>0.55882352941176472</v>
      </c>
      <c r="T63" s="11">
        <f t="shared" si="33"/>
        <v>0.21229050279329595</v>
      </c>
      <c r="U63" s="11">
        <f t="shared" si="34"/>
        <v>0.56196581196581197</v>
      </c>
      <c r="V63" s="12">
        <f t="shared" si="35"/>
        <v>0.75178388799416929</v>
      </c>
      <c r="Z63">
        <f t="shared" si="14"/>
        <v>10.501705208165298</v>
      </c>
      <c r="AA63">
        <f t="shared" si="36"/>
        <v>0.50008120038882375</v>
      </c>
      <c r="AB63">
        <f t="shared" si="37"/>
        <v>0.13914443737460086</v>
      </c>
      <c r="AC63">
        <f t="shared" si="38"/>
        <v>0.63136335462844173</v>
      </c>
    </row>
    <row r="64" spans="1:29" x14ac:dyDescent="0.2">
      <c r="A64" t="str">
        <f t="shared" si="15"/>
        <v>Portugalia</v>
      </c>
      <c r="B64">
        <f t="shared" si="16"/>
        <v>0.33333333333333331</v>
      </c>
      <c r="C64" s="12">
        <f t="shared" si="17"/>
        <v>0.51432664756446977</v>
      </c>
      <c r="D64" s="11">
        <f t="shared" si="18"/>
        <v>0.81924198250728864</v>
      </c>
      <c r="E64" s="11">
        <f t="shared" si="19"/>
        <v>0.14999999999999997</v>
      </c>
      <c r="F64" s="11">
        <f t="shared" si="13"/>
        <v>0.70141000829416644</v>
      </c>
      <c r="G64" s="11">
        <f t="shared" si="20"/>
        <v>0.57544224765868879</v>
      </c>
      <c r="H64" s="11">
        <f t="shared" si="21"/>
        <v>0.34517497348886528</v>
      </c>
      <c r="I64" s="11">
        <f t="shared" si="22"/>
        <v>0.61728395061728392</v>
      </c>
      <c r="J64" s="11">
        <f t="shared" si="23"/>
        <v>0.7142857142857143</v>
      </c>
      <c r="K64" s="11">
        <f t="shared" si="24"/>
        <v>0.64314516129032262</v>
      </c>
      <c r="L64" s="13">
        <f t="shared" si="25"/>
        <v>0.49318181818181817</v>
      </c>
      <c r="M64" s="13">
        <f t="shared" si="26"/>
        <v>0.2561659192825112</v>
      </c>
      <c r="N64" s="13">
        <f t="shared" si="27"/>
        <v>0.3592814371257485</v>
      </c>
      <c r="O64" s="13">
        <f t="shared" si="28"/>
        <v>0.38659124629080116</v>
      </c>
      <c r="P64" s="13">
        <f t="shared" si="29"/>
        <v>0.17045454545454541</v>
      </c>
      <c r="Q64" s="13">
        <f t="shared" si="30"/>
        <v>0.33110367892976594</v>
      </c>
      <c r="R64" s="13">
        <f t="shared" si="31"/>
        <v>4.4854543124439317E-2</v>
      </c>
      <c r="S64" s="13">
        <f t="shared" si="32"/>
        <v>0.29411764705882359</v>
      </c>
      <c r="T64" s="11">
        <f t="shared" si="33"/>
        <v>0.223463687150838</v>
      </c>
      <c r="U64" s="11">
        <f t="shared" si="34"/>
        <v>0.76282051282051277</v>
      </c>
      <c r="V64" s="12">
        <f t="shared" si="35"/>
        <v>0.20233463035019453</v>
      </c>
      <c r="Z64">
        <f t="shared" si="14"/>
        <v>8.9380136848101319</v>
      </c>
      <c r="AA64">
        <f t="shared" si="36"/>
        <v>0.42561969927667292</v>
      </c>
      <c r="AB64">
        <f t="shared" si="37"/>
        <v>6.468293626245003E-2</v>
      </c>
      <c r="AC64">
        <f t="shared" si="38"/>
        <v>0.29349671748597472</v>
      </c>
    </row>
    <row r="65" spans="1:29" x14ac:dyDescent="0.2">
      <c r="A65" t="str">
        <f t="shared" si="15"/>
        <v>Rumunia</v>
      </c>
      <c r="B65">
        <f t="shared" si="16"/>
        <v>0.2</v>
      </c>
      <c r="C65" s="12">
        <f t="shared" si="17"/>
        <v>0</v>
      </c>
      <c r="D65" s="11">
        <f t="shared" si="18"/>
        <v>0.63556851311953355</v>
      </c>
      <c r="E65" s="11">
        <f t="shared" si="19"/>
        <v>0.5508064516129032</v>
      </c>
      <c r="F65" s="11">
        <f t="shared" si="13"/>
        <v>0.71025711915952439</v>
      </c>
      <c r="G65" s="11">
        <f t="shared" si="20"/>
        <v>0.51716961498439107</v>
      </c>
      <c r="H65" s="11">
        <f t="shared" si="21"/>
        <v>8.907741251325553E-2</v>
      </c>
      <c r="I65" s="11">
        <f t="shared" si="22"/>
        <v>0.63888888888888884</v>
      </c>
      <c r="J65" s="11">
        <f t="shared" si="23"/>
        <v>0.8035714285714286</v>
      </c>
      <c r="K65" s="11">
        <f t="shared" si="24"/>
        <v>0.80443548387096775</v>
      </c>
      <c r="L65" s="13">
        <f t="shared" si="25"/>
        <v>0.41136363636363638</v>
      </c>
      <c r="M65" s="13">
        <f t="shared" si="26"/>
        <v>0.17096412556053811</v>
      </c>
      <c r="N65" s="13">
        <f t="shared" si="27"/>
        <v>4.1916167664670656E-2</v>
      </c>
      <c r="O65" s="13">
        <f t="shared" si="28"/>
        <v>0.25092729970326411</v>
      </c>
      <c r="P65" s="13">
        <f t="shared" si="29"/>
        <v>0.54545454545454541</v>
      </c>
      <c r="Q65" s="13">
        <f t="shared" si="30"/>
        <v>8.0267558528428082E-2</v>
      </c>
      <c r="R65" s="13">
        <f t="shared" si="31"/>
        <v>2.563116749967961E-2</v>
      </c>
      <c r="S65" s="13">
        <f t="shared" si="32"/>
        <v>0.4705882352941177</v>
      </c>
      <c r="T65" s="11">
        <f t="shared" si="33"/>
        <v>0.34078212290502785</v>
      </c>
      <c r="U65" s="11">
        <f t="shared" si="34"/>
        <v>0.29273504273504275</v>
      </c>
      <c r="V65" s="12">
        <f t="shared" si="35"/>
        <v>0.53948064466832024</v>
      </c>
      <c r="Z65">
        <f t="shared" si="14"/>
        <v>8.1198854590981639</v>
      </c>
      <c r="AA65">
        <f t="shared" si="36"/>
        <v>0.38666121233800782</v>
      </c>
      <c r="AB65">
        <f t="shared" si="37"/>
        <v>2.5724449323784926E-2</v>
      </c>
      <c r="AC65">
        <f t="shared" si="38"/>
        <v>0.11672385132658479</v>
      </c>
    </row>
    <row r="66" spans="1:29" x14ac:dyDescent="0.2">
      <c r="A66" t="str">
        <f>A25</f>
        <v>Słowacja</v>
      </c>
      <c r="B66">
        <f t="shared" si="16"/>
        <v>0.16666666666666666</v>
      </c>
      <c r="C66" s="12">
        <f t="shared" si="17"/>
        <v>0.70343839541547271</v>
      </c>
      <c r="D66" s="11">
        <f t="shared" si="18"/>
        <v>1</v>
      </c>
      <c r="E66" s="11">
        <f t="shared" si="19"/>
        <v>0.25564516129032261</v>
      </c>
      <c r="F66" s="11">
        <f t="shared" si="13"/>
        <v>0.77329278407520041</v>
      </c>
      <c r="G66" s="11">
        <f t="shared" si="20"/>
        <v>0.61810613943808523</v>
      </c>
      <c r="H66" s="11">
        <f t="shared" si="21"/>
        <v>0.66436903499469779</v>
      </c>
      <c r="I66" s="11">
        <f t="shared" si="22"/>
        <v>0.83950617283950613</v>
      </c>
      <c r="J66" s="11">
        <f t="shared" si="23"/>
        <v>0.8928571428571429</v>
      </c>
      <c r="K66" s="11">
        <f t="shared" si="24"/>
        <v>1</v>
      </c>
      <c r="L66" s="13">
        <f t="shared" si="25"/>
        <v>0.17272727272727273</v>
      </c>
      <c r="M66" s="13">
        <f t="shared" si="26"/>
        <v>0.18834080717488788</v>
      </c>
      <c r="N66" s="13">
        <f t="shared" si="27"/>
        <v>0.3473053892215569</v>
      </c>
      <c r="O66" s="13">
        <f t="shared" si="28"/>
        <v>3.8668397626112759E-2</v>
      </c>
      <c r="P66" s="13">
        <f t="shared" si="29"/>
        <v>0.77272727272727271</v>
      </c>
      <c r="Q66" s="13">
        <f t="shared" si="30"/>
        <v>0.1070234113712374</v>
      </c>
      <c r="R66" s="13">
        <f t="shared" si="31"/>
        <v>0</v>
      </c>
      <c r="S66" s="13">
        <f t="shared" si="32"/>
        <v>0.44117647058823534</v>
      </c>
      <c r="T66" s="11">
        <f t="shared" si="33"/>
        <v>0.26815642458100547</v>
      </c>
      <c r="U66" s="11">
        <f t="shared" si="34"/>
        <v>0.83974358974358976</v>
      </c>
      <c r="V66" s="12">
        <f t="shared" si="35"/>
        <v>0.31591835950110386</v>
      </c>
      <c r="Z66">
        <f t="shared" si="14"/>
        <v>10.405668892839371</v>
      </c>
      <c r="AA66">
        <f t="shared" si="36"/>
        <v>0.49550804251616054</v>
      </c>
      <c r="AB66">
        <f t="shared" si="37"/>
        <v>0.13457127950193765</v>
      </c>
      <c r="AC66">
        <f t="shared" si="38"/>
        <v>0.61061279966405646</v>
      </c>
    </row>
    <row r="67" spans="1:29" x14ac:dyDescent="0.2">
      <c r="A67" t="str">
        <f t="shared" si="15"/>
        <v>Słowenia</v>
      </c>
      <c r="B67">
        <f t="shared" si="16"/>
        <v>0.8</v>
      </c>
      <c r="C67" s="12">
        <f t="shared" si="17"/>
        <v>0.49999999999999989</v>
      </c>
      <c r="D67" s="11">
        <f t="shared" si="18"/>
        <v>1</v>
      </c>
      <c r="E67" s="11">
        <f t="shared" si="19"/>
        <v>0.38306451612903225</v>
      </c>
      <c r="F67" s="11">
        <f t="shared" si="13"/>
        <v>0.93060547414984784</v>
      </c>
      <c r="G67" s="11">
        <f t="shared" si="20"/>
        <v>0.60145681581685728</v>
      </c>
      <c r="H67" s="11">
        <f t="shared" si="21"/>
        <v>0.67179215270413573</v>
      </c>
      <c r="I67" s="11">
        <f t="shared" si="22"/>
        <v>0.54012345679012352</v>
      </c>
      <c r="J67" s="11">
        <f t="shared" si="23"/>
        <v>0.75</v>
      </c>
      <c r="K67" s="11">
        <f t="shared" si="24"/>
        <v>0.53427419354838712</v>
      </c>
      <c r="L67" s="13">
        <f t="shared" si="25"/>
        <v>0.35000000000000003</v>
      </c>
      <c r="M67" s="13">
        <f t="shared" si="26"/>
        <v>2.5224215246636771E-2</v>
      </c>
      <c r="N67" s="13">
        <f t="shared" si="27"/>
        <v>0.3353293413173653</v>
      </c>
      <c r="O67" s="13">
        <f t="shared" si="28"/>
        <v>2.7818991097922848E-2</v>
      </c>
      <c r="P67" s="13">
        <f t="shared" si="29"/>
        <v>0.61363636363636365</v>
      </c>
      <c r="Q67" s="13">
        <f t="shared" si="30"/>
        <v>0.40133779264214048</v>
      </c>
      <c r="R67" s="13">
        <f t="shared" si="31"/>
        <v>0</v>
      </c>
      <c r="S67" s="13">
        <f t="shared" si="32"/>
        <v>1</v>
      </c>
      <c r="T67" s="11">
        <f t="shared" si="33"/>
        <v>0.85474860335195535</v>
      </c>
      <c r="U67" s="11">
        <f t="shared" si="34"/>
        <v>0.93162393162393153</v>
      </c>
      <c r="V67" s="12">
        <f t="shared" si="35"/>
        <v>3.2821188004749195E-2</v>
      </c>
      <c r="Z67">
        <f t="shared" si="14"/>
        <v>11.283857036059448</v>
      </c>
      <c r="AA67">
        <f t="shared" si="36"/>
        <v>0.5373265255266404</v>
      </c>
      <c r="AB67">
        <f t="shared" si="37"/>
        <v>0.1763897625124175</v>
      </c>
      <c r="AC67">
        <f t="shared" si="38"/>
        <v>0.8003628048898388</v>
      </c>
    </row>
    <row r="68" spans="1:29" x14ac:dyDescent="0.2">
      <c r="A68" t="str">
        <f t="shared" si="15"/>
        <v>Szwecja</v>
      </c>
      <c r="B68">
        <f t="shared" si="16"/>
        <v>0.23333333333333334</v>
      </c>
      <c r="C68" s="12">
        <f t="shared" si="17"/>
        <v>0.63180515759312317</v>
      </c>
      <c r="D68" s="11">
        <f t="shared" si="18"/>
        <v>0.814868804664723</v>
      </c>
      <c r="E68" s="11">
        <f t="shared" si="19"/>
        <v>0.51774193548387104</v>
      </c>
      <c r="F68" s="11">
        <f t="shared" si="13"/>
        <v>0.98368813934199606</v>
      </c>
      <c r="G68" s="11">
        <f t="shared" si="20"/>
        <v>0.81165452653485937</v>
      </c>
      <c r="H68" s="11">
        <f t="shared" si="21"/>
        <v>0.89448568398727468</v>
      </c>
      <c r="I68" s="11">
        <f t="shared" si="22"/>
        <v>0.58024691358024694</v>
      </c>
      <c r="J68" s="11">
        <f t="shared" si="23"/>
        <v>0.8571428571428571</v>
      </c>
      <c r="K68" s="11">
        <f t="shared" si="24"/>
        <v>0.61290322580645162</v>
      </c>
      <c r="L68" s="13">
        <f t="shared" si="25"/>
        <v>1</v>
      </c>
      <c r="M68" s="13">
        <f t="shared" si="26"/>
        <v>3.0829596412556053E-2</v>
      </c>
      <c r="N68" s="13">
        <f t="shared" si="27"/>
        <v>0.57485029940119758</v>
      </c>
      <c r="O68" s="13">
        <f t="shared" si="28"/>
        <v>0.13872403560830859</v>
      </c>
      <c r="P68" s="13">
        <f t="shared" si="29"/>
        <v>0.23863636363636354</v>
      </c>
      <c r="Q68" s="13">
        <f t="shared" si="30"/>
        <v>0.25752508361204013</v>
      </c>
      <c r="R68" s="13">
        <f t="shared" si="31"/>
        <v>2.1786492374727671E-3</v>
      </c>
      <c r="S68" s="13">
        <f t="shared" si="32"/>
        <v>0.44117647058823534</v>
      </c>
      <c r="T68" s="11">
        <f t="shared" si="33"/>
        <v>0.34636871508379885</v>
      </c>
      <c r="U68" s="11">
        <f t="shared" si="34"/>
        <v>1</v>
      </c>
      <c r="V68" s="12">
        <f t="shared" si="35"/>
        <v>0.14590851916724465</v>
      </c>
      <c r="Z68">
        <f t="shared" si="14"/>
        <v>11.114068310215954</v>
      </c>
      <c r="AA68">
        <f t="shared" si="36"/>
        <v>0.52924134810552159</v>
      </c>
      <c r="AB68">
        <f t="shared" si="37"/>
        <v>0.1683045850912987</v>
      </c>
      <c r="AC68">
        <f t="shared" si="38"/>
        <v>0.76367657556095081</v>
      </c>
    </row>
    <row r="69" spans="1:29" x14ac:dyDescent="0.2">
      <c r="A69" t="str">
        <f t="shared" si="15"/>
        <v>Węgry</v>
      </c>
      <c r="B69">
        <f t="shared" si="16"/>
        <v>0.26666666666666666</v>
      </c>
      <c r="C69" s="12">
        <f t="shared" si="17"/>
        <v>1</v>
      </c>
      <c r="D69" s="11">
        <f t="shared" si="18"/>
        <v>0.11370262390670553</v>
      </c>
      <c r="E69" s="11">
        <f t="shared" si="19"/>
        <v>0.32258064516129031</v>
      </c>
      <c r="F69" s="11">
        <f t="shared" si="13"/>
        <v>0.96461155653856789</v>
      </c>
      <c r="G69" s="11">
        <f t="shared" si="20"/>
        <v>0.70031217481789798</v>
      </c>
      <c r="H69" s="11">
        <f t="shared" si="21"/>
        <v>0.81654294803817595</v>
      </c>
      <c r="I69" s="11">
        <f t="shared" si="22"/>
        <v>0.90740740740740733</v>
      </c>
      <c r="J69" s="11">
        <f t="shared" si="23"/>
        <v>0.8214285714285714</v>
      </c>
      <c r="K69" s="11">
        <f t="shared" si="24"/>
        <v>0.6713709677419355</v>
      </c>
      <c r="L69" s="13">
        <f t="shared" si="25"/>
        <v>0.19090909090909092</v>
      </c>
      <c r="M69" s="13">
        <f t="shared" si="26"/>
        <v>0.41591928251121074</v>
      </c>
      <c r="N69" s="13">
        <f t="shared" si="27"/>
        <v>8.9820359281437126E-2</v>
      </c>
      <c r="O69" s="13">
        <f t="shared" si="28"/>
        <v>6.1758160237388726E-2</v>
      </c>
      <c r="P69" s="13">
        <f t="shared" si="29"/>
        <v>0.42045454545454547</v>
      </c>
      <c r="Q69" s="13">
        <f t="shared" si="30"/>
        <v>0.33779264214046811</v>
      </c>
      <c r="R69" s="13">
        <f t="shared" si="31"/>
        <v>1.6660258874791747E-2</v>
      </c>
      <c r="S69" s="13">
        <f t="shared" si="32"/>
        <v>0.6470588235294118</v>
      </c>
      <c r="T69" s="11">
        <f t="shared" si="33"/>
        <v>0.40782122905027918</v>
      </c>
      <c r="U69" s="11">
        <f t="shared" si="34"/>
        <v>0.66880341880341887</v>
      </c>
      <c r="V69" s="12">
        <f t="shared" si="35"/>
        <v>0.31618430187397412</v>
      </c>
      <c r="Z69">
        <f t="shared" si="14"/>
        <v>10.157805674373236</v>
      </c>
      <c r="AA69">
        <f t="shared" si="36"/>
        <v>0.48370503211301125</v>
      </c>
      <c r="AB69">
        <f t="shared" si="37"/>
        <v>0.12276826909878835</v>
      </c>
      <c r="AC69">
        <f t="shared" si="38"/>
        <v>0.55705702421624104</v>
      </c>
    </row>
    <row r="70" spans="1:29" x14ac:dyDescent="0.2">
      <c r="A70" t="str">
        <f t="shared" si="15"/>
        <v>Wielka Brytania</v>
      </c>
      <c r="B70">
        <f t="shared" si="16"/>
        <v>0</v>
      </c>
      <c r="C70" s="12">
        <f t="shared" si="17"/>
        <v>0.89828080229226337</v>
      </c>
      <c r="D70" s="11">
        <f t="shared" si="18"/>
        <v>0.66361238372900189</v>
      </c>
      <c r="E70" s="11">
        <f t="shared" si="19"/>
        <v>0.6411290322580645</v>
      </c>
      <c r="F70" s="11">
        <f t="shared" si="13"/>
        <v>0.82969311584185779</v>
      </c>
      <c r="G70" s="11">
        <f t="shared" si="20"/>
        <v>0.95837669094693023</v>
      </c>
      <c r="H70" s="11">
        <f t="shared" si="21"/>
        <v>0.62725344644750802</v>
      </c>
      <c r="I70" s="11">
        <f t="shared" si="22"/>
        <v>0.91049382716049376</v>
      </c>
      <c r="J70" s="11">
        <f t="shared" si="23"/>
        <v>0.88474025974025972</v>
      </c>
      <c r="K70" s="11">
        <f t="shared" si="24"/>
        <v>0.44959677419354838</v>
      </c>
      <c r="L70" s="13">
        <f t="shared" si="25"/>
        <v>3.6363636363636369E-2</v>
      </c>
      <c r="M70" s="13">
        <f t="shared" si="26"/>
        <v>0.52578475336322872</v>
      </c>
      <c r="N70" s="13">
        <f t="shared" si="27"/>
        <v>0.20359281437125751</v>
      </c>
      <c r="O70" s="13">
        <f t="shared" si="28"/>
        <v>0.55183605341246289</v>
      </c>
      <c r="P70" s="13">
        <f t="shared" si="29"/>
        <v>0.19318181818181818</v>
      </c>
      <c r="Q70" s="13">
        <f t="shared" si="30"/>
        <v>0.17391304347826086</v>
      </c>
      <c r="R70" s="13">
        <f t="shared" si="31"/>
        <v>0.14737921312315777</v>
      </c>
      <c r="S70" s="13">
        <f t="shared" si="32"/>
        <v>0.41176470588235292</v>
      </c>
      <c r="T70" s="11">
        <f t="shared" si="33"/>
        <v>0.62011173184357538</v>
      </c>
      <c r="U70" s="11">
        <f t="shared" si="34"/>
        <v>0.8141025641025641</v>
      </c>
      <c r="V70" s="12">
        <f t="shared" si="35"/>
        <v>0.74190931853715325</v>
      </c>
      <c r="Z70">
        <f t="shared" si="14"/>
        <v>11.283115985269395</v>
      </c>
      <c r="AA70">
        <f t="shared" si="36"/>
        <v>0.53729123739378071</v>
      </c>
      <c r="AB70">
        <f t="shared" si="37"/>
        <v>0.17635447437955781</v>
      </c>
      <c r="AC70">
        <f t="shared" si="38"/>
        <v>0.80020268613582146</v>
      </c>
    </row>
    <row r="71" spans="1:29" x14ac:dyDescent="0.2">
      <c r="A71" t="str">
        <f t="shared" si="15"/>
        <v>Włochy</v>
      </c>
      <c r="B71">
        <f t="shared" si="16"/>
        <v>0.23333333333333334</v>
      </c>
      <c r="C71" s="12">
        <f t="shared" si="17"/>
        <v>0.88825214899713445</v>
      </c>
      <c r="D71" s="11">
        <f t="shared" si="18"/>
        <v>0.6574344023323615</v>
      </c>
      <c r="E71" s="11">
        <f t="shared" si="19"/>
        <v>0.13709677419354838</v>
      </c>
      <c r="F71" s="11">
        <f t="shared" si="13"/>
        <v>0.91152889134641968</v>
      </c>
      <c r="G71" s="11">
        <f t="shared" si="20"/>
        <v>0.85015608740894888</v>
      </c>
      <c r="H71" s="11">
        <f t="shared" si="21"/>
        <v>0.43054082714740188</v>
      </c>
      <c r="I71" s="11">
        <f t="shared" si="22"/>
        <v>0.83333333333333326</v>
      </c>
      <c r="J71" s="11">
        <f t="shared" si="23"/>
        <v>0.8392857142857143</v>
      </c>
      <c r="K71" s="11">
        <f t="shared" si="24"/>
        <v>0.46975806451612906</v>
      </c>
      <c r="L71" s="13">
        <f t="shared" si="25"/>
        <v>0.21818181818181823</v>
      </c>
      <c r="M71" s="13">
        <f t="shared" si="26"/>
        <v>0.20123318385650224</v>
      </c>
      <c r="N71" s="13">
        <f t="shared" si="27"/>
        <v>0.45508982035928147</v>
      </c>
      <c r="O71" s="13">
        <f t="shared" si="28"/>
        <v>0.16821216617210683</v>
      </c>
      <c r="P71" s="13">
        <f t="shared" si="29"/>
        <v>0.77272727272727271</v>
      </c>
      <c r="Q71" s="13">
        <f t="shared" si="30"/>
        <v>0.32441471571906361</v>
      </c>
      <c r="R71" s="13">
        <f t="shared" si="31"/>
        <v>0.1778803024477765</v>
      </c>
      <c r="S71" s="13">
        <f t="shared" si="32"/>
        <v>0.44117647058823534</v>
      </c>
      <c r="T71" s="11">
        <f t="shared" si="33"/>
        <v>0.27932960893854752</v>
      </c>
      <c r="U71" s="11">
        <f t="shared" si="34"/>
        <v>0.74145299145299148</v>
      </c>
      <c r="V71" s="12">
        <f t="shared" si="35"/>
        <v>0.31648537332067106</v>
      </c>
      <c r="Z71">
        <f t="shared" si="14"/>
        <v>10.346903300658592</v>
      </c>
      <c r="AA71">
        <f t="shared" si="36"/>
        <v>0.49270968098374252</v>
      </c>
      <c r="AB71">
        <f t="shared" si="37"/>
        <v>0.13177291796951962</v>
      </c>
      <c r="AC71">
        <f t="shared" si="38"/>
        <v>0.5979153253136148</v>
      </c>
    </row>
    <row r="73" spans="1:29" x14ac:dyDescent="0.2">
      <c r="Z73" t="s">
        <v>128</v>
      </c>
      <c r="AA73">
        <f>MIN(AA44:AA71)</f>
        <v>0.36093676301422289</v>
      </c>
    </row>
    <row r="74" spans="1:29" x14ac:dyDescent="0.2">
      <c r="AA74" t="s">
        <v>129</v>
      </c>
      <c r="AB74">
        <f>MAX(AB44:AB71)</f>
        <v>0.22038725617277483</v>
      </c>
    </row>
    <row r="75" spans="1:29" x14ac:dyDescent="0.2">
      <c r="A75" t="s">
        <v>65</v>
      </c>
      <c r="B75" t="str">
        <f>AA43</f>
        <v>si</v>
      </c>
      <c r="C75" s="12" t="str">
        <f t="shared" ref="C75:D75" si="39">AB43</f>
        <v>si'</v>
      </c>
      <c r="D75" s="11" t="str">
        <f t="shared" si="39"/>
        <v>si''</v>
      </c>
    </row>
    <row r="76" spans="1:29" x14ac:dyDescent="0.2">
      <c r="A76" t="str">
        <f>A44</f>
        <v>Austria</v>
      </c>
      <c r="B76">
        <f t="shared" ref="B76:B103" si="40">AA44</f>
        <v>0.50479845421300318</v>
      </c>
      <c r="C76" s="12">
        <f t="shared" ref="C76:C88" si="41">AB44</f>
        <v>0.14386169119878028</v>
      </c>
      <c r="D76" s="11">
        <f t="shared" ref="D76:D88" si="42">AC44</f>
        <v>0.65276774028167239</v>
      </c>
      <c r="J76" s="14"/>
      <c r="K76" s="14"/>
    </row>
    <row r="77" spans="1:29" x14ac:dyDescent="0.2">
      <c r="A77" t="str">
        <f t="shared" ref="A77:A103" si="43">A45</f>
        <v>Belgia</v>
      </c>
      <c r="B77">
        <f t="shared" si="40"/>
        <v>0.3955698575070547</v>
      </c>
      <c r="C77" s="12">
        <f t="shared" si="41"/>
        <v>3.4633094492831806E-2</v>
      </c>
      <c r="D77" s="11">
        <f t="shared" si="42"/>
        <v>0.15714653875304316</v>
      </c>
      <c r="J77" s="14"/>
      <c r="K77" s="14"/>
    </row>
    <row r="78" spans="1:29" x14ac:dyDescent="0.2">
      <c r="A78" t="str">
        <f t="shared" si="43"/>
        <v>Bułgaria</v>
      </c>
      <c r="B78">
        <f t="shared" si="40"/>
        <v>0.44905975311409996</v>
      </c>
      <c r="C78" s="12">
        <f t="shared" si="41"/>
        <v>8.8122990099877063E-2</v>
      </c>
      <c r="D78" s="11">
        <f t="shared" si="42"/>
        <v>0.39985519866353864</v>
      </c>
      <c r="J78" s="14"/>
      <c r="K78" s="14"/>
    </row>
    <row r="79" spans="1:29" x14ac:dyDescent="0.2">
      <c r="A79" t="str">
        <f t="shared" si="43"/>
        <v>Chorwacja</v>
      </c>
      <c r="B79">
        <f t="shared" si="40"/>
        <v>0.4733947734860614</v>
      </c>
      <c r="C79" s="12">
        <f t="shared" si="41"/>
        <v>0.11245801047183851</v>
      </c>
      <c r="D79" s="11">
        <f t="shared" si="42"/>
        <v>0.51027456135519877</v>
      </c>
      <c r="J79" s="14"/>
      <c r="K79" s="14"/>
    </row>
    <row r="80" spans="1:29" x14ac:dyDescent="0.2">
      <c r="A80" t="str">
        <f t="shared" si="43"/>
        <v>Cypr</v>
      </c>
      <c r="B80">
        <f t="shared" si="40"/>
        <v>0.37236467966559839</v>
      </c>
      <c r="C80" s="12">
        <f t="shared" si="41"/>
        <v>1.1427916651375492E-2</v>
      </c>
      <c r="D80" s="11">
        <f t="shared" si="42"/>
        <v>5.1853799760619823E-2</v>
      </c>
      <c r="J80" s="14"/>
      <c r="K80" s="14"/>
    </row>
    <row r="81" spans="1:11" x14ac:dyDescent="0.2">
      <c r="A81" t="str">
        <f t="shared" si="43"/>
        <v>Czechy</v>
      </c>
      <c r="B81">
        <f t="shared" si="40"/>
        <v>0.58132401918699772</v>
      </c>
      <c r="C81" s="12">
        <f t="shared" si="41"/>
        <v>0.22038725617277483</v>
      </c>
      <c r="D81" s="11">
        <f t="shared" si="42"/>
        <v>1</v>
      </c>
      <c r="J81" s="14"/>
      <c r="K81" s="14"/>
    </row>
    <row r="82" spans="1:11" x14ac:dyDescent="0.2">
      <c r="A82" t="str">
        <f t="shared" si="43"/>
        <v>Dania</v>
      </c>
      <c r="B82">
        <f t="shared" si="40"/>
        <v>0.47942848245415576</v>
      </c>
      <c r="C82" s="12">
        <f t="shared" si="41"/>
        <v>0.11849171943993286</v>
      </c>
      <c r="D82" s="11">
        <f t="shared" si="42"/>
        <v>0.53765231936569002</v>
      </c>
      <c r="J82" s="14"/>
      <c r="K82" s="14"/>
    </row>
    <row r="83" spans="1:11" x14ac:dyDescent="0.2">
      <c r="A83" t="str">
        <f t="shared" si="43"/>
        <v>Estonia</v>
      </c>
      <c r="B83">
        <f t="shared" si="40"/>
        <v>0.40877971535366631</v>
      </c>
      <c r="C83" s="12">
        <f t="shared" si="41"/>
        <v>4.7842952339443412E-2</v>
      </c>
      <c r="D83" s="11">
        <f t="shared" si="42"/>
        <v>0.21708583867452139</v>
      </c>
      <c r="J83" s="14"/>
      <c r="K83" s="14"/>
    </row>
    <row r="84" spans="1:11" x14ac:dyDescent="0.2">
      <c r="A84" t="str">
        <f t="shared" si="43"/>
        <v>Finlandia</v>
      </c>
      <c r="B84">
        <f t="shared" si="40"/>
        <v>0.4752794174390948</v>
      </c>
      <c r="C84" s="12">
        <f t="shared" si="41"/>
        <v>0.1143426544248719</v>
      </c>
      <c r="D84" s="11">
        <f t="shared" si="42"/>
        <v>0.51882607193599173</v>
      </c>
      <c r="J84" s="14"/>
      <c r="K84" s="14"/>
    </row>
    <row r="85" spans="1:11" x14ac:dyDescent="0.2">
      <c r="A85" t="str">
        <f t="shared" si="43"/>
        <v>Francja</v>
      </c>
      <c r="B85">
        <f t="shared" si="40"/>
        <v>0.49271208650746673</v>
      </c>
      <c r="C85" s="12">
        <f t="shared" si="41"/>
        <v>0.13177532349324383</v>
      </c>
      <c r="D85" s="11">
        <f t="shared" si="42"/>
        <v>0.59792624029919961</v>
      </c>
      <c r="J85" s="14"/>
      <c r="K85" s="14"/>
    </row>
    <row r="86" spans="1:11" x14ac:dyDescent="0.2">
      <c r="A86" t="str">
        <f t="shared" si="43"/>
        <v>Grecja</v>
      </c>
      <c r="B86">
        <f t="shared" si="40"/>
        <v>0.38822479881349592</v>
      </c>
      <c r="C86" s="12">
        <f t="shared" si="41"/>
        <v>2.7288035799273025E-2</v>
      </c>
      <c r="D86" s="11">
        <f t="shared" si="42"/>
        <v>0.1238185740552997</v>
      </c>
      <c r="J86" s="14"/>
      <c r="K86" s="14"/>
    </row>
    <row r="87" spans="1:11" x14ac:dyDescent="0.2">
      <c r="A87" t="str">
        <f t="shared" si="43"/>
        <v>Hiszpania</v>
      </c>
      <c r="B87">
        <f t="shared" si="40"/>
        <v>0.46580359080716593</v>
      </c>
      <c r="C87" s="12">
        <f t="shared" si="41"/>
        <v>0.10486682779294304</v>
      </c>
      <c r="D87" s="11">
        <f t="shared" si="42"/>
        <v>0.47582981708675398</v>
      </c>
      <c r="J87" s="14"/>
      <c r="K87" s="14"/>
    </row>
    <row r="88" spans="1:11" x14ac:dyDescent="0.2">
      <c r="A88" t="str">
        <f t="shared" si="43"/>
        <v>Holandia</v>
      </c>
      <c r="B88">
        <f t="shared" si="40"/>
        <v>0.49572185787245171</v>
      </c>
      <c r="C88" s="12">
        <f t="shared" si="41"/>
        <v>0.13478509485822882</v>
      </c>
      <c r="D88" s="11">
        <f t="shared" si="42"/>
        <v>0.61158297988229715</v>
      </c>
      <c r="J88" s="14"/>
      <c r="K88" s="14"/>
    </row>
    <row r="89" spans="1:11" x14ac:dyDescent="0.2">
      <c r="A89" t="str">
        <f t="shared" si="43"/>
        <v>Irlandia</v>
      </c>
      <c r="B89">
        <f t="shared" si="40"/>
        <v>0.36093676301422289</v>
      </c>
      <c r="C89" s="12">
        <f t="shared" ref="C89:C103" si="44">AB57</f>
        <v>0</v>
      </c>
      <c r="D89" s="11">
        <f t="shared" ref="D89:D103" si="45">AC57</f>
        <v>0</v>
      </c>
      <c r="J89" s="14"/>
      <c r="K89" s="14"/>
    </row>
    <row r="90" spans="1:11" x14ac:dyDescent="0.2">
      <c r="A90" t="str">
        <f t="shared" si="43"/>
        <v>Litwa</v>
      </c>
      <c r="B90">
        <f t="shared" si="40"/>
        <v>0.44830268626108433</v>
      </c>
      <c r="C90" s="12">
        <f t="shared" si="44"/>
        <v>8.7365923246861432E-2</v>
      </c>
      <c r="D90" s="11">
        <f t="shared" si="45"/>
        <v>0.3964200324648991</v>
      </c>
      <c r="J90" s="14"/>
      <c r="K90" s="14"/>
    </row>
    <row r="91" spans="1:11" x14ac:dyDescent="0.2">
      <c r="A91" t="str">
        <f t="shared" si="43"/>
        <v>Luksemburg</v>
      </c>
      <c r="B91">
        <f t="shared" si="40"/>
        <v>0.40566366086945899</v>
      </c>
      <c r="C91" s="12">
        <f t="shared" si="44"/>
        <v>4.4726897855236092E-2</v>
      </c>
      <c r="D91" s="11">
        <f t="shared" si="45"/>
        <v>0.20294684289808476</v>
      </c>
      <c r="J91" s="14"/>
      <c r="K91" s="14"/>
    </row>
    <row r="92" spans="1:11" x14ac:dyDescent="0.2">
      <c r="A92" t="str">
        <f t="shared" si="43"/>
        <v>Łotwa</v>
      </c>
      <c r="B92">
        <f t="shared" si="40"/>
        <v>0.50582921499093125</v>
      </c>
      <c r="C92" s="12">
        <f t="shared" si="44"/>
        <v>0.14489245197670836</v>
      </c>
      <c r="D92" s="11">
        <f t="shared" si="45"/>
        <v>0.65744478375427684</v>
      </c>
      <c r="J92" s="14"/>
      <c r="K92" s="14"/>
    </row>
    <row r="93" spans="1:11" x14ac:dyDescent="0.2">
      <c r="A93" t="str">
        <f t="shared" si="43"/>
        <v>Malta</v>
      </c>
      <c r="B93">
        <f t="shared" si="40"/>
        <v>0.37103785507839471</v>
      </c>
      <c r="C93" s="12">
        <f t="shared" si="44"/>
        <v>1.0101092064171813E-2</v>
      </c>
      <c r="D93" s="11">
        <f t="shared" si="45"/>
        <v>4.5833376392022229E-2</v>
      </c>
      <c r="J93" s="14"/>
      <c r="K93" s="14"/>
    </row>
    <row r="94" spans="1:11" x14ac:dyDescent="0.2">
      <c r="A94" t="str">
        <f t="shared" si="43"/>
        <v>Niemcy</v>
      </c>
      <c r="B94">
        <f t="shared" si="40"/>
        <v>0.50381421818413807</v>
      </c>
      <c r="C94" s="12">
        <f t="shared" si="44"/>
        <v>0.14287745516991518</v>
      </c>
      <c r="D94" s="11">
        <f t="shared" si="45"/>
        <v>0.64830180134329074</v>
      </c>
      <c r="J94" s="14"/>
      <c r="K94" s="14"/>
    </row>
    <row r="95" spans="1:11" x14ac:dyDescent="0.2">
      <c r="A95" t="str">
        <f t="shared" si="43"/>
        <v>Polska</v>
      </c>
      <c r="B95">
        <f t="shared" si="40"/>
        <v>0.50008120038882375</v>
      </c>
      <c r="C95" s="12">
        <f t="shared" si="44"/>
        <v>0.13914443737460086</v>
      </c>
      <c r="D95" s="11">
        <f t="shared" si="45"/>
        <v>0.63136335462844173</v>
      </c>
      <c r="J95" s="14"/>
      <c r="K95" s="14"/>
    </row>
    <row r="96" spans="1:11" x14ac:dyDescent="0.2">
      <c r="A96" t="str">
        <f t="shared" si="43"/>
        <v>Portugalia</v>
      </c>
      <c r="B96">
        <f t="shared" si="40"/>
        <v>0.42561969927667292</v>
      </c>
      <c r="C96" s="12">
        <f t="shared" si="44"/>
        <v>6.468293626245003E-2</v>
      </c>
      <c r="D96" s="11">
        <f t="shared" si="45"/>
        <v>0.29349671748597472</v>
      </c>
      <c r="J96" s="14"/>
      <c r="K96" s="14"/>
    </row>
    <row r="97" spans="1:11" x14ac:dyDescent="0.2">
      <c r="A97" t="str">
        <f t="shared" si="43"/>
        <v>Rumunia</v>
      </c>
      <c r="B97">
        <f t="shared" si="40"/>
        <v>0.38666121233800782</v>
      </c>
      <c r="C97" s="12">
        <f t="shared" si="44"/>
        <v>2.5724449323784926E-2</v>
      </c>
      <c r="D97" s="11">
        <f t="shared" si="45"/>
        <v>0.11672385132658479</v>
      </c>
      <c r="J97" s="14"/>
      <c r="K97" s="14"/>
    </row>
    <row r="98" spans="1:11" x14ac:dyDescent="0.2">
      <c r="A98" t="str">
        <f t="shared" si="43"/>
        <v>Słowacja</v>
      </c>
      <c r="B98">
        <f t="shared" si="40"/>
        <v>0.49550804251616054</v>
      </c>
      <c r="C98" s="12">
        <f t="shared" si="44"/>
        <v>0.13457127950193765</v>
      </c>
      <c r="D98" s="11">
        <f t="shared" si="45"/>
        <v>0.61061279966405646</v>
      </c>
      <c r="J98" s="14"/>
      <c r="K98" s="14"/>
    </row>
    <row r="99" spans="1:11" x14ac:dyDescent="0.2">
      <c r="A99" t="str">
        <f t="shared" si="43"/>
        <v>Słowenia</v>
      </c>
      <c r="B99">
        <f t="shared" si="40"/>
        <v>0.5373265255266404</v>
      </c>
      <c r="C99" s="12">
        <f t="shared" si="44"/>
        <v>0.1763897625124175</v>
      </c>
      <c r="D99" s="11">
        <f t="shared" si="45"/>
        <v>0.8003628048898388</v>
      </c>
      <c r="J99" s="14"/>
      <c r="K99" s="14"/>
    </row>
    <row r="100" spans="1:11" x14ac:dyDescent="0.2">
      <c r="A100" t="str">
        <f t="shared" si="43"/>
        <v>Szwecja</v>
      </c>
      <c r="B100">
        <f t="shared" si="40"/>
        <v>0.52924134810552159</v>
      </c>
      <c r="C100" s="12">
        <f t="shared" si="44"/>
        <v>0.1683045850912987</v>
      </c>
      <c r="D100" s="11">
        <f t="shared" si="45"/>
        <v>0.76367657556095081</v>
      </c>
      <c r="J100" s="14"/>
      <c r="K100" s="14"/>
    </row>
    <row r="101" spans="1:11" x14ac:dyDescent="0.2">
      <c r="A101" t="str">
        <f t="shared" si="43"/>
        <v>Węgry</v>
      </c>
      <c r="B101">
        <f t="shared" si="40"/>
        <v>0.48370503211301125</v>
      </c>
      <c r="C101" s="12">
        <f t="shared" si="44"/>
        <v>0.12276826909878835</v>
      </c>
      <c r="D101" s="11">
        <f t="shared" si="45"/>
        <v>0.55705702421624104</v>
      </c>
      <c r="J101" s="14"/>
      <c r="K101" s="14"/>
    </row>
    <row r="102" spans="1:11" x14ac:dyDescent="0.2">
      <c r="A102" t="str">
        <f t="shared" si="43"/>
        <v>Wielka Brytania</v>
      </c>
      <c r="B102">
        <f t="shared" si="40"/>
        <v>0.53729123739378071</v>
      </c>
      <c r="C102" s="12">
        <f t="shared" si="44"/>
        <v>0.17635447437955781</v>
      </c>
      <c r="D102" s="11">
        <f t="shared" si="45"/>
        <v>0.80020268613582146</v>
      </c>
      <c r="J102" s="14"/>
      <c r="K102" s="14"/>
    </row>
    <row r="103" spans="1:11" x14ac:dyDescent="0.2">
      <c r="A103" t="str">
        <f t="shared" si="43"/>
        <v>Włochy</v>
      </c>
      <c r="B103">
        <f t="shared" si="40"/>
        <v>0.49270968098374252</v>
      </c>
      <c r="C103" s="12">
        <f t="shared" si="44"/>
        <v>0.13177291796951962</v>
      </c>
      <c r="D103" s="11">
        <f t="shared" si="45"/>
        <v>0.5979153253136148</v>
      </c>
      <c r="J103" s="14"/>
      <c r="K103" s="14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tabSelected="1" workbookViewId="0">
      <selection activeCell="C11" sqref="C11"/>
    </sheetView>
  </sheetViews>
  <sheetFormatPr defaultRowHeight="12.75" x14ac:dyDescent="0.2"/>
  <sheetData>
    <row r="1" spans="1:12" x14ac:dyDescent="0.2">
      <c r="A1" t="s">
        <v>131</v>
      </c>
      <c r="B1" t="s">
        <v>132</v>
      </c>
      <c r="C1" t="s">
        <v>166</v>
      </c>
      <c r="D1" t="s">
        <v>63</v>
      </c>
      <c r="E1" t="s">
        <v>64</v>
      </c>
      <c r="F1" t="str">
        <f>'ranking-standaryzacja'!B76</f>
        <v>gi"</v>
      </c>
      <c r="G1" t="s">
        <v>65</v>
      </c>
      <c r="H1" t="str">
        <f>'ranking-unitaryzacja'!D75</f>
        <v>si''</v>
      </c>
      <c r="I1" t="s">
        <v>28</v>
      </c>
      <c r="J1" t="s">
        <v>29</v>
      </c>
      <c r="K1" t="s">
        <v>163</v>
      </c>
      <c r="L1" t="s">
        <v>164</v>
      </c>
    </row>
    <row r="2" spans="1:12" x14ac:dyDescent="0.2">
      <c r="A2">
        <v>1</v>
      </c>
      <c r="B2" t="str">
        <f>wzorzec!Y18</f>
        <v>Łotwa</v>
      </c>
      <c r="C2" t="s">
        <v>136</v>
      </c>
      <c r="D2" s="10">
        <f>wzorzec!Z18</f>
        <v>0.96475715324979971</v>
      </c>
      <c r="E2" t="s">
        <v>92</v>
      </c>
      <c r="F2">
        <v>1</v>
      </c>
      <c r="G2" t="s">
        <v>92</v>
      </c>
      <c r="H2">
        <v>1</v>
      </c>
      <c r="I2" s="10">
        <f>AVERAGE(D2:D29)</f>
        <v>0.33678071971889706</v>
      </c>
      <c r="J2">
        <f>STDEV(D2:D29)</f>
        <v>0.16839035985944895</v>
      </c>
      <c r="K2" s="10">
        <f>I2-J2</f>
        <v>0.16839035985944811</v>
      </c>
      <c r="L2" s="10">
        <f>I2+J2</f>
        <v>0.50517107957834595</v>
      </c>
    </row>
    <row r="3" spans="1:12" x14ac:dyDescent="0.2">
      <c r="A3">
        <v>2</v>
      </c>
      <c r="B3" t="str">
        <f>wzorzec!Y28</f>
        <v>Wielka Brytania</v>
      </c>
      <c r="C3" t="s">
        <v>137</v>
      </c>
      <c r="D3" s="10">
        <f>wzorzec!Z28</f>
        <v>0.63266062793716982</v>
      </c>
      <c r="E3" t="s">
        <v>86</v>
      </c>
      <c r="F3">
        <v>0.92095973353860017</v>
      </c>
      <c r="G3" t="s">
        <v>68</v>
      </c>
      <c r="H3">
        <v>0.97202009777161857</v>
      </c>
      <c r="I3">
        <f>AVERAGE(F2:F29)</f>
        <v>0.55640441576405397</v>
      </c>
      <c r="J3">
        <f>STDEV(F2:F29)</f>
        <v>0.20676729531976759</v>
      </c>
      <c r="K3" s="10">
        <f>I3-J3</f>
        <v>0.34963712044428641</v>
      </c>
      <c r="L3" s="10">
        <f t="shared" ref="L3:L4" si="0">I3+J3</f>
        <v>0.76317171108382154</v>
      </c>
    </row>
    <row r="4" spans="1:12" x14ac:dyDescent="0.2">
      <c r="A4">
        <v>3</v>
      </c>
      <c r="B4" t="str">
        <f>wzorzec!Y22</f>
        <v>Portugalia</v>
      </c>
      <c r="C4" t="s">
        <v>138</v>
      </c>
      <c r="D4" s="10">
        <f>wzorzec!Z22</f>
        <v>0.49775368778708684</v>
      </c>
      <c r="E4" t="s">
        <v>90</v>
      </c>
      <c r="F4">
        <v>0.78530333078154746</v>
      </c>
      <c r="G4" t="s">
        <v>86</v>
      </c>
      <c r="H4">
        <v>0.94135912053566229</v>
      </c>
      <c r="I4">
        <f>AVERAGE(H2:H29)</f>
        <v>0.61787376416199258</v>
      </c>
      <c r="J4">
        <f>STDEV(H2:H29)</f>
        <v>0.25534810537686359</v>
      </c>
      <c r="K4" s="10">
        <f t="shared" ref="K4" si="1">I4-J4</f>
        <v>0.36252565878512899</v>
      </c>
      <c r="L4" s="10">
        <f t="shared" si="0"/>
        <v>0.87322186953885617</v>
      </c>
    </row>
    <row r="5" spans="1:12" x14ac:dyDescent="0.2">
      <c r="A5">
        <v>4</v>
      </c>
      <c r="B5" t="str">
        <f>wzorzec!Y8</f>
        <v>Dania</v>
      </c>
      <c r="C5" t="s">
        <v>139</v>
      </c>
      <c r="D5" s="10">
        <f>wzorzec!Z8</f>
        <v>0.49166921041553036</v>
      </c>
      <c r="E5" t="s">
        <v>85</v>
      </c>
      <c r="F5">
        <v>0.72652105869220185</v>
      </c>
      <c r="G5" t="s">
        <v>89</v>
      </c>
      <c r="H5">
        <v>0.93476027874647827</v>
      </c>
      <c r="I5" t="s">
        <v>165</v>
      </c>
      <c r="J5" t="s">
        <v>165</v>
      </c>
      <c r="K5" t="s">
        <v>165</v>
      </c>
      <c r="L5" t="s">
        <v>165</v>
      </c>
    </row>
    <row r="6" spans="1:12" x14ac:dyDescent="0.2">
      <c r="A6">
        <v>5</v>
      </c>
      <c r="B6" t="str">
        <f>wzorzec!Y21</f>
        <v>Polska</v>
      </c>
      <c r="C6" t="s">
        <v>140</v>
      </c>
      <c r="D6" s="10">
        <f>wzorzec!Z21</f>
        <v>0.48503562840969394</v>
      </c>
      <c r="E6" t="s">
        <v>67</v>
      </c>
      <c r="F6">
        <v>0.7243498593747818</v>
      </c>
      <c r="G6" t="s">
        <v>70</v>
      </c>
      <c r="H6">
        <v>0.90449048130689425</v>
      </c>
      <c r="I6" t="s">
        <v>165</v>
      </c>
      <c r="J6" t="s">
        <v>165</v>
      </c>
      <c r="K6" t="s">
        <v>165</v>
      </c>
      <c r="L6" t="s">
        <v>165</v>
      </c>
    </row>
    <row r="7" spans="1:12" x14ac:dyDescent="0.2">
      <c r="A7">
        <v>6</v>
      </c>
      <c r="B7" t="str">
        <f>wzorzec!Y7</f>
        <v>Czechy</v>
      </c>
      <c r="C7" t="s">
        <v>141</v>
      </c>
      <c r="D7" s="10">
        <f>wzorzec!Z7</f>
        <v>0.42709624888891151</v>
      </c>
      <c r="E7" t="s">
        <v>68</v>
      </c>
      <c r="F7">
        <v>0.68720358226087486</v>
      </c>
      <c r="G7" t="s">
        <v>67</v>
      </c>
      <c r="H7">
        <v>0.89222949828887932</v>
      </c>
      <c r="I7" t="s">
        <v>165</v>
      </c>
      <c r="J7" t="s">
        <v>165</v>
      </c>
      <c r="K7" t="s">
        <v>165</v>
      </c>
      <c r="L7" t="s">
        <v>165</v>
      </c>
    </row>
    <row r="8" spans="1:12" x14ac:dyDescent="0.2">
      <c r="A8">
        <v>7</v>
      </c>
      <c r="B8" t="str">
        <f>wzorzec!Y12</f>
        <v>Grecja</v>
      </c>
      <c r="C8" t="s">
        <v>142</v>
      </c>
      <c r="D8" s="10">
        <f>wzorzec!Z12</f>
        <v>0.41358594203511101</v>
      </c>
      <c r="E8" t="s">
        <v>91</v>
      </c>
      <c r="F8">
        <v>0.67880237016533818</v>
      </c>
      <c r="G8" t="s">
        <v>85</v>
      </c>
      <c r="H8">
        <v>0.84522102240241137</v>
      </c>
      <c r="I8" t="s">
        <v>165</v>
      </c>
      <c r="J8" t="s">
        <v>165</v>
      </c>
      <c r="K8" t="s">
        <v>165</v>
      </c>
      <c r="L8" t="s">
        <v>165</v>
      </c>
    </row>
    <row r="9" spans="1:12" x14ac:dyDescent="0.2">
      <c r="A9">
        <v>8</v>
      </c>
      <c r="B9" t="str">
        <f>wzorzec!Y23</f>
        <v>Rumunia</v>
      </c>
      <c r="C9" t="s">
        <v>143</v>
      </c>
      <c r="D9" s="10">
        <f>wzorzec!Z23</f>
        <v>0.38736661464931865</v>
      </c>
      <c r="E9" t="s">
        <v>70</v>
      </c>
      <c r="F9">
        <v>0.66194992418513643</v>
      </c>
      <c r="G9" t="s">
        <v>91</v>
      </c>
      <c r="H9">
        <v>0.82524458254059596</v>
      </c>
      <c r="I9" t="s">
        <v>165</v>
      </c>
      <c r="J9" t="s">
        <v>165</v>
      </c>
      <c r="K9" t="s">
        <v>165</v>
      </c>
      <c r="L9" t="s">
        <v>165</v>
      </c>
    </row>
    <row r="10" spans="1:12" x14ac:dyDescent="0.2">
      <c r="A10">
        <v>9</v>
      </c>
      <c r="B10" t="str">
        <f>wzorzec!Y6</f>
        <v>Cypr</v>
      </c>
      <c r="C10" t="s">
        <v>144</v>
      </c>
      <c r="D10" s="10">
        <f>wzorzec!Z6</f>
        <v>0.35669553094932127</v>
      </c>
      <c r="E10" t="s">
        <v>76</v>
      </c>
      <c r="F10">
        <v>0.6567028554573745</v>
      </c>
      <c r="G10" t="s">
        <v>90</v>
      </c>
      <c r="H10">
        <v>0.78898468466530713</v>
      </c>
      <c r="I10" t="s">
        <v>165</v>
      </c>
      <c r="J10" t="s">
        <v>165</v>
      </c>
      <c r="K10" t="s">
        <v>165</v>
      </c>
      <c r="L10" t="s">
        <v>165</v>
      </c>
    </row>
    <row r="11" spans="1:12" x14ac:dyDescent="0.2">
      <c r="A11">
        <v>10</v>
      </c>
      <c r="B11" t="str">
        <f>wzorzec!Y9</f>
        <v>Estonia</v>
      </c>
      <c r="C11" t="s">
        <v>145</v>
      </c>
      <c r="D11" s="10">
        <f>wzorzec!Z9</f>
        <v>0.34698489388432219</v>
      </c>
      <c r="E11" t="s">
        <v>77</v>
      </c>
      <c r="F11">
        <v>0.6195886998660296</v>
      </c>
      <c r="G11" t="s">
        <v>80</v>
      </c>
      <c r="H11">
        <v>0.77492195368118688</v>
      </c>
      <c r="I11" t="s">
        <v>165</v>
      </c>
      <c r="J11" t="s">
        <v>165</v>
      </c>
      <c r="K11" t="s">
        <v>165</v>
      </c>
      <c r="L11" t="s">
        <v>165</v>
      </c>
    </row>
    <row r="12" spans="1:12" x14ac:dyDescent="0.2">
      <c r="A12">
        <v>11</v>
      </c>
      <c r="B12" t="str">
        <f>wzorzec!Y2</f>
        <v>Austria</v>
      </c>
      <c r="C12" t="s">
        <v>146</v>
      </c>
      <c r="D12" s="10">
        <f>wzorzec!Z2</f>
        <v>0.34589823555157595</v>
      </c>
      <c r="E12" t="s">
        <v>89</v>
      </c>
      <c r="F12">
        <v>0.60935237204090653</v>
      </c>
      <c r="G12" t="s">
        <v>79</v>
      </c>
      <c r="H12">
        <v>0.67568215140231713</v>
      </c>
      <c r="I12" t="s">
        <v>165</v>
      </c>
      <c r="J12" t="s">
        <v>165</v>
      </c>
      <c r="K12" t="s">
        <v>165</v>
      </c>
      <c r="L12" t="s">
        <v>165</v>
      </c>
    </row>
    <row r="13" spans="1:12" x14ac:dyDescent="0.2">
      <c r="A13">
        <v>12</v>
      </c>
      <c r="B13" t="str">
        <f>wzorzec!Y3</f>
        <v>Belgia</v>
      </c>
      <c r="C13" t="s">
        <v>147</v>
      </c>
      <c r="D13" s="10">
        <f>wzorzec!Z3</f>
        <v>0.32381616015679837</v>
      </c>
      <c r="E13" t="s">
        <v>71</v>
      </c>
      <c r="F13">
        <v>0.59527581134629559</v>
      </c>
      <c r="G13" t="s">
        <v>71</v>
      </c>
      <c r="H13">
        <v>0.63779778846125934</v>
      </c>
      <c r="I13" t="s">
        <v>165</v>
      </c>
      <c r="J13" t="s">
        <v>165</v>
      </c>
      <c r="K13" t="s">
        <v>165</v>
      </c>
      <c r="L13" t="s">
        <v>165</v>
      </c>
    </row>
    <row r="14" spans="1:12" x14ac:dyDescent="0.2">
      <c r="A14">
        <v>13</v>
      </c>
      <c r="B14" t="str">
        <f>wzorzec!Y29</f>
        <v>Włochy</v>
      </c>
      <c r="C14" t="s">
        <v>148</v>
      </c>
      <c r="D14" s="10">
        <f>wzorzec!Z29</f>
        <v>0.319453104120477</v>
      </c>
      <c r="E14" t="s">
        <v>88</v>
      </c>
      <c r="F14">
        <v>0.59094812491332915</v>
      </c>
      <c r="G14" t="s">
        <v>75</v>
      </c>
      <c r="H14">
        <v>0.61975268684263207</v>
      </c>
      <c r="I14" t="s">
        <v>165</v>
      </c>
      <c r="J14" t="s">
        <v>165</v>
      </c>
      <c r="K14" t="s">
        <v>165</v>
      </c>
      <c r="L14" t="s">
        <v>165</v>
      </c>
    </row>
    <row r="15" spans="1:12" x14ac:dyDescent="0.2">
      <c r="A15">
        <v>14</v>
      </c>
      <c r="B15" t="str">
        <f>wzorzec!Y26</f>
        <v>Szwecja</v>
      </c>
      <c r="C15" t="s">
        <v>149</v>
      </c>
      <c r="D15" s="10">
        <f>wzorzec!Z26</f>
        <v>0.29548562805730982</v>
      </c>
      <c r="E15" t="s">
        <v>79</v>
      </c>
      <c r="F15">
        <v>0.58835340040534179</v>
      </c>
      <c r="G15" t="s">
        <v>88</v>
      </c>
      <c r="H15">
        <v>0.61331791441456907</v>
      </c>
      <c r="I15" t="s">
        <v>165</v>
      </c>
      <c r="J15" t="s">
        <v>165</v>
      </c>
      <c r="K15" t="s">
        <v>165</v>
      </c>
      <c r="L15" t="s">
        <v>165</v>
      </c>
    </row>
    <row r="16" spans="1:12" x14ac:dyDescent="0.2">
      <c r="A16">
        <v>15</v>
      </c>
      <c r="B16" t="str">
        <f>wzorzec!Y11</f>
        <v>Francja</v>
      </c>
      <c r="C16" t="s">
        <v>150</v>
      </c>
      <c r="D16" s="10">
        <f>wzorzec!Z11</f>
        <v>0.28873919147986438</v>
      </c>
      <c r="E16" t="s">
        <v>80</v>
      </c>
      <c r="F16">
        <v>0.57940369396071001</v>
      </c>
      <c r="G16" t="s">
        <v>84</v>
      </c>
      <c r="H16">
        <v>0.6064359644059214</v>
      </c>
      <c r="I16" t="s">
        <v>165</v>
      </c>
      <c r="J16" t="s">
        <v>165</v>
      </c>
      <c r="K16" t="s">
        <v>165</v>
      </c>
      <c r="L16" t="s">
        <v>165</v>
      </c>
    </row>
    <row r="17" spans="1:12" x14ac:dyDescent="0.2">
      <c r="A17">
        <v>16</v>
      </c>
      <c r="B17" t="str">
        <f>wzorzec!Y14</f>
        <v>Holandia</v>
      </c>
      <c r="C17" t="s">
        <v>151</v>
      </c>
      <c r="D17" s="10">
        <f>wzorzec!Z14</f>
        <v>0.28607481941479618</v>
      </c>
      <c r="E17" t="s">
        <v>82</v>
      </c>
      <c r="F17">
        <v>0.56430965115373877</v>
      </c>
      <c r="G17" t="s">
        <v>74</v>
      </c>
      <c r="H17">
        <v>0.5860543125853297</v>
      </c>
      <c r="I17" t="s">
        <v>165</v>
      </c>
      <c r="J17" t="s">
        <v>165</v>
      </c>
      <c r="K17" t="s">
        <v>165</v>
      </c>
      <c r="L17" t="s">
        <v>165</v>
      </c>
    </row>
    <row r="18" spans="1:12" x14ac:dyDescent="0.2">
      <c r="A18">
        <v>17</v>
      </c>
      <c r="B18" t="str">
        <f>wzorzec!Y5</f>
        <v>Chorwacja</v>
      </c>
      <c r="C18" t="s">
        <v>152</v>
      </c>
      <c r="D18" s="10">
        <f>wzorzec!Z5</f>
        <v>0.27087639455968648</v>
      </c>
      <c r="E18" t="s">
        <v>93</v>
      </c>
      <c r="F18">
        <v>0.55109372338906903</v>
      </c>
      <c r="G18" t="s">
        <v>82</v>
      </c>
      <c r="H18">
        <v>0.58551187731469279</v>
      </c>
      <c r="I18" t="s">
        <v>165</v>
      </c>
      <c r="J18" t="s">
        <v>165</v>
      </c>
      <c r="K18" t="s">
        <v>165</v>
      </c>
      <c r="L18" t="s">
        <v>165</v>
      </c>
    </row>
    <row r="19" spans="1:12" x14ac:dyDescent="0.2">
      <c r="A19">
        <v>18</v>
      </c>
      <c r="B19" t="str">
        <f>wzorzec!Y15</f>
        <v>Irlandia</v>
      </c>
      <c r="C19" t="s">
        <v>153</v>
      </c>
      <c r="D19" s="10">
        <f>wzorzec!Z15</f>
        <v>0.24148672094392198</v>
      </c>
      <c r="E19" t="s">
        <v>74</v>
      </c>
      <c r="F19">
        <v>0.53503771164801206</v>
      </c>
      <c r="G19" t="s">
        <v>93</v>
      </c>
      <c r="H19">
        <v>0.57637967137453594</v>
      </c>
      <c r="I19" t="s">
        <v>165</v>
      </c>
      <c r="J19" t="s">
        <v>165</v>
      </c>
      <c r="K19" t="s">
        <v>165</v>
      </c>
      <c r="L19" t="s">
        <v>165</v>
      </c>
    </row>
    <row r="20" spans="1:12" x14ac:dyDescent="0.2">
      <c r="A20">
        <v>19</v>
      </c>
      <c r="B20" t="str">
        <f>wzorzec!Y27</f>
        <v>Węgry</v>
      </c>
      <c r="C20" t="s">
        <v>154</v>
      </c>
      <c r="D20" s="10">
        <f>wzorzec!Z27</f>
        <v>0.23163629602570379</v>
      </c>
      <c r="E20" t="s">
        <v>75</v>
      </c>
      <c r="F20">
        <v>0.52344033661235556</v>
      </c>
      <c r="G20" t="s">
        <v>77</v>
      </c>
      <c r="H20">
        <v>0.56675057992896305</v>
      </c>
      <c r="I20" t="s">
        <v>165</v>
      </c>
      <c r="J20" t="s">
        <v>165</v>
      </c>
      <c r="K20" t="s">
        <v>165</v>
      </c>
      <c r="L20" t="s">
        <v>165</v>
      </c>
    </row>
    <row r="21" spans="1:12" x14ac:dyDescent="0.2">
      <c r="A21">
        <v>20</v>
      </c>
      <c r="B21" t="str">
        <f>wzorzec!Y19</f>
        <v>Malta</v>
      </c>
      <c r="C21" t="s">
        <v>155</v>
      </c>
      <c r="D21" s="10">
        <f>wzorzec!Z19</f>
        <v>0.21634876274717008</v>
      </c>
      <c r="E21" t="s">
        <v>87</v>
      </c>
      <c r="F21">
        <v>0.48967671637212395</v>
      </c>
      <c r="G21" t="s">
        <v>76</v>
      </c>
      <c r="H21">
        <v>0.56649304165051684</v>
      </c>
      <c r="I21" t="s">
        <v>165</v>
      </c>
      <c r="J21" t="s">
        <v>165</v>
      </c>
      <c r="K21" t="s">
        <v>165</v>
      </c>
      <c r="L21" t="s">
        <v>165</v>
      </c>
    </row>
    <row r="22" spans="1:12" x14ac:dyDescent="0.2">
      <c r="A22">
        <v>21</v>
      </c>
      <c r="B22" t="str">
        <f>wzorzec!Y24</f>
        <v>Słowacja</v>
      </c>
      <c r="C22" t="s">
        <v>149</v>
      </c>
      <c r="D22" s="10">
        <f>wzorzec!Z24</f>
        <v>0.21421972969468628</v>
      </c>
      <c r="E22" t="s">
        <v>73</v>
      </c>
      <c r="F22">
        <v>0.48409031525999685</v>
      </c>
      <c r="G22" t="s">
        <v>69</v>
      </c>
      <c r="H22">
        <v>0.51027416812459048</v>
      </c>
      <c r="I22" t="s">
        <v>165</v>
      </c>
      <c r="J22" t="s">
        <v>165</v>
      </c>
      <c r="K22" t="s">
        <v>165</v>
      </c>
      <c r="L22" t="s">
        <v>165</v>
      </c>
    </row>
    <row r="23" spans="1:12" x14ac:dyDescent="0.2">
      <c r="A23">
        <v>22</v>
      </c>
      <c r="B23" t="str">
        <f>wzorzec!Y10</f>
        <v>Finlandia</v>
      </c>
      <c r="C23" t="s">
        <v>156</v>
      </c>
      <c r="D23" s="10">
        <f>wzorzec!Z10</f>
        <v>0.20675611691050333</v>
      </c>
      <c r="E23" t="s">
        <v>69</v>
      </c>
      <c r="F23">
        <v>0.45761804566595321</v>
      </c>
      <c r="G23" t="s">
        <v>87</v>
      </c>
      <c r="H23">
        <v>0.35447387256513091</v>
      </c>
      <c r="I23" t="s">
        <v>165</v>
      </c>
      <c r="J23" t="s">
        <v>165</v>
      </c>
      <c r="K23" t="s">
        <v>165</v>
      </c>
      <c r="L23" t="s">
        <v>165</v>
      </c>
    </row>
    <row r="24" spans="1:12" x14ac:dyDescent="0.2">
      <c r="A24">
        <v>23</v>
      </c>
      <c r="B24" t="str">
        <f>wzorzec!Y17</f>
        <v>Luksemburg</v>
      </c>
      <c r="C24" t="s">
        <v>157</v>
      </c>
      <c r="D24" s="10">
        <f>wzorzec!Z17</f>
        <v>0.20610783934242827</v>
      </c>
      <c r="E24" t="s">
        <v>84</v>
      </c>
      <c r="F24">
        <v>0.41159177211373632</v>
      </c>
      <c r="G24" t="s">
        <v>73</v>
      </c>
      <c r="H24">
        <v>0.35440913098657723</v>
      </c>
      <c r="I24" t="s">
        <v>165</v>
      </c>
      <c r="J24" t="s">
        <v>165</v>
      </c>
      <c r="K24" t="s">
        <v>165</v>
      </c>
      <c r="L24" t="s">
        <v>165</v>
      </c>
    </row>
    <row r="25" spans="1:12" x14ac:dyDescent="0.2">
      <c r="A25">
        <v>24</v>
      </c>
      <c r="B25" t="str">
        <f>wzorzec!Y25</f>
        <v>Słowenia</v>
      </c>
      <c r="C25" t="s">
        <v>158</v>
      </c>
      <c r="D25" s="10">
        <f>wzorzec!Z25</f>
        <v>0.20484087728167311</v>
      </c>
      <c r="E25" t="s">
        <v>66</v>
      </c>
      <c r="F25">
        <v>0.31305759102347208</v>
      </c>
      <c r="G25" t="s">
        <v>81</v>
      </c>
      <c r="H25">
        <v>0.35139304089822804</v>
      </c>
      <c r="I25" t="s">
        <v>165</v>
      </c>
      <c r="J25" t="s">
        <v>165</v>
      </c>
      <c r="K25" t="s">
        <v>165</v>
      </c>
      <c r="L25" t="s">
        <v>165</v>
      </c>
    </row>
    <row r="26" spans="1:12" x14ac:dyDescent="0.2">
      <c r="A26">
        <v>25</v>
      </c>
      <c r="B26" t="str">
        <f>wzorzec!Y20</f>
        <v>Niemcy</v>
      </c>
      <c r="C26" t="s">
        <v>159</v>
      </c>
      <c r="D26" s="10">
        <f>wzorzec!Z20</f>
        <v>0.20095893176511426</v>
      </c>
      <c r="E26" t="s">
        <v>83</v>
      </c>
      <c r="F26">
        <v>0.30002611356204889</v>
      </c>
      <c r="G26" t="s">
        <v>78</v>
      </c>
      <c r="H26">
        <v>0.31421212654216485</v>
      </c>
      <c r="I26" t="s">
        <v>165</v>
      </c>
      <c r="J26" t="s">
        <v>165</v>
      </c>
      <c r="K26" t="s">
        <v>165</v>
      </c>
      <c r="L26" t="s">
        <v>165</v>
      </c>
    </row>
    <row r="27" spans="1:12" x14ac:dyDescent="0.2">
      <c r="A27">
        <v>26</v>
      </c>
      <c r="B27" t="str">
        <f>wzorzec!Y4</f>
        <v>Bułgaria</v>
      </c>
      <c r="C27" t="s">
        <v>160</v>
      </c>
      <c r="D27" s="10">
        <f>wzorzec!Z4</f>
        <v>0.19801578380670548</v>
      </c>
      <c r="E27" t="s">
        <v>81</v>
      </c>
      <c r="F27">
        <v>0.28715772283800456</v>
      </c>
      <c r="G27" t="s">
        <v>66</v>
      </c>
      <c r="H27">
        <v>0.26921515089736942</v>
      </c>
      <c r="I27" t="s">
        <v>165</v>
      </c>
      <c r="J27" t="s">
        <v>165</v>
      </c>
      <c r="K27" t="s">
        <v>165</v>
      </c>
      <c r="L27" t="s">
        <v>165</v>
      </c>
    </row>
    <row r="28" spans="1:12" x14ac:dyDescent="0.2">
      <c r="A28">
        <v>27</v>
      </c>
      <c r="B28" t="str">
        <f>wzorzec!Y16</f>
        <v>Litwa</v>
      </c>
      <c r="C28" t="s">
        <v>161</v>
      </c>
      <c r="D28" s="10">
        <f>wzorzec!Z16</f>
        <v>0.19297433017897059</v>
      </c>
      <c r="E28" t="s">
        <v>78</v>
      </c>
      <c r="F28">
        <v>0.23750912476653296</v>
      </c>
      <c r="G28" t="s">
        <v>83</v>
      </c>
      <c r="H28">
        <v>0.23308019820196146</v>
      </c>
      <c r="I28" t="s">
        <v>165</v>
      </c>
      <c r="J28" t="s">
        <v>165</v>
      </c>
      <c r="K28" t="s">
        <v>165</v>
      </c>
      <c r="L28" t="s">
        <v>165</v>
      </c>
    </row>
    <row r="29" spans="1:12" x14ac:dyDescent="0.2">
      <c r="A29">
        <v>28</v>
      </c>
      <c r="B29" t="str">
        <f>wzorzec!Y13</f>
        <v>Hiszpania</v>
      </c>
      <c r="C29" t="s">
        <v>162</v>
      </c>
      <c r="D29" s="10">
        <f>wzorzec!Z13</f>
        <v>0.18256569188546912</v>
      </c>
      <c r="E29" t="s">
        <v>72</v>
      </c>
      <c r="F29">
        <v>0</v>
      </c>
      <c r="G29" t="s">
        <v>72</v>
      </c>
      <c r="H29">
        <v>0</v>
      </c>
      <c r="I29" t="s">
        <v>165</v>
      </c>
      <c r="J29" t="s">
        <v>165</v>
      </c>
      <c r="K29" t="s">
        <v>165</v>
      </c>
      <c r="L29" t="s">
        <v>165</v>
      </c>
    </row>
  </sheetData>
  <sortState ref="E2:F28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2019-02-13T14:08:26Z</dcterms:modified>
</cp:coreProperties>
</file>