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5" documentId="113_{D9FEDD30-23F6-4652-ADE0-F613F0974E56}" xr6:coauthVersionLast="36" xr6:coauthVersionMax="40" xr10:uidLastSave="{C545A2F2-0731-461E-BB48-DE757444DF7B}"/>
  <bookViews>
    <workbookView xWindow="32760" yWindow="60" windowWidth="15195" windowHeight="9210" tabRatio="885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6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C31" i="1"/>
  <c r="C32" i="1" s="1"/>
  <c r="D31" i="1"/>
  <c r="D32" i="1" s="1"/>
  <c r="E31" i="1"/>
  <c r="E32" i="1" s="1"/>
  <c r="F31" i="1"/>
  <c r="F32" i="1" s="1"/>
  <c r="H31" i="1"/>
  <c r="H32" i="1" s="1"/>
  <c r="H34" i="1" s="1"/>
  <c r="C33" i="1"/>
  <c r="D33" i="1"/>
  <c r="E33" i="1"/>
  <c r="E34" i="1" s="1"/>
  <c r="F33" i="1"/>
  <c r="H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D34" i="1" l="1"/>
  <c r="C34" i="1"/>
  <c r="R31" i="1"/>
  <c r="R32" i="1" s="1"/>
  <c r="G31" i="1"/>
  <c r="G32" i="1" s="1"/>
  <c r="I33" i="1"/>
  <c r="J31" i="1"/>
  <c r="J32" i="1" s="1"/>
  <c r="K33" i="1"/>
  <c r="L31" i="1"/>
  <c r="L32" i="1" s="1"/>
  <c r="N33" i="1"/>
  <c r="G33" i="1"/>
  <c r="P33" i="1"/>
  <c r="L33" i="1"/>
  <c r="K31" i="1"/>
  <c r="K32" i="1" s="1"/>
  <c r="J33" i="1"/>
  <c r="J34" i="1" s="1"/>
  <c r="P31" i="1"/>
  <c r="P32" i="1" s="1"/>
  <c r="I31" i="1"/>
  <c r="I32" i="1" s="1"/>
  <c r="R33" i="1"/>
  <c r="R34" i="1" s="1"/>
  <c r="N31" i="1"/>
  <c r="N32" i="1" s="1"/>
  <c r="N34" i="1" s="1"/>
  <c r="F34" i="1"/>
  <c r="V26" i="2"/>
  <c r="V27" i="2"/>
  <c r="V28" i="2"/>
  <c r="V29" i="2"/>
  <c r="V30" i="2"/>
  <c r="V25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6" i="2"/>
  <c r="V7" i="2"/>
  <c r="V5" i="2"/>
  <c r="V3" i="2"/>
  <c r="U24" i="2"/>
  <c r="U6" i="2"/>
  <c r="P15" i="2"/>
  <c r="P12" i="2"/>
  <c r="P10" i="2"/>
  <c r="N6" i="2"/>
  <c r="J29" i="2"/>
  <c r="H24" i="2"/>
  <c r="H6" i="2"/>
  <c r="G27" i="2"/>
  <c r="G26" i="2"/>
  <c r="G25" i="2"/>
  <c r="G24" i="2"/>
  <c r="G22" i="2"/>
  <c r="G21" i="2"/>
  <c r="G20" i="2"/>
  <c r="G18" i="2"/>
  <c r="G17" i="2"/>
  <c r="G14" i="2"/>
  <c r="G13" i="2"/>
  <c r="G12" i="2"/>
  <c r="G11" i="2"/>
  <c r="G10" i="2"/>
  <c r="G8" i="2"/>
  <c r="G7" i="2"/>
  <c r="G6" i="2"/>
  <c r="G5" i="2"/>
  <c r="G3" i="2"/>
  <c r="F27" i="2"/>
  <c r="F26" i="2"/>
  <c r="F25" i="2"/>
  <c r="F24" i="2"/>
  <c r="F22" i="2"/>
  <c r="F21" i="2"/>
  <c r="F20" i="2"/>
  <c r="F18" i="2"/>
  <c r="F17" i="2"/>
  <c r="F14" i="2"/>
  <c r="F13" i="2"/>
  <c r="F12" i="2"/>
  <c r="F11" i="2"/>
  <c r="F10" i="2"/>
  <c r="F8" i="2"/>
  <c r="F7" i="2"/>
  <c r="F6" i="2"/>
  <c r="F5" i="2"/>
  <c r="F3" i="2"/>
  <c r="D29" i="2"/>
  <c r="D22" i="2"/>
  <c r="D20" i="2"/>
  <c r="D11" i="2"/>
  <c r="D9" i="2"/>
  <c r="D4" i="2"/>
  <c r="B6" i="2"/>
  <c r="I34" i="1" l="1"/>
  <c r="L34" i="1"/>
  <c r="G34" i="1"/>
  <c r="K34" i="1"/>
  <c r="P34" i="1"/>
  <c r="P31" i="2"/>
  <c r="P32" i="2" s="1"/>
  <c r="P3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I3" i="2"/>
  <c r="J3" i="2"/>
  <c r="K3" i="2"/>
  <c r="L3" i="2"/>
  <c r="M3" i="2"/>
  <c r="N3" i="2"/>
  <c r="O3" i="2"/>
  <c r="Q3" i="2"/>
  <c r="Q31" i="2" s="1"/>
  <c r="Q32" i="2" s="1"/>
  <c r="R3" i="2"/>
  <c r="R31" i="2" s="1"/>
  <c r="R32" i="2" s="1"/>
  <c r="S3" i="2"/>
  <c r="S33" i="2" s="1"/>
  <c r="T3" i="2"/>
  <c r="T31" i="2" s="1"/>
  <c r="T32" i="2" s="1"/>
  <c r="U3" i="2"/>
  <c r="U31" i="2" s="1"/>
  <c r="U32" i="2" s="1"/>
  <c r="H3" i="2"/>
  <c r="G4" i="2"/>
  <c r="G9" i="2"/>
  <c r="G15" i="2"/>
  <c r="G16" i="2"/>
  <c r="G19" i="2"/>
  <c r="G23" i="2"/>
  <c r="G28" i="2"/>
  <c r="G29" i="2"/>
  <c r="G30" i="2"/>
  <c r="F4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/>
  <c r="D5" i="2"/>
  <c r="D6" i="2"/>
  <c r="D7" i="2"/>
  <c r="D8" i="2"/>
  <c r="D10" i="2"/>
  <c r="D12" i="2"/>
  <c r="D13" i="2"/>
  <c r="D14" i="2"/>
  <c r="D15" i="2"/>
  <c r="D16" i="2"/>
  <c r="D17" i="2"/>
  <c r="D18" i="2"/>
  <c r="D19" i="2"/>
  <c r="D21" i="2"/>
  <c r="D23" i="2"/>
  <c r="D24" i="2"/>
  <c r="D25" i="2"/>
  <c r="D26" i="2"/>
  <c r="D27" i="2"/>
  <c r="D28" i="2"/>
  <c r="D3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G33" i="2" l="1"/>
  <c r="M33" i="2"/>
  <c r="R33" i="2"/>
  <c r="G31" i="2"/>
  <c r="G32" i="2" s="1"/>
  <c r="O31" i="2"/>
  <c r="O32" i="2" s="1"/>
  <c r="S31" i="2"/>
  <c r="S32" i="2" s="1"/>
  <c r="S34" i="2" s="1"/>
  <c r="R34" i="2"/>
  <c r="U33" i="2"/>
  <c r="U34" i="2" s="1"/>
  <c r="T33" i="2"/>
  <c r="T34" i="2" s="1"/>
  <c r="Q33" i="2"/>
  <c r="Q34" i="2" s="1"/>
  <c r="O33" i="2"/>
  <c r="N31" i="2"/>
  <c r="N32" i="2" s="1"/>
  <c r="N33" i="2"/>
  <c r="M31" i="2"/>
  <c r="M32" i="2" s="1"/>
  <c r="L31" i="2"/>
  <c r="L32" i="2" s="1"/>
  <c r="L33" i="2"/>
  <c r="K31" i="2"/>
  <c r="K32" i="2" s="1"/>
  <c r="K33" i="2"/>
  <c r="J31" i="2"/>
  <c r="J32" i="2" s="1"/>
  <c r="J33" i="2"/>
  <c r="I31" i="2"/>
  <c r="I32" i="2" s="1"/>
  <c r="I33" i="2"/>
  <c r="H31" i="2"/>
  <c r="H32" i="2" s="1"/>
  <c r="H33" i="2"/>
  <c r="F31" i="2"/>
  <c r="F32" i="2" s="1"/>
  <c r="F33" i="2"/>
  <c r="E31" i="2"/>
  <c r="P34" i="2"/>
  <c r="V4" i="2"/>
  <c r="V24" i="2"/>
  <c r="M34" i="2" l="1"/>
  <c r="G34" i="2"/>
  <c r="O34" i="2"/>
  <c r="F34" i="2"/>
  <c r="K34" i="2"/>
  <c r="N34" i="2"/>
  <c r="H34" i="2"/>
  <c r="J34" i="2"/>
  <c r="L34" i="2"/>
  <c r="I34" i="2"/>
  <c r="X41" i="6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G30" i="8" l="1"/>
  <c r="C30" i="8"/>
  <c r="K30" i="8"/>
  <c r="R30" i="8"/>
  <c r="O30" i="8"/>
  <c r="Q30" i="8"/>
  <c r="S30" i="8"/>
  <c r="H30" i="8"/>
  <c r="P30" i="8"/>
  <c r="N30" i="8"/>
  <c r="J30" i="8"/>
  <c r="F30" i="8"/>
  <c r="M30" i="8"/>
  <c r="I30" i="8"/>
  <c r="E30" i="8"/>
  <c r="V36" i="2"/>
  <c r="U36" i="2"/>
  <c r="P36" i="2"/>
  <c r="N36" i="2"/>
  <c r="J36" i="2"/>
  <c r="H36" i="2"/>
  <c r="G36" i="2"/>
  <c r="F36" i="2"/>
  <c r="D36" i="2"/>
  <c r="B36" i="2"/>
  <c r="AB35" i="1"/>
  <c r="O31" i="1" l="1"/>
  <c r="O32" i="1" s="1"/>
  <c r="O33" i="1"/>
  <c r="M33" i="1"/>
  <c r="M31" i="1"/>
  <c r="M32" i="1" s="1"/>
  <c r="V4" i="3"/>
  <c r="AS4" i="3" s="1"/>
  <c r="E4" i="3"/>
  <c r="AB4" i="3" s="1"/>
  <c r="F4" i="3"/>
  <c r="AC4" i="3" s="1"/>
  <c r="G4" i="3"/>
  <c r="AD4" i="3" s="1"/>
  <c r="H4" i="3"/>
  <c r="AE4" i="3" s="1"/>
  <c r="I4" i="3"/>
  <c r="AF4" i="3" s="1"/>
  <c r="J4" i="3"/>
  <c r="AG4" i="3" s="1"/>
  <c r="K4" i="3"/>
  <c r="AH4" i="3" s="1"/>
  <c r="L4" i="3"/>
  <c r="AI4" i="3" s="1"/>
  <c r="M4" i="3"/>
  <c r="AJ4" i="3" s="1"/>
  <c r="N4" i="3"/>
  <c r="AK4" i="3" s="1"/>
  <c r="O4" i="3"/>
  <c r="AL4" i="3" s="1"/>
  <c r="P4" i="3"/>
  <c r="AM4" i="3" s="1"/>
  <c r="Q4" i="3"/>
  <c r="AN4" i="3" s="1"/>
  <c r="R4" i="3"/>
  <c r="AO4" i="3" s="1"/>
  <c r="S4" i="3"/>
  <c r="AP4" i="3" s="1"/>
  <c r="T4" i="3"/>
  <c r="AQ4" i="3" s="1"/>
  <c r="U4" i="3"/>
  <c r="AR4" i="3" s="1"/>
  <c r="M2" i="3"/>
  <c r="AJ2" i="3" s="1"/>
  <c r="N2" i="3"/>
  <c r="AK2" i="3" s="1"/>
  <c r="O2" i="3"/>
  <c r="AL2" i="3" s="1"/>
  <c r="P2" i="3"/>
  <c r="AM2" i="3" s="1"/>
  <c r="Q2" i="3"/>
  <c r="AN2" i="3" s="1"/>
  <c r="R2" i="3"/>
  <c r="AO2" i="3" s="1"/>
  <c r="S2" i="3"/>
  <c r="AP2" i="3" s="1"/>
  <c r="T2" i="3"/>
  <c r="AQ2" i="3" s="1"/>
  <c r="U2" i="3"/>
  <c r="AR2" i="3" s="1"/>
  <c r="V2" i="3"/>
  <c r="AS2" i="3" s="1"/>
  <c r="O34" i="1" l="1"/>
  <c r="M34" i="1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37" i="3"/>
  <c r="D37" i="3"/>
  <c r="E37" i="3"/>
  <c r="F37" i="3"/>
  <c r="G37" i="3"/>
  <c r="H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C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C34" i="3"/>
  <c r="D34" i="3"/>
  <c r="E34" i="3"/>
  <c r="C35" i="3"/>
  <c r="D35" i="3"/>
  <c r="E35" i="3"/>
  <c r="F35" i="3"/>
  <c r="C36" i="3"/>
  <c r="D36" i="3"/>
  <c r="E36" i="3"/>
  <c r="F36" i="3"/>
  <c r="G36" i="3"/>
  <c r="M30" i="3"/>
  <c r="N30" i="3"/>
  <c r="O30" i="3"/>
  <c r="B4" i="7"/>
  <c r="B4" i="6" s="1"/>
  <c r="C4" i="7"/>
  <c r="C4" i="6" s="1"/>
  <c r="D4" i="7"/>
  <c r="D4" i="6" s="1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L4" i="7"/>
  <c r="L4" i="6" s="1"/>
  <c r="M4" i="7"/>
  <c r="M4" i="6" s="1"/>
  <c r="N4" i="7"/>
  <c r="N4" i="6" s="1"/>
  <c r="O4" i="7"/>
  <c r="O4" i="6" s="1"/>
  <c r="P4" i="7"/>
  <c r="P4" i="6" s="1"/>
  <c r="Q4" i="7"/>
  <c r="Q4" i="6" s="1"/>
  <c r="R4" i="7"/>
  <c r="R4" i="6" s="1"/>
  <c r="S4" i="7"/>
  <c r="S4" i="6" s="1"/>
  <c r="T4" i="7"/>
  <c r="T4" i="6" s="1"/>
  <c r="U4" i="7"/>
  <c r="U4" i="6" s="1"/>
  <c r="V4" i="7"/>
  <c r="V4" i="6" s="1"/>
  <c r="B5" i="7"/>
  <c r="B5" i="6" s="1"/>
  <c r="C5" i="7"/>
  <c r="C5" i="6" s="1"/>
  <c r="D5" i="7"/>
  <c r="D5" i="6" s="1"/>
  <c r="E5" i="7"/>
  <c r="E5" i="6" s="1"/>
  <c r="F5" i="7"/>
  <c r="F5" i="6" s="1"/>
  <c r="G5" i="7"/>
  <c r="G5" i="6" s="1"/>
  <c r="H5" i="7"/>
  <c r="H5" i="6" s="1"/>
  <c r="I5" i="7"/>
  <c r="I5" i="6" s="1"/>
  <c r="J5" i="7"/>
  <c r="J5" i="6" s="1"/>
  <c r="K5" i="7"/>
  <c r="K5" i="6" s="1"/>
  <c r="L5" i="7"/>
  <c r="L5" i="6" s="1"/>
  <c r="M5" i="7"/>
  <c r="M5" i="6" s="1"/>
  <c r="N5" i="7"/>
  <c r="N5" i="6" s="1"/>
  <c r="O5" i="7"/>
  <c r="O5" i="6" s="1"/>
  <c r="P5" i="7"/>
  <c r="P5" i="6" s="1"/>
  <c r="Q5" i="7"/>
  <c r="Q5" i="6" s="1"/>
  <c r="R5" i="7"/>
  <c r="R5" i="6" s="1"/>
  <c r="S5" i="7"/>
  <c r="S5" i="6" s="1"/>
  <c r="T5" i="7"/>
  <c r="T5" i="6" s="1"/>
  <c r="U5" i="7"/>
  <c r="U5" i="6" s="1"/>
  <c r="V5" i="7"/>
  <c r="V5" i="6" s="1"/>
  <c r="B6" i="7"/>
  <c r="B6" i="6" s="1"/>
  <c r="C6" i="7"/>
  <c r="C6" i="6" s="1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L6" i="7"/>
  <c r="L6" i="6" s="1"/>
  <c r="M6" i="7"/>
  <c r="M6" i="6" s="1"/>
  <c r="N6" i="7"/>
  <c r="N6" i="6" s="1"/>
  <c r="O6" i="7"/>
  <c r="O6" i="6" s="1"/>
  <c r="P6" i="7"/>
  <c r="P6" i="6" s="1"/>
  <c r="Q6" i="7"/>
  <c r="Q6" i="6" s="1"/>
  <c r="R6" i="7"/>
  <c r="R6" i="6" s="1"/>
  <c r="S6" i="7"/>
  <c r="S6" i="6" s="1"/>
  <c r="T6" i="7"/>
  <c r="T6" i="6" s="1"/>
  <c r="U6" i="7"/>
  <c r="U6" i="6" s="1"/>
  <c r="V6" i="7"/>
  <c r="V6" i="6" s="1"/>
  <c r="B7" i="7"/>
  <c r="B7" i="6" s="1"/>
  <c r="C7" i="7"/>
  <c r="C7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L7" i="7"/>
  <c r="L7" i="6" s="1"/>
  <c r="M7" i="7"/>
  <c r="M7" i="6" s="1"/>
  <c r="N7" i="7"/>
  <c r="N7" i="6" s="1"/>
  <c r="O7" i="7"/>
  <c r="O7" i="6" s="1"/>
  <c r="P7" i="7"/>
  <c r="P7" i="6" s="1"/>
  <c r="Q7" i="7"/>
  <c r="Q7" i="6" s="1"/>
  <c r="R7" i="7"/>
  <c r="R7" i="6" s="1"/>
  <c r="S7" i="7"/>
  <c r="S7" i="6" s="1"/>
  <c r="T7" i="7"/>
  <c r="T7" i="6" s="1"/>
  <c r="U7" i="7"/>
  <c r="U7" i="6" s="1"/>
  <c r="V7" i="7"/>
  <c r="V7" i="6" s="1"/>
  <c r="B8" i="7"/>
  <c r="B8" i="6" s="1"/>
  <c r="C8" i="7"/>
  <c r="C8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L8" i="7"/>
  <c r="L8" i="6" s="1"/>
  <c r="M8" i="7"/>
  <c r="M8" i="6" s="1"/>
  <c r="N8" i="7"/>
  <c r="N8" i="6" s="1"/>
  <c r="O8" i="7"/>
  <c r="O8" i="6" s="1"/>
  <c r="P8" i="7"/>
  <c r="P8" i="6" s="1"/>
  <c r="Q8" i="7"/>
  <c r="Q8" i="6" s="1"/>
  <c r="R8" i="7"/>
  <c r="R8" i="6" s="1"/>
  <c r="S8" i="7"/>
  <c r="S8" i="6" s="1"/>
  <c r="T8" i="7"/>
  <c r="T8" i="6" s="1"/>
  <c r="U8" i="7"/>
  <c r="U8" i="6" s="1"/>
  <c r="V8" i="7"/>
  <c r="V8" i="6" s="1"/>
  <c r="B9" i="7"/>
  <c r="B9" i="6" s="1"/>
  <c r="C9" i="7"/>
  <c r="C9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L9" i="7"/>
  <c r="L9" i="6" s="1"/>
  <c r="M9" i="7"/>
  <c r="M9" i="6" s="1"/>
  <c r="N9" i="7"/>
  <c r="N9" i="6" s="1"/>
  <c r="O9" i="7"/>
  <c r="O9" i="6" s="1"/>
  <c r="P9" i="7"/>
  <c r="P9" i="6" s="1"/>
  <c r="Q9" i="7"/>
  <c r="Q9" i="6" s="1"/>
  <c r="R9" i="7"/>
  <c r="R9" i="6" s="1"/>
  <c r="S9" i="7"/>
  <c r="S9" i="6" s="1"/>
  <c r="T9" i="7"/>
  <c r="T9" i="6" s="1"/>
  <c r="U9" i="7"/>
  <c r="U9" i="6" s="1"/>
  <c r="V9" i="7"/>
  <c r="V9" i="6" s="1"/>
  <c r="B10" i="7"/>
  <c r="B10" i="6" s="1"/>
  <c r="C10" i="7"/>
  <c r="C10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L10" i="7"/>
  <c r="L10" i="6" s="1"/>
  <c r="M10" i="7"/>
  <c r="M10" i="6" s="1"/>
  <c r="N10" i="7"/>
  <c r="N10" i="6" s="1"/>
  <c r="O10" i="7"/>
  <c r="O10" i="6" s="1"/>
  <c r="P10" i="7"/>
  <c r="P10" i="6" s="1"/>
  <c r="Q10" i="7"/>
  <c r="Q10" i="6" s="1"/>
  <c r="R10" i="7"/>
  <c r="R10" i="6" s="1"/>
  <c r="S10" i="7"/>
  <c r="S10" i="6" s="1"/>
  <c r="T10" i="7"/>
  <c r="T10" i="6" s="1"/>
  <c r="U10" i="7"/>
  <c r="U10" i="6" s="1"/>
  <c r="V10" i="7"/>
  <c r="V10" i="6" s="1"/>
  <c r="B11" i="7"/>
  <c r="B11" i="6" s="1"/>
  <c r="C11" i="7"/>
  <c r="C11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L11" i="7"/>
  <c r="L11" i="6" s="1"/>
  <c r="M11" i="7"/>
  <c r="M11" i="6" s="1"/>
  <c r="N11" i="7"/>
  <c r="N11" i="6" s="1"/>
  <c r="O11" i="7"/>
  <c r="O11" i="6" s="1"/>
  <c r="P11" i="7"/>
  <c r="P11" i="6" s="1"/>
  <c r="Q11" i="7"/>
  <c r="Q11" i="6" s="1"/>
  <c r="R11" i="7"/>
  <c r="R11" i="6" s="1"/>
  <c r="S11" i="7"/>
  <c r="S11" i="6" s="1"/>
  <c r="T11" i="7"/>
  <c r="T11" i="6" s="1"/>
  <c r="U11" i="7"/>
  <c r="U11" i="6" s="1"/>
  <c r="V11" i="7"/>
  <c r="V11" i="6" s="1"/>
  <c r="B12" i="7"/>
  <c r="B12" i="6" s="1"/>
  <c r="C12" i="7"/>
  <c r="C12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L12" i="7"/>
  <c r="L12" i="6" s="1"/>
  <c r="M12" i="7"/>
  <c r="M12" i="6" s="1"/>
  <c r="N12" i="7"/>
  <c r="N12" i="6" s="1"/>
  <c r="O12" i="7"/>
  <c r="O12" i="6" s="1"/>
  <c r="P12" i="7"/>
  <c r="P12" i="6" s="1"/>
  <c r="Q12" i="7"/>
  <c r="Q12" i="6" s="1"/>
  <c r="R12" i="7"/>
  <c r="R12" i="6" s="1"/>
  <c r="S12" i="7"/>
  <c r="S12" i="6" s="1"/>
  <c r="T12" i="7"/>
  <c r="T12" i="6" s="1"/>
  <c r="U12" i="7"/>
  <c r="U12" i="6" s="1"/>
  <c r="V12" i="7"/>
  <c r="V12" i="6" s="1"/>
  <c r="B13" i="7"/>
  <c r="B13" i="6" s="1"/>
  <c r="C13" i="7"/>
  <c r="C13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L13" i="7"/>
  <c r="L13" i="6" s="1"/>
  <c r="M13" i="7"/>
  <c r="M13" i="6" s="1"/>
  <c r="N13" i="7"/>
  <c r="N13" i="6" s="1"/>
  <c r="O13" i="7"/>
  <c r="O13" i="6" s="1"/>
  <c r="P13" i="7"/>
  <c r="P13" i="6" s="1"/>
  <c r="Q13" i="7"/>
  <c r="Q13" i="6" s="1"/>
  <c r="R13" i="7"/>
  <c r="R13" i="6" s="1"/>
  <c r="S13" i="7"/>
  <c r="S13" i="6" s="1"/>
  <c r="T13" i="7"/>
  <c r="T13" i="6" s="1"/>
  <c r="U13" i="7"/>
  <c r="U13" i="6" s="1"/>
  <c r="V13" i="7"/>
  <c r="V13" i="6" s="1"/>
  <c r="B14" i="7"/>
  <c r="B14" i="6" s="1"/>
  <c r="C14" i="7"/>
  <c r="C14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L14" i="7"/>
  <c r="L14" i="6" s="1"/>
  <c r="M14" i="7"/>
  <c r="M14" i="6" s="1"/>
  <c r="N14" i="7"/>
  <c r="N14" i="6" s="1"/>
  <c r="O14" i="7"/>
  <c r="O14" i="6" s="1"/>
  <c r="P14" i="7"/>
  <c r="P14" i="6" s="1"/>
  <c r="Q14" i="7"/>
  <c r="Q14" i="6" s="1"/>
  <c r="R14" i="7"/>
  <c r="R14" i="6" s="1"/>
  <c r="S14" i="7"/>
  <c r="S14" i="6" s="1"/>
  <c r="T14" i="7"/>
  <c r="T14" i="6" s="1"/>
  <c r="U14" i="7"/>
  <c r="U14" i="6" s="1"/>
  <c r="V14" i="7"/>
  <c r="V14" i="6" s="1"/>
  <c r="B15" i="7"/>
  <c r="B15" i="6" s="1"/>
  <c r="C15" i="7"/>
  <c r="C15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L15" i="7"/>
  <c r="L15" i="6" s="1"/>
  <c r="M15" i="7"/>
  <c r="M15" i="6" s="1"/>
  <c r="N15" i="7"/>
  <c r="N15" i="6" s="1"/>
  <c r="O15" i="7"/>
  <c r="O15" i="6" s="1"/>
  <c r="P15" i="7"/>
  <c r="P15" i="6" s="1"/>
  <c r="Q15" i="7"/>
  <c r="Q15" i="6" s="1"/>
  <c r="R15" i="7"/>
  <c r="R15" i="6" s="1"/>
  <c r="S15" i="7"/>
  <c r="S15" i="6" s="1"/>
  <c r="T15" i="7"/>
  <c r="T15" i="6" s="1"/>
  <c r="U15" i="7"/>
  <c r="U15" i="6" s="1"/>
  <c r="V15" i="7"/>
  <c r="V15" i="6" s="1"/>
  <c r="B16" i="7"/>
  <c r="B16" i="6" s="1"/>
  <c r="C16" i="7"/>
  <c r="C16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L16" i="7"/>
  <c r="L16" i="6" s="1"/>
  <c r="M16" i="7"/>
  <c r="M16" i="6" s="1"/>
  <c r="N16" i="7"/>
  <c r="N16" i="6" s="1"/>
  <c r="O16" i="7"/>
  <c r="O16" i="6" s="1"/>
  <c r="P16" i="7"/>
  <c r="P16" i="6" s="1"/>
  <c r="Q16" i="7"/>
  <c r="Q16" i="6" s="1"/>
  <c r="R16" i="7"/>
  <c r="R16" i="6" s="1"/>
  <c r="S16" i="7"/>
  <c r="S16" i="6" s="1"/>
  <c r="T16" i="7"/>
  <c r="T16" i="6" s="1"/>
  <c r="U16" i="7"/>
  <c r="U16" i="6" s="1"/>
  <c r="V16" i="7"/>
  <c r="V16" i="6" s="1"/>
  <c r="B17" i="7"/>
  <c r="B17" i="6" s="1"/>
  <c r="C17" i="7"/>
  <c r="C17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L17" i="7"/>
  <c r="L17" i="6" s="1"/>
  <c r="M17" i="7"/>
  <c r="M17" i="6" s="1"/>
  <c r="N17" i="7"/>
  <c r="N17" i="6" s="1"/>
  <c r="O17" i="7"/>
  <c r="O17" i="6" s="1"/>
  <c r="P17" i="7"/>
  <c r="P17" i="6" s="1"/>
  <c r="Q17" i="7"/>
  <c r="Q17" i="6" s="1"/>
  <c r="R17" i="7"/>
  <c r="R17" i="6" s="1"/>
  <c r="S17" i="7"/>
  <c r="S17" i="6" s="1"/>
  <c r="T17" i="7"/>
  <c r="T17" i="6" s="1"/>
  <c r="U17" i="7"/>
  <c r="U17" i="6" s="1"/>
  <c r="V17" i="7"/>
  <c r="V17" i="6" s="1"/>
  <c r="B18" i="7"/>
  <c r="B18" i="6" s="1"/>
  <c r="C18" i="7"/>
  <c r="C18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L18" i="7"/>
  <c r="L18" i="6" s="1"/>
  <c r="M18" i="7"/>
  <c r="M18" i="6" s="1"/>
  <c r="N18" i="7"/>
  <c r="N18" i="6" s="1"/>
  <c r="O18" i="7"/>
  <c r="O18" i="6" s="1"/>
  <c r="P18" i="7"/>
  <c r="P18" i="6" s="1"/>
  <c r="Q18" i="7"/>
  <c r="Q18" i="6" s="1"/>
  <c r="R18" i="7"/>
  <c r="R18" i="6" s="1"/>
  <c r="S18" i="7"/>
  <c r="S18" i="6" s="1"/>
  <c r="T18" i="7"/>
  <c r="T18" i="6" s="1"/>
  <c r="U18" i="7"/>
  <c r="U18" i="6" s="1"/>
  <c r="V18" i="7"/>
  <c r="V18" i="6" s="1"/>
  <c r="B19" i="7"/>
  <c r="B19" i="6" s="1"/>
  <c r="C19" i="7"/>
  <c r="C19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L19" i="7"/>
  <c r="L19" i="6" s="1"/>
  <c r="M19" i="7"/>
  <c r="M19" i="6" s="1"/>
  <c r="N19" i="7"/>
  <c r="N19" i="6" s="1"/>
  <c r="O19" i="7"/>
  <c r="O19" i="6" s="1"/>
  <c r="P19" i="7"/>
  <c r="P19" i="6" s="1"/>
  <c r="Q19" i="7"/>
  <c r="Q19" i="6" s="1"/>
  <c r="R19" i="7"/>
  <c r="R19" i="6" s="1"/>
  <c r="S19" i="7"/>
  <c r="S19" i="6" s="1"/>
  <c r="T19" i="7"/>
  <c r="T19" i="6" s="1"/>
  <c r="U19" i="7"/>
  <c r="U19" i="6" s="1"/>
  <c r="V19" i="7"/>
  <c r="V19" i="6" s="1"/>
  <c r="B20" i="7"/>
  <c r="B20" i="6" s="1"/>
  <c r="C20" i="7"/>
  <c r="C20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L20" i="7"/>
  <c r="L20" i="6" s="1"/>
  <c r="M20" i="7"/>
  <c r="M20" i="6" s="1"/>
  <c r="N20" i="7"/>
  <c r="N20" i="6" s="1"/>
  <c r="O20" i="7"/>
  <c r="O20" i="6" s="1"/>
  <c r="P20" i="7"/>
  <c r="P20" i="6" s="1"/>
  <c r="Q20" i="7"/>
  <c r="Q20" i="6" s="1"/>
  <c r="R20" i="7"/>
  <c r="R20" i="6" s="1"/>
  <c r="S20" i="7"/>
  <c r="S20" i="6" s="1"/>
  <c r="T20" i="7"/>
  <c r="T20" i="6" s="1"/>
  <c r="U20" i="7"/>
  <c r="U20" i="6" s="1"/>
  <c r="V20" i="7"/>
  <c r="V20" i="6" s="1"/>
  <c r="B21" i="7"/>
  <c r="B21" i="6" s="1"/>
  <c r="C21" i="7"/>
  <c r="C21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L21" i="7"/>
  <c r="L21" i="6" s="1"/>
  <c r="M21" i="7"/>
  <c r="M21" i="6" s="1"/>
  <c r="N21" i="7"/>
  <c r="N21" i="6" s="1"/>
  <c r="O21" i="7"/>
  <c r="O21" i="6" s="1"/>
  <c r="P21" i="7"/>
  <c r="P21" i="6" s="1"/>
  <c r="Q21" i="7"/>
  <c r="Q21" i="6" s="1"/>
  <c r="R21" i="7"/>
  <c r="R21" i="6" s="1"/>
  <c r="S21" i="7"/>
  <c r="S21" i="6" s="1"/>
  <c r="T21" i="7"/>
  <c r="T21" i="6" s="1"/>
  <c r="U21" i="7"/>
  <c r="U21" i="6" s="1"/>
  <c r="V21" i="7"/>
  <c r="V21" i="6" s="1"/>
  <c r="B22" i="7"/>
  <c r="B22" i="6" s="1"/>
  <c r="C22" i="7"/>
  <c r="C22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L22" i="7"/>
  <c r="L22" i="6" s="1"/>
  <c r="M22" i="7"/>
  <c r="M22" i="6" s="1"/>
  <c r="N22" i="7"/>
  <c r="N22" i="6" s="1"/>
  <c r="O22" i="7"/>
  <c r="O22" i="6" s="1"/>
  <c r="P22" i="7"/>
  <c r="P22" i="6" s="1"/>
  <c r="Q22" i="7"/>
  <c r="Q22" i="6" s="1"/>
  <c r="R22" i="7"/>
  <c r="R22" i="6" s="1"/>
  <c r="S22" i="7"/>
  <c r="S22" i="6" s="1"/>
  <c r="T22" i="7"/>
  <c r="T22" i="6" s="1"/>
  <c r="U22" i="7"/>
  <c r="U22" i="6" s="1"/>
  <c r="V22" i="7"/>
  <c r="V22" i="6" s="1"/>
  <c r="B23" i="7"/>
  <c r="B23" i="6" s="1"/>
  <c r="C23" i="7"/>
  <c r="C23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L23" i="7"/>
  <c r="L23" i="6" s="1"/>
  <c r="M23" i="7"/>
  <c r="M23" i="6" s="1"/>
  <c r="N23" i="7"/>
  <c r="N23" i="6" s="1"/>
  <c r="O23" i="7"/>
  <c r="O23" i="6" s="1"/>
  <c r="P23" i="7"/>
  <c r="P23" i="6" s="1"/>
  <c r="Q23" i="7"/>
  <c r="Q23" i="6" s="1"/>
  <c r="R23" i="7"/>
  <c r="R23" i="6" s="1"/>
  <c r="S23" i="7"/>
  <c r="S23" i="6" s="1"/>
  <c r="T23" i="7"/>
  <c r="T23" i="6" s="1"/>
  <c r="U23" i="7"/>
  <c r="U23" i="6" s="1"/>
  <c r="V23" i="7"/>
  <c r="V23" i="6" s="1"/>
  <c r="B24" i="7"/>
  <c r="B24" i="6" s="1"/>
  <c r="C24" i="7"/>
  <c r="C24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L24" i="7"/>
  <c r="L24" i="6" s="1"/>
  <c r="M24" i="7"/>
  <c r="M24" i="6" s="1"/>
  <c r="N24" i="7"/>
  <c r="N24" i="6" s="1"/>
  <c r="O24" i="7"/>
  <c r="O24" i="6" s="1"/>
  <c r="P24" i="7"/>
  <c r="P24" i="6" s="1"/>
  <c r="Q24" i="7"/>
  <c r="Q24" i="6" s="1"/>
  <c r="R24" i="7"/>
  <c r="R24" i="6" s="1"/>
  <c r="S24" i="7"/>
  <c r="S24" i="6" s="1"/>
  <c r="T24" i="7"/>
  <c r="T24" i="6" s="1"/>
  <c r="U24" i="7"/>
  <c r="U24" i="6" s="1"/>
  <c r="V24" i="7"/>
  <c r="V24" i="6" s="1"/>
  <c r="B25" i="7"/>
  <c r="B25" i="6" s="1"/>
  <c r="C25" i="7"/>
  <c r="C25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L25" i="7"/>
  <c r="L25" i="6" s="1"/>
  <c r="M25" i="7"/>
  <c r="M25" i="6" s="1"/>
  <c r="N25" i="7"/>
  <c r="N25" i="6" s="1"/>
  <c r="O25" i="7"/>
  <c r="O25" i="6" s="1"/>
  <c r="P25" i="7"/>
  <c r="P25" i="6" s="1"/>
  <c r="Q25" i="7"/>
  <c r="Q25" i="6" s="1"/>
  <c r="R25" i="7"/>
  <c r="R25" i="6" s="1"/>
  <c r="S25" i="7"/>
  <c r="S25" i="6" s="1"/>
  <c r="T25" i="7"/>
  <c r="T25" i="6" s="1"/>
  <c r="U25" i="7"/>
  <c r="U25" i="6" s="1"/>
  <c r="V25" i="7"/>
  <c r="V25" i="6" s="1"/>
  <c r="B26" i="7"/>
  <c r="B26" i="6" s="1"/>
  <c r="C26" i="7"/>
  <c r="C26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L26" i="7"/>
  <c r="L26" i="6" s="1"/>
  <c r="M26" i="7"/>
  <c r="M26" i="6" s="1"/>
  <c r="N26" i="7"/>
  <c r="N26" i="6" s="1"/>
  <c r="O26" i="7"/>
  <c r="O26" i="6" s="1"/>
  <c r="P26" i="7"/>
  <c r="P26" i="6" s="1"/>
  <c r="Q26" i="7"/>
  <c r="Q26" i="6" s="1"/>
  <c r="R26" i="7"/>
  <c r="R26" i="6" s="1"/>
  <c r="S26" i="7"/>
  <c r="S26" i="6" s="1"/>
  <c r="T26" i="7"/>
  <c r="T26" i="6" s="1"/>
  <c r="U26" i="7"/>
  <c r="U26" i="6" s="1"/>
  <c r="V26" i="7"/>
  <c r="V26" i="6" s="1"/>
  <c r="B27" i="7"/>
  <c r="B27" i="6" s="1"/>
  <c r="C27" i="7"/>
  <c r="C27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L27" i="7"/>
  <c r="L27" i="6" s="1"/>
  <c r="M27" i="7"/>
  <c r="M27" i="6" s="1"/>
  <c r="N27" i="7"/>
  <c r="N27" i="6" s="1"/>
  <c r="O27" i="7"/>
  <c r="O27" i="6" s="1"/>
  <c r="P27" i="7"/>
  <c r="P27" i="6" s="1"/>
  <c r="Q27" i="7"/>
  <c r="Q27" i="6" s="1"/>
  <c r="R27" i="7"/>
  <c r="R27" i="6" s="1"/>
  <c r="S27" i="7"/>
  <c r="S27" i="6" s="1"/>
  <c r="T27" i="7"/>
  <c r="T27" i="6" s="1"/>
  <c r="U27" i="7"/>
  <c r="U27" i="6" s="1"/>
  <c r="V27" i="7"/>
  <c r="V27" i="6" s="1"/>
  <c r="B28" i="7"/>
  <c r="B28" i="6" s="1"/>
  <c r="C28" i="7"/>
  <c r="C28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L28" i="7"/>
  <c r="L28" i="6" s="1"/>
  <c r="M28" i="7"/>
  <c r="M28" i="6" s="1"/>
  <c r="N28" i="7"/>
  <c r="N28" i="6" s="1"/>
  <c r="O28" i="7"/>
  <c r="O28" i="6" s="1"/>
  <c r="P28" i="7"/>
  <c r="P28" i="6" s="1"/>
  <c r="Q28" i="7"/>
  <c r="Q28" i="6" s="1"/>
  <c r="R28" i="7"/>
  <c r="R28" i="6" s="1"/>
  <c r="S28" i="7"/>
  <c r="S28" i="6" s="1"/>
  <c r="T28" i="7"/>
  <c r="T28" i="6" s="1"/>
  <c r="U28" i="7"/>
  <c r="U28" i="6" s="1"/>
  <c r="V28" i="7"/>
  <c r="V28" i="6" s="1"/>
  <c r="B29" i="7"/>
  <c r="B29" i="6" s="1"/>
  <c r="C29" i="7"/>
  <c r="C29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L29" i="7"/>
  <c r="L29" i="6" s="1"/>
  <c r="M29" i="7"/>
  <c r="M29" i="6" s="1"/>
  <c r="N29" i="7"/>
  <c r="N29" i="6" s="1"/>
  <c r="O29" i="7"/>
  <c r="O29" i="6" s="1"/>
  <c r="P29" i="7"/>
  <c r="P29" i="6" s="1"/>
  <c r="Q29" i="7"/>
  <c r="Q29" i="6" s="1"/>
  <c r="R29" i="7"/>
  <c r="R29" i="6" s="1"/>
  <c r="S29" i="7"/>
  <c r="S29" i="6" s="1"/>
  <c r="T29" i="7"/>
  <c r="T29" i="6" s="1"/>
  <c r="U29" i="7"/>
  <c r="U29" i="6" s="1"/>
  <c r="V29" i="7"/>
  <c r="V29" i="6" s="1"/>
  <c r="B30" i="7"/>
  <c r="B30" i="6" s="1"/>
  <c r="C30" i="7"/>
  <c r="C30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L30" i="7"/>
  <c r="L30" i="6" s="1"/>
  <c r="M30" i="7"/>
  <c r="M30" i="6" s="1"/>
  <c r="N30" i="7"/>
  <c r="N30" i="6" s="1"/>
  <c r="O30" i="7"/>
  <c r="O30" i="6" s="1"/>
  <c r="P30" i="7"/>
  <c r="P30" i="6" s="1"/>
  <c r="Q30" i="7"/>
  <c r="Q30" i="6" s="1"/>
  <c r="R30" i="7"/>
  <c r="R30" i="6" s="1"/>
  <c r="S30" i="7"/>
  <c r="S30" i="6" s="1"/>
  <c r="T30" i="7"/>
  <c r="T30" i="6" s="1"/>
  <c r="U30" i="7"/>
  <c r="U30" i="6" s="1"/>
  <c r="V30" i="7"/>
  <c r="V30" i="6" s="1"/>
  <c r="C3" i="7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L3" i="7"/>
  <c r="L3" i="6" s="1"/>
  <c r="M3" i="7"/>
  <c r="M3" i="6" s="1"/>
  <c r="N3" i="7"/>
  <c r="N3" i="6" s="1"/>
  <c r="O3" i="7"/>
  <c r="O3" i="6" s="1"/>
  <c r="P3" i="7"/>
  <c r="P3" i="6" s="1"/>
  <c r="Q3" i="7"/>
  <c r="Q3" i="6" s="1"/>
  <c r="R3" i="7"/>
  <c r="R3" i="6" s="1"/>
  <c r="S3" i="7"/>
  <c r="S3" i="6" s="1"/>
  <c r="T3" i="7"/>
  <c r="T3" i="6" s="1"/>
  <c r="U3" i="7"/>
  <c r="U3" i="6" s="1"/>
  <c r="V3" i="7"/>
  <c r="V3" i="6" s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V30" i="8"/>
  <c r="U30" i="8"/>
  <c r="T30" i="8"/>
  <c r="V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22" i="3"/>
  <c r="V21" i="3"/>
  <c r="U21" i="3"/>
  <c r="U20" i="3"/>
  <c r="V20" i="3"/>
  <c r="T20" i="3"/>
  <c r="AQ20" i="3" s="1"/>
  <c r="T19" i="3"/>
  <c r="AQ19" i="3" s="1"/>
  <c r="U19" i="3"/>
  <c r="V19" i="3"/>
  <c r="S19" i="3"/>
  <c r="AP19" i="3" s="1"/>
  <c r="S18" i="3"/>
  <c r="AP18" i="3" s="1"/>
  <c r="AO19" i="3" s="1"/>
  <c r="T18" i="3"/>
  <c r="AQ18" i="3" s="1"/>
  <c r="AO20" i="3" s="1"/>
  <c r="U18" i="3"/>
  <c r="V18" i="3"/>
  <c r="R18" i="3"/>
  <c r="AO18" i="3" s="1"/>
  <c r="R17" i="3"/>
  <c r="AO17" i="3" s="1"/>
  <c r="S17" i="3"/>
  <c r="AP17" i="3" s="1"/>
  <c r="T17" i="3"/>
  <c r="AQ17" i="3" s="1"/>
  <c r="U17" i="3"/>
  <c r="V17" i="3"/>
  <c r="Q17" i="3"/>
  <c r="AN17" i="3" s="1"/>
  <c r="V16" i="3"/>
  <c r="Q16" i="3"/>
  <c r="R16" i="3"/>
  <c r="S16" i="3"/>
  <c r="T16" i="3"/>
  <c r="U16" i="3"/>
  <c r="P15" i="3"/>
  <c r="Q15" i="3"/>
  <c r="AN15" i="3" s="1"/>
  <c r="R15" i="3"/>
  <c r="AO15" i="3" s="1"/>
  <c r="S15" i="3"/>
  <c r="AP15" i="3" s="1"/>
  <c r="T15" i="3"/>
  <c r="AQ15" i="3" s="1"/>
  <c r="U15" i="3"/>
  <c r="V15" i="3"/>
  <c r="O14" i="3"/>
  <c r="AL14" i="3" s="1"/>
  <c r="P14" i="3"/>
  <c r="AM14" i="3" s="1"/>
  <c r="Q14" i="3"/>
  <c r="AN14" i="3" s="1"/>
  <c r="R14" i="3"/>
  <c r="AO14" i="3" s="1"/>
  <c r="S14" i="3"/>
  <c r="AP14" i="3" s="1"/>
  <c r="T14" i="3"/>
  <c r="AQ14" i="3" s="1"/>
  <c r="U14" i="3"/>
  <c r="AR14" i="3" s="1"/>
  <c r="V14" i="3"/>
  <c r="AS14" i="3" s="1"/>
  <c r="N13" i="3"/>
  <c r="O13" i="3"/>
  <c r="AL13" i="3" s="1"/>
  <c r="P13" i="3"/>
  <c r="AM13" i="3" s="1"/>
  <c r="Q13" i="3"/>
  <c r="AN13" i="3" s="1"/>
  <c r="R13" i="3"/>
  <c r="AO13" i="3" s="1"/>
  <c r="S13" i="3"/>
  <c r="AP13" i="3" s="1"/>
  <c r="T13" i="3"/>
  <c r="AQ13" i="3" s="1"/>
  <c r="U13" i="3"/>
  <c r="AR13" i="3" s="1"/>
  <c r="V13" i="3"/>
  <c r="AS13" i="3" s="1"/>
  <c r="M12" i="3"/>
  <c r="AJ12" i="3" s="1"/>
  <c r="N12" i="3"/>
  <c r="N40" i="3" s="1"/>
  <c r="O12" i="3"/>
  <c r="AL12" i="3" s="1"/>
  <c r="P12" i="3"/>
  <c r="AM12" i="3" s="1"/>
  <c r="Q12" i="3"/>
  <c r="AN12" i="3" s="1"/>
  <c r="R12" i="3"/>
  <c r="AO12" i="3" s="1"/>
  <c r="S12" i="3"/>
  <c r="AP12" i="3" s="1"/>
  <c r="T12" i="3"/>
  <c r="AQ12" i="3" s="1"/>
  <c r="U12" i="3"/>
  <c r="AR12" i="3" s="1"/>
  <c r="V12" i="3"/>
  <c r="AS12" i="3" s="1"/>
  <c r="L11" i="3"/>
  <c r="AI11" i="3" s="1"/>
  <c r="M11" i="3"/>
  <c r="AJ11" i="3" s="1"/>
  <c r="N11" i="3"/>
  <c r="AK11" i="3" s="1"/>
  <c r="O11" i="3"/>
  <c r="AL11" i="3" s="1"/>
  <c r="P11" i="3"/>
  <c r="AM11" i="3" s="1"/>
  <c r="Q11" i="3"/>
  <c r="AN11" i="3" s="1"/>
  <c r="R11" i="3"/>
  <c r="AO11" i="3" s="1"/>
  <c r="S11" i="3"/>
  <c r="AP11" i="3" s="1"/>
  <c r="T11" i="3"/>
  <c r="AQ11" i="3" s="1"/>
  <c r="U11" i="3"/>
  <c r="AR11" i="3" s="1"/>
  <c r="V11" i="3"/>
  <c r="AS11" i="3" s="1"/>
  <c r="K10" i="3"/>
  <c r="L10" i="3"/>
  <c r="M10" i="3"/>
  <c r="N10" i="3"/>
  <c r="O10" i="3"/>
  <c r="P10" i="3"/>
  <c r="AM10" i="3" s="1"/>
  <c r="Q10" i="3"/>
  <c r="AN10" i="3" s="1"/>
  <c r="R10" i="3"/>
  <c r="AO10" i="3" s="1"/>
  <c r="S10" i="3"/>
  <c r="AP10" i="3" s="1"/>
  <c r="T10" i="3"/>
  <c r="AQ10" i="3" s="1"/>
  <c r="U10" i="3"/>
  <c r="AR10" i="3" s="1"/>
  <c r="V10" i="3"/>
  <c r="AS10" i="3" s="1"/>
  <c r="J9" i="3"/>
  <c r="AG9" i="3" s="1"/>
  <c r="K9" i="3"/>
  <c r="AH9" i="3" s="1"/>
  <c r="L9" i="3"/>
  <c r="AI9" i="3" s="1"/>
  <c r="M9" i="3"/>
  <c r="AJ9" i="3" s="1"/>
  <c r="N9" i="3"/>
  <c r="O9" i="3"/>
  <c r="AL9" i="3" s="1"/>
  <c r="P9" i="3"/>
  <c r="AM9" i="3" s="1"/>
  <c r="Q9" i="3"/>
  <c r="AN9" i="3" s="1"/>
  <c r="R9" i="3"/>
  <c r="AO9" i="3" s="1"/>
  <c r="S9" i="3"/>
  <c r="AP9" i="3" s="1"/>
  <c r="T9" i="3"/>
  <c r="AQ9" i="3" s="1"/>
  <c r="U9" i="3"/>
  <c r="AR9" i="3" s="1"/>
  <c r="V9" i="3"/>
  <c r="AS9" i="3" s="1"/>
  <c r="I8" i="3"/>
  <c r="J8" i="3"/>
  <c r="K8" i="3"/>
  <c r="K36" i="3" s="1"/>
  <c r="L8" i="3"/>
  <c r="L36" i="3" s="1"/>
  <c r="M8" i="3"/>
  <c r="N8" i="3"/>
  <c r="O8" i="3"/>
  <c r="AL8" i="3" s="1"/>
  <c r="P8" i="3"/>
  <c r="AM8" i="3" s="1"/>
  <c r="Q8" i="3"/>
  <c r="AN8" i="3" s="1"/>
  <c r="R8" i="3"/>
  <c r="AO8" i="3" s="1"/>
  <c r="S8" i="3"/>
  <c r="AP8" i="3" s="1"/>
  <c r="T8" i="3"/>
  <c r="AQ8" i="3" s="1"/>
  <c r="U8" i="3"/>
  <c r="AR8" i="3" s="1"/>
  <c r="V8" i="3"/>
  <c r="AS8" i="3" s="1"/>
  <c r="H7" i="3"/>
  <c r="I7" i="3"/>
  <c r="J7" i="3"/>
  <c r="K7" i="3"/>
  <c r="L7" i="3"/>
  <c r="M7" i="3"/>
  <c r="N7" i="3"/>
  <c r="O7" i="3"/>
  <c r="P7" i="3"/>
  <c r="AM7" i="3" s="1"/>
  <c r="Q7" i="3"/>
  <c r="AN7" i="3" s="1"/>
  <c r="R7" i="3"/>
  <c r="AO7" i="3" s="1"/>
  <c r="S7" i="3"/>
  <c r="AP7" i="3" s="1"/>
  <c r="T7" i="3"/>
  <c r="AQ7" i="3" s="1"/>
  <c r="U7" i="3"/>
  <c r="AR7" i="3" s="1"/>
  <c r="V7" i="3"/>
  <c r="AS7" i="3" s="1"/>
  <c r="G6" i="3"/>
  <c r="H6" i="3"/>
  <c r="I6" i="3"/>
  <c r="J6" i="3"/>
  <c r="K6" i="3"/>
  <c r="L6" i="3"/>
  <c r="M6" i="3"/>
  <c r="N6" i="3"/>
  <c r="O6" i="3"/>
  <c r="P6" i="3"/>
  <c r="AM6" i="3" s="1"/>
  <c r="Q6" i="3"/>
  <c r="AN6" i="3" s="1"/>
  <c r="R6" i="3"/>
  <c r="AO6" i="3" s="1"/>
  <c r="S6" i="3"/>
  <c r="AP6" i="3" s="1"/>
  <c r="T6" i="3"/>
  <c r="AQ6" i="3" s="1"/>
  <c r="U6" i="3"/>
  <c r="AR6" i="3" s="1"/>
  <c r="V6" i="3"/>
  <c r="AS6" i="3" s="1"/>
  <c r="F5" i="3"/>
  <c r="G5" i="3"/>
  <c r="H5" i="3"/>
  <c r="AE5" i="3" s="1"/>
  <c r="I5" i="3"/>
  <c r="AF5" i="3" s="1"/>
  <c r="J5" i="3"/>
  <c r="J33" i="3" s="1"/>
  <c r="K5" i="3"/>
  <c r="AH5" i="3" s="1"/>
  <c r="L5" i="3"/>
  <c r="AI5" i="3" s="1"/>
  <c r="M5" i="3"/>
  <c r="AJ5" i="3" s="1"/>
  <c r="N5" i="3"/>
  <c r="O5" i="3"/>
  <c r="AL5" i="3" s="1"/>
  <c r="P5" i="3"/>
  <c r="AM5" i="3" s="1"/>
  <c r="Q5" i="3"/>
  <c r="AN5" i="3" s="1"/>
  <c r="R5" i="3"/>
  <c r="AO5" i="3" s="1"/>
  <c r="S5" i="3"/>
  <c r="AP5" i="3" s="1"/>
  <c r="T5" i="3"/>
  <c r="AQ5" i="3" s="1"/>
  <c r="U5" i="3"/>
  <c r="AR5" i="3" s="1"/>
  <c r="V5" i="3"/>
  <c r="AS5" i="3" s="1"/>
  <c r="D3" i="3"/>
  <c r="E3" i="3"/>
  <c r="AB3" i="3" s="1"/>
  <c r="F3" i="3"/>
  <c r="G3" i="3"/>
  <c r="H3" i="3"/>
  <c r="I3" i="3"/>
  <c r="AF3" i="3" s="1"/>
  <c r="J3" i="3"/>
  <c r="K3" i="3"/>
  <c r="AH3" i="3" s="1"/>
  <c r="L3" i="3"/>
  <c r="AI3" i="3" s="1"/>
  <c r="M3" i="3"/>
  <c r="AJ3" i="3" s="1"/>
  <c r="N3" i="3"/>
  <c r="O3" i="3"/>
  <c r="AL3" i="3" s="1"/>
  <c r="P3" i="3"/>
  <c r="AM3" i="3" s="1"/>
  <c r="Q3" i="3"/>
  <c r="AN3" i="3" s="1"/>
  <c r="R3" i="3"/>
  <c r="AO3" i="3" s="1"/>
  <c r="S3" i="3"/>
  <c r="AP3" i="3" s="1"/>
  <c r="T3" i="3"/>
  <c r="AQ3" i="3" s="1"/>
  <c r="U3" i="3"/>
  <c r="AR3" i="3" s="1"/>
  <c r="V3" i="3"/>
  <c r="AS3" i="3" s="1"/>
  <c r="C2" i="3"/>
  <c r="D2" i="3"/>
  <c r="E2" i="3"/>
  <c r="F2" i="3"/>
  <c r="G2" i="3"/>
  <c r="H2" i="3"/>
  <c r="I2" i="3"/>
  <c r="J2" i="3"/>
  <c r="K2" i="3"/>
  <c r="L2" i="3"/>
  <c r="AI2" i="3" s="1"/>
  <c r="V31" i="2"/>
  <c r="V32" i="2" s="1"/>
  <c r="V33" i="2"/>
  <c r="Q31" i="1"/>
  <c r="Q32" i="1" s="1"/>
  <c r="S31" i="1"/>
  <c r="S32" i="1" s="1"/>
  <c r="T31" i="1"/>
  <c r="T32" i="1" s="1"/>
  <c r="U31" i="1"/>
  <c r="U32" i="1" s="1"/>
  <c r="V31" i="1"/>
  <c r="V32" i="1" s="1"/>
  <c r="W31" i="1"/>
  <c r="W32" i="1" s="1"/>
  <c r="X31" i="1"/>
  <c r="X32" i="1" s="1"/>
  <c r="Y31" i="1"/>
  <c r="Y32" i="1" s="1"/>
  <c r="Z31" i="1"/>
  <c r="Z32" i="1" s="1"/>
  <c r="AA31" i="1"/>
  <c r="AA32" i="1" s="1"/>
  <c r="AB31" i="1"/>
  <c r="AB32" i="1" s="1"/>
  <c r="Q33" i="1"/>
  <c r="S33" i="1"/>
  <c r="T33" i="1"/>
  <c r="U33" i="1"/>
  <c r="V33" i="1"/>
  <c r="W33" i="1"/>
  <c r="X33" i="1"/>
  <c r="Y33" i="1"/>
  <c r="Z33" i="1"/>
  <c r="AA33" i="1"/>
  <c r="AB33" i="1"/>
  <c r="B31" i="1"/>
  <c r="Z34" i="1" l="1"/>
  <c r="Q34" i="1"/>
  <c r="V34" i="1"/>
  <c r="T34" i="1"/>
  <c r="Y34" i="1"/>
  <c r="X34" i="1"/>
  <c r="W34" i="1"/>
  <c r="U34" i="1"/>
  <c r="S34" i="1"/>
  <c r="L39" i="3"/>
  <c r="O42" i="3"/>
  <c r="O41" i="3"/>
  <c r="M39" i="3"/>
  <c r="H33" i="3"/>
  <c r="L33" i="3"/>
  <c r="K33" i="3"/>
  <c r="O31" i="3"/>
  <c r="I31" i="3"/>
  <c r="C3" i="6"/>
  <c r="N31" i="3"/>
  <c r="AK3" i="3"/>
  <c r="N33" i="3"/>
  <c r="AK5" i="3"/>
  <c r="F33" i="3"/>
  <c r="AC5" i="3"/>
  <c r="AI6" i="3"/>
  <c r="M35" i="3"/>
  <c r="AJ7" i="3"/>
  <c r="I36" i="3"/>
  <c r="AF8" i="3"/>
  <c r="AP16" i="3"/>
  <c r="AR18" i="3"/>
  <c r="AO21" i="3" s="1"/>
  <c r="AS22" i="3"/>
  <c r="AE2" i="3"/>
  <c r="K34" i="3"/>
  <c r="AH6" i="3"/>
  <c r="H35" i="3"/>
  <c r="AE7" i="3"/>
  <c r="AM15" i="3"/>
  <c r="AR20" i="3"/>
  <c r="K30" i="3"/>
  <c r="AH2" i="3"/>
  <c r="Z2" i="3"/>
  <c r="AA3" i="3"/>
  <c r="N34" i="3"/>
  <c r="AK6" i="3"/>
  <c r="AG6" i="3"/>
  <c r="AL7" i="3"/>
  <c r="AH7" i="3"/>
  <c r="AH8" i="3"/>
  <c r="N37" i="3"/>
  <c r="AK9" i="3"/>
  <c r="L38" i="3"/>
  <c r="AI10" i="3"/>
  <c r="AS15" i="3"/>
  <c r="AR16" i="3"/>
  <c r="AS17" i="3"/>
  <c r="AR21" i="3"/>
  <c r="O33" i="3"/>
  <c r="L31" i="3"/>
  <c r="O39" i="3"/>
  <c r="O37" i="3"/>
  <c r="J37" i="3"/>
  <c r="AF2" i="3"/>
  <c r="E30" i="3"/>
  <c r="AB2" i="3"/>
  <c r="J31" i="3"/>
  <c r="AG3" i="3"/>
  <c r="AC3" i="3"/>
  <c r="AG5" i="3"/>
  <c r="AE6" i="3"/>
  <c r="I35" i="3"/>
  <c r="AF7" i="3"/>
  <c r="M36" i="3"/>
  <c r="AJ8" i="3"/>
  <c r="N38" i="3"/>
  <c r="AK10" i="3"/>
  <c r="AK13" i="3"/>
  <c r="AS16" i="3"/>
  <c r="AS19" i="3"/>
  <c r="AS20" i="3"/>
  <c r="L37" i="3"/>
  <c r="AA2" i="3"/>
  <c r="O34" i="3"/>
  <c r="AL6" i="3"/>
  <c r="G34" i="3"/>
  <c r="AD6" i="3"/>
  <c r="L35" i="3"/>
  <c r="AI7" i="3"/>
  <c r="AI8" i="3"/>
  <c r="M38" i="3"/>
  <c r="AJ10" i="3"/>
  <c r="AK12" i="3"/>
  <c r="AO16" i="3"/>
  <c r="AR19" i="3"/>
  <c r="M31" i="3"/>
  <c r="E31" i="3"/>
  <c r="N41" i="3"/>
  <c r="O40" i="3"/>
  <c r="K37" i="3"/>
  <c r="G30" i="3"/>
  <c r="AD2" i="3"/>
  <c r="H31" i="3"/>
  <c r="AE3" i="3"/>
  <c r="J30" i="3"/>
  <c r="AG2" i="3"/>
  <c r="F30" i="3"/>
  <c r="AC2" i="3"/>
  <c r="AD3" i="3"/>
  <c r="AD5" i="3"/>
  <c r="M34" i="3"/>
  <c r="AJ6" i="3"/>
  <c r="I34" i="3"/>
  <c r="AF6" i="3"/>
  <c r="AK7" i="3"/>
  <c r="AG7" i="3"/>
  <c r="N36" i="3"/>
  <c r="AK8" i="3"/>
  <c r="J36" i="3"/>
  <c r="AG8" i="3"/>
  <c r="AL10" i="3"/>
  <c r="AH10" i="3"/>
  <c r="AR15" i="3"/>
  <c r="AQ16" i="3"/>
  <c r="AN16" i="3"/>
  <c r="AR17" i="3"/>
  <c r="AS18" i="3"/>
  <c r="AO22" i="3" s="1"/>
  <c r="AS21" i="3"/>
  <c r="O36" i="3"/>
  <c r="M33" i="3"/>
  <c r="I33" i="3"/>
  <c r="K31" i="3"/>
  <c r="M40" i="3"/>
  <c r="N39" i="3"/>
  <c r="M37" i="3"/>
  <c r="O38" i="3"/>
  <c r="K38" i="3"/>
  <c r="O35" i="3"/>
  <c r="K35" i="3"/>
  <c r="G33" i="3"/>
  <c r="G31" i="3"/>
  <c r="N35" i="3"/>
  <c r="J35" i="3"/>
  <c r="F31" i="3"/>
  <c r="L34" i="3"/>
  <c r="H34" i="3"/>
  <c r="J34" i="3"/>
  <c r="D31" i="3"/>
  <c r="D30" i="3"/>
  <c r="I30" i="3"/>
  <c r="H30" i="3"/>
  <c r="L30" i="3"/>
  <c r="C30" i="3"/>
  <c r="AB34" i="1"/>
  <c r="AA34" i="1"/>
  <c r="V34" i="2"/>
  <c r="P16" i="3" l="1"/>
  <c r="O15" i="3"/>
  <c r="N14" i="3"/>
  <c r="AK14" i="3" s="1"/>
  <c r="J10" i="3"/>
  <c r="AG10" i="3" s="1"/>
  <c r="M13" i="3"/>
  <c r="F6" i="3"/>
  <c r="AC6" i="3" s="1"/>
  <c r="E5" i="3"/>
  <c r="D4" i="3"/>
  <c r="AA4" i="3" s="1"/>
  <c r="C3" i="3"/>
  <c r="C31" i="2"/>
  <c r="C32" i="2" s="1"/>
  <c r="D31" i="2"/>
  <c r="D32" i="2" s="1"/>
  <c r="E32" i="2"/>
  <c r="C33" i="2"/>
  <c r="D33" i="2"/>
  <c r="E33" i="2"/>
  <c r="B31" i="2"/>
  <c r="B32" i="2" s="1"/>
  <c r="B33" i="2"/>
  <c r="E34" i="2" l="1"/>
  <c r="B34" i="2"/>
  <c r="D34" i="2"/>
  <c r="AL15" i="3"/>
  <c r="O43" i="3"/>
  <c r="AB5" i="3"/>
  <c r="E33" i="3"/>
  <c r="Z3" i="3"/>
  <c r="C31" i="3"/>
  <c r="AJ13" i="3"/>
  <c r="M41" i="3"/>
  <c r="AM16" i="3"/>
  <c r="N42" i="3"/>
  <c r="J38" i="3"/>
  <c r="F34" i="3"/>
  <c r="D32" i="3"/>
  <c r="C34" i="2"/>
  <c r="X41" i="7" l="1"/>
  <c r="C75" i="6" l="1"/>
  <c r="D75" i="6"/>
  <c r="B75" i="6"/>
  <c r="B2" i="7" l="1"/>
  <c r="B2" i="6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U1" i="6"/>
  <c r="U43" i="6" s="1"/>
  <c r="V1" i="6"/>
  <c r="V43" i="6" s="1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K1" i="6"/>
  <c r="K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T1" i="6"/>
  <c r="T43" i="6" s="1"/>
  <c r="L12" i="3"/>
  <c r="K11" i="3"/>
  <c r="I9" i="3"/>
  <c r="H8" i="3"/>
  <c r="AE8" i="3" s="1"/>
  <c r="G7" i="3"/>
  <c r="AD7" i="3" s="1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F9" i="3" l="1"/>
  <c r="I37" i="3"/>
  <c r="AH11" i="3"/>
  <c r="K39" i="3"/>
  <c r="AI12" i="3"/>
  <c r="L40" i="3"/>
  <c r="H36" i="3"/>
  <c r="G35" i="3"/>
  <c r="U42" i="7"/>
  <c r="T42" i="7"/>
  <c r="U31" i="7"/>
  <c r="U33" i="7"/>
  <c r="U35" i="7"/>
  <c r="U36" i="7"/>
  <c r="D30" i="8"/>
  <c r="T31" i="7"/>
  <c r="T33" i="7"/>
  <c r="T35" i="7"/>
  <c r="T36" i="7"/>
  <c r="S31" i="7"/>
  <c r="S33" i="7"/>
  <c r="S35" i="7"/>
  <c r="S36" i="7"/>
  <c r="S42" i="7"/>
  <c r="V31" i="7"/>
  <c r="V33" i="7"/>
  <c r="V35" i="7"/>
  <c r="V36" i="7"/>
  <c r="V42" i="7"/>
  <c r="O50" i="3"/>
  <c r="L30" i="8"/>
  <c r="B2" i="3"/>
  <c r="Y2" i="3" s="1"/>
  <c r="S43" i="7" l="1"/>
  <c r="T43" i="7"/>
  <c r="T46" i="7"/>
  <c r="T50" i="7"/>
  <c r="T54" i="7"/>
  <c r="T58" i="7"/>
  <c r="T62" i="7"/>
  <c r="T66" i="7"/>
  <c r="T70" i="7"/>
  <c r="T45" i="7"/>
  <c r="T57" i="7"/>
  <c r="T65" i="7"/>
  <c r="T47" i="7"/>
  <c r="T51" i="7"/>
  <c r="T55" i="7"/>
  <c r="T59" i="7"/>
  <c r="T63" i="7"/>
  <c r="T67" i="7"/>
  <c r="T53" i="7"/>
  <c r="T44" i="7"/>
  <c r="T48" i="7"/>
  <c r="T52" i="7"/>
  <c r="T56" i="7"/>
  <c r="T60" i="7"/>
  <c r="T64" i="7"/>
  <c r="T68" i="7"/>
  <c r="T49" i="7"/>
  <c r="T61" i="7"/>
  <c r="T69" i="7"/>
  <c r="U32" i="7"/>
  <c r="U34" i="7" s="1"/>
  <c r="U45" i="7"/>
  <c r="U49" i="7"/>
  <c r="U53" i="7"/>
  <c r="U57" i="7"/>
  <c r="U61" i="7"/>
  <c r="U65" i="7"/>
  <c r="U69" i="7"/>
  <c r="U43" i="7"/>
  <c r="U48" i="7"/>
  <c r="U56" i="7"/>
  <c r="U64" i="7"/>
  <c r="U46" i="7"/>
  <c r="U50" i="7"/>
  <c r="U54" i="7"/>
  <c r="U58" i="7"/>
  <c r="U62" i="7"/>
  <c r="U66" i="7"/>
  <c r="U70" i="7"/>
  <c r="U60" i="7"/>
  <c r="U47" i="7"/>
  <c r="U51" i="7"/>
  <c r="U55" i="7"/>
  <c r="U59" i="7"/>
  <c r="U63" i="7"/>
  <c r="U67" i="7"/>
  <c r="U44" i="7"/>
  <c r="U52" i="7"/>
  <c r="U68" i="7"/>
  <c r="V44" i="7"/>
  <c r="V48" i="7"/>
  <c r="V52" i="7"/>
  <c r="V56" i="7"/>
  <c r="V60" i="7"/>
  <c r="V64" i="7"/>
  <c r="V68" i="7"/>
  <c r="V55" i="7"/>
  <c r="V63" i="7"/>
  <c r="V45" i="7"/>
  <c r="V49" i="7"/>
  <c r="V53" i="7"/>
  <c r="V57" i="7"/>
  <c r="V61" i="7"/>
  <c r="V65" i="7"/>
  <c r="V69" i="7"/>
  <c r="V51" i="7"/>
  <c r="V67" i="7"/>
  <c r="V46" i="7"/>
  <c r="V50" i="7"/>
  <c r="V54" i="7"/>
  <c r="V58" i="7"/>
  <c r="V62" i="7"/>
  <c r="V66" i="7"/>
  <c r="V70" i="7"/>
  <c r="V47" i="7"/>
  <c r="V59" i="7"/>
  <c r="V43" i="7"/>
  <c r="B30" i="3"/>
  <c r="S32" i="7"/>
  <c r="S34" i="7" s="1"/>
  <c r="S63" i="7"/>
  <c r="S59" i="7"/>
  <c r="S55" i="7"/>
  <c r="S51" i="7"/>
  <c r="S47" i="7"/>
  <c r="S70" i="7"/>
  <c r="S66" i="7"/>
  <c r="S65" i="7"/>
  <c r="S61" i="7"/>
  <c r="S57" i="7"/>
  <c r="S53" i="7"/>
  <c r="S49" i="7"/>
  <c r="S45" i="7"/>
  <c r="S69" i="7"/>
  <c r="S46" i="7"/>
  <c r="S50" i="7"/>
  <c r="S54" i="7"/>
  <c r="S58" i="7"/>
  <c r="S62" i="7"/>
  <c r="V32" i="7"/>
  <c r="V34" i="7" s="1"/>
  <c r="T32" i="7"/>
  <c r="T34" i="7" s="1"/>
  <c r="S68" i="7"/>
  <c r="S67" i="7"/>
  <c r="S44" i="7"/>
  <c r="S48" i="7"/>
  <c r="S52" i="7"/>
  <c r="S56" i="7"/>
  <c r="S60" i="7"/>
  <c r="S64" i="7"/>
  <c r="J42" i="7"/>
  <c r="K42" i="7"/>
  <c r="L42" i="7"/>
  <c r="M42" i="7"/>
  <c r="N42" i="7"/>
  <c r="O42" i="7"/>
  <c r="P42" i="7"/>
  <c r="Q42" i="7"/>
  <c r="R42" i="7"/>
  <c r="C42" i="7"/>
  <c r="D42" i="7"/>
  <c r="E42" i="7"/>
  <c r="F42" i="7"/>
  <c r="G42" i="7"/>
  <c r="H42" i="7"/>
  <c r="I42" i="7"/>
  <c r="B1" i="7"/>
  <c r="B29" i="3"/>
  <c r="B42" i="7" l="1"/>
  <c r="B1" i="6"/>
  <c r="B43" i="6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65" i="7" l="1"/>
  <c r="A99" i="7" s="1"/>
  <c r="E14" i="9" s="1"/>
  <c r="A25" i="6"/>
  <c r="A66" i="6" s="1"/>
  <c r="A98" i="6" s="1"/>
  <c r="G14" i="9" s="1"/>
  <c r="A57" i="7"/>
  <c r="A91" i="7" s="1"/>
  <c r="E21" i="9" s="1"/>
  <c r="A17" i="6"/>
  <c r="A58" i="6" s="1"/>
  <c r="A90" i="6" s="1"/>
  <c r="G19" i="9" s="1"/>
  <c r="A53" i="7"/>
  <c r="A87" i="7" s="1"/>
  <c r="E23" i="9" s="1"/>
  <c r="A13" i="6"/>
  <c r="A54" i="6" s="1"/>
  <c r="A86" i="6" s="1"/>
  <c r="G23" i="9" s="1"/>
  <c r="A45" i="7"/>
  <c r="A79" i="7" s="1"/>
  <c r="E20" i="9" s="1"/>
  <c r="A5" i="6"/>
  <c r="A46" i="6" s="1"/>
  <c r="A78" i="6" s="1"/>
  <c r="G21" i="9" s="1"/>
  <c r="A52" i="7"/>
  <c r="A86" i="7" s="1"/>
  <c r="E8" i="9" s="1"/>
  <c r="A12" i="6"/>
  <c r="A53" i="6" s="1"/>
  <c r="A85" i="6" s="1"/>
  <c r="G7" i="9" s="1"/>
  <c r="A68" i="7"/>
  <c r="A102" i="7" s="1"/>
  <c r="E16" i="9" s="1"/>
  <c r="A28" i="6"/>
  <c r="A69" i="6" s="1"/>
  <c r="A101" i="6" s="1"/>
  <c r="G16" i="9" s="1"/>
  <c r="A60" i="7"/>
  <c r="A94" i="7" s="1"/>
  <c r="E29" i="9" s="1"/>
  <c r="A20" i="6"/>
  <c r="A61" i="6" s="1"/>
  <c r="A93" i="6" s="1"/>
  <c r="G29" i="9" s="1"/>
  <c r="A48" i="7"/>
  <c r="A82" i="7" s="1"/>
  <c r="E2" i="9" s="1"/>
  <c r="A8" i="6"/>
  <c r="A49" i="6" s="1"/>
  <c r="A81" i="6" s="1"/>
  <c r="G2" i="9" s="1"/>
  <c r="A44" i="7"/>
  <c r="A78" i="7" s="1"/>
  <c r="E26" i="9" s="1"/>
  <c r="A4" i="6"/>
  <c r="A45" i="6" s="1"/>
  <c r="A77" i="6" s="1"/>
  <c r="G26" i="9" s="1"/>
  <c r="A43" i="7"/>
  <c r="A77" i="7" s="1"/>
  <c r="E9" i="9" s="1"/>
  <c r="A3" i="6"/>
  <c r="A44" i="6" s="1"/>
  <c r="A76" i="6" s="1"/>
  <c r="G9" i="9" s="1"/>
  <c r="A67" i="7"/>
  <c r="A101" i="7" s="1"/>
  <c r="E5" i="9" s="1"/>
  <c r="A27" i="6"/>
  <c r="A68" i="6" s="1"/>
  <c r="A100" i="6" s="1"/>
  <c r="G5" i="9" s="1"/>
  <c r="A63" i="7"/>
  <c r="A97" i="7" s="1"/>
  <c r="E19" i="9" s="1"/>
  <c r="A23" i="6"/>
  <c r="A64" i="6" s="1"/>
  <c r="A96" i="6" s="1"/>
  <c r="G20" i="9" s="1"/>
  <c r="A59" i="7"/>
  <c r="A93" i="7" s="1"/>
  <c r="E7" i="9" s="1"/>
  <c r="A19" i="6"/>
  <c r="A60" i="6" s="1"/>
  <c r="A92" i="6" s="1"/>
  <c r="G8" i="9" s="1"/>
  <c r="A55" i="7"/>
  <c r="A89" i="7" s="1"/>
  <c r="E12" i="9" s="1"/>
  <c r="A15" i="6"/>
  <c r="A56" i="6" s="1"/>
  <c r="A88" i="6" s="1"/>
  <c r="G10" i="9" s="1"/>
  <c r="A51" i="7"/>
  <c r="A85" i="7" s="1"/>
  <c r="E15" i="9" s="1"/>
  <c r="A11" i="6"/>
  <c r="A52" i="6" s="1"/>
  <c r="A84" i="6" s="1"/>
  <c r="G15" i="9" s="1"/>
  <c r="A47" i="7"/>
  <c r="A81" i="7" s="1"/>
  <c r="E27" i="9" s="1"/>
  <c r="A7" i="6"/>
  <c r="A48" i="6" s="1"/>
  <c r="A80" i="6" s="1"/>
  <c r="G27" i="9" s="1"/>
  <c r="A69" i="7"/>
  <c r="A103" i="7" s="1"/>
  <c r="E4" i="9" s="1"/>
  <c r="A29" i="6"/>
  <c r="A70" i="6" s="1"/>
  <c r="A102" i="6" s="1"/>
  <c r="G4" i="9" s="1"/>
  <c r="A61" i="7"/>
  <c r="A95" i="7" s="1"/>
  <c r="E6" i="9" s="1"/>
  <c r="A21" i="6"/>
  <c r="A62" i="6" s="1"/>
  <c r="A94" i="6" s="1"/>
  <c r="G6" i="9" s="1"/>
  <c r="A49" i="7"/>
  <c r="A83" i="7" s="1"/>
  <c r="E10" i="9" s="1"/>
  <c r="A9" i="6"/>
  <c r="A50" i="6" s="1"/>
  <c r="A82" i="6" s="1"/>
  <c r="G12" i="9" s="1"/>
  <c r="A64" i="7"/>
  <c r="A98" i="7" s="1"/>
  <c r="E24" i="9" s="1"/>
  <c r="A24" i="6"/>
  <c r="A65" i="6" s="1"/>
  <c r="A97" i="6" s="1"/>
  <c r="G24" i="9" s="1"/>
  <c r="A56" i="7"/>
  <c r="A90" i="7" s="1"/>
  <c r="E28" i="9" s="1"/>
  <c r="A16" i="6"/>
  <c r="A57" i="6" s="1"/>
  <c r="A89" i="6" s="1"/>
  <c r="G28" i="9" s="1"/>
  <c r="A70" i="7"/>
  <c r="A104" i="7" s="1"/>
  <c r="E11" i="9" s="1"/>
  <c r="A30" i="6"/>
  <c r="A71" i="6" s="1"/>
  <c r="A103" i="6" s="1"/>
  <c r="G11" i="9" s="1"/>
  <c r="A66" i="7"/>
  <c r="A100" i="7" s="1"/>
  <c r="E3" i="9" s="1"/>
  <c r="A26" i="6"/>
  <c r="A67" i="6" s="1"/>
  <c r="A99" i="6" s="1"/>
  <c r="G3" i="9" s="1"/>
  <c r="A62" i="7"/>
  <c r="A96" i="7" s="1"/>
  <c r="E13" i="9" s="1"/>
  <c r="A22" i="6"/>
  <c r="A63" i="6" s="1"/>
  <c r="A95" i="6" s="1"/>
  <c r="G13" i="9" s="1"/>
  <c r="A58" i="7"/>
  <c r="A92" i="7" s="1"/>
  <c r="E25" i="9" s="1"/>
  <c r="A18" i="6"/>
  <c r="A59" i="6" s="1"/>
  <c r="A91" i="6" s="1"/>
  <c r="G25" i="9" s="1"/>
  <c r="A54" i="7"/>
  <c r="A88" i="7" s="1"/>
  <c r="E18" i="9" s="1"/>
  <c r="A14" i="6"/>
  <c r="A55" i="6" s="1"/>
  <c r="A87" i="6" s="1"/>
  <c r="G18" i="9" s="1"/>
  <c r="A50" i="7"/>
  <c r="A84" i="7" s="1"/>
  <c r="E22" i="9" s="1"/>
  <c r="A10" i="6"/>
  <c r="A51" i="6" s="1"/>
  <c r="A83" i="6" s="1"/>
  <c r="G22" i="9" s="1"/>
  <c r="A46" i="7"/>
  <c r="A80" i="7" s="1"/>
  <c r="E17" i="9" s="1"/>
  <c r="A6" i="6"/>
  <c r="A47" i="6" s="1"/>
  <c r="A79" i="6" s="1"/>
  <c r="G17" i="9" s="1"/>
  <c r="B2" i="8"/>
  <c r="B1" i="8"/>
  <c r="B3" i="7" l="1"/>
  <c r="B30" i="8"/>
  <c r="A25" i="8"/>
  <c r="A26" i="8"/>
  <c r="A27" i="8"/>
  <c r="A28" i="8"/>
  <c r="AA28" i="8" s="1"/>
  <c r="B3" i="9" s="1"/>
  <c r="A29" i="8"/>
  <c r="A15" i="8"/>
  <c r="A16" i="8"/>
  <c r="A17" i="8"/>
  <c r="AA17" i="8" s="1"/>
  <c r="B22" i="9" s="1"/>
  <c r="A18" i="8"/>
  <c r="A19" i="8"/>
  <c r="A20" i="8"/>
  <c r="A21" i="8"/>
  <c r="A22" i="8"/>
  <c r="A23" i="8"/>
  <c r="A24" i="8"/>
  <c r="A8" i="8"/>
  <c r="A9" i="8"/>
  <c r="A10" i="8"/>
  <c r="A11" i="8"/>
  <c r="A12" i="8"/>
  <c r="A13" i="8"/>
  <c r="A14" i="8"/>
  <c r="AA14" i="8" s="1"/>
  <c r="B15" i="9" s="1"/>
  <c r="A3" i="8"/>
  <c r="A4" i="8"/>
  <c r="A5" i="8"/>
  <c r="A6" i="8"/>
  <c r="AA19" i="8" s="1"/>
  <c r="B23" i="9" s="1"/>
  <c r="A7" i="8"/>
  <c r="A2" i="8"/>
  <c r="AA25" i="8" l="1"/>
  <c r="B25" i="9" s="1"/>
  <c r="W15" i="8"/>
  <c r="W26" i="8"/>
  <c r="W10" i="8"/>
  <c r="W29" i="8"/>
  <c r="W19" i="8"/>
  <c r="W28" i="8"/>
  <c r="W12" i="8"/>
  <c r="W11" i="8"/>
  <c r="W22" i="8"/>
  <c r="W6" i="8"/>
  <c r="W13" i="8"/>
  <c r="W25" i="8"/>
  <c r="W24" i="8"/>
  <c r="W8" i="8"/>
  <c r="W7" i="8"/>
  <c r="W18" i="8"/>
  <c r="W27" i="8"/>
  <c r="W9" i="8"/>
  <c r="W21" i="8"/>
  <c r="W20" i="8"/>
  <c r="W4" i="8"/>
  <c r="W3" i="8"/>
  <c r="W14" i="8"/>
  <c r="W23" i="8"/>
  <c r="W5" i="8"/>
  <c r="W17" i="8"/>
  <c r="W16" i="8"/>
  <c r="W2" i="8"/>
  <c r="B31" i="7"/>
  <c r="B36" i="7"/>
  <c r="B35" i="7"/>
  <c r="B33" i="7"/>
  <c r="B3" i="6"/>
  <c r="AA16" i="8"/>
  <c r="B28" i="9" s="1"/>
  <c r="AA18" i="8"/>
  <c r="B2" i="9" s="1"/>
  <c r="AA9" i="8"/>
  <c r="B8" i="9" s="1"/>
  <c r="AA22" i="8"/>
  <c r="B5" i="9" s="1"/>
  <c r="AA20" i="8"/>
  <c r="B24" i="9" s="1"/>
  <c r="AA21" i="8"/>
  <c r="B6" i="9" s="1"/>
  <c r="AA27" i="8"/>
  <c r="B19" i="9" s="1"/>
  <c r="AA23" i="8"/>
  <c r="B7" i="9" s="1"/>
  <c r="AA26" i="8"/>
  <c r="B16" i="9" s="1"/>
  <c r="AA15" i="8"/>
  <c r="B27" i="9" s="1"/>
  <c r="AA11" i="8"/>
  <c r="B18" i="9" s="1"/>
  <c r="AA7" i="8"/>
  <c r="B9" i="9" s="1"/>
  <c r="AA2" i="8"/>
  <c r="B14" i="9" s="1"/>
  <c r="AA10" i="8"/>
  <c r="B21" i="9" s="1"/>
  <c r="AA29" i="8"/>
  <c r="B11" i="9" s="1"/>
  <c r="AA8" i="8"/>
  <c r="B4" i="9" s="1"/>
  <c r="AA3" i="8"/>
  <c r="B13" i="9" s="1"/>
  <c r="AA5" i="8"/>
  <c r="B17" i="9" s="1"/>
  <c r="AA12" i="8"/>
  <c r="B10" i="9" s="1"/>
  <c r="AA13" i="8"/>
  <c r="B29" i="9" s="1"/>
  <c r="AA24" i="8"/>
  <c r="B20" i="9" s="1"/>
  <c r="AA6" i="8"/>
  <c r="B12" i="9" s="1"/>
  <c r="AA4" i="8"/>
  <c r="B26" i="9" s="1"/>
  <c r="B33" i="1"/>
  <c r="AC2" i="8" l="1"/>
  <c r="AD2" i="8"/>
  <c r="B43" i="7"/>
  <c r="B31" i="6"/>
  <c r="B32" i="6" s="1"/>
  <c r="B35" i="6"/>
  <c r="B33" i="6"/>
  <c r="B56" i="7"/>
  <c r="B65" i="7"/>
  <c r="B46" i="7"/>
  <c r="B68" i="7"/>
  <c r="B53" i="7"/>
  <c r="B58" i="7"/>
  <c r="B32" i="7"/>
  <c r="B34" i="7" s="1"/>
  <c r="B63" i="7"/>
  <c r="B47" i="7"/>
  <c r="B67" i="7"/>
  <c r="B54" i="7"/>
  <c r="B51" i="7"/>
  <c r="B69" i="7"/>
  <c r="B48" i="7"/>
  <c r="B70" i="7"/>
  <c r="B57" i="7"/>
  <c r="B60" i="7"/>
  <c r="B45" i="7"/>
  <c r="B50" i="7"/>
  <c r="B59" i="7"/>
  <c r="B64" i="7"/>
  <c r="B49" i="7"/>
  <c r="B61" i="7"/>
  <c r="B66" i="7"/>
  <c r="B55" i="7"/>
  <c r="B62" i="7"/>
  <c r="B52" i="7"/>
  <c r="B44" i="7"/>
  <c r="B32" i="1"/>
  <c r="B34" i="1" s="1"/>
  <c r="C31" i="7"/>
  <c r="C33" i="7"/>
  <c r="D31" i="7"/>
  <c r="D33" i="7"/>
  <c r="E31" i="7"/>
  <c r="E33" i="7"/>
  <c r="F31" i="7"/>
  <c r="F33" i="7"/>
  <c r="G31" i="7"/>
  <c r="G33" i="7"/>
  <c r="H31" i="7"/>
  <c r="H33" i="7"/>
  <c r="I31" i="7"/>
  <c r="I33" i="7"/>
  <c r="J31" i="7"/>
  <c r="J33" i="7"/>
  <c r="K31" i="7"/>
  <c r="K33" i="7"/>
  <c r="L31" i="7"/>
  <c r="L33" i="7"/>
  <c r="M31" i="7"/>
  <c r="M33" i="7"/>
  <c r="N31" i="7"/>
  <c r="N33" i="7"/>
  <c r="O31" i="7"/>
  <c r="O33" i="7"/>
  <c r="P31" i="7"/>
  <c r="P33" i="7"/>
  <c r="Q31" i="7"/>
  <c r="Q33" i="7"/>
  <c r="R31" i="7"/>
  <c r="R33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AE2" i="8" l="1"/>
  <c r="U44" i="6"/>
  <c r="B44" i="6"/>
  <c r="B34" i="6"/>
  <c r="P43" i="7"/>
  <c r="N43" i="7"/>
  <c r="H43" i="7"/>
  <c r="F43" i="7"/>
  <c r="L43" i="7"/>
  <c r="J43" i="7"/>
  <c r="C43" i="7"/>
  <c r="T48" i="6"/>
  <c r="T52" i="6"/>
  <c r="T56" i="6"/>
  <c r="T60" i="6"/>
  <c r="T64" i="6"/>
  <c r="T68" i="6"/>
  <c r="T44" i="6"/>
  <c r="T55" i="6"/>
  <c r="T63" i="6"/>
  <c r="T71" i="6"/>
  <c r="T45" i="6"/>
  <c r="T49" i="6"/>
  <c r="T53" i="6"/>
  <c r="T57" i="6"/>
  <c r="T61" i="6"/>
  <c r="T65" i="6"/>
  <c r="T69" i="6"/>
  <c r="T51" i="6"/>
  <c r="T46" i="6"/>
  <c r="T50" i="6"/>
  <c r="T54" i="6"/>
  <c r="T58" i="6"/>
  <c r="T62" i="6"/>
  <c r="T66" i="6"/>
  <c r="T70" i="6"/>
  <c r="T47" i="6"/>
  <c r="T59" i="6"/>
  <c r="T67" i="6"/>
  <c r="V44" i="6"/>
  <c r="C48" i="6"/>
  <c r="C52" i="6"/>
  <c r="C56" i="6"/>
  <c r="C60" i="6"/>
  <c r="C64" i="6"/>
  <c r="C68" i="6"/>
  <c r="C44" i="6"/>
  <c r="C47" i="6"/>
  <c r="C59" i="6"/>
  <c r="C67" i="6"/>
  <c r="C45" i="6"/>
  <c r="C49" i="6"/>
  <c r="C53" i="6"/>
  <c r="C57" i="6"/>
  <c r="C61" i="6"/>
  <c r="C65" i="6"/>
  <c r="C69" i="6"/>
  <c r="C55" i="6"/>
  <c r="C71" i="6"/>
  <c r="C46" i="6"/>
  <c r="C50" i="6"/>
  <c r="C54" i="6"/>
  <c r="C58" i="6"/>
  <c r="C62" i="6"/>
  <c r="C66" i="6"/>
  <c r="C70" i="6"/>
  <c r="C51" i="6"/>
  <c r="C63" i="6"/>
  <c r="D48" i="6"/>
  <c r="D52" i="6"/>
  <c r="D56" i="6"/>
  <c r="D60" i="6"/>
  <c r="D64" i="6"/>
  <c r="D68" i="6"/>
  <c r="D44" i="6"/>
  <c r="D55" i="6"/>
  <c r="D63" i="6"/>
  <c r="D45" i="6"/>
  <c r="D49" i="6"/>
  <c r="D53" i="6"/>
  <c r="D57" i="6"/>
  <c r="D61" i="6"/>
  <c r="D65" i="6"/>
  <c r="D69" i="6"/>
  <c r="D47" i="6"/>
  <c r="D67" i="6"/>
  <c r="D46" i="6"/>
  <c r="D50" i="6"/>
  <c r="D54" i="6"/>
  <c r="D58" i="6"/>
  <c r="D62" i="6"/>
  <c r="D66" i="6"/>
  <c r="D70" i="6"/>
  <c r="D51" i="6"/>
  <c r="D59" i="6"/>
  <c r="D71" i="6"/>
  <c r="R43" i="7"/>
  <c r="Q43" i="7"/>
  <c r="O43" i="7"/>
  <c r="M43" i="7"/>
  <c r="K43" i="7"/>
  <c r="I43" i="7"/>
  <c r="G43" i="7"/>
  <c r="E44" i="7"/>
  <c r="E46" i="6"/>
  <c r="E50" i="6"/>
  <c r="E54" i="6"/>
  <c r="E58" i="6"/>
  <c r="E62" i="6"/>
  <c r="E66" i="6"/>
  <c r="E70" i="6"/>
  <c r="E61" i="6"/>
  <c r="E47" i="6"/>
  <c r="E51" i="6"/>
  <c r="E55" i="6"/>
  <c r="E59" i="6"/>
  <c r="E63" i="6"/>
  <c r="E67" i="6"/>
  <c r="E71" i="6"/>
  <c r="E49" i="6"/>
  <c r="E57" i="6"/>
  <c r="E69" i="6"/>
  <c r="E48" i="6"/>
  <c r="E52" i="6"/>
  <c r="E56" i="6"/>
  <c r="E60" i="6"/>
  <c r="E64" i="6"/>
  <c r="E68" i="6"/>
  <c r="E45" i="6"/>
  <c r="E53" i="6"/>
  <c r="E65" i="6"/>
  <c r="D45" i="7"/>
  <c r="D49" i="7"/>
  <c r="D53" i="7"/>
  <c r="D57" i="7"/>
  <c r="D61" i="7"/>
  <c r="D65" i="7"/>
  <c r="D69" i="7"/>
  <c r="D47" i="7"/>
  <c r="D55" i="7"/>
  <c r="D63" i="7"/>
  <c r="D43" i="7"/>
  <c r="D48" i="7"/>
  <c r="D56" i="7"/>
  <c r="D64" i="7"/>
  <c r="D44" i="7"/>
  <c r="D46" i="7"/>
  <c r="D50" i="7"/>
  <c r="D54" i="7"/>
  <c r="D58" i="7"/>
  <c r="D62" i="7"/>
  <c r="D66" i="7"/>
  <c r="D70" i="7"/>
  <c r="D51" i="7"/>
  <c r="D59" i="7"/>
  <c r="D67" i="7"/>
  <c r="D52" i="7"/>
  <c r="D60" i="7"/>
  <c r="D68" i="7"/>
  <c r="C45" i="7"/>
  <c r="C57" i="7"/>
  <c r="C65" i="7"/>
  <c r="C53" i="7"/>
  <c r="C49" i="7"/>
  <c r="C61" i="7"/>
  <c r="C69" i="7"/>
  <c r="C59" i="7"/>
  <c r="C67" i="7"/>
  <c r="C66" i="7"/>
  <c r="C58" i="7"/>
  <c r="C50" i="7"/>
  <c r="C47" i="7"/>
  <c r="C52" i="7"/>
  <c r="C55" i="7"/>
  <c r="C63" i="7"/>
  <c r="C64" i="7"/>
  <c r="C56" i="7"/>
  <c r="C48" i="7"/>
  <c r="C68" i="7"/>
  <c r="C60" i="7"/>
  <c r="C44" i="7"/>
  <c r="C51" i="7"/>
  <c r="C70" i="7"/>
  <c r="C62" i="7"/>
  <c r="C54" i="7"/>
  <c r="C46" i="7"/>
  <c r="G44" i="6"/>
  <c r="G47" i="6"/>
  <c r="G51" i="6"/>
  <c r="G55" i="6"/>
  <c r="G59" i="6"/>
  <c r="G63" i="6"/>
  <c r="G67" i="6"/>
  <c r="G71" i="6"/>
  <c r="G48" i="6"/>
  <c r="G52" i="6"/>
  <c r="G56" i="6"/>
  <c r="G60" i="6"/>
  <c r="G64" i="6"/>
  <c r="G68" i="6"/>
  <c r="G49" i="6"/>
  <c r="G57" i="6"/>
  <c r="G65" i="6"/>
  <c r="G45" i="6"/>
  <c r="G69" i="6"/>
  <c r="G54" i="6"/>
  <c r="G70" i="6"/>
  <c r="G50" i="6"/>
  <c r="G58" i="6"/>
  <c r="G66" i="6"/>
  <c r="G53" i="6"/>
  <c r="G61" i="6"/>
  <c r="G46" i="6"/>
  <c r="G62" i="6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6" i="7"/>
  <c r="J54" i="7"/>
  <c r="J62" i="7"/>
  <c r="J70" i="7"/>
  <c r="J49" i="7"/>
  <c r="J57" i="7"/>
  <c r="J65" i="7"/>
  <c r="J50" i="7"/>
  <c r="J58" i="7"/>
  <c r="J66" i="7"/>
  <c r="J45" i="7"/>
  <c r="J53" i="7"/>
  <c r="J61" i="7"/>
  <c r="J69" i="7"/>
  <c r="R47" i="6"/>
  <c r="R63" i="6"/>
  <c r="R67" i="6"/>
  <c r="R71" i="6"/>
  <c r="R48" i="6"/>
  <c r="R52" i="6"/>
  <c r="R53" i="6"/>
  <c r="R64" i="6"/>
  <c r="R56" i="6"/>
  <c r="R65" i="6"/>
  <c r="R70" i="6"/>
  <c r="R59" i="6"/>
  <c r="R49" i="6"/>
  <c r="R57" i="6"/>
  <c r="R55" i="6"/>
  <c r="R60" i="6"/>
  <c r="R45" i="6"/>
  <c r="R61" i="6"/>
  <c r="R69" i="6"/>
  <c r="R46" i="6"/>
  <c r="R50" i="6"/>
  <c r="R54" i="6"/>
  <c r="R58" i="6"/>
  <c r="R62" i="6"/>
  <c r="R51" i="6"/>
  <c r="R68" i="6"/>
  <c r="R44" i="6"/>
  <c r="R66" i="6"/>
  <c r="O64" i="6"/>
  <c r="O62" i="6"/>
  <c r="O68" i="6"/>
  <c r="O45" i="6"/>
  <c r="O53" i="6"/>
  <c r="O61" i="6"/>
  <c r="O58" i="6"/>
  <c r="O66" i="6"/>
  <c r="O47" i="6"/>
  <c r="O55" i="6"/>
  <c r="O67" i="6"/>
  <c r="O71" i="6"/>
  <c r="O48" i="6"/>
  <c r="O52" i="6"/>
  <c r="O56" i="6"/>
  <c r="O60" i="6"/>
  <c r="O49" i="6"/>
  <c r="O57" i="6"/>
  <c r="O65" i="6"/>
  <c r="O70" i="6"/>
  <c r="O63" i="6"/>
  <c r="O69" i="6"/>
  <c r="O46" i="6"/>
  <c r="O50" i="6"/>
  <c r="O54" i="6"/>
  <c r="O44" i="6"/>
  <c r="O51" i="6"/>
  <c r="O59" i="6"/>
  <c r="M70" i="6"/>
  <c r="M47" i="6"/>
  <c r="M51" i="6"/>
  <c r="M55" i="6"/>
  <c r="M59" i="6"/>
  <c r="M69" i="6"/>
  <c r="M58" i="6"/>
  <c r="M48" i="6"/>
  <c r="M64" i="6"/>
  <c r="M49" i="6"/>
  <c r="M71" i="6"/>
  <c r="M54" i="6"/>
  <c r="M68" i="6"/>
  <c r="M45" i="6"/>
  <c r="M53" i="6"/>
  <c r="M60" i="6"/>
  <c r="M65" i="6"/>
  <c r="M61" i="6"/>
  <c r="M50" i="6"/>
  <c r="M66" i="6"/>
  <c r="M44" i="6"/>
  <c r="M57" i="6"/>
  <c r="M67" i="6"/>
  <c r="M56" i="6"/>
  <c r="M63" i="6"/>
  <c r="M46" i="6"/>
  <c r="M62" i="6"/>
  <c r="M52" i="6"/>
  <c r="Q65" i="6"/>
  <c r="Q44" i="6"/>
  <c r="Q68" i="6"/>
  <c r="Q57" i="6"/>
  <c r="Q47" i="6"/>
  <c r="Q55" i="6"/>
  <c r="Q63" i="6"/>
  <c r="Q67" i="6"/>
  <c r="Q71" i="6"/>
  <c r="Q48" i="6"/>
  <c r="Q52" i="6"/>
  <c r="Q56" i="6"/>
  <c r="Q60" i="6"/>
  <c r="Q64" i="6"/>
  <c r="Q45" i="6"/>
  <c r="Q61" i="6"/>
  <c r="Q49" i="6"/>
  <c r="Q70" i="6"/>
  <c r="Q51" i="6"/>
  <c r="Q59" i="6"/>
  <c r="Q69" i="6"/>
  <c r="Q46" i="6"/>
  <c r="Q50" i="6"/>
  <c r="Q54" i="6"/>
  <c r="Q58" i="6"/>
  <c r="Q62" i="6"/>
  <c r="Q66" i="6"/>
  <c r="Q53" i="6"/>
  <c r="K44" i="6"/>
  <c r="K46" i="6"/>
  <c r="K50" i="6"/>
  <c r="K54" i="6"/>
  <c r="K58" i="6"/>
  <c r="K62" i="6"/>
  <c r="K66" i="6"/>
  <c r="K70" i="6"/>
  <c r="K67" i="6"/>
  <c r="K47" i="6"/>
  <c r="K51" i="6"/>
  <c r="K55" i="6"/>
  <c r="K59" i="6"/>
  <c r="K63" i="6"/>
  <c r="K71" i="6"/>
  <c r="K48" i="6"/>
  <c r="K56" i="6"/>
  <c r="K64" i="6"/>
  <c r="K49" i="6"/>
  <c r="K65" i="6"/>
  <c r="K52" i="6"/>
  <c r="K68" i="6"/>
  <c r="K53" i="6"/>
  <c r="K69" i="6"/>
  <c r="K57" i="6"/>
  <c r="K60" i="6"/>
  <c r="K45" i="6"/>
  <c r="K61" i="6"/>
  <c r="N64" i="7"/>
  <c r="N60" i="7"/>
  <c r="N56" i="7"/>
  <c r="N52" i="7"/>
  <c r="N48" i="7"/>
  <c r="N44" i="7"/>
  <c r="N67" i="7"/>
  <c r="N62" i="7"/>
  <c r="N58" i="7"/>
  <c r="N54" i="7"/>
  <c r="N50" i="7"/>
  <c r="N46" i="7"/>
  <c r="N69" i="7"/>
  <c r="N65" i="7"/>
  <c r="N61" i="7"/>
  <c r="N57" i="7"/>
  <c r="N53" i="7"/>
  <c r="N49" i="7"/>
  <c r="N45" i="7"/>
  <c r="N68" i="7"/>
  <c r="N63" i="7"/>
  <c r="N59" i="7"/>
  <c r="N55" i="7"/>
  <c r="N51" i="7"/>
  <c r="N47" i="7"/>
  <c r="N70" i="7"/>
  <c r="N66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48" i="7"/>
  <c r="H56" i="7"/>
  <c r="H64" i="7"/>
  <c r="H51" i="7"/>
  <c r="H59" i="7"/>
  <c r="H67" i="7"/>
  <c r="H44" i="7"/>
  <c r="H52" i="7"/>
  <c r="H60" i="7"/>
  <c r="H68" i="7"/>
  <c r="H47" i="7"/>
  <c r="H55" i="7"/>
  <c r="H63" i="7"/>
  <c r="U47" i="6"/>
  <c r="U51" i="6"/>
  <c r="U55" i="6"/>
  <c r="U59" i="6"/>
  <c r="U63" i="6"/>
  <c r="U67" i="6"/>
  <c r="U71" i="6"/>
  <c r="U52" i="6"/>
  <c r="U60" i="6"/>
  <c r="U68" i="6"/>
  <c r="U48" i="6"/>
  <c r="U56" i="6"/>
  <c r="U64" i="6"/>
  <c r="U45" i="6"/>
  <c r="U53" i="6"/>
  <c r="U61" i="6"/>
  <c r="U69" i="6"/>
  <c r="U46" i="6"/>
  <c r="U62" i="6"/>
  <c r="U70" i="6"/>
  <c r="U57" i="6"/>
  <c r="U58" i="6"/>
  <c r="U54" i="6"/>
  <c r="U49" i="6"/>
  <c r="U65" i="6"/>
  <c r="U50" i="6"/>
  <c r="U66" i="6"/>
  <c r="J44" i="6"/>
  <c r="J45" i="6"/>
  <c r="J49" i="6"/>
  <c r="J53" i="6"/>
  <c r="J57" i="6"/>
  <c r="J61" i="6"/>
  <c r="J65" i="6"/>
  <c r="J69" i="6"/>
  <c r="J66" i="6"/>
  <c r="J46" i="6"/>
  <c r="J50" i="6"/>
  <c r="J54" i="6"/>
  <c r="J58" i="6"/>
  <c r="J62" i="6"/>
  <c r="J70" i="6"/>
  <c r="J51" i="6"/>
  <c r="J59" i="6"/>
  <c r="J67" i="6"/>
  <c r="J60" i="6"/>
  <c r="J47" i="6"/>
  <c r="J63" i="6"/>
  <c r="J48" i="6"/>
  <c r="J64" i="6"/>
  <c r="J52" i="6"/>
  <c r="J68" i="6"/>
  <c r="J55" i="6"/>
  <c r="J71" i="6"/>
  <c r="J56" i="6"/>
  <c r="H44" i="6"/>
  <c r="H48" i="6"/>
  <c r="H52" i="6"/>
  <c r="H56" i="6"/>
  <c r="H60" i="6"/>
  <c r="H64" i="6"/>
  <c r="H68" i="6"/>
  <c r="H45" i="6"/>
  <c r="H49" i="6"/>
  <c r="H53" i="6"/>
  <c r="H57" i="6"/>
  <c r="H61" i="6"/>
  <c r="H65" i="6"/>
  <c r="H69" i="6"/>
  <c r="H46" i="6"/>
  <c r="H54" i="6"/>
  <c r="H62" i="6"/>
  <c r="H70" i="6"/>
  <c r="H71" i="6"/>
  <c r="H58" i="6"/>
  <c r="H59" i="6"/>
  <c r="H47" i="6"/>
  <c r="H55" i="6"/>
  <c r="H63" i="6"/>
  <c r="H50" i="6"/>
  <c r="H66" i="6"/>
  <c r="H51" i="6"/>
  <c r="H67" i="6"/>
  <c r="B67" i="6"/>
  <c r="B52" i="6"/>
  <c r="B50" i="6"/>
  <c r="B55" i="6"/>
  <c r="B49" i="6"/>
  <c r="B65" i="6"/>
  <c r="B66" i="6"/>
  <c r="B45" i="6"/>
  <c r="B63" i="6"/>
  <c r="B53" i="6"/>
  <c r="B64" i="6"/>
  <c r="B71" i="6"/>
  <c r="B59" i="6"/>
  <c r="B46" i="6"/>
  <c r="B47" i="6"/>
  <c r="B61" i="6"/>
  <c r="B62" i="6"/>
  <c r="B56" i="6"/>
  <c r="B70" i="6"/>
  <c r="B51" i="6"/>
  <c r="B69" i="6"/>
  <c r="B68" i="6"/>
  <c r="B57" i="6"/>
  <c r="B58" i="6"/>
  <c r="B48" i="6"/>
  <c r="B60" i="6"/>
  <c r="B54" i="6"/>
  <c r="R64" i="7"/>
  <c r="R62" i="7"/>
  <c r="R60" i="7"/>
  <c r="R58" i="7"/>
  <c r="R56" i="7"/>
  <c r="R54" i="7"/>
  <c r="R52" i="7"/>
  <c r="R50" i="7"/>
  <c r="R48" i="7"/>
  <c r="R46" i="7"/>
  <c r="R44" i="7"/>
  <c r="R69" i="7"/>
  <c r="R67" i="7"/>
  <c r="R63" i="7"/>
  <c r="R59" i="7"/>
  <c r="R55" i="7"/>
  <c r="R51" i="7"/>
  <c r="R47" i="7"/>
  <c r="R70" i="7"/>
  <c r="R66" i="7"/>
  <c r="R65" i="7"/>
  <c r="R61" i="7"/>
  <c r="R57" i="7"/>
  <c r="R53" i="7"/>
  <c r="R49" i="7"/>
  <c r="R45" i="7"/>
  <c r="R68" i="7"/>
  <c r="Q64" i="7"/>
  <c r="Q62" i="7"/>
  <c r="Q60" i="7"/>
  <c r="Q58" i="7"/>
  <c r="Q56" i="7"/>
  <c r="Q54" i="7"/>
  <c r="Q52" i="7"/>
  <c r="Q50" i="7"/>
  <c r="Q48" i="7"/>
  <c r="Q46" i="7"/>
  <c r="Q44" i="7"/>
  <c r="Q69" i="7"/>
  <c r="Q67" i="7"/>
  <c r="Q65" i="7"/>
  <c r="Q63" i="7"/>
  <c r="Q61" i="7"/>
  <c r="Q59" i="7"/>
  <c r="Q57" i="7"/>
  <c r="Q55" i="7"/>
  <c r="Q53" i="7"/>
  <c r="Q51" i="7"/>
  <c r="Q49" i="7"/>
  <c r="Q47" i="7"/>
  <c r="Q45" i="7"/>
  <c r="Q70" i="7"/>
  <c r="Q68" i="7"/>
  <c r="Q66" i="7"/>
  <c r="O32" i="7"/>
  <c r="O34" i="7" s="1"/>
  <c r="O65" i="7"/>
  <c r="O63" i="7"/>
  <c r="O61" i="7"/>
  <c r="O59" i="7"/>
  <c r="O57" i="7"/>
  <c r="O55" i="7"/>
  <c r="O53" i="7"/>
  <c r="O51" i="7"/>
  <c r="O49" i="7"/>
  <c r="O47" i="7"/>
  <c r="O45" i="7"/>
  <c r="O70" i="7"/>
  <c r="O68" i="7"/>
  <c r="O66" i="7"/>
  <c r="O64" i="7"/>
  <c r="O62" i="7"/>
  <c r="O60" i="7"/>
  <c r="O58" i="7"/>
  <c r="O56" i="7"/>
  <c r="O54" i="7"/>
  <c r="O52" i="7"/>
  <c r="O50" i="7"/>
  <c r="O48" i="7"/>
  <c r="O46" i="7"/>
  <c r="O44" i="7"/>
  <c r="O69" i="7"/>
  <c r="O67" i="7"/>
  <c r="M32" i="7"/>
  <c r="M34" i="7" s="1"/>
  <c r="M65" i="7"/>
  <c r="M63" i="7"/>
  <c r="M61" i="7"/>
  <c r="M59" i="7"/>
  <c r="M57" i="7"/>
  <c r="M55" i="7"/>
  <c r="M53" i="7"/>
  <c r="M51" i="7"/>
  <c r="M49" i="7"/>
  <c r="M47" i="7"/>
  <c r="M45" i="7"/>
  <c r="M70" i="7"/>
  <c r="M68" i="7"/>
  <c r="M66" i="7"/>
  <c r="M64" i="7"/>
  <c r="M60" i="7"/>
  <c r="M56" i="7"/>
  <c r="M52" i="7"/>
  <c r="M48" i="7"/>
  <c r="M44" i="7"/>
  <c r="M67" i="7"/>
  <c r="M62" i="7"/>
  <c r="M58" i="7"/>
  <c r="M54" i="7"/>
  <c r="M50" i="7"/>
  <c r="M46" i="7"/>
  <c r="M69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9" i="7"/>
  <c r="K57" i="7"/>
  <c r="K65" i="7"/>
  <c r="K44" i="7"/>
  <c r="K52" i="7"/>
  <c r="K60" i="7"/>
  <c r="K68" i="7"/>
  <c r="K45" i="7"/>
  <c r="K53" i="7"/>
  <c r="K61" i="7"/>
  <c r="K69" i="7"/>
  <c r="K48" i="7"/>
  <c r="K56" i="7"/>
  <c r="K64" i="7"/>
  <c r="I32" i="7"/>
  <c r="I34" i="7" s="1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51" i="7"/>
  <c r="I59" i="7"/>
  <c r="I67" i="7"/>
  <c r="I46" i="7"/>
  <c r="I54" i="7"/>
  <c r="I62" i="7"/>
  <c r="I70" i="7"/>
  <c r="I47" i="7"/>
  <c r="I55" i="7"/>
  <c r="I63" i="7"/>
  <c r="I50" i="7"/>
  <c r="I58" i="7"/>
  <c r="I66" i="7"/>
  <c r="G45" i="7"/>
  <c r="G49" i="7"/>
  <c r="G53" i="7"/>
  <c r="G57" i="7"/>
  <c r="G61" i="7"/>
  <c r="G65" i="7"/>
  <c r="G69" i="7"/>
  <c r="G66" i="7"/>
  <c r="G46" i="7"/>
  <c r="G50" i="7"/>
  <c r="G54" i="7"/>
  <c r="G58" i="7"/>
  <c r="G62" i="7"/>
  <c r="G70" i="7"/>
  <c r="G44" i="7"/>
  <c r="G52" i="7"/>
  <c r="G60" i="7"/>
  <c r="G68" i="7"/>
  <c r="G47" i="7"/>
  <c r="G55" i="7"/>
  <c r="G63" i="7"/>
  <c r="G48" i="7"/>
  <c r="G56" i="7"/>
  <c r="G64" i="7"/>
  <c r="G51" i="7"/>
  <c r="G59" i="7"/>
  <c r="G67" i="7"/>
  <c r="E43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47" i="7"/>
  <c r="E55" i="7"/>
  <c r="E63" i="7"/>
  <c r="E50" i="7"/>
  <c r="E58" i="7"/>
  <c r="E66" i="7"/>
  <c r="E51" i="7"/>
  <c r="E59" i="7"/>
  <c r="E67" i="7"/>
  <c r="E46" i="7"/>
  <c r="E54" i="7"/>
  <c r="E62" i="7"/>
  <c r="E70" i="7"/>
  <c r="I44" i="6"/>
  <c r="I47" i="6"/>
  <c r="I51" i="6"/>
  <c r="I55" i="6"/>
  <c r="I59" i="6"/>
  <c r="I63" i="6"/>
  <c r="I67" i="6"/>
  <c r="I71" i="6"/>
  <c r="I48" i="6"/>
  <c r="I52" i="6"/>
  <c r="I56" i="6"/>
  <c r="I60" i="6"/>
  <c r="I64" i="6"/>
  <c r="I68" i="6"/>
  <c r="I45" i="6"/>
  <c r="I53" i="6"/>
  <c r="I61" i="6"/>
  <c r="I69" i="6"/>
  <c r="I46" i="6"/>
  <c r="I54" i="6"/>
  <c r="I62" i="6"/>
  <c r="I70" i="6"/>
  <c r="I57" i="6"/>
  <c r="I49" i="6"/>
  <c r="I66" i="6"/>
  <c r="I58" i="6"/>
  <c r="I65" i="6"/>
  <c r="I50" i="6"/>
  <c r="E44" i="6"/>
  <c r="P65" i="7"/>
  <c r="P61" i="7"/>
  <c r="P57" i="7"/>
  <c r="P53" i="7"/>
  <c r="P49" i="7"/>
  <c r="P45" i="7"/>
  <c r="P68" i="7"/>
  <c r="P63" i="7"/>
  <c r="P59" i="7"/>
  <c r="P55" i="7"/>
  <c r="P51" i="7"/>
  <c r="P47" i="7"/>
  <c r="P70" i="7"/>
  <c r="P62" i="7"/>
  <c r="P58" i="7"/>
  <c r="P54" i="7"/>
  <c r="P50" i="7"/>
  <c r="P46" i="7"/>
  <c r="P69" i="7"/>
  <c r="P66" i="7"/>
  <c r="P64" i="7"/>
  <c r="P60" i="7"/>
  <c r="P56" i="7"/>
  <c r="P52" i="7"/>
  <c r="P48" i="7"/>
  <c r="P44" i="7"/>
  <c r="P67" i="7"/>
  <c r="L32" i="7"/>
  <c r="L34" i="7" s="1"/>
  <c r="L63" i="7"/>
  <c r="L59" i="7"/>
  <c r="L55" i="7"/>
  <c r="L51" i="7"/>
  <c r="L47" i="7"/>
  <c r="L70" i="7"/>
  <c r="L66" i="7"/>
  <c r="L65" i="7"/>
  <c r="L61" i="7"/>
  <c r="L57" i="7"/>
  <c r="L53" i="7"/>
  <c r="L49" i="7"/>
  <c r="L45" i="7"/>
  <c r="L68" i="7"/>
  <c r="L64" i="7"/>
  <c r="L60" i="7"/>
  <c r="L56" i="7"/>
  <c r="L52" i="7"/>
  <c r="L48" i="7"/>
  <c r="L44" i="7"/>
  <c r="L67" i="7"/>
  <c r="L62" i="7"/>
  <c r="L58" i="7"/>
  <c r="L54" i="7"/>
  <c r="L50" i="7"/>
  <c r="L46" i="7"/>
  <c r="L69" i="7"/>
  <c r="F46" i="7"/>
  <c r="F50" i="7"/>
  <c r="F54" i="7"/>
  <c r="F58" i="7"/>
  <c r="F62" i="7"/>
  <c r="F66" i="7"/>
  <c r="F70" i="7"/>
  <c r="F51" i="7"/>
  <c r="F59" i="7"/>
  <c r="F67" i="7"/>
  <c r="F47" i="7"/>
  <c r="F55" i="7"/>
  <c r="F63" i="7"/>
  <c r="F49" i="7"/>
  <c r="F57" i="7"/>
  <c r="F65" i="7"/>
  <c r="F44" i="7"/>
  <c r="F52" i="7"/>
  <c r="F60" i="7"/>
  <c r="F68" i="7"/>
  <c r="F45" i="7"/>
  <c r="F53" i="7"/>
  <c r="F61" i="7"/>
  <c r="F69" i="7"/>
  <c r="F48" i="7"/>
  <c r="F56" i="7"/>
  <c r="F64" i="7"/>
  <c r="V68" i="6"/>
  <c r="V49" i="6"/>
  <c r="V57" i="6"/>
  <c r="V65" i="6"/>
  <c r="V71" i="6"/>
  <c r="V52" i="6"/>
  <c r="V60" i="6"/>
  <c r="V51" i="6"/>
  <c r="V46" i="6"/>
  <c r="V62" i="6"/>
  <c r="V47" i="6"/>
  <c r="V69" i="6"/>
  <c r="V58" i="6"/>
  <c r="V70" i="6"/>
  <c r="V59" i="6"/>
  <c r="V54" i="6"/>
  <c r="V63" i="6"/>
  <c r="V45" i="6"/>
  <c r="V53" i="6"/>
  <c r="V61" i="6"/>
  <c r="V67" i="6"/>
  <c r="V48" i="6"/>
  <c r="V56" i="6"/>
  <c r="V64" i="6"/>
  <c r="V55" i="6"/>
  <c r="V50" i="6"/>
  <c r="V66" i="6"/>
  <c r="S53" i="6"/>
  <c r="S56" i="6"/>
  <c r="S64" i="6"/>
  <c r="S47" i="6"/>
  <c r="S46" i="6"/>
  <c r="S62" i="6"/>
  <c r="S63" i="6"/>
  <c r="S58" i="6"/>
  <c r="S59" i="6"/>
  <c r="S44" i="6"/>
  <c r="S45" i="6"/>
  <c r="S67" i="6"/>
  <c r="S57" i="6"/>
  <c r="S48" i="6"/>
  <c r="S70" i="6"/>
  <c r="S60" i="6"/>
  <c r="S69" i="6"/>
  <c r="S51" i="6"/>
  <c r="S49" i="6"/>
  <c r="S55" i="6"/>
  <c r="S52" i="6"/>
  <c r="S54" i="6"/>
  <c r="S61" i="6"/>
  <c r="S65" i="6"/>
  <c r="S68" i="6"/>
  <c r="S71" i="6"/>
  <c r="S50" i="6"/>
  <c r="S66" i="6"/>
  <c r="P47" i="6"/>
  <c r="P46" i="6"/>
  <c r="P45" i="6"/>
  <c r="P50" i="6"/>
  <c r="P71" i="6"/>
  <c r="P60" i="6"/>
  <c r="P61" i="6"/>
  <c r="P44" i="6"/>
  <c r="P67" i="6"/>
  <c r="P56" i="6"/>
  <c r="P48" i="6"/>
  <c r="P64" i="6"/>
  <c r="P59" i="6"/>
  <c r="P68" i="6"/>
  <c r="P57" i="6"/>
  <c r="P58" i="6"/>
  <c r="P65" i="6"/>
  <c r="P51" i="6"/>
  <c r="P69" i="6"/>
  <c r="P63" i="6"/>
  <c r="P53" i="6"/>
  <c r="P66" i="6"/>
  <c r="P52" i="6"/>
  <c r="P70" i="6"/>
  <c r="P54" i="6"/>
  <c r="P62" i="6"/>
  <c r="P55" i="6"/>
  <c r="P49" i="6"/>
  <c r="N58" i="6"/>
  <c r="N66" i="6"/>
  <c r="N52" i="6"/>
  <c r="N51" i="6"/>
  <c r="N63" i="6"/>
  <c r="N64" i="6"/>
  <c r="N56" i="6"/>
  <c r="N49" i="6"/>
  <c r="N50" i="6"/>
  <c r="N62" i="6"/>
  <c r="N48" i="6"/>
  <c r="N65" i="6"/>
  <c r="N68" i="6"/>
  <c r="N47" i="6"/>
  <c r="N46" i="6"/>
  <c r="N53" i="6"/>
  <c r="N69" i="6"/>
  <c r="N54" i="6"/>
  <c r="N44" i="6"/>
  <c r="N61" i="6"/>
  <c r="N71" i="6"/>
  <c r="N57" i="6"/>
  <c r="N70" i="6"/>
  <c r="N59" i="6"/>
  <c r="N60" i="6"/>
  <c r="N45" i="6"/>
  <c r="N67" i="6"/>
  <c r="N55" i="6"/>
  <c r="L49" i="6"/>
  <c r="L61" i="6"/>
  <c r="L70" i="6"/>
  <c r="L64" i="6"/>
  <c r="L69" i="6"/>
  <c r="L58" i="6"/>
  <c r="L59" i="6"/>
  <c r="L44" i="6"/>
  <c r="L68" i="6"/>
  <c r="L67" i="6"/>
  <c r="L53" i="6"/>
  <c r="L55" i="6"/>
  <c r="L56" i="6"/>
  <c r="L54" i="6"/>
  <c r="L47" i="6"/>
  <c r="L46" i="6"/>
  <c r="L65" i="6"/>
  <c r="L52" i="6"/>
  <c r="L60" i="6"/>
  <c r="L45" i="6"/>
  <c r="L51" i="6"/>
  <c r="L48" i="6"/>
  <c r="L50" i="6"/>
  <c r="L66" i="6"/>
  <c r="L57" i="6"/>
  <c r="L71" i="6"/>
  <c r="L62" i="6"/>
  <c r="L63" i="6"/>
  <c r="F44" i="6"/>
  <c r="F48" i="6"/>
  <c r="F52" i="6"/>
  <c r="F56" i="6"/>
  <c r="F45" i="6"/>
  <c r="F49" i="6"/>
  <c r="F53" i="6"/>
  <c r="F57" i="6"/>
  <c r="F50" i="6"/>
  <c r="F58" i="6"/>
  <c r="F62" i="6"/>
  <c r="F66" i="6"/>
  <c r="F70" i="6"/>
  <c r="F51" i="6"/>
  <c r="F59" i="6"/>
  <c r="F63" i="6"/>
  <c r="F67" i="6"/>
  <c r="F71" i="6"/>
  <c r="F46" i="6"/>
  <c r="F60" i="6"/>
  <c r="F68" i="6"/>
  <c r="F69" i="6"/>
  <c r="F54" i="6"/>
  <c r="F65" i="6"/>
  <c r="F47" i="6"/>
  <c r="F61" i="6"/>
  <c r="F64" i="6"/>
  <c r="F55" i="6"/>
  <c r="I34" i="6"/>
  <c r="K34" i="6"/>
  <c r="D34" i="6"/>
  <c r="P34" i="6"/>
  <c r="S34" i="6"/>
  <c r="N34" i="6"/>
  <c r="H34" i="6"/>
  <c r="O34" i="6"/>
  <c r="C34" i="6"/>
  <c r="L34" i="6"/>
  <c r="Q34" i="6"/>
  <c r="E34" i="6"/>
  <c r="G34" i="6"/>
  <c r="M34" i="6"/>
  <c r="J34" i="6"/>
  <c r="F34" i="6"/>
  <c r="R34" i="6"/>
  <c r="V34" i="6"/>
  <c r="U34" i="6"/>
  <c r="T34" i="6"/>
  <c r="G32" i="7"/>
  <c r="G34" i="7" s="1"/>
  <c r="R32" i="7"/>
  <c r="R34" i="7" s="1"/>
  <c r="Q32" i="7"/>
  <c r="Q34" i="7" s="1"/>
  <c r="P32" i="7"/>
  <c r="P34" i="7" s="1"/>
  <c r="J32" i="7"/>
  <c r="J34" i="7" s="1"/>
  <c r="N32" i="7"/>
  <c r="N34" i="7" s="1"/>
  <c r="H32" i="7"/>
  <c r="H34" i="7" s="1"/>
  <c r="K32" i="7"/>
  <c r="K34" i="7" s="1"/>
  <c r="D32" i="7"/>
  <c r="D34" i="7" s="1"/>
  <c r="F32" i="7"/>
  <c r="F34" i="7" s="1"/>
  <c r="E32" i="7"/>
  <c r="E34" i="7" s="1"/>
  <c r="C32" i="7"/>
  <c r="C34" i="7" s="1"/>
  <c r="X43" i="7" l="1"/>
  <c r="Y43" i="7" s="1"/>
  <c r="W44" i="6"/>
  <c r="X44" i="6" s="1"/>
  <c r="X48" i="7"/>
  <c r="Y48" i="7" s="1"/>
  <c r="X50" i="7"/>
  <c r="Y50" i="7" s="1"/>
  <c r="W68" i="6"/>
  <c r="X68" i="6" s="1"/>
  <c r="W53" i="6"/>
  <c r="X53" i="6" s="1"/>
  <c r="X52" i="7"/>
  <c r="Y52" i="7" s="1"/>
  <c r="X49" i="7"/>
  <c r="Y49" i="7" s="1"/>
  <c r="X69" i="7"/>
  <c r="Y69" i="7" s="1"/>
  <c r="X67" i="7"/>
  <c r="Y67" i="7" s="1"/>
  <c r="X51" i="7"/>
  <c r="Y51" i="7" s="1"/>
  <c r="X62" i="7"/>
  <c r="Y62" i="7" s="1"/>
  <c r="X46" i="7"/>
  <c r="Y46" i="7" s="1"/>
  <c r="W48" i="6"/>
  <c r="X48" i="6" s="1"/>
  <c r="W69" i="6"/>
  <c r="X69" i="6" s="1"/>
  <c r="W62" i="6"/>
  <c r="X62" i="6" s="1"/>
  <c r="W59" i="6"/>
  <c r="X59" i="6" s="1"/>
  <c r="W63" i="6"/>
  <c r="X63" i="6" s="1"/>
  <c r="W49" i="6"/>
  <c r="X49" i="6" s="1"/>
  <c r="W67" i="6"/>
  <c r="X67" i="6" s="1"/>
  <c r="X57" i="7"/>
  <c r="Y57" i="7" s="1"/>
  <c r="X55" i="7"/>
  <c r="Y55" i="7" s="1"/>
  <c r="W56" i="6"/>
  <c r="X56" i="6" s="1"/>
  <c r="W52" i="6"/>
  <c r="X52" i="6" s="1"/>
  <c r="X44" i="7"/>
  <c r="Y44" i="7" s="1"/>
  <c r="X64" i="7"/>
  <c r="Y64" i="7" s="1"/>
  <c r="X61" i="7"/>
  <c r="Y61" i="7" s="1"/>
  <c r="X63" i="7"/>
  <c r="Y63" i="7" s="1"/>
  <c r="X47" i="7"/>
  <c r="Y47" i="7" s="1"/>
  <c r="X58" i="7"/>
  <c r="Y58" i="7" s="1"/>
  <c r="W58" i="6"/>
  <c r="X58" i="6" s="1"/>
  <c r="W51" i="6"/>
  <c r="X51" i="6" s="1"/>
  <c r="W61" i="6"/>
  <c r="X61" i="6" s="1"/>
  <c r="W71" i="6"/>
  <c r="X71" i="6" s="1"/>
  <c r="W45" i="6"/>
  <c r="X45" i="6" s="1"/>
  <c r="W55" i="6"/>
  <c r="X55" i="6" s="1"/>
  <c r="X60" i="7"/>
  <c r="Y60" i="7" s="1"/>
  <c r="X45" i="7"/>
  <c r="Y45" i="7" s="1"/>
  <c r="X66" i="7"/>
  <c r="Y66" i="7" s="1"/>
  <c r="W60" i="6"/>
  <c r="W46" i="6"/>
  <c r="X46" i="6" s="1"/>
  <c r="W65" i="6"/>
  <c r="X65" i="6" s="1"/>
  <c r="X68" i="7"/>
  <c r="Y68" i="7" s="1"/>
  <c r="X65" i="7"/>
  <c r="Y65" i="7" s="1"/>
  <c r="X56" i="7"/>
  <c r="Y56" i="7" s="1"/>
  <c r="X53" i="7"/>
  <c r="Y53" i="7" s="1"/>
  <c r="X59" i="7"/>
  <c r="Y59" i="7" s="1"/>
  <c r="X70" i="7"/>
  <c r="Y70" i="7" s="1"/>
  <c r="X54" i="7"/>
  <c r="Y54" i="7" s="1"/>
  <c r="W54" i="6"/>
  <c r="X54" i="6" s="1"/>
  <c r="W57" i="6"/>
  <c r="X57" i="6" s="1"/>
  <c r="W70" i="6"/>
  <c r="X70" i="6" s="1"/>
  <c r="W47" i="6"/>
  <c r="X47" i="6" s="1"/>
  <c r="W64" i="6"/>
  <c r="X64" i="6" s="1"/>
  <c r="W66" i="6"/>
  <c r="X66" i="6" s="1"/>
  <c r="W50" i="6"/>
  <c r="X50" i="6" s="1"/>
  <c r="Y72" i="7" l="1"/>
  <c r="Z59" i="7" s="1"/>
  <c r="X60" i="6"/>
  <c r="B92" i="6" s="1"/>
  <c r="X19" i="8"/>
  <c r="X13" i="8"/>
  <c r="X24" i="8"/>
  <c r="X25" i="8"/>
  <c r="X27" i="8"/>
  <c r="X17" i="8"/>
  <c r="X12" i="8"/>
  <c r="AB12" i="8" s="1"/>
  <c r="D10" i="9" s="1"/>
  <c r="X5" i="8"/>
  <c r="X23" i="8"/>
  <c r="X7" i="8"/>
  <c r="X21" i="8"/>
  <c r="X2" i="8"/>
  <c r="X16" i="8"/>
  <c r="X20" i="8"/>
  <c r="X15" i="8"/>
  <c r="X8" i="8"/>
  <c r="X10" i="8"/>
  <c r="X26" i="8"/>
  <c r="X6" i="8"/>
  <c r="X11" i="8"/>
  <c r="X9" i="8"/>
  <c r="X28" i="8"/>
  <c r="X18" i="8"/>
  <c r="X29" i="8"/>
  <c r="X4" i="8"/>
  <c r="X22" i="8"/>
  <c r="X3" i="8"/>
  <c r="X14" i="8"/>
  <c r="B90" i="6"/>
  <c r="B81" i="6"/>
  <c r="B101" i="6"/>
  <c r="B77" i="6"/>
  <c r="B99" i="6"/>
  <c r="B82" i="6"/>
  <c r="B97" i="6"/>
  <c r="B76" i="6"/>
  <c r="B98" i="6"/>
  <c r="B89" i="6"/>
  <c r="B78" i="6"/>
  <c r="B93" i="6"/>
  <c r="B84" i="6"/>
  <c r="B95" i="6"/>
  <c r="B80" i="6"/>
  <c r="B79" i="6"/>
  <c r="B94" i="6"/>
  <c r="B100" i="6"/>
  <c r="B102" i="6"/>
  <c r="B103" i="6"/>
  <c r="B96" i="6"/>
  <c r="B86" i="6"/>
  <c r="B87" i="6"/>
  <c r="B83" i="6"/>
  <c r="B88" i="6"/>
  <c r="B91" i="6"/>
  <c r="B85" i="6"/>
  <c r="AE3" i="8" l="1"/>
  <c r="Y4" i="8" s="1"/>
  <c r="X73" i="6"/>
  <c r="Y65" i="6" s="1"/>
  <c r="C97" i="6" s="1"/>
  <c r="AD3" i="8"/>
  <c r="AD4" i="8"/>
  <c r="AB16" i="8"/>
  <c r="D28" i="9" s="1"/>
  <c r="AB11" i="8"/>
  <c r="D18" i="9" s="1"/>
  <c r="AB3" i="8"/>
  <c r="D13" i="9" s="1"/>
  <c r="AB6" i="8"/>
  <c r="D12" i="9" s="1"/>
  <c r="AB21" i="8"/>
  <c r="D6" i="9" s="1"/>
  <c r="AB24" i="8"/>
  <c r="D20" i="9" s="1"/>
  <c r="AB23" i="8"/>
  <c r="D7" i="9" s="1"/>
  <c r="AB27" i="8"/>
  <c r="D19" i="9" s="1"/>
  <c r="AB9" i="8"/>
  <c r="D8" i="9" s="1"/>
  <c r="AB5" i="8"/>
  <c r="D17" i="9" s="1"/>
  <c r="AB25" i="8"/>
  <c r="D25" i="9" s="1"/>
  <c r="AB4" i="8"/>
  <c r="D26" i="9" s="1"/>
  <c r="AB19" i="8"/>
  <c r="D23" i="9" s="1"/>
  <c r="AB18" i="8"/>
  <c r="D2" i="9" s="1"/>
  <c r="AB15" i="8"/>
  <c r="D27" i="9" s="1"/>
  <c r="AB10" i="8"/>
  <c r="D21" i="9" s="1"/>
  <c r="AB26" i="8"/>
  <c r="D16" i="9" s="1"/>
  <c r="AB20" i="8"/>
  <c r="D24" i="9" s="1"/>
  <c r="AB7" i="8"/>
  <c r="D9" i="9" s="1"/>
  <c r="AB13" i="8"/>
  <c r="D29" i="9" s="1"/>
  <c r="AB17" i="8"/>
  <c r="D22" i="9" s="1"/>
  <c r="Z48" i="7"/>
  <c r="Z43" i="7"/>
  <c r="Z57" i="7"/>
  <c r="Z54" i="7"/>
  <c r="Z55" i="7"/>
  <c r="AB28" i="8"/>
  <c r="D3" i="9" s="1"/>
  <c r="Z64" i="7"/>
  <c r="Z65" i="7"/>
  <c r="Z44" i="7"/>
  <c r="AB22" i="8"/>
  <c r="D5" i="9" s="1"/>
  <c r="Z63" i="7"/>
  <c r="Z61" i="7"/>
  <c r="Z66" i="7"/>
  <c r="Z50" i="7"/>
  <c r="Z70" i="7"/>
  <c r="AB2" i="8"/>
  <c r="D14" i="9" s="1"/>
  <c r="AB29" i="8"/>
  <c r="D11" i="9" s="1"/>
  <c r="Z60" i="7"/>
  <c r="Z52" i="7"/>
  <c r="Z46" i="7"/>
  <c r="Z49" i="7"/>
  <c r="Z47" i="7"/>
  <c r="Z62" i="7"/>
  <c r="Z69" i="7"/>
  <c r="AB8" i="8"/>
  <c r="D4" i="9" s="1"/>
  <c r="AB14" i="8"/>
  <c r="D15" i="9" s="1"/>
  <c r="Z68" i="7"/>
  <c r="Z53" i="7"/>
  <c r="Y44" i="6"/>
  <c r="Z56" i="7"/>
  <c r="Z51" i="7"/>
  <c r="Z45" i="7"/>
  <c r="Z58" i="7"/>
  <c r="Z67" i="7"/>
  <c r="Y67" i="6" l="1"/>
  <c r="Y61" i="6"/>
  <c r="C93" i="6" s="1"/>
  <c r="Y49" i="6"/>
  <c r="C81" i="6" s="1"/>
  <c r="Y68" i="6"/>
  <c r="C100" i="6" s="1"/>
  <c r="Y50" i="6"/>
  <c r="C82" i="6" s="1"/>
  <c r="Y57" i="6"/>
  <c r="C89" i="6" s="1"/>
  <c r="Y66" i="6"/>
  <c r="C98" i="6" s="1"/>
  <c r="Y52" i="6"/>
  <c r="C84" i="6" s="1"/>
  <c r="Y63" i="6"/>
  <c r="C95" i="6" s="1"/>
  <c r="Y55" i="6"/>
  <c r="C87" i="6" s="1"/>
  <c r="Y48" i="6"/>
  <c r="C80" i="6" s="1"/>
  <c r="Y47" i="6"/>
  <c r="C79" i="6" s="1"/>
  <c r="Y54" i="6"/>
  <c r="C86" i="6" s="1"/>
  <c r="Y71" i="6"/>
  <c r="C103" i="6" s="1"/>
  <c r="Y53" i="6"/>
  <c r="C85" i="6" s="1"/>
  <c r="Y46" i="6"/>
  <c r="C78" i="6" s="1"/>
  <c r="Y60" i="6"/>
  <c r="C92" i="6" s="1"/>
  <c r="Y70" i="6"/>
  <c r="C102" i="6" s="1"/>
  <c r="Y58" i="6"/>
  <c r="C90" i="6" s="1"/>
  <c r="Y45" i="6"/>
  <c r="C77" i="6" s="1"/>
  <c r="Y51" i="6"/>
  <c r="C83" i="6" s="1"/>
  <c r="Y62" i="6"/>
  <c r="C94" i="6" s="1"/>
  <c r="Y59" i="6"/>
  <c r="C91" i="6" s="1"/>
  <c r="Y56" i="6"/>
  <c r="C88" i="6" s="1"/>
  <c r="Y69" i="6"/>
  <c r="Y64" i="6"/>
  <c r="C96" i="6" s="1"/>
  <c r="J2" i="9"/>
  <c r="I2" i="9"/>
  <c r="Y11" i="8"/>
  <c r="Y13" i="8"/>
  <c r="Y23" i="8"/>
  <c r="Y26" i="8"/>
  <c r="Y6" i="8"/>
  <c r="Y8" i="8"/>
  <c r="Y12" i="8"/>
  <c r="Y18" i="8"/>
  <c r="Y24" i="8"/>
  <c r="C76" i="6"/>
  <c r="Y17" i="8"/>
  <c r="Y19" i="8"/>
  <c r="Y10" i="8"/>
  <c r="Y7" i="8"/>
  <c r="Y22" i="8"/>
  <c r="C99" i="6"/>
  <c r="Y14" i="8"/>
  <c r="Y21" i="8"/>
  <c r="Y3" i="8"/>
  <c r="Z73" i="7"/>
  <c r="AA58" i="7" s="1"/>
  <c r="B92" i="7" s="1"/>
  <c r="F25" i="9" s="1"/>
  <c r="Y29" i="8"/>
  <c r="Y16" i="8"/>
  <c r="Y28" i="8"/>
  <c r="Y27" i="8"/>
  <c r="Y9" i="8"/>
  <c r="C101" i="6"/>
  <c r="Y5" i="8"/>
  <c r="Y20" i="8"/>
  <c r="Y2" i="8"/>
  <c r="Y15" i="8"/>
  <c r="Y25" i="8"/>
  <c r="AE4" i="8" l="1"/>
  <c r="Z15" i="8" s="1"/>
  <c r="Y74" i="6"/>
  <c r="Z52" i="6" s="1"/>
  <c r="D84" i="6" s="1"/>
  <c r="H15" i="9" s="1"/>
  <c r="L2" i="9"/>
  <c r="K2" i="9"/>
  <c r="AA47" i="7"/>
  <c r="B81" i="7" s="1"/>
  <c r="F27" i="9" s="1"/>
  <c r="AA70" i="7"/>
  <c r="B104" i="7" s="1"/>
  <c r="F11" i="9" s="1"/>
  <c r="AA59" i="7"/>
  <c r="B93" i="7" s="1"/>
  <c r="F7" i="9" s="1"/>
  <c r="AA64" i="7"/>
  <c r="B98" i="7" s="1"/>
  <c r="F24" i="9" s="1"/>
  <c r="AA57" i="7"/>
  <c r="B91" i="7" s="1"/>
  <c r="F21" i="9" s="1"/>
  <c r="AA48" i="7"/>
  <c r="B82" i="7" s="1"/>
  <c r="F2" i="9" s="1"/>
  <c r="AA66" i="7"/>
  <c r="B100" i="7" s="1"/>
  <c r="F3" i="9" s="1"/>
  <c r="AA44" i="7"/>
  <c r="B78" i="7" s="1"/>
  <c r="F26" i="9" s="1"/>
  <c r="AA63" i="7"/>
  <c r="B97" i="7" s="1"/>
  <c r="F19" i="9" s="1"/>
  <c r="AA61" i="7"/>
  <c r="B95" i="7" s="1"/>
  <c r="F6" i="9" s="1"/>
  <c r="AA43" i="7"/>
  <c r="B77" i="7" s="1"/>
  <c r="F9" i="9" s="1"/>
  <c r="AA54" i="7"/>
  <c r="B88" i="7" s="1"/>
  <c r="F18" i="9" s="1"/>
  <c r="AA55" i="7"/>
  <c r="B89" i="7" s="1"/>
  <c r="F12" i="9" s="1"/>
  <c r="AA65" i="7"/>
  <c r="B99" i="7" s="1"/>
  <c r="F14" i="9" s="1"/>
  <c r="AA50" i="7"/>
  <c r="B84" i="7" s="1"/>
  <c r="F22" i="9" s="1"/>
  <c r="AA62" i="7"/>
  <c r="B96" i="7" s="1"/>
  <c r="F13" i="9" s="1"/>
  <c r="AA56" i="7"/>
  <c r="B90" i="7" s="1"/>
  <c r="F28" i="9" s="1"/>
  <c r="AA49" i="7"/>
  <c r="B83" i="7" s="1"/>
  <c r="F10" i="9" s="1"/>
  <c r="AA60" i="7"/>
  <c r="B94" i="7" s="1"/>
  <c r="F29" i="9" s="1"/>
  <c r="AA67" i="7"/>
  <c r="B101" i="7" s="1"/>
  <c r="F5" i="9" s="1"/>
  <c r="AA52" i="7"/>
  <c r="B86" i="7" s="1"/>
  <c r="F8" i="9" s="1"/>
  <c r="AA51" i="7"/>
  <c r="B85" i="7" s="1"/>
  <c r="F15" i="9" s="1"/>
  <c r="AA68" i="7"/>
  <c r="B102" i="7" s="1"/>
  <c r="F16" i="9" s="1"/>
  <c r="AA53" i="7"/>
  <c r="B87" i="7" s="1"/>
  <c r="F23" i="9" s="1"/>
  <c r="AA69" i="7"/>
  <c r="B103" i="7" s="1"/>
  <c r="F4" i="9" s="1"/>
  <c r="AA46" i="7"/>
  <c r="B80" i="7" s="1"/>
  <c r="F17" i="9" s="1"/>
  <c r="AA45" i="7"/>
  <c r="B79" i="7" s="1"/>
  <c r="F20" i="9" s="1"/>
  <c r="Z58" i="6" l="1"/>
  <c r="D90" i="6" s="1"/>
  <c r="H19" i="9" s="1"/>
  <c r="Z69" i="6"/>
  <c r="D101" i="6" s="1"/>
  <c r="H16" i="9" s="1"/>
  <c r="Z51" i="6"/>
  <c r="D83" i="6" s="1"/>
  <c r="H22" i="9" s="1"/>
  <c r="Z56" i="6"/>
  <c r="D88" i="6" s="1"/>
  <c r="H10" i="9" s="1"/>
  <c r="Z68" i="6"/>
  <c r="D100" i="6" s="1"/>
  <c r="H5" i="9" s="1"/>
  <c r="Z46" i="6"/>
  <c r="D78" i="6" s="1"/>
  <c r="H21" i="9" s="1"/>
  <c r="Z64" i="6"/>
  <c r="D96" i="6" s="1"/>
  <c r="H20" i="9" s="1"/>
  <c r="Z63" i="6"/>
  <c r="D95" i="6" s="1"/>
  <c r="H13" i="9" s="1"/>
  <c r="Z71" i="6"/>
  <c r="D103" i="6" s="1"/>
  <c r="H11" i="9" s="1"/>
  <c r="Z55" i="6"/>
  <c r="D87" i="6" s="1"/>
  <c r="H18" i="9" s="1"/>
  <c r="Z47" i="6"/>
  <c r="D79" i="6" s="1"/>
  <c r="H17" i="9" s="1"/>
  <c r="Z57" i="6"/>
  <c r="D89" i="6" s="1"/>
  <c r="H28" i="9" s="1"/>
  <c r="Z67" i="6"/>
  <c r="D99" i="6" s="1"/>
  <c r="H3" i="9" s="1"/>
  <c r="Z65" i="6"/>
  <c r="D97" i="6" s="1"/>
  <c r="H24" i="9" s="1"/>
  <c r="Z62" i="6"/>
  <c r="D94" i="6" s="1"/>
  <c r="H6" i="9" s="1"/>
  <c r="Z60" i="6"/>
  <c r="D92" i="6" s="1"/>
  <c r="H8" i="9" s="1"/>
  <c r="Z53" i="6"/>
  <c r="D85" i="6" s="1"/>
  <c r="H7" i="9" s="1"/>
  <c r="Z54" i="6"/>
  <c r="D86" i="6" s="1"/>
  <c r="H23" i="9" s="1"/>
  <c r="Z48" i="6"/>
  <c r="D80" i="6" s="1"/>
  <c r="H27" i="9" s="1"/>
  <c r="Z44" i="6"/>
  <c r="D76" i="6" s="1"/>
  <c r="H9" i="9" s="1"/>
  <c r="Z49" i="6"/>
  <c r="D81" i="6" s="1"/>
  <c r="H2" i="9" s="1"/>
  <c r="Z70" i="6"/>
  <c r="D102" i="6" s="1"/>
  <c r="H4" i="9" s="1"/>
  <c r="Z61" i="6"/>
  <c r="D93" i="6" s="1"/>
  <c r="H29" i="9" s="1"/>
  <c r="Z45" i="6"/>
  <c r="D77" i="6" s="1"/>
  <c r="H26" i="9" s="1"/>
  <c r="Z59" i="6"/>
  <c r="D91" i="6" s="1"/>
  <c r="H25" i="9" s="1"/>
  <c r="Z66" i="6"/>
  <c r="D98" i="6" s="1"/>
  <c r="H14" i="9" s="1"/>
  <c r="Z50" i="6"/>
  <c r="D82" i="6" s="1"/>
  <c r="H12" i="9" s="1"/>
  <c r="I3" i="9"/>
  <c r="J3" i="9"/>
  <c r="Z2" i="8"/>
  <c r="Z21" i="8"/>
  <c r="Z18" i="8"/>
  <c r="Z20" i="8"/>
  <c r="Z22" i="8"/>
  <c r="Z5" i="8"/>
  <c r="Z26" i="8"/>
  <c r="Z10" i="8"/>
  <c r="Z24" i="8"/>
  <c r="Z11" i="8"/>
  <c r="Z4" i="8"/>
  <c r="Z23" i="8"/>
  <c r="Z13" i="8"/>
  <c r="Z17" i="8"/>
  <c r="Z9" i="8"/>
  <c r="Z14" i="8"/>
  <c r="Z12" i="8"/>
  <c r="Z7" i="8"/>
  <c r="Z6" i="8"/>
  <c r="Z19" i="8"/>
  <c r="Z28" i="8"/>
  <c r="Z27" i="8"/>
  <c r="Z29" i="8"/>
  <c r="Z16" i="8"/>
  <c r="Z3" i="8"/>
  <c r="Z8" i="8"/>
  <c r="Z25" i="8"/>
  <c r="I4" i="9" l="1"/>
  <c r="J4" i="9"/>
  <c r="K3" i="9"/>
  <c r="L3" i="9"/>
  <c r="K4" i="9" l="1"/>
  <c r="L4" i="9"/>
</calcChain>
</file>

<file path=xl/sharedStrings.xml><?xml version="1.0" encoding="utf-8"?>
<sst xmlns="http://schemas.openxmlformats.org/spreadsheetml/2006/main" count="744" uniqueCount="180">
  <si>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</si>
  <si>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</si>
  <si>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</si>
  <si>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</si>
  <si>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</si>
  <si>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</si>
  <si>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</si>
  <si>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</si>
  <si>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</si>
  <si>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</si>
  <si>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</si>
  <si>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</si>
  <si>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</si>
  <si>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</si>
  <si>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</si>
  <si>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</si>
  <si>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</si>
  <si>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</si>
  <si>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</si>
  <si>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</si>
  <si>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</si>
  <si>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</si>
  <si>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</si>
  <si>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</si>
  <si>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</si>
  <si>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</si>
  <si>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</si>
  <si>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</si>
  <si>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</si>
  <si>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</si>
  <si>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</si>
  <si>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</si>
  <si>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</si>
  <si>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</si>
  <si>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</si>
  <si>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</si>
  <si>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</si>
  <si>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</si>
  <si>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</si>
  <si>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</si>
  <si>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</si>
  <si>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</si>
  <si>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</si>
  <si>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</si>
  <si>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</si>
  <si>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</si>
  <si>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</si>
  <si>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</si>
  <si>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</si>
  <si>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</si>
  <si>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</si>
  <si>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</si>
  <si>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</si>
  <si>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</si>
  <si>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</si>
  <si>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</si>
  <si>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</si>
  <si>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</si>
  <si>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</si>
  <si>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</si>
  <si>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</si>
  <si>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</si>
  <si>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</si>
  <si>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</si>
  <si>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</si>
  <si>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</si>
  <si>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</si>
  <si>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</si>
  <si>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</si>
  <si>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</si>
  <si>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</si>
  <si>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</si>
  <si>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</si>
  <si>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</si>
  <si>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</si>
  <si>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</si>
  <si>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</si>
  <si>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</si>
  <si>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</si>
  <si>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</si>
  <si>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</si>
  <si>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</si>
  <si>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</si>
  <si>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</si>
  <si>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</si>
  <si>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</si>
  <si>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</si>
  <si>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</si>
  <si>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</si>
  <si>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</si>
  <si>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</si>
  <si>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</si>
  <si>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</si>
  <si>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</si>
  <si>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</si>
  <si>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</si>
  <si>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</si>
  <si>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</si>
  <si>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</si>
  <si>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</si>
  <si>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</si>
  <si>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</si>
  <si>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</si>
  <si>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</si>
  <si>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</si>
  <si>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</si>
  <si>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</si>
  <si>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</si>
  <si>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</si>
  <si>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</si>
  <si>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</si>
  <si>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</si>
  <si>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</si>
  <si>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</si>
  <si>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</si>
  <si>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</si>
  <si>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</si>
  <si>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</si>
  <si>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</si>
  <si>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</si>
  <si>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</si>
  <si>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</si>
  <si>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</si>
  <si>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</si>
  <si>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</si>
  <si>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</si>
  <si>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</si>
  <si>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</si>
  <si>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</si>
  <si>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</si>
  <si>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</si>
  <si>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</si>
  <si>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</si>
  <si>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</si>
  <si>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średnia d</t>
  </si>
  <si>
    <t>średnia z</t>
  </si>
  <si>
    <t>odch.stand d</t>
  </si>
  <si>
    <t>odch stand</t>
  </si>
  <si>
    <t>n=28 krajów</t>
  </si>
  <si>
    <t>r=korelacja Pearsona</t>
  </si>
  <si>
    <t>wartość statystyki testowej</t>
  </si>
  <si>
    <t>wart krytyczna=1,701</t>
  </si>
  <si>
    <t>qi''</t>
  </si>
  <si>
    <t>z'</t>
  </si>
  <si>
    <t>z''</t>
  </si>
  <si>
    <t>Osoby zagrożone ubóstwem lub wykluczeniem społecznym</t>
  </si>
  <si>
    <t>:</t>
  </si>
  <si>
    <t>p1</t>
  </si>
  <si>
    <t>p2</t>
  </si>
  <si>
    <t>symbolh</t>
  </si>
  <si>
    <t>GB</t>
  </si>
  <si>
    <t>LV</t>
  </si>
  <si>
    <t>DK</t>
  </si>
  <si>
    <t>SE</t>
  </si>
  <si>
    <t>PO</t>
  </si>
  <si>
    <t>ES</t>
  </si>
  <si>
    <t>CZ</t>
  </si>
  <si>
    <t>GR</t>
  </si>
  <si>
    <t>CY</t>
  </si>
  <si>
    <t>BE</t>
  </si>
  <si>
    <t>FR</t>
  </si>
  <si>
    <t>FI</t>
  </si>
  <si>
    <t>LU</t>
  </si>
  <si>
    <t>PL</t>
  </si>
  <si>
    <t>RO</t>
  </si>
  <si>
    <t>EE</t>
  </si>
  <si>
    <t>IT</t>
  </si>
  <si>
    <t>AT</t>
  </si>
  <si>
    <t>NL</t>
  </si>
  <si>
    <t>HR</t>
  </si>
  <si>
    <t>HU</t>
  </si>
  <si>
    <t>SK</t>
  </si>
  <si>
    <t>MT</t>
  </si>
  <si>
    <t>DE</t>
  </si>
  <si>
    <t>SI</t>
  </si>
  <si>
    <t>BG</t>
  </si>
  <si>
    <t>IE</t>
  </si>
  <si>
    <t>LT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</si>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</sst>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3" fontId="0" fillId="0" borderId="0" xfId="0" applyNumberFormat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0" fillId="0" borderId="0" xfId="0" applyNumberFormat="1" applyFill="1"/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3" fillId="4" borderId="0" xfId="0" applyFont="1" applyFill="1"/>
    <xf numFmtId="2" fontId="3" fillId="0" borderId="0" xfId="0" applyNumberFormat="1" applyFont="1"/>
    <xf numFmtId="0" fontId="4" fillId="4" borderId="0" xfId="0" applyFont="1" applyFill="1"/>
    <xf numFmtId="2" fontId="0" fillId="0" borderId="0" xfId="0" applyNumberForma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5" fillId="5" borderId="0" xfId="0" applyNumberFormat="1" applyFont="1" applyFill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</row>
        <row r="3">
          <cell r="B3">
            <v>10</v>
          </cell>
        </row>
        <row r="4">
          <cell r="B4">
            <v>30</v>
          </cell>
        </row>
        <row r="5">
          <cell r="B5" t="str">
            <v>:</v>
          </cell>
          <cell r="N5">
            <v>37</v>
          </cell>
        </row>
        <row r="6">
          <cell r="B6">
            <v>7</v>
          </cell>
        </row>
        <row r="7">
          <cell r="B7">
            <v>9</v>
          </cell>
        </row>
        <row r="8">
          <cell r="B8">
            <v>7</v>
          </cell>
        </row>
        <row r="9">
          <cell r="B9">
            <v>16</v>
          </cell>
        </row>
        <row r="10">
          <cell r="B10">
            <v>13</v>
          </cell>
        </row>
        <row r="11">
          <cell r="B11">
            <v>8</v>
          </cell>
        </row>
        <row r="12">
          <cell r="B12">
            <v>16</v>
          </cell>
        </row>
        <row r="13">
          <cell r="B13">
            <v>23</v>
          </cell>
        </row>
        <row r="14">
          <cell r="B14">
            <v>8</v>
          </cell>
        </row>
        <row r="15">
          <cell r="B15">
            <v>11</v>
          </cell>
        </row>
        <row r="16">
          <cell r="B16">
            <v>10</v>
          </cell>
        </row>
        <row r="17">
          <cell r="B17">
            <v>15</v>
          </cell>
        </row>
        <row r="18">
          <cell r="B18">
            <v>11</v>
          </cell>
        </row>
        <row r="19">
          <cell r="B19">
            <v>13</v>
          </cell>
        </row>
        <row r="20">
          <cell r="B20">
            <v>10</v>
          </cell>
        </row>
        <row r="21">
          <cell r="B21">
            <v>8</v>
          </cell>
        </row>
        <row r="22">
          <cell r="B22">
            <v>17</v>
          </cell>
        </row>
        <row r="23">
          <cell r="B23">
            <v>13</v>
          </cell>
        </row>
        <row r="24">
          <cell r="B24">
            <v>12</v>
          </cell>
        </row>
        <row r="25">
          <cell r="B25">
            <v>31</v>
          </cell>
        </row>
        <row r="26">
          <cell r="B26">
            <v>14</v>
          </cell>
        </row>
        <row r="27">
          <cell r="B27">
            <v>15</v>
          </cell>
        </row>
        <row r="28">
          <cell r="B28">
            <v>7</v>
          </cell>
        </row>
        <row r="29">
          <cell r="B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</sheetData>
      <sheetData sheetId="13">
        <row r="2">
          <cell r="B2">
            <v>434</v>
          </cell>
        </row>
        <row r="3">
          <cell r="B3" t="str">
            <v>:</v>
          </cell>
          <cell r="N3">
            <v>231.76190476190476</v>
          </cell>
        </row>
        <row r="4">
          <cell r="B4">
            <v>23</v>
          </cell>
        </row>
        <row r="5">
          <cell r="B5">
            <v>583</v>
          </cell>
        </row>
        <row r="6">
          <cell r="B6">
            <v>312</v>
          </cell>
        </row>
        <row r="7">
          <cell r="B7">
            <v>6</v>
          </cell>
        </row>
        <row r="8">
          <cell r="B8" t="str">
            <v>:</v>
          </cell>
          <cell r="N8">
            <v>231.76190476190476</v>
          </cell>
        </row>
        <row r="9">
          <cell r="B9">
            <v>276</v>
          </cell>
        </row>
        <row r="10">
          <cell r="B10" t="str">
            <v>:</v>
          </cell>
          <cell r="N10">
            <v>231.76190476190476</v>
          </cell>
        </row>
        <row r="11">
          <cell r="B11">
            <v>681</v>
          </cell>
        </row>
        <row r="12">
          <cell r="B12">
            <v>211</v>
          </cell>
        </row>
        <row r="13">
          <cell r="B13">
            <v>97</v>
          </cell>
        </row>
        <row r="14">
          <cell r="B14">
            <v>1</v>
          </cell>
        </row>
        <row r="15">
          <cell r="B15">
            <v>84</v>
          </cell>
        </row>
        <row r="16">
          <cell r="B16">
            <v>140</v>
          </cell>
        </row>
        <row r="17">
          <cell r="B17">
            <v>153</v>
          </cell>
        </row>
        <row r="18">
          <cell r="B18">
            <v>2</v>
          </cell>
        </row>
        <row r="19">
          <cell r="B19" t="str">
            <v>:</v>
          </cell>
          <cell r="N19">
            <v>231.76190476190473</v>
          </cell>
        </row>
        <row r="20">
          <cell r="B20">
            <v>868</v>
          </cell>
        </row>
        <row r="21">
          <cell r="B21" t="str">
            <v>:</v>
          </cell>
          <cell r="N21">
            <v>231.76190476190473</v>
          </cell>
        </row>
        <row r="22">
          <cell r="B22">
            <v>120</v>
          </cell>
        </row>
        <row r="23">
          <cell r="B23">
            <v>229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113</v>
          </cell>
        </row>
        <row r="27">
          <cell r="B27">
            <v>615</v>
          </cell>
        </row>
        <row r="28">
          <cell r="B28" t="str">
            <v>:</v>
          </cell>
          <cell r="N28">
            <v>231.76190476190473</v>
          </cell>
        </row>
        <row r="29">
          <cell r="B29">
            <v>268</v>
          </cell>
        </row>
      </sheetData>
      <sheetData sheetId="14">
        <row r="2">
          <cell r="B2">
            <v>15.55</v>
          </cell>
        </row>
      </sheetData>
      <sheetData sheetId="15">
        <row r="2">
          <cell r="B2">
            <v>72.7</v>
          </cell>
        </row>
        <row r="3">
          <cell r="B3">
            <v>79.599999999999994</v>
          </cell>
        </row>
        <row r="4">
          <cell r="B4">
            <v>45.6</v>
          </cell>
        </row>
        <row r="5">
          <cell r="B5">
            <v>49</v>
          </cell>
        </row>
        <row r="6">
          <cell r="B6">
            <v>102.5</v>
          </cell>
        </row>
        <row r="7">
          <cell r="B7">
            <v>27.6</v>
          </cell>
        </row>
        <row r="8">
          <cell r="B8">
            <v>-35.5</v>
          </cell>
        </row>
        <row r="9">
          <cell r="B9">
            <v>29.2</v>
          </cell>
        </row>
        <row r="10">
          <cell r="B10">
            <v>53.6</v>
          </cell>
        </row>
        <row r="11">
          <cell r="B11">
            <v>51.4</v>
          </cell>
        </row>
        <row r="12">
          <cell r="B12">
            <v>71.900000000000006</v>
          </cell>
        </row>
        <row r="13">
          <cell r="B13">
            <v>81.2</v>
          </cell>
        </row>
        <row r="14">
          <cell r="B14">
            <v>38.1</v>
          </cell>
        </row>
        <row r="15">
          <cell r="B15">
            <v>90.9</v>
          </cell>
        </row>
        <row r="16">
          <cell r="B16">
            <v>62</v>
          </cell>
        </row>
        <row r="17">
          <cell r="B17">
            <v>98.2</v>
          </cell>
        </row>
        <row r="18">
          <cell r="B18">
            <v>66.7</v>
          </cell>
        </row>
        <row r="19">
          <cell r="B19">
            <v>100</v>
          </cell>
        </row>
        <row r="20">
          <cell r="B20">
            <v>60.9</v>
          </cell>
        </row>
        <row r="21">
          <cell r="B21">
            <v>19.600000000000001</v>
          </cell>
        </row>
        <row r="22">
          <cell r="B22">
            <v>84</v>
          </cell>
        </row>
        <row r="23">
          <cell r="B23">
            <v>29.4</v>
          </cell>
        </row>
        <row r="24">
          <cell r="B24">
            <v>63.8</v>
          </cell>
        </row>
        <row r="25">
          <cell r="B25">
            <v>52</v>
          </cell>
        </row>
        <row r="26">
          <cell r="B26">
            <v>37</v>
          </cell>
        </row>
        <row r="27">
          <cell r="B27">
            <v>61.6</v>
          </cell>
        </row>
        <row r="28">
          <cell r="B28">
            <v>21.2</v>
          </cell>
        </row>
        <row r="29">
          <cell r="B29">
            <v>85.9</v>
          </cell>
        </row>
      </sheetData>
      <sheetData sheetId="16">
        <row r="2">
          <cell r="B2">
            <v>97.8</v>
          </cell>
        </row>
        <row r="3">
          <cell r="B3">
            <v>100.2</v>
          </cell>
        </row>
        <row r="4">
          <cell r="B4">
            <v>104.1</v>
          </cell>
        </row>
        <row r="5">
          <cell r="B5">
            <v>103.1</v>
          </cell>
        </row>
        <row r="6">
          <cell r="B6">
            <v>105.4</v>
          </cell>
        </row>
        <row r="7">
          <cell r="B7">
            <v>87.9</v>
          </cell>
        </row>
        <row r="8">
          <cell r="B8">
            <v>102.8</v>
          </cell>
        </row>
        <row r="9">
          <cell r="B9">
            <v>97.3</v>
          </cell>
        </row>
        <row r="10">
          <cell r="B10">
            <v>104.2</v>
          </cell>
        </row>
        <row r="11">
          <cell r="B11">
            <v>94</v>
          </cell>
        </row>
        <row r="12">
          <cell r="B12">
            <v>98.1</v>
          </cell>
        </row>
        <row r="13">
          <cell r="B13">
            <v>98.6</v>
          </cell>
        </row>
        <row r="14">
          <cell r="B14">
            <v>94.3</v>
          </cell>
        </row>
        <row r="15">
          <cell r="B15">
            <v>98.2</v>
          </cell>
        </row>
        <row r="16">
          <cell r="B16">
            <v>100.3</v>
          </cell>
        </row>
        <row r="17">
          <cell r="B17">
            <v>108.6</v>
          </cell>
        </row>
        <row r="18">
          <cell r="B18">
            <v>93.9</v>
          </cell>
        </row>
        <row r="19">
          <cell r="B19">
            <v>89</v>
          </cell>
        </row>
        <row r="20">
          <cell r="B20">
            <v>94.2</v>
          </cell>
        </row>
        <row r="21">
          <cell r="B21">
            <v>97.4</v>
          </cell>
        </row>
        <row r="22">
          <cell r="B22">
            <v>94.7</v>
          </cell>
        </row>
        <row r="23">
          <cell r="B23">
            <v>93.9</v>
          </cell>
        </row>
        <row r="24">
          <cell r="B24">
            <v>94.9</v>
          </cell>
        </row>
        <row r="25">
          <cell r="B25">
            <v>96.5</v>
          </cell>
        </row>
        <row r="26">
          <cell r="B26">
            <v>96.3</v>
          </cell>
        </row>
        <row r="27">
          <cell r="B27">
            <v>91.5</v>
          </cell>
        </row>
        <row r="28">
          <cell r="B28">
            <v>99</v>
          </cell>
        </row>
        <row r="29">
          <cell r="B29">
            <v>95.6</v>
          </cell>
        </row>
      </sheetData>
      <sheetData sheetId="17">
        <row r="2">
          <cell r="B2" t="str">
            <v>:</v>
          </cell>
          <cell r="N2">
            <v>1.9</v>
          </cell>
        </row>
        <row r="3">
          <cell r="B3">
            <v>12.7</v>
          </cell>
        </row>
        <row r="4">
          <cell r="B4" t="str">
            <v>:</v>
          </cell>
          <cell r="N4">
            <v>47.112499999999997</v>
          </cell>
        </row>
        <row r="5">
          <cell r="B5" t="str">
            <v>:</v>
          </cell>
          <cell r="N5">
            <v>7.2125000000000004</v>
          </cell>
        </row>
        <row r="6">
          <cell r="B6" t="str">
            <v>:</v>
          </cell>
          <cell r="N6">
            <v>21.462500000000002</v>
          </cell>
        </row>
        <row r="7">
          <cell r="B7" t="str">
            <v>:</v>
          </cell>
          <cell r="N7">
            <v>14.3</v>
          </cell>
        </row>
        <row r="8">
          <cell r="B8">
            <v>5.6</v>
          </cell>
        </row>
        <row r="9">
          <cell r="B9" t="str">
            <v>:</v>
          </cell>
          <cell r="N9">
            <v>40.512499999999996</v>
          </cell>
        </row>
        <row r="10">
          <cell r="B10" t="str">
            <v>:</v>
          </cell>
          <cell r="N10">
            <v>10.237500000000001</v>
          </cell>
        </row>
        <row r="11">
          <cell r="B11" t="str">
            <v>:</v>
          </cell>
          <cell r="N11">
            <v>3.65</v>
          </cell>
        </row>
        <row r="12">
          <cell r="B12" t="str">
            <v>:</v>
          </cell>
          <cell r="N12">
            <v>20.8125</v>
          </cell>
        </row>
        <row r="13">
          <cell r="B13" t="str">
            <v>:</v>
          </cell>
          <cell r="N13">
            <v>8.2125000000000004</v>
          </cell>
        </row>
        <row r="14">
          <cell r="B14">
            <v>3.9</v>
          </cell>
        </row>
        <row r="15">
          <cell r="B15">
            <v>14.7</v>
          </cell>
        </row>
        <row r="16">
          <cell r="B16" t="str">
            <v>:</v>
          </cell>
          <cell r="N16">
            <v>6.8374999999999995</v>
          </cell>
        </row>
        <row r="17">
          <cell r="B17" t="str">
            <v>:</v>
          </cell>
          <cell r="N17">
            <v>2.9125000000000001</v>
          </cell>
        </row>
        <row r="18">
          <cell r="B18">
            <v>3.7</v>
          </cell>
        </row>
        <row r="19">
          <cell r="B19" t="str">
            <v>:</v>
          </cell>
          <cell r="N19">
            <v>16.574999999999999</v>
          </cell>
        </row>
        <row r="20">
          <cell r="B20" t="str">
            <v>:</v>
          </cell>
          <cell r="N20">
            <v>4.7874999999999996</v>
          </cell>
        </row>
        <row r="21">
          <cell r="B21" t="str">
            <v>:</v>
          </cell>
          <cell r="N21">
            <v>21.012499999999999</v>
          </cell>
        </row>
        <row r="22">
          <cell r="B22">
            <v>16.2</v>
          </cell>
        </row>
        <row r="23">
          <cell r="B23" t="str">
            <v>:</v>
          </cell>
          <cell r="N23">
            <v>15</v>
          </cell>
        </row>
        <row r="24">
          <cell r="B24" t="str">
            <v>:</v>
          </cell>
          <cell r="N24">
            <v>12.15</v>
          </cell>
        </row>
        <row r="25">
          <cell r="B25" t="str">
            <v>:</v>
          </cell>
          <cell r="N25">
            <v>5.0375000000000005</v>
          </cell>
        </row>
        <row r="26">
          <cell r="B26" t="str">
            <v>:</v>
          </cell>
          <cell r="N26">
            <v>2.6374999999999997</v>
          </cell>
        </row>
        <row r="27">
          <cell r="B27">
            <v>3.9</v>
          </cell>
        </row>
        <row r="28">
          <cell r="B28">
            <v>11</v>
          </cell>
        </row>
        <row r="29">
          <cell r="B29">
            <v>6.6</v>
          </cell>
        </row>
      </sheetData>
      <sheetData sheetId="18">
        <row r="2">
          <cell r="B2" t="str">
            <v>:</v>
          </cell>
          <cell r="N2">
            <v>3.875</v>
          </cell>
        </row>
        <row r="3">
          <cell r="B3">
            <v>4.7</v>
          </cell>
        </row>
        <row r="4">
          <cell r="B4" t="str">
            <v>:</v>
          </cell>
          <cell r="N4">
            <v>6.9874999999999998</v>
          </cell>
        </row>
        <row r="5">
          <cell r="B5" t="str">
            <v>:</v>
          </cell>
          <cell r="N5">
            <v>7.95</v>
          </cell>
        </row>
        <row r="6">
          <cell r="B6" t="str">
            <v>:</v>
          </cell>
          <cell r="N6">
            <v>3.1000000000000005</v>
          </cell>
        </row>
        <row r="7">
          <cell r="B7" t="str">
            <v>:</v>
          </cell>
          <cell r="N7">
            <v>3.7625000000000006</v>
          </cell>
        </row>
        <row r="8">
          <cell r="B8">
            <v>7.2</v>
          </cell>
        </row>
        <row r="9">
          <cell r="B9" t="str">
            <v>:</v>
          </cell>
          <cell r="N9">
            <v>14.112499999999997</v>
          </cell>
        </row>
        <row r="10">
          <cell r="B10" t="str">
            <v>:</v>
          </cell>
          <cell r="N10">
            <v>8.1</v>
          </cell>
        </row>
        <row r="11">
          <cell r="B11" t="str">
            <v>:</v>
          </cell>
          <cell r="N11">
            <v>4.5249999999999995</v>
          </cell>
        </row>
        <row r="12">
          <cell r="B12" t="str">
            <v>:</v>
          </cell>
          <cell r="N12">
            <v>7.2999999999999989</v>
          </cell>
        </row>
        <row r="13">
          <cell r="B13" t="str">
            <v>:</v>
          </cell>
          <cell r="N13">
            <v>3.8875000000000006</v>
          </cell>
        </row>
        <row r="14">
          <cell r="B14">
            <v>2.1</v>
          </cell>
        </row>
        <row r="15">
          <cell r="B15">
            <v>6.7</v>
          </cell>
        </row>
        <row r="16">
          <cell r="B16" t="str">
            <v>:</v>
          </cell>
          <cell r="N16">
            <v>8.6875</v>
          </cell>
        </row>
        <row r="17">
          <cell r="B17" t="str">
            <v>:</v>
          </cell>
          <cell r="N17">
            <v>4.4000000000000004</v>
          </cell>
        </row>
        <row r="18">
          <cell r="B18">
            <v>12.2</v>
          </cell>
        </row>
        <row r="19">
          <cell r="B19" t="str">
            <v>:</v>
          </cell>
          <cell r="N19">
            <v>3.35</v>
          </cell>
        </row>
        <row r="20">
          <cell r="B20" t="str">
            <v>:</v>
          </cell>
          <cell r="N20">
            <v>2.7875000000000001</v>
          </cell>
        </row>
        <row r="21">
          <cell r="B21" t="str">
            <v>:</v>
          </cell>
          <cell r="N21">
            <v>6.4375</v>
          </cell>
        </row>
        <row r="22">
          <cell r="B22">
            <v>7.5</v>
          </cell>
        </row>
        <row r="23">
          <cell r="B23" t="str">
            <v>:</v>
          </cell>
          <cell r="N23">
            <v>7.9</v>
          </cell>
        </row>
        <row r="24">
          <cell r="B24" t="str">
            <v>:</v>
          </cell>
          <cell r="N24">
            <v>6.6875</v>
          </cell>
        </row>
        <row r="25">
          <cell r="B25" t="str">
            <v>:</v>
          </cell>
          <cell r="N25">
            <v>6.8875000000000002</v>
          </cell>
        </row>
        <row r="26">
          <cell r="B26" t="str">
            <v>:</v>
          </cell>
          <cell r="N26">
            <v>4.3624999999999998</v>
          </cell>
        </row>
        <row r="27">
          <cell r="B27">
            <v>5.7</v>
          </cell>
        </row>
        <row r="28">
          <cell r="B28">
            <v>2.7</v>
          </cell>
        </row>
        <row r="29">
          <cell r="B29">
            <v>3.5</v>
          </cell>
        </row>
      </sheetData>
      <sheetData sheetId="19">
        <row r="2">
          <cell r="B2">
            <v>18.7</v>
          </cell>
        </row>
        <row r="3">
          <cell r="B3">
            <v>22.5</v>
          </cell>
        </row>
        <row r="4">
          <cell r="B4">
            <v>17.7</v>
          </cell>
        </row>
        <row r="5">
          <cell r="B5" t="str">
            <v>:</v>
          </cell>
          <cell r="N5">
            <v>9.8571428571428577</v>
          </cell>
        </row>
        <row r="6">
          <cell r="B6">
            <v>36</v>
          </cell>
        </row>
        <row r="7">
          <cell r="B7">
            <v>18.8</v>
          </cell>
        </row>
        <row r="8">
          <cell r="B8">
            <v>18.399999999999999</v>
          </cell>
        </row>
        <row r="9">
          <cell r="B9">
            <v>22.4</v>
          </cell>
        </row>
        <row r="10">
          <cell r="B10">
            <v>16.5</v>
          </cell>
        </row>
        <row r="11">
          <cell r="B11">
            <v>19.5</v>
          </cell>
        </row>
        <row r="12">
          <cell r="B12">
            <v>19.899999999999999</v>
          </cell>
        </row>
        <row r="13">
          <cell r="B13">
            <v>26.5</v>
          </cell>
        </row>
        <row r="14">
          <cell r="B14">
            <v>31.3</v>
          </cell>
        </row>
        <row r="15">
          <cell r="B15">
            <v>14.5</v>
          </cell>
        </row>
        <row r="16">
          <cell r="B16">
            <v>20</v>
          </cell>
        </row>
        <row r="17">
          <cell r="B17">
            <v>22.5</v>
          </cell>
        </row>
        <row r="18">
          <cell r="B18">
            <v>21.4</v>
          </cell>
        </row>
        <row r="19">
          <cell r="B19">
            <v>25.9</v>
          </cell>
        </row>
        <row r="20">
          <cell r="B20">
            <v>28.9</v>
          </cell>
        </row>
        <row r="21">
          <cell r="B21">
            <v>19.7</v>
          </cell>
        </row>
        <row r="22">
          <cell r="B22">
            <v>25.3</v>
          </cell>
        </row>
        <row r="23">
          <cell r="B23" t="str">
            <v>:</v>
          </cell>
          <cell r="N23">
            <v>27.96</v>
          </cell>
        </row>
        <row r="24">
          <cell r="B24">
            <v>19.399999999999999</v>
          </cell>
        </row>
        <row r="25">
          <cell r="B25">
            <v>17.5</v>
          </cell>
        </row>
        <row r="26">
          <cell r="B26">
            <v>12.6</v>
          </cell>
        </row>
        <row r="27">
          <cell r="B27">
            <v>17.100000000000001</v>
          </cell>
        </row>
        <row r="28">
          <cell r="B28">
            <v>22.3</v>
          </cell>
        </row>
        <row r="29">
          <cell r="B29">
            <v>25</v>
          </cell>
        </row>
      </sheetData>
      <sheetData sheetId="20">
        <row r="2">
          <cell r="B2">
            <v>24.8</v>
          </cell>
        </row>
        <row r="3">
          <cell r="B3">
            <v>16.7</v>
          </cell>
        </row>
        <row r="4">
          <cell r="B4">
            <v>18.100000000000001</v>
          </cell>
        </row>
        <row r="5">
          <cell r="B5">
            <v>13.5</v>
          </cell>
        </row>
        <row r="6">
          <cell r="B6">
            <v>24.2</v>
          </cell>
        </row>
        <row r="7">
          <cell r="B7">
            <v>18.899999999999999</v>
          </cell>
        </row>
        <row r="8">
          <cell r="B8">
            <v>29.4</v>
          </cell>
        </row>
        <row r="9">
          <cell r="B9">
            <v>23.8</v>
          </cell>
        </row>
        <row r="10">
          <cell r="B10">
            <v>38.200000000000003</v>
          </cell>
        </row>
        <row r="11">
          <cell r="B11">
            <v>13.8</v>
          </cell>
        </row>
        <row r="12">
          <cell r="B12">
            <v>16.100000000000001</v>
          </cell>
        </row>
        <row r="13">
          <cell r="B13">
            <v>20.5</v>
          </cell>
        </row>
        <row r="14">
          <cell r="B14">
            <v>11.2</v>
          </cell>
        </row>
        <row r="15">
          <cell r="B15">
            <v>41.1</v>
          </cell>
        </row>
        <row r="16">
          <cell r="B16">
            <v>12.6</v>
          </cell>
        </row>
        <row r="17">
          <cell r="B17">
            <v>27.6</v>
          </cell>
        </row>
        <row r="18">
          <cell r="B18">
            <v>20.6</v>
          </cell>
        </row>
        <row r="19">
          <cell r="B19">
            <v>10.7</v>
          </cell>
        </row>
        <row r="20">
          <cell r="B20">
            <v>16.2</v>
          </cell>
        </row>
        <row r="21">
          <cell r="B21">
            <v>14.8</v>
          </cell>
        </row>
        <row r="22">
          <cell r="B22">
            <v>20.399999999999999</v>
          </cell>
        </row>
        <row r="23">
          <cell r="B23">
            <v>17</v>
          </cell>
        </row>
        <row r="24">
          <cell r="B24">
            <v>13.8</v>
          </cell>
        </row>
        <row r="25">
          <cell r="B25">
            <v>21.5</v>
          </cell>
        </row>
        <row r="26">
          <cell r="B26">
            <v>20.399999999999999</v>
          </cell>
        </row>
        <row r="27">
          <cell r="B27">
            <v>15.1</v>
          </cell>
        </row>
        <row r="28">
          <cell r="B28">
            <v>11.9</v>
          </cell>
        </row>
        <row r="29">
          <cell r="B29">
            <v>15.1</v>
          </cell>
        </row>
      </sheetData>
      <sheetData sheetId="21">
        <row r="2">
          <cell r="B2">
            <v>2</v>
          </cell>
        </row>
        <row r="3">
          <cell r="B3">
            <v>10</v>
          </cell>
        </row>
        <row r="4">
          <cell r="B4">
            <v>-2</v>
          </cell>
        </row>
        <row r="5">
          <cell r="B5">
            <v>18</v>
          </cell>
        </row>
        <row r="6">
          <cell r="B6">
            <v>28</v>
          </cell>
        </row>
        <row r="7">
          <cell r="B7">
            <v>1</v>
          </cell>
        </row>
        <row r="8">
          <cell r="B8">
            <v>12</v>
          </cell>
        </row>
        <row r="9">
          <cell r="B9">
            <v>-2</v>
          </cell>
        </row>
        <row r="10">
          <cell r="B10">
            <v>7</v>
          </cell>
        </row>
        <row r="11">
          <cell r="B11">
            <v>4</v>
          </cell>
        </row>
        <row r="12">
          <cell r="B12">
            <v>4</v>
          </cell>
        </row>
        <row r="13">
          <cell r="B13">
            <v>0</v>
          </cell>
        </row>
        <row r="14">
          <cell r="B14">
            <v>17</v>
          </cell>
        </row>
        <row r="15">
          <cell r="B15">
            <v>6</v>
          </cell>
        </row>
        <row r="16">
          <cell r="B16">
            <v>9</v>
          </cell>
        </row>
        <row r="17">
          <cell r="B17">
            <v>5</v>
          </cell>
        </row>
        <row r="18">
          <cell r="B18">
            <v>2</v>
          </cell>
        </row>
        <row r="19">
          <cell r="B19">
            <v>46</v>
          </cell>
        </row>
        <row r="20">
          <cell r="B20">
            <v>1</v>
          </cell>
        </row>
        <row r="21">
          <cell r="B21">
            <v>10</v>
          </cell>
        </row>
        <row r="22">
          <cell r="B22">
            <v>6</v>
          </cell>
        </row>
        <row r="23">
          <cell r="B23">
            <v>0</v>
          </cell>
        </row>
        <row r="24">
          <cell r="B24">
            <v>-2</v>
          </cell>
        </row>
        <row r="25">
          <cell r="B25">
            <v>8</v>
          </cell>
        </row>
        <row r="26">
          <cell r="B26">
            <v>2</v>
          </cell>
        </row>
        <row r="27">
          <cell r="B27">
            <v>-1</v>
          </cell>
        </row>
        <row r="28">
          <cell r="B28" t="str">
            <v>:</v>
          </cell>
          <cell r="N28">
            <v>-0.54545454545454541</v>
          </cell>
        </row>
        <row r="29">
          <cell r="B29">
            <v>3</v>
          </cell>
        </row>
      </sheetData>
      <sheetData sheetId="22">
        <row r="2">
          <cell r="B2">
            <v>597</v>
          </cell>
        </row>
        <row r="3">
          <cell r="B3">
            <v>485</v>
          </cell>
        </row>
        <row r="4">
          <cell r="B4">
            <v>577</v>
          </cell>
        </row>
        <row r="5">
          <cell r="B5">
            <v>384</v>
          </cell>
        </row>
        <row r="6">
          <cell r="B6">
            <v>694</v>
          </cell>
        </row>
        <row r="7">
          <cell r="B7">
            <v>297</v>
          </cell>
        </row>
        <row r="8">
          <cell r="B8">
            <v>740</v>
          </cell>
        </row>
        <row r="9">
          <cell r="B9">
            <v>398</v>
          </cell>
        </row>
        <row r="10">
          <cell r="B10">
            <v>494</v>
          </cell>
        </row>
        <row r="11">
          <cell r="B11">
            <v>536</v>
          </cell>
        </row>
        <row r="12">
          <cell r="B12">
            <v>447</v>
          </cell>
        </row>
        <row r="13">
          <cell r="B13">
            <v>590</v>
          </cell>
        </row>
        <row r="14">
          <cell r="B14">
            <v>597</v>
          </cell>
        </row>
        <row r="15">
          <cell r="B15">
            <v>792</v>
          </cell>
        </row>
        <row r="16">
          <cell r="B16">
            <v>405</v>
          </cell>
        </row>
        <row r="17">
          <cell r="B17">
            <v>683</v>
          </cell>
        </row>
        <row r="18">
          <cell r="B18">
            <v>343</v>
          </cell>
        </row>
        <row r="19">
          <cell r="B19">
            <v>624</v>
          </cell>
        </row>
        <row r="20">
          <cell r="B20">
            <v>564</v>
          </cell>
        </row>
        <row r="21">
          <cell r="B21">
            <v>321</v>
          </cell>
        </row>
        <row r="22">
          <cell r="B22">
            <v>465</v>
          </cell>
        </row>
        <row r="23">
          <cell r="B23">
            <v>396</v>
          </cell>
        </row>
        <row r="24">
          <cell r="B24">
            <v>284</v>
          </cell>
        </row>
        <row r="25">
          <cell r="B25">
            <v>516</v>
          </cell>
        </row>
        <row r="26">
          <cell r="B26">
            <v>490</v>
          </cell>
        </row>
        <row r="27">
          <cell r="B27">
            <v>468</v>
          </cell>
        </row>
        <row r="28">
          <cell r="B28">
            <v>583</v>
          </cell>
        </row>
        <row r="29">
          <cell r="B29">
            <v>559</v>
          </cell>
        </row>
      </sheetData>
      <sheetData sheetId="23">
        <row r="2">
          <cell r="B2">
            <v>25.4</v>
          </cell>
        </row>
        <row r="3">
          <cell r="B3">
            <v>2.6</v>
          </cell>
        </row>
        <row r="4">
          <cell r="B4">
            <v>9.6</v>
          </cell>
        </row>
        <row r="5">
          <cell r="B5">
            <v>22.7</v>
          </cell>
        </row>
        <row r="6">
          <cell r="B6">
            <v>3.3</v>
          </cell>
        </row>
        <row r="7">
          <cell r="B7">
            <v>7.4</v>
          </cell>
        </row>
        <row r="8">
          <cell r="B8">
            <v>16.3</v>
          </cell>
        </row>
        <row r="9">
          <cell r="B9">
            <v>16.100000000000001</v>
          </cell>
        </row>
        <row r="10">
          <cell r="B10">
            <v>30</v>
          </cell>
        </row>
        <row r="11">
          <cell r="B11">
            <v>9.3000000000000007</v>
          </cell>
        </row>
        <row r="12">
          <cell r="B12">
            <v>7.2</v>
          </cell>
        </row>
        <row r="13">
          <cell r="B13">
            <v>9.1999999999999993</v>
          </cell>
        </row>
        <row r="14">
          <cell r="B14">
            <v>2.8</v>
          </cell>
        </row>
        <row r="15">
          <cell r="B15">
            <v>3.2</v>
          </cell>
        </row>
        <row r="16">
          <cell r="B16">
            <v>16.899999999999999</v>
          </cell>
        </row>
        <row r="17">
          <cell r="B17">
            <v>1.5</v>
          </cell>
        </row>
        <row r="18">
          <cell r="B18">
            <v>31.1</v>
          </cell>
        </row>
        <row r="19">
          <cell r="B19">
            <v>0.1</v>
          </cell>
        </row>
        <row r="20">
          <cell r="B20">
            <v>7.7</v>
          </cell>
        </row>
        <row r="21">
          <cell r="B21">
            <v>6.9</v>
          </cell>
        </row>
        <row r="22">
          <cell r="B22">
            <v>20.8</v>
          </cell>
        </row>
        <row r="23">
          <cell r="B23">
            <v>17.100000000000001</v>
          </cell>
        </row>
        <row r="24">
          <cell r="B24">
            <v>6.6</v>
          </cell>
        </row>
        <row r="25">
          <cell r="B25">
            <v>15.6</v>
          </cell>
        </row>
        <row r="26">
          <cell r="B26">
            <v>42.7</v>
          </cell>
        </row>
        <row r="27">
          <cell r="B27">
            <v>7.4</v>
          </cell>
        </row>
        <row r="28">
          <cell r="B28">
            <v>1.5</v>
          </cell>
        </row>
        <row r="29">
          <cell r="B29">
            <v>8.3000000000000007</v>
          </cell>
        </row>
      </sheetData>
      <sheetData sheetId="24">
        <row r="2">
          <cell r="B2">
            <v>13</v>
          </cell>
        </row>
        <row r="3">
          <cell r="B3">
            <v>7.4</v>
          </cell>
        </row>
        <row r="4">
          <cell r="B4">
            <v>19.899999999999999</v>
          </cell>
        </row>
        <row r="5">
          <cell r="B5">
            <v>23.4</v>
          </cell>
        </row>
        <row r="6">
          <cell r="B6">
            <v>156.80000000000001</v>
          </cell>
        </row>
        <row r="7">
          <cell r="B7">
            <v>5.2</v>
          </cell>
        </row>
        <row r="8">
          <cell r="B8">
            <v>2.2000000000000002</v>
          </cell>
        </row>
        <row r="9">
          <cell r="B9">
            <v>10.1</v>
          </cell>
        </row>
        <row r="10">
          <cell r="B10">
            <v>48.4</v>
          </cell>
        </row>
        <row r="11">
          <cell r="B11">
            <v>101.1</v>
          </cell>
        </row>
        <row r="12">
          <cell r="B12">
            <v>11.6</v>
          </cell>
        </row>
        <row r="13">
          <cell r="B13">
            <v>68.900000000000006</v>
          </cell>
        </row>
        <row r="14">
          <cell r="B14">
            <v>0.1</v>
          </cell>
        </row>
        <row r="15">
          <cell r="B15">
            <v>11.9</v>
          </cell>
        </row>
        <row r="16">
          <cell r="B16">
            <v>8.9</v>
          </cell>
        </row>
        <row r="17">
          <cell r="B17">
            <v>0.6</v>
          </cell>
        </row>
        <row r="18">
          <cell r="B18">
            <v>16</v>
          </cell>
        </row>
        <row r="19">
          <cell r="B19">
            <v>0</v>
          </cell>
        </row>
        <row r="20">
          <cell r="B20">
            <v>21.5</v>
          </cell>
        </row>
        <row r="21">
          <cell r="B21">
            <v>40.1</v>
          </cell>
        </row>
        <row r="22">
          <cell r="B22">
            <v>44.8</v>
          </cell>
        </row>
        <row r="23">
          <cell r="B23">
            <v>29.1</v>
          </cell>
        </row>
        <row r="24">
          <cell r="B24">
            <v>31.8</v>
          </cell>
        </row>
        <row r="25">
          <cell r="B25">
            <v>4.5999999999999996</v>
          </cell>
        </row>
        <row r="26">
          <cell r="B26">
            <v>4.5</v>
          </cell>
        </row>
        <row r="27">
          <cell r="B27">
            <v>76.900000000000006</v>
          </cell>
        </row>
        <row r="28">
          <cell r="B28">
            <v>90.2</v>
          </cell>
        </row>
        <row r="29">
          <cell r="B29">
            <v>34.1</v>
          </cell>
        </row>
      </sheetData>
      <sheetData sheetId="25">
        <row r="2">
          <cell r="B2">
            <v>16.7</v>
          </cell>
        </row>
        <row r="3">
          <cell r="B3">
            <v>2.1</v>
          </cell>
        </row>
        <row r="4">
          <cell r="B4">
            <v>0.1</v>
          </cell>
        </row>
        <row r="5">
          <cell r="B5" t="str">
            <v>:</v>
          </cell>
          <cell r="N5">
            <v>4.1100000000000003</v>
          </cell>
        </row>
        <row r="6">
          <cell r="B6">
            <v>1.2</v>
          </cell>
        </row>
        <row r="7">
          <cell r="B7">
            <v>7.2</v>
          </cell>
        </row>
        <row r="8">
          <cell r="B8">
            <v>5.0999999999999996</v>
          </cell>
        </row>
        <row r="9">
          <cell r="B9">
            <v>9.6</v>
          </cell>
        </row>
        <row r="10">
          <cell r="B10">
            <v>6.3</v>
          </cell>
        </row>
        <row r="11">
          <cell r="B11">
            <v>1.7</v>
          </cell>
        </row>
        <row r="12">
          <cell r="B12">
            <v>7.6</v>
          </cell>
        </row>
        <row r="13">
          <cell r="B13">
            <v>3.7</v>
          </cell>
        </row>
        <row r="14">
          <cell r="B14">
            <v>2.5</v>
          </cell>
        </row>
        <row r="15">
          <cell r="B15">
            <v>0.9</v>
          </cell>
        </row>
        <row r="16">
          <cell r="B16">
            <v>3.5</v>
          </cell>
        </row>
        <row r="17">
          <cell r="B17">
            <v>2.4</v>
          </cell>
        </row>
        <row r="18">
          <cell r="B18">
            <v>9.4</v>
          </cell>
        </row>
        <row r="19">
          <cell r="B19">
            <v>0.2</v>
          </cell>
        </row>
        <row r="20">
          <cell r="B20">
            <v>4.9000000000000004</v>
          </cell>
        </row>
        <row r="21">
          <cell r="B21">
            <v>1</v>
          </cell>
        </row>
        <row r="22">
          <cell r="B22">
            <v>7.2</v>
          </cell>
        </row>
        <row r="23">
          <cell r="B23">
            <v>0.8</v>
          </cell>
        </row>
        <row r="24">
          <cell r="B24">
            <v>6.2</v>
          </cell>
        </row>
        <row r="25">
          <cell r="B25">
            <v>5.5</v>
          </cell>
        </row>
        <row r="26">
          <cell r="B26">
            <v>7.2</v>
          </cell>
        </row>
        <row r="27">
          <cell r="B27">
            <v>2.1</v>
          </cell>
        </row>
        <row r="28">
          <cell r="B28">
            <v>3.4</v>
          </cell>
        </row>
        <row r="29">
          <cell r="B29">
            <v>7.9</v>
          </cell>
        </row>
      </sheetData>
      <sheetData sheetId="26">
        <row r="2">
          <cell r="B2">
            <v>2214</v>
          </cell>
        </row>
        <row r="3">
          <cell r="B3">
            <v>2359</v>
          </cell>
        </row>
        <row r="4">
          <cell r="B4">
            <v>262</v>
          </cell>
        </row>
        <row r="5">
          <cell r="B5">
            <v>1172</v>
          </cell>
        </row>
        <row r="6">
          <cell r="B6">
            <v>2576</v>
          </cell>
        </row>
        <row r="7">
          <cell r="B7">
            <v>3258</v>
          </cell>
        </row>
        <row r="8">
          <cell r="B8">
            <v>4799</v>
          </cell>
        </row>
        <row r="9">
          <cell r="B9">
            <v>3651</v>
          </cell>
        </row>
        <row r="10">
          <cell r="B10">
            <v>956</v>
          </cell>
        </row>
        <row r="11">
          <cell r="B11">
            <v>1034</v>
          </cell>
        </row>
        <row r="12">
          <cell r="B12">
            <v>2935</v>
          </cell>
        </row>
        <row r="13">
          <cell r="B13">
            <v>153</v>
          </cell>
        </row>
        <row r="14">
          <cell r="B14">
            <v>1346</v>
          </cell>
        </row>
        <row r="15">
          <cell r="B15">
            <v>255</v>
          </cell>
        </row>
        <row r="16">
          <cell r="B16">
            <v>210</v>
          </cell>
        </row>
        <row r="17">
          <cell r="B17">
            <v>423</v>
          </cell>
        </row>
        <row r="18">
          <cell r="B18">
            <v>13603</v>
          </cell>
        </row>
        <row r="19">
          <cell r="B19">
            <v>376</v>
          </cell>
        </row>
        <row r="20">
          <cell r="B20">
            <v>357</v>
          </cell>
        </row>
        <row r="21">
          <cell r="B21">
            <v>3871</v>
          </cell>
        </row>
        <row r="22">
          <cell r="B22">
            <v>4142</v>
          </cell>
        </row>
        <row r="23">
          <cell r="B23">
            <v>3676</v>
          </cell>
        </row>
        <row r="24">
          <cell r="B24">
            <v>954</v>
          </cell>
        </row>
        <row r="25">
          <cell r="B25">
            <v>282</v>
          </cell>
        </row>
        <row r="26">
          <cell r="B26">
            <v>1214</v>
          </cell>
        </row>
        <row r="27">
          <cell r="B27">
            <v>993</v>
          </cell>
        </row>
        <row r="28">
          <cell r="B28">
            <v>5256</v>
          </cell>
        </row>
        <row r="29">
          <cell r="B29">
            <v>2800</v>
          </cell>
        </row>
      </sheetData>
      <sheetData sheetId="27">
        <row r="2">
          <cell r="B2">
            <v>0.33</v>
          </cell>
        </row>
        <row r="3">
          <cell r="B3">
            <v>0.37</v>
          </cell>
        </row>
        <row r="4">
          <cell r="B4">
            <v>1.31</v>
          </cell>
        </row>
        <row r="5">
          <cell r="B5">
            <v>0.73</v>
          </cell>
        </row>
        <row r="6">
          <cell r="B6">
            <v>0.2</v>
          </cell>
        </row>
        <row r="7">
          <cell r="B7">
            <v>0.83</v>
          </cell>
        </row>
        <row r="8">
          <cell r="B8">
            <v>0.42</v>
          </cell>
        </row>
        <row r="9">
          <cell r="B9" t="str">
            <v>:</v>
          </cell>
          <cell r="K9">
            <v>0.53999999999999992</v>
          </cell>
        </row>
        <row r="10">
          <cell r="B10">
            <v>0.38</v>
          </cell>
        </row>
        <row r="11">
          <cell r="B11" t="str">
            <v>:</v>
          </cell>
          <cell r="K11">
            <v>0.14000000000000001</v>
          </cell>
        </row>
        <row r="12">
          <cell r="B12">
            <v>0.42</v>
          </cell>
        </row>
        <row r="13">
          <cell r="B13">
            <v>0.27</v>
          </cell>
        </row>
        <row r="14">
          <cell r="B14" t="str">
            <v>:</v>
          </cell>
          <cell r="K14">
            <v>0.30333333333333329</v>
          </cell>
        </row>
        <row r="15">
          <cell r="B15">
            <v>0.42</v>
          </cell>
        </row>
        <row r="16">
          <cell r="B16">
            <v>0.6</v>
          </cell>
        </row>
        <row r="17">
          <cell r="B17">
            <v>0.42</v>
          </cell>
        </row>
        <row r="18">
          <cell r="B18">
            <v>0.28999999999999998</v>
          </cell>
        </row>
        <row r="19">
          <cell r="B19">
            <v>0.42</v>
          </cell>
        </row>
        <row r="20">
          <cell r="B20">
            <v>0.44</v>
          </cell>
        </row>
        <row r="21">
          <cell r="B21">
            <v>0.72</v>
          </cell>
        </row>
        <row r="22">
          <cell r="B22">
            <v>0.33</v>
          </cell>
        </row>
        <row r="23">
          <cell r="B23">
            <v>0.67</v>
          </cell>
        </row>
        <row r="24">
          <cell r="B24">
            <v>1.02</v>
          </cell>
        </row>
        <row r="25">
          <cell r="B25">
            <v>0.73</v>
          </cell>
        </row>
        <row r="26">
          <cell r="B26">
            <v>0.32</v>
          </cell>
        </row>
        <row r="27">
          <cell r="B27">
            <v>0.51</v>
          </cell>
        </row>
        <row r="28">
          <cell r="B28">
            <v>0.31</v>
          </cell>
        </row>
        <row r="29">
          <cell r="B29">
            <v>0.85</v>
          </cell>
        </row>
      </sheetData>
      <sheetData sheetId="28">
        <row r="2">
          <cell r="B2">
            <v>2.4300000000000002</v>
          </cell>
        </row>
        <row r="3">
          <cell r="B3">
            <v>2.27</v>
          </cell>
        </row>
        <row r="4">
          <cell r="B4">
            <v>2.83</v>
          </cell>
        </row>
        <row r="5">
          <cell r="B5">
            <v>3.26</v>
          </cell>
        </row>
        <row r="6">
          <cell r="B6">
            <v>3.09</v>
          </cell>
        </row>
        <row r="7">
          <cell r="B7">
            <v>2.38</v>
          </cell>
        </row>
        <row r="8">
          <cell r="B8">
            <v>4.68</v>
          </cell>
        </row>
        <row r="9">
          <cell r="B9">
            <v>2.19</v>
          </cell>
        </row>
        <row r="10">
          <cell r="B10">
            <v>2.91</v>
          </cell>
        </row>
        <row r="11">
          <cell r="B11">
            <v>1.95</v>
          </cell>
        </row>
        <row r="12">
          <cell r="B12">
            <v>2.0299999999999998</v>
          </cell>
        </row>
        <row r="13">
          <cell r="B13">
            <v>1.83</v>
          </cell>
        </row>
        <row r="14">
          <cell r="B14">
            <v>3.62</v>
          </cell>
        </row>
        <row r="15">
          <cell r="B15">
            <v>2.42</v>
          </cell>
        </row>
        <row r="16">
          <cell r="B16">
            <v>1.8</v>
          </cell>
        </row>
        <row r="17">
          <cell r="B17">
            <v>2.64</v>
          </cell>
        </row>
        <row r="18">
          <cell r="B18">
            <v>2.23</v>
          </cell>
        </row>
        <row r="19">
          <cell r="B19">
            <v>3.19</v>
          </cell>
        </row>
        <row r="20">
          <cell r="B20">
            <v>2.35</v>
          </cell>
        </row>
        <row r="21">
          <cell r="B21">
            <v>2.65</v>
          </cell>
        </row>
        <row r="22">
          <cell r="B22">
            <v>2.79</v>
          </cell>
        </row>
        <row r="23">
          <cell r="B23">
            <v>1.92</v>
          </cell>
        </row>
        <row r="24">
          <cell r="B24">
            <v>2.23</v>
          </cell>
        </row>
        <row r="25">
          <cell r="B25">
            <v>2.96</v>
          </cell>
        </row>
        <row r="26">
          <cell r="B26">
            <v>2.61</v>
          </cell>
        </row>
        <row r="27">
          <cell r="B27">
            <v>2.78</v>
          </cell>
        </row>
        <row r="28">
          <cell r="B28">
            <v>2.2000000000000002</v>
          </cell>
        </row>
        <row r="29">
          <cell r="B29">
            <v>2.86</v>
          </cell>
        </row>
      </sheetData>
      <sheetData sheetId="29">
        <row r="2">
          <cell r="B2">
            <v>127</v>
          </cell>
        </row>
        <row r="3">
          <cell r="B3">
            <v>109</v>
          </cell>
        </row>
        <row r="4">
          <cell r="B4">
            <v>31</v>
          </cell>
        </row>
        <row r="5">
          <cell r="B5" t="str">
            <v>:</v>
          </cell>
        </row>
        <row r="6">
          <cell r="B6">
            <v>62</v>
          </cell>
        </row>
        <row r="7">
          <cell r="B7">
            <v>74</v>
          </cell>
        </row>
        <row r="8">
          <cell r="B8">
            <v>149</v>
          </cell>
        </row>
        <row r="9">
          <cell r="B9">
            <v>49</v>
          </cell>
        </row>
        <row r="10">
          <cell r="B10">
            <v>139</v>
          </cell>
        </row>
        <row r="11">
          <cell r="B11">
            <v>109</v>
          </cell>
        </row>
        <row r="12">
          <cell r="B12">
            <v>43</v>
          </cell>
        </row>
        <row r="13">
          <cell r="B13">
            <v>105</v>
          </cell>
        </row>
        <row r="14">
          <cell r="B14">
            <v>117</v>
          </cell>
        </row>
        <row r="15">
          <cell r="B15">
            <v>100</v>
          </cell>
        </row>
        <row r="16">
          <cell r="B16">
            <v>47</v>
          </cell>
        </row>
        <row r="17">
          <cell r="B17">
            <v>112</v>
          </cell>
        </row>
        <row r="18">
          <cell r="B18">
            <v>51</v>
          </cell>
        </row>
        <row r="19">
          <cell r="B19">
            <v>67</v>
          </cell>
        </row>
        <row r="20">
          <cell r="B20">
            <v>134</v>
          </cell>
        </row>
        <row r="21">
          <cell r="B21">
            <v>40</v>
          </cell>
        </row>
        <row r="22">
          <cell r="B22">
            <v>71</v>
          </cell>
        </row>
        <row r="23">
          <cell r="B23">
            <v>48</v>
          </cell>
        </row>
        <row r="24">
          <cell r="B24">
            <v>43</v>
          </cell>
        </row>
        <row r="25">
          <cell r="B25">
            <v>87</v>
          </cell>
        </row>
        <row r="26">
          <cell r="B26">
            <v>143</v>
          </cell>
        </row>
        <row r="27">
          <cell r="B27">
            <v>69</v>
          </cell>
        </row>
        <row r="28">
          <cell r="B28">
            <v>116</v>
          </cell>
        </row>
        <row r="29">
          <cell r="B29">
            <v>105</v>
          </cell>
        </row>
      </sheetData>
      <sheetData sheetId="30">
        <row r="2">
          <cell r="B2">
            <v>5.93</v>
          </cell>
        </row>
        <row r="3">
          <cell r="B3">
            <v>4.8600000000000003</v>
          </cell>
        </row>
        <row r="4">
          <cell r="B4">
            <v>1</v>
          </cell>
        </row>
        <row r="5">
          <cell r="B5">
            <v>0</v>
          </cell>
        </row>
        <row r="6">
          <cell r="B6">
            <v>0.5</v>
          </cell>
        </row>
        <row r="7">
          <cell r="B7">
            <v>2.39</v>
          </cell>
        </row>
        <row r="8">
          <cell r="B8">
            <v>4.16</v>
          </cell>
        </row>
        <row r="9">
          <cell r="B9">
            <v>1</v>
          </cell>
        </row>
        <row r="10">
          <cell r="B10">
            <v>8.9700000000000006</v>
          </cell>
        </row>
        <row r="11">
          <cell r="B11">
            <v>36.71</v>
          </cell>
        </row>
        <row r="12">
          <cell r="B12">
            <v>0.5</v>
          </cell>
        </row>
        <row r="13">
          <cell r="B13">
            <v>6.76</v>
          </cell>
        </row>
        <row r="14">
          <cell r="B14">
            <v>12.85</v>
          </cell>
        </row>
        <row r="15">
          <cell r="B15">
            <v>1.5</v>
          </cell>
        </row>
        <row r="16">
          <cell r="B16">
            <v>1.95</v>
          </cell>
        </row>
        <row r="17">
          <cell r="B17">
            <v>0.83</v>
          </cell>
        </row>
        <row r="18">
          <cell r="B18">
            <v>0</v>
          </cell>
        </row>
        <row r="19">
          <cell r="B19">
            <v>0.32</v>
          </cell>
        </row>
        <row r="20">
          <cell r="B20">
            <v>81.66</v>
          </cell>
        </row>
        <row r="21">
          <cell r="B21">
            <v>12.33</v>
          </cell>
        </row>
        <row r="22">
          <cell r="B22">
            <v>1.83</v>
          </cell>
        </row>
        <row r="23">
          <cell r="B23">
            <v>2</v>
          </cell>
        </row>
        <row r="24">
          <cell r="B24">
            <v>0.33</v>
          </cell>
        </row>
        <row r="25">
          <cell r="B25">
            <v>1</v>
          </cell>
        </row>
        <row r="26">
          <cell r="B26">
            <v>0.75</v>
          </cell>
        </row>
        <row r="27">
          <cell r="B27">
            <v>5.51</v>
          </cell>
        </row>
        <row r="28">
          <cell r="B28">
            <v>18.350000000000001</v>
          </cell>
        </row>
        <row r="29">
          <cell r="B29">
            <v>15.34</v>
          </cell>
        </row>
      </sheetData>
      <sheetData sheetId="31">
        <row r="2">
          <cell r="B2">
            <v>0.12</v>
          </cell>
        </row>
        <row r="3">
          <cell r="B3">
            <v>0.15</v>
          </cell>
        </row>
        <row r="4">
          <cell r="B4">
            <v>0.28999999999999998</v>
          </cell>
        </row>
        <row r="5">
          <cell r="B5">
            <v>0.2</v>
          </cell>
        </row>
        <row r="6">
          <cell r="B6">
            <v>0.11</v>
          </cell>
        </row>
        <row r="7">
          <cell r="B7">
            <v>0.27</v>
          </cell>
        </row>
        <row r="8">
          <cell r="B8">
            <v>0.16</v>
          </cell>
        </row>
        <row r="9">
          <cell r="B9">
            <v>0.15</v>
          </cell>
        </row>
        <row r="10">
          <cell r="B10">
            <v>0.31</v>
          </cell>
        </row>
        <row r="11">
          <cell r="B11">
            <v>0.34</v>
          </cell>
        </row>
        <row r="12">
          <cell r="B12">
            <v>0.12</v>
          </cell>
        </row>
        <row r="13">
          <cell r="B13">
            <v>0.2</v>
          </cell>
        </row>
        <row r="14">
          <cell r="B14">
            <v>0.22</v>
          </cell>
        </row>
        <row r="15">
          <cell r="B15">
            <v>0.08</v>
          </cell>
        </row>
        <row r="16">
          <cell r="B16">
            <v>0.18</v>
          </cell>
        </row>
        <row r="17">
          <cell r="B17">
            <v>0.2</v>
          </cell>
        </row>
        <row r="18">
          <cell r="B18">
            <v>0.1</v>
          </cell>
        </row>
        <row r="19">
          <cell r="B19">
            <v>0.03</v>
          </cell>
        </row>
        <row r="20">
          <cell r="B20">
            <v>0.34</v>
          </cell>
        </row>
        <row r="21">
          <cell r="B21">
            <v>0.2</v>
          </cell>
        </row>
        <row r="22">
          <cell r="B22">
            <v>0.11</v>
          </cell>
        </row>
        <row r="23">
          <cell r="B23">
            <v>0.15</v>
          </cell>
        </row>
        <row r="24">
          <cell r="B24">
            <v>0.16</v>
          </cell>
        </row>
        <row r="25">
          <cell r="B25">
            <v>0.38</v>
          </cell>
        </row>
        <row r="26">
          <cell r="B26">
            <v>0.16</v>
          </cell>
        </row>
        <row r="27">
          <cell r="B27">
            <v>0.25</v>
          </cell>
        </row>
        <row r="28">
          <cell r="B28">
            <v>0.16</v>
          </cell>
        </row>
        <row r="29">
          <cell r="B29">
            <v>0.19</v>
          </cell>
        </row>
      </sheetData>
      <sheetData sheetId="32">
        <row r="2">
          <cell r="B2">
            <v>9.8000000000000007</v>
          </cell>
        </row>
        <row r="3">
          <cell r="B3">
            <v>20.5</v>
          </cell>
        </row>
        <row r="4">
          <cell r="B4">
            <v>18.3</v>
          </cell>
        </row>
        <row r="5">
          <cell r="B5">
            <v>28.9</v>
          </cell>
        </row>
        <row r="6">
          <cell r="B6">
            <v>10</v>
          </cell>
        </row>
        <row r="7">
          <cell r="B7">
            <v>17.5</v>
          </cell>
        </row>
        <row r="8">
          <cell r="B8">
            <v>7.7</v>
          </cell>
        </row>
        <row r="9">
          <cell r="B9">
            <v>12.1</v>
          </cell>
        </row>
        <row r="10">
          <cell r="B10">
            <v>18.7</v>
          </cell>
        </row>
        <row r="11">
          <cell r="B11">
            <v>22</v>
          </cell>
        </row>
        <row r="12">
          <cell r="B12">
            <v>25</v>
          </cell>
        </row>
        <row r="13">
          <cell r="B13">
            <v>17.899999999999999</v>
          </cell>
        </row>
        <row r="14">
          <cell r="B14">
            <v>10</v>
          </cell>
        </row>
        <row r="15">
          <cell r="B15">
            <v>8.8000000000000007</v>
          </cell>
        </row>
        <row r="16">
          <cell r="B16">
            <v>10</v>
          </cell>
        </row>
        <row r="17">
          <cell r="B17">
            <v>15.5</v>
          </cell>
        </row>
        <row r="18">
          <cell r="B18">
            <v>13.6</v>
          </cell>
        </row>
        <row r="19">
          <cell r="B19">
            <v>16.100000000000001</v>
          </cell>
        </row>
        <row r="20">
          <cell r="B20">
            <v>13.6</v>
          </cell>
        </row>
        <row r="21">
          <cell r="B21">
            <v>29.8</v>
          </cell>
        </row>
        <row r="22">
          <cell r="B22">
            <v>21.2</v>
          </cell>
        </row>
        <row r="23">
          <cell r="B23">
            <v>20.2</v>
          </cell>
        </row>
        <row r="24">
          <cell r="B24">
            <v>27</v>
          </cell>
        </row>
        <row r="25">
          <cell r="B25">
            <v>13.9</v>
          </cell>
        </row>
        <row r="26">
          <cell r="B26">
            <v>21.5</v>
          </cell>
        </row>
        <row r="27">
          <cell r="B27">
            <v>19.100000000000001</v>
          </cell>
        </row>
        <row r="28">
          <cell r="B28">
            <v>13.9</v>
          </cell>
        </row>
        <row r="29">
          <cell r="B29">
            <v>21.8</v>
          </cell>
        </row>
      </sheetData>
      <sheetData sheetId="33">
        <row r="2">
          <cell r="B2">
            <v>17.8</v>
          </cell>
        </row>
        <row r="3">
          <cell r="B3">
            <v>21.5</v>
          </cell>
        </row>
        <row r="4">
          <cell r="B4">
            <v>61.3</v>
          </cell>
        </row>
        <row r="5">
          <cell r="B5" t="str">
            <v>:</v>
          </cell>
          <cell r="N5">
            <v>30.357142857142861</v>
          </cell>
        </row>
        <row r="6">
          <cell r="B6">
            <v>25.4</v>
          </cell>
        </row>
        <row r="7">
          <cell r="B7">
            <v>18</v>
          </cell>
        </row>
        <row r="8">
          <cell r="B8">
            <v>16.7</v>
          </cell>
        </row>
        <row r="9">
          <cell r="B9">
            <v>22</v>
          </cell>
        </row>
        <row r="10">
          <cell r="B10">
            <v>17.100000000000001</v>
          </cell>
        </row>
        <row r="11">
          <cell r="B11">
            <v>18.8</v>
          </cell>
        </row>
        <row r="12">
          <cell r="B12">
            <v>29.3</v>
          </cell>
        </row>
        <row r="13">
          <cell r="B13">
            <v>24</v>
          </cell>
        </row>
        <row r="14">
          <cell r="B14">
            <v>16</v>
          </cell>
        </row>
        <row r="15">
          <cell r="B15">
            <v>23.3</v>
          </cell>
        </row>
        <row r="16">
          <cell r="B16">
            <v>35.9</v>
          </cell>
        </row>
        <row r="17">
          <cell r="B17">
            <v>16.5</v>
          </cell>
        </row>
        <row r="18">
          <cell r="B18">
            <v>42.2</v>
          </cell>
        </row>
        <row r="19">
          <cell r="B19">
            <v>19.5</v>
          </cell>
        </row>
        <row r="20">
          <cell r="B20">
            <v>20.2</v>
          </cell>
        </row>
        <row r="21">
          <cell r="B21">
            <v>39.5</v>
          </cell>
        </row>
        <row r="22">
          <cell r="B22">
            <v>25</v>
          </cell>
        </row>
        <row r="23">
          <cell r="B23" t="str">
            <v>:</v>
          </cell>
          <cell r="N23">
            <v>41.82</v>
          </cell>
        </row>
        <row r="24">
          <cell r="B24">
            <v>26.7</v>
          </cell>
        </row>
        <row r="25">
          <cell r="B25">
            <v>17.100000000000001</v>
          </cell>
        </row>
        <row r="26">
          <cell r="B26">
            <v>16.3</v>
          </cell>
        </row>
        <row r="27">
          <cell r="B27">
            <v>31.4</v>
          </cell>
        </row>
        <row r="28">
          <cell r="B28">
            <v>23.7</v>
          </cell>
        </row>
        <row r="29">
          <cell r="B29">
            <v>25.9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B3">
            <v>74.099999999999994</v>
          </cell>
        </row>
        <row r="4">
          <cell r="B4" t="str">
            <v>:</v>
          </cell>
          <cell r="N4">
            <v>33.18</v>
          </cell>
        </row>
        <row r="5">
          <cell r="B5" t="str">
            <v>:</v>
          </cell>
          <cell r="N5">
            <v>48.333333333333336</v>
          </cell>
        </row>
        <row r="6">
          <cell r="B6" t="str">
            <v>:</v>
          </cell>
          <cell r="N6">
            <v>144.90352633826882</v>
          </cell>
        </row>
        <row r="7">
          <cell r="B7" t="str">
            <v>:</v>
          </cell>
          <cell r="N7">
            <v>106.25</v>
          </cell>
        </row>
        <row r="8">
          <cell r="B8" t="str">
            <v>:</v>
          </cell>
          <cell r="N8">
            <v>68.575000000000003</v>
          </cell>
        </row>
        <row r="9">
          <cell r="B9" t="str">
            <v>:</v>
          </cell>
          <cell r="N9">
            <v>28.25</v>
          </cell>
        </row>
        <row r="10">
          <cell r="B10" t="str">
            <v>:</v>
          </cell>
          <cell r="N10">
            <v>132.69999999999999</v>
          </cell>
        </row>
        <row r="11">
          <cell r="B11" t="str">
            <v>:</v>
          </cell>
          <cell r="N11">
            <v>434.97499999999997</v>
          </cell>
        </row>
        <row r="12">
          <cell r="B12" t="str">
            <v>:</v>
          </cell>
          <cell r="N12">
            <v>145.53229055046864</v>
          </cell>
        </row>
        <row r="13">
          <cell r="B13" t="str">
            <v>:</v>
          </cell>
          <cell r="N13">
            <v>259.75</v>
          </cell>
        </row>
        <row r="14">
          <cell r="B14" t="str">
            <v>:</v>
          </cell>
          <cell r="N14">
            <v>130.75</v>
          </cell>
        </row>
        <row r="15">
          <cell r="B15" t="str">
            <v>:</v>
          </cell>
          <cell r="N15">
            <v>21.266666666666666</v>
          </cell>
        </row>
        <row r="16">
          <cell r="B16" t="str">
            <v>:</v>
          </cell>
          <cell r="N16">
            <v>36.933333333333337</v>
          </cell>
        </row>
        <row r="17">
          <cell r="B17" t="str">
            <v>:</v>
          </cell>
          <cell r="N17">
            <v>9.64</v>
          </cell>
        </row>
        <row r="18">
          <cell r="B18" t="str">
            <v>:</v>
          </cell>
          <cell r="N18">
            <v>27.9</v>
          </cell>
        </row>
        <row r="19">
          <cell r="B19" t="str">
            <v>:</v>
          </cell>
          <cell r="N19">
            <v>143.91419305977459</v>
          </cell>
        </row>
        <row r="20">
          <cell r="B20" t="str">
            <v>:</v>
          </cell>
          <cell r="N20">
            <v>410.24285714285713</v>
          </cell>
        </row>
        <row r="21">
          <cell r="B21" t="str">
            <v>:</v>
          </cell>
          <cell r="N21">
            <v>442.83333333333331</v>
          </cell>
        </row>
        <row r="22">
          <cell r="B22" t="str">
            <v>:</v>
          </cell>
          <cell r="N22">
            <v>95.699999999999989</v>
          </cell>
        </row>
        <row r="23">
          <cell r="B23">
            <v>267.7</v>
          </cell>
        </row>
        <row r="24">
          <cell r="B24" t="str">
            <v>:</v>
          </cell>
          <cell r="N24">
            <v>144.01113543840199</v>
          </cell>
        </row>
        <row r="25">
          <cell r="B25" t="str">
            <v>:</v>
          </cell>
          <cell r="N25">
            <v>23.599999999999998</v>
          </cell>
        </row>
        <row r="26">
          <cell r="B26" t="str">
            <v>:</v>
          </cell>
          <cell r="N26">
            <v>71.7</v>
          </cell>
        </row>
        <row r="27">
          <cell r="B27" t="str">
            <v>:</v>
          </cell>
          <cell r="N27">
            <v>144.12425003756678</v>
          </cell>
        </row>
        <row r="28">
          <cell r="B28" t="str">
            <v>:</v>
          </cell>
          <cell r="N28">
            <v>325.20000000000005</v>
          </cell>
        </row>
        <row r="29">
          <cell r="B29" t="str">
            <v>:</v>
          </cell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zoomScale="60" zoomScaleNormal="6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C38" sqref="AC38"/>
    </sheetView>
  </sheetViews>
  <sheetFormatPr defaultRowHeight="12.75" x14ac:dyDescent="0.2"/>
  <cols>
    <col min="1" max="1" width="13.85546875" customWidth="1"/>
    <col min="2" max="2" width="9.28515625" bestFit="1" customWidth="1"/>
    <col min="6" max="7" width="9.5703125" bestFit="1" customWidth="1"/>
    <col min="9" max="10" width="9.5703125" bestFit="1" customWidth="1"/>
    <col min="11" max="15" width="9.28515625" bestFit="1" customWidth="1"/>
    <col min="16" max="16" width="9.5703125" bestFit="1" customWidth="1"/>
    <col min="17" max="17" width="9.28515625" bestFit="1" customWidth="1"/>
    <col min="18" max="18" width="9.5703125" bestFit="1" customWidth="1"/>
    <col min="19" max="19" width="9.28515625" bestFit="1" customWidth="1"/>
    <col min="20" max="20" width="11.5703125" bestFit="1" customWidth="1"/>
    <col min="21" max="22" width="9.28515625" bestFit="1" customWidth="1"/>
    <col min="23" max="23" width="9" customWidth="1"/>
    <col min="24" max="27" width="9.28515625" bestFit="1" customWidth="1"/>
    <col min="28" max="28" width="9.5703125" bestFit="1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1" x14ac:dyDescent="0.2">
      <c r="B2" t="s">
        <v>96</v>
      </c>
      <c r="C2" t="s">
        <v>95</v>
      </c>
      <c r="D2" t="s">
        <v>97</v>
      </c>
      <c r="E2" t="s">
        <v>98</v>
      </c>
      <c r="F2" t="s">
        <v>133</v>
      </c>
      <c r="G2" t="s">
        <v>99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111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123</v>
      </c>
      <c r="Y2" t="s">
        <v>126</v>
      </c>
      <c r="Z2" t="s">
        <v>125</v>
      </c>
      <c r="AA2" t="s">
        <v>145</v>
      </c>
      <c r="AB2" t="s">
        <v>124</v>
      </c>
    </row>
    <row r="3" spans="1:31" x14ac:dyDescent="0.2">
      <c r="A3" t="s">
        <v>86</v>
      </c>
      <c r="B3" s="10">
        <f>[1]x1!$B2</f>
        <v>11</v>
      </c>
      <c r="C3" s="10" t="s">
        <v>146</v>
      </c>
      <c r="D3" s="10" t="s">
        <v>146</v>
      </c>
      <c r="E3" s="10" t="s">
        <v>146</v>
      </c>
      <c r="F3" s="10">
        <v>102.4</v>
      </c>
      <c r="G3" s="10">
        <f>[1]x6!$B2</f>
        <v>434</v>
      </c>
      <c r="H3" s="10" t="s">
        <v>146</v>
      </c>
      <c r="I3" s="10">
        <f>[1]x8!$B2</f>
        <v>72.7</v>
      </c>
      <c r="J3" s="10">
        <f>[1]x9!$B2</f>
        <v>97.8</v>
      </c>
      <c r="K3" s="10" t="str">
        <f>[1]x10!$B2</f>
        <v>:</v>
      </c>
      <c r="L3" s="10" t="str">
        <f>[1]x11!$B2</f>
        <v>:</v>
      </c>
      <c r="M3" s="10">
        <f>[1]x12!$B2</f>
        <v>18.7</v>
      </c>
      <c r="N3" s="10">
        <f>[1]x13!$B2</f>
        <v>24.8</v>
      </c>
      <c r="O3" s="10">
        <f>[1]x14!$B2</f>
        <v>2</v>
      </c>
      <c r="P3" s="10">
        <f>[1]x15!$B2</f>
        <v>597</v>
      </c>
      <c r="Q3" s="10">
        <f>[1]x16!$B2</f>
        <v>25.4</v>
      </c>
      <c r="R3" s="10">
        <f>[1]x17!$B2</f>
        <v>13</v>
      </c>
      <c r="S3" s="10">
        <f>[1]x18!$B2</f>
        <v>16.7</v>
      </c>
      <c r="T3" s="10">
        <f>[1]x19!$B2</f>
        <v>2214</v>
      </c>
      <c r="U3" s="10">
        <f>[1]x20!$B2</f>
        <v>0.33</v>
      </c>
      <c r="V3" s="10">
        <f>[1]x21!$B2</f>
        <v>2.4300000000000002</v>
      </c>
      <c r="W3" s="10">
        <f>[1]x22!$B2</f>
        <v>127</v>
      </c>
      <c r="X3" s="10">
        <f>[1]x23!$B2</f>
        <v>5.93</v>
      </c>
      <c r="Y3" s="10">
        <f>[1]x24!$B2</f>
        <v>0.12</v>
      </c>
      <c r="Z3" s="10">
        <f>[1]x25!$B2</f>
        <v>9.8000000000000007</v>
      </c>
      <c r="AA3" s="10">
        <f>[1]x26!$B2</f>
        <v>17.8</v>
      </c>
      <c r="AB3" s="10" t="str">
        <f>[1]x27!$B2</f>
        <v>:</v>
      </c>
      <c r="AD3" t="s">
        <v>0</v>
      </c>
      <c r="AE3" s="2" t="s">
        <v>96</v>
      </c>
    </row>
    <row r="4" spans="1:31" x14ac:dyDescent="0.2">
      <c r="A4" t="s">
        <v>67</v>
      </c>
      <c r="B4" s="10">
        <f>[1]x1!$B3</f>
        <v>10</v>
      </c>
      <c r="C4" s="10" t="s">
        <v>146</v>
      </c>
      <c r="D4" s="10" t="s">
        <v>146</v>
      </c>
      <c r="E4" s="10" t="s">
        <v>146</v>
      </c>
      <c r="F4" s="10">
        <v>97.2</v>
      </c>
      <c r="G4" s="10" t="str">
        <f>[1]x6!$B3</f>
        <v>:</v>
      </c>
      <c r="H4" s="10" t="s">
        <v>146</v>
      </c>
      <c r="I4" s="10">
        <f>[1]x8!$B3</f>
        <v>79.599999999999994</v>
      </c>
      <c r="J4" s="10">
        <f>[1]x9!$B3</f>
        <v>100.2</v>
      </c>
      <c r="K4" s="10">
        <f>[1]x10!$B3</f>
        <v>12.7</v>
      </c>
      <c r="L4" s="10">
        <f>[1]x11!$B3</f>
        <v>4.7</v>
      </c>
      <c r="M4" s="10">
        <f>[1]x12!$B3</f>
        <v>22.5</v>
      </c>
      <c r="N4" s="10">
        <f>[1]x13!$B3</f>
        <v>16.7</v>
      </c>
      <c r="O4" s="10">
        <f>[1]x14!$B3</f>
        <v>10</v>
      </c>
      <c r="P4" s="10">
        <f>[1]x15!$B3</f>
        <v>485</v>
      </c>
      <c r="Q4" s="10">
        <f>[1]x16!$B3</f>
        <v>2.6</v>
      </c>
      <c r="R4" s="10">
        <f>[1]x17!$B3</f>
        <v>7.4</v>
      </c>
      <c r="S4" s="10">
        <f>[1]x18!$B3</f>
        <v>2.1</v>
      </c>
      <c r="T4" s="10">
        <f>[1]x19!$B3</f>
        <v>2359</v>
      </c>
      <c r="U4" s="10">
        <f>[1]x20!$B3</f>
        <v>0.37</v>
      </c>
      <c r="V4" s="10">
        <f>[1]x21!$B3</f>
        <v>2.27</v>
      </c>
      <c r="W4" s="10">
        <f>[1]x22!$B3</f>
        <v>109</v>
      </c>
      <c r="X4" s="10">
        <f>[1]x23!$B3</f>
        <v>4.8600000000000003</v>
      </c>
      <c r="Y4" s="10">
        <f>[1]x24!$B3</f>
        <v>0.15</v>
      </c>
      <c r="Z4" s="10">
        <f>[1]x25!$B3</f>
        <v>20.5</v>
      </c>
      <c r="AA4" s="10">
        <f>[1]x26!$B3</f>
        <v>21.5</v>
      </c>
      <c r="AB4" s="10">
        <f>[1]x27!$B3</f>
        <v>74.099999999999994</v>
      </c>
      <c r="AD4" t="s">
        <v>1</v>
      </c>
      <c r="AE4" s="3" t="s">
        <v>95</v>
      </c>
    </row>
    <row r="5" spans="1:31" x14ac:dyDescent="0.2">
      <c r="A5" t="s">
        <v>68</v>
      </c>
      <c r="B5" s="10">
        <f>[1]x1!$B4</f>
        <v>30</v>
      </c>
      <c r="C5" s="10" t="s">
        <v>146</v>
      </c>
      <c r="D5" s="10" t="s">
        <v>146</v>
      </c>
      <c r="E5" s="10" t="s">
        <v>146</v>
      </c>
      <c r="F5" s="10">
        <v>103.3</v>
      </c>
      <c r="G5" s="10">
        <f>[1]x6!$B4</f>
        <v>23</v>
      </c>
      <c r="H5" s="10" t="s">
        <v>146</v>
      </c>
      <c r="I5" s="10">
        <f>[1]x8!$B4</f>
        <v>45.6</v>
      </c>
      <c r="J5" s="10">
        <f>[1]x9!$B4</f>
        <v>104.1</v>
      </c>
      <c r="K5" s="10" t="str">
        <f>[1]x10!$B4</f>
        <v>:</v>
      </c>
      <c r="L5" s="10" t="str">
        <f>[1]x11!$B4</f>
        <v>:</v>
      </c>
      <c r="M5" s="10">
        <f>[1]x12!$B4</f>
        <v>17.7</v>
      </c>
      <c r="N5" s="10">
        <f>[1]x13!$B4</f>
        <v>18.100000000000001</v>
      </c>
      <c r="O5" s="10">
        <f>[1]x14!$B4</f>
        <v>-2</v>
      </c>
      <c r="P5" s="10">
        <f>[1]x15!$B4</f>
        <v>577</v>
      </c>
      <c r="Q5" s="10">
        <f>[1]x16!$B4</f>
        <v>9.6</v>
      </c>
      <c r="R5" s="10">
        <f>[1]x17!$B4</f>
        <v>19.899999999999999</v>
      </c>
      <c r="S5" s="10">
        <f>[1]x18!$B4</f>
        <v>0.1</v>
      </c>
      <c r="T5" s="10">
        <f>[1]x19!$B4</f>
        <v>262</v>
      </c>
      <c r="U5" s="10">
        <f>[1]x20!$B4</f>
        <v>1.31</v>
      </c>
      <c r="V5" s="10">
        <f>[1]x21!$B4</f>
        <v>2.83</v>
      </c>
      <c r="W5" s="10">
        <f>[1]x22!$B4</f>
        <v>31</v>
      </c>
      <c r="X5" s="10">
        <f>[1]x23!$B4</f>
        <v>1</v>
      </c>
      <c r="Y5" s="10">
        <f>[1]x24!$B4</f>
        <v>0.28999999999999998</v>
      </c>
      <c r="Z5" s="10">
        <f>[1]x25!$B4</f>
        <v>18.3</v>
      </c>
      <c r="AA5" s="10">
        <f>[1]x26!$B4</f>
        <v>61.3</v>
      </c>
      <c r="AB5" s="10" t="str">
        <f>[1]x27!$B4</f>
        <v>:</v>
      </c>
      <c r="AD5" t="s">
        <v>2</v>
      </c>
      <c r="AE5" s="3" t="s">
        <v>97</v>
      </c>
    </row>
    <row r="6" spans="1:31" x14ac:dyDescent="0.2">
      <c r="A6" t="s">
        <v>77</v>
      </c>
      <c r="B6" s="10" t="str">
        <f>[1]x1!$B5</f>
        <v>:</v>
      </c>
      <c r="C6" s="10" t="s">
        <v>146</v>
      </c>
      <c r="D6" s="10" t="s">
        <v>146</v>
      </c>
      <c r="E6" s="10" t="s">
        <v>146</v>
      </c>
      <c r="F6" s="10">
        <v>75.099999999999994</v>
      </c>
      <c r="G6" s="10">
        <f>[1]x6!$B5</f>
        <v>583</v>
      </c>
      <c r="H6" s="10" t="s">
        <v>146</v>
      </c>
      <c r="I6" s="10">
        <f>[1]x8!$B5</f>
        <v>49</v>
      </c>
      <c r="J6" s="10">
        <f>[1]x9!$B5</f>
        <v>103.1</v>
      </c>
      <c r="K6" s="10" t="str">
        <f>[1]x10!$B5</f>
        <v>:</v>
      </c>
      <c r="L6" s="10" t="str">
        <f>[1]x11!$B5</f>
        <v>:</v>
      </c>
      <c r="M6" s="10" t="str">
        <f>[1]x12!$B5</f>
        <v>:</v>
      </c>
      <c r="N6" s="10">
        <f>[1]x13!$B5</f>
        <v>13.5</v>
      </c>
      <c r="O6" s="10">
        <f>[1]x14!$B5</f>
        <v>18</v>
      </c>
      <c r="P6" s="10">
        <f>[1]x15!$B5</f>
        <v>384</v>
      </c>
      <c r="Q6" s="10">
        <f>[1]x16!$B5</f>
        <v>22.7</v>
      </c>
      <c r="R6" s="10">
        <f>[1]x17!$B5</f>
        <v>23.4</v>
      </c>
      <c r="S6" s="10" t="str">
        <f>[1]x18!$B5</f>
        <v>:</v>
      </c>
      <c r="T6" s="10">
        <f>[1]x19!$B5</f>
        <v>1172</v>
      </c>
      <c r="U6" s="10">
        <f>[1]x20!$B5</f>
        <v>0.73</v>
      </c>
      <c r="V6" s="10">
        <f>[1]x21!$B5</f>
        <v>3.26</v>
      </c>
      <c r="W6" s="10" t="str">
        <f>[1]x22!$B5</f>
        <v>:</v>
      </c>
      <c r="X6" s="10">
        <f>[1]x23!$B5</f>
        <v>0</v>
      </c>
      <c r="Y6" s="10">
        <f>[1]x24!$B5</f>
        <v>0.2</v>
      </c>
      <c r="Z6" s="10">
        <f>[1]x25!$B5</f>
        <v>28.9</v>
      </c>
      <c r="AA6" s="10" t="str">
        <f>[1]x26!$B5</f>
        <v>:</v>
      </c>
      <c r="AB6" s="10" t="str">
        <f>[1]x27!$B5</f>
        <v>:</v>
      </c>
      <c r="AD6" t="s">
        <v>3</v>
      </c>
      <c r="AE6" s="3" t="s">
        <v>98</v>
      </c>
    </row>
    <row r="7" spans="1:31" x14ac:dyDescent="0.2">
      <c r="A7" t="s">
        <v>79</v>
      </c>
      <c r="B7" s="10">
        <f>[1]x1!$B6</f>
        <v>7</v>
      </c>
      <c r="C7" s="10" t="s">
        <v>146</v>
      </c>
      <c r="D7" s="10" t="s">
        <v>146</v>
      </c>
      <c r="E7" s="10" t="s">
        <v>146</v>
      </c>
      <c r="F7" s="10">
        <v>115.4</v>
      </c>
      <c r="G7" s="10">
        <f>[1]x6!$B6</f>
        <v>312</v>
      </c>
      <c r="H7" s="10" t="s">
        <v>146</v>
      </c>
      <c r="I7" s="10">
        <f>[1]x8!$B6</f>
        <v>102.5</v>
      </c>
      <c r="J7" s="10">
        <f>[1]x9!$B6</f>
        <v>105.4</v>
      </c>
      <c r="K7" s="10" t="str">
        <f>[1]x10!$B6</f>
        <v>:</v>
      </c>
      <c r="L7" s="10" t="str">
        <f>[1]x11!$B6</f>
        <v>:</v>
      </c>
      <c r="M7" s="10">
        <f>[1]x12!$B6</f>
        <v>36</v>
      </c>
      <c r="N7" s="10">
        <f>[1]x13!$B6</f>
        <v>24.2</v>
      </c>
      <c r="O7" s="10">
        <f>[1]x14!$B6</f>
        <v>28</v>
      </c>
      <c r="P7" s="10">
        <f>[1]x15!$B6</f>
        <v>694</v>
      </c>
      <c r="Q7" s="10">
        <f>[1]x16!$B6</f>
        <v>3.3</v>
      </c>
      <c r="R7" s="10">
        <f>[1]x17!$B6</f>
        <v>156.80000000000001</v>
      </c>
      <c r="S7" s="10">
        <f>[1]x18!$B6</f>
        <v>1.2</v>
      </c>
      <c r="T7" s="10">
        <f>[1]x19!$B6</f>
        <v>2576</v>
      </c>
      <c r="U7" s="10">
        <f>[1]x20!$B6</f>
        <v>0.2</v>
      </c>
      <c r="V7" s="10">
        <f>[1]x21!$B6</f>
        <v>3.09</v>
      </c>
      <c r="W7" s="10">
        <f>[1]x22!$B6</f>
        <v>62</v>
      </c>
      <c r="X7" s="10">
        <f>[1]x23!$B6</f>
        <v>0.5</v>
      </c>
      <c r="Y7" s="10">
        <f>[1]x24!$B6</f>
        <v>0.11</v>
      </c>
      <c r="Z7" s="10">
        <f>[1]x25!$B6</f>
        <v>10</v>
      </c>
      <c r="AA7" s="10">
        <f>[1]x26!$B6</f>
        <v>25.4</v>
      </c>
      <c r="AB7" s="10" t="str">
        <f>[1]x27!$B6</f>
        <v>:</v>
      </c>
      <c r="AD7" t="s">
        <v>4</v>
      </c>
      <c r="AE7" t="s">
        <v>99</v>
      </c>
    </row>
    <row r="8" spans="1:31" x14ac:dyDescent="0.2">
      <c r="A8" t="s">
        <v>69</v>
      </c>
      <c r="B8" s="10">
        <f>[1]x1!$B7</f>
        <v>9</v>
      </c>
      <c r="C8" s="10" t="s">
        <v>146</v>
      </c>
      <c r="D8" s="10" t="s">
        <v>146</v>
      </c>
      <c r="E8" s="10" t="s">
        <v>146</v>
      </c>
      <c r="F8" s="10">
        <v>120.1</v>
      </c>
      <c r="G8" s="10">
        <f>[1]x6!$B7</f>
        <v>6</v>
      </c>
      <c r="H8" s="10" t="s">
        <v>146</v>
      </c>
      <c r="I8" s="10">
        <f>[1]x8!$B7</f>
        <v>27.6</v>
      </c>
      <c r="J8" s="10">
        <f>[1]x9!$B7</f>
        <v>87.9</v>
      </c>
      <c r="K8" s="10" t="str">
        <f>[1]x10!$B7</f>
        <v>:</v>
      </c>
      <c r="L8" s="10" t="str">
        <f>[1]x11!$B7</f>
        <v>:</v>
      </c>
      <c r="M8" s="10">
        <f>[1]x12!$B7</f>
        <v>18.8</v>
      </c>
      <c r="N8" s="10">
        <f>[1]x13!$B7</f>
        <v>18.899999999999999</v>
      </c>
      <c r="O8" s="10">
        <f>[1]x14!$B7</f>
        <v>1</v>
      </c>
      <c r="P8" s="10">
        <f>[1]x15!$B7</f>
        <v>297</v>
      </c>
      <c r="Q8" s="10">
        <f>[1]x16!$B7</f>
        <v>7.4</v>
      </c>
      <c r="R8" s="10">
        <f>[1]x17!$B7</f>
        <v>5.2</v>
      </c>
      <c r="S8" s="10">
        <f>[1]x18!$B7</f>
        <v>7.2</v>
      </c>
      <c r="T8" s="10">
        <f>[1]x19!$B7</f>
        <v>3258</v>
      </c>
      <c r="U8" s="10">
        <f>[1]x20!$B7</f>
        <v>0.83</v>
      </c>
      <c r="V8" s="10">
        <f>[1]x21!$B7</f>
        <v>2.38</v>
      </c>
      <c r="W8" s="10">
        <f>[1]x22!$B7</f>
        <v>74</v>
      </c>
      <c r="X8" s="10">
        <f>[1]x23!$B7</f>
        <v>2.39</v>
      </c>
      <c r="Y8" s="10">
        <f>[1]x24!$B7</f>
        <v>0.27</v>
      </c>
      <c r="Z8" s="10">
        <f>[1]x25!$B7</f>
        <v>17.5</v>
      </c>
      <c r="AA8" s="10">
        <f>[1]x26!$B7</f>
        <v>18</v>
      </c>
      <c r="AB8" s="10" t="str">
        <f>[1]x27!$B7</f>
        <v>:</v>
      </c>
      <c r="AD8" t="s">
        <v>5</v>
      </c>
      <c r="AE8" t="s">
        <v>100</v>
      </c>
    </row>
    <row r="9" spans="1:31" x14ac:dyDescent="0.2">
      <c r="A9" t="s">
        <v>70</v>
      </c>
      <c r="B9" s="10">
        <f>[1]x1!$B8</f>
        <v>7</v>
      </c>
      <c r="C9" s="10" t="s">
        <v>146</v>
      </c>
      <c r="D9" s="10" t="s">
        <v>146</v>
      </c>
      <c r="E9" s="10" t="s">
        <v>146</v>
      </c>
      <c r="F9" s="10">
        <v>94.8</v>
      </c>
      <c r="G9" s="10" t="str">
        <f>[1]x6!$B8</f>
        <v>:</v>
      </c>
      <c r="H9" s="10" t="s">
        <v>146</v>
      </c>
      <c r="I9" s="10">
        <f>[1]x8!$B8</f>
        <v>-35.5</v>
      </c>
      <c r="J9" s="10">
        <f>[1]x9!$B8</f>
        <v>102.8</v>
      </c>
      <c r="K9" s="10">
        <f>[1]x10!$B8</f>
        <v>5.6</v>
      </c>
      <c r="L9" s="10">
        <f>[1]x11!$B8</f>
        <v>7.2</v>
      </c>
      <c r="M9" s="10">
        <f>[1]x12!$B8</f>
        <v>18.399999999999999</v>
      </c>
      <c r="N9" s="10">
        <f>[1]x13!$B8</f>
        <v>29.4</v>
      </c>
      <c r="O9" s="10">
        <f>[1]x14!$B8</f>
        <v>12</v>
      </c>
      <c r="P9" s="10">
        <f>[1]x15!$B8</f>
        <v>740</v>
      </c>
      <c r="Q9" s="10">
        <f>[1]x16!$B8</f>
        <v>16.3</v>
      </c>
      <c r="R9" s="10">
        <f>[1]x17!$B8</f>
        <v>2.2000000000000002</v>
      </c>
      <c r="S9" s="10">
        <f>[1]x18!$B8</f>
        <v>5.0999999999999996</v>
      </c>
      <c r="T9" s="10">
        <f>[1]x19!$B8</f>
        <v>4799</v>
      </c>
      <c r="U9" s="10">
        <f>[1]x20!$B8</f>
        <v>0.42</v>
      </c>
      <c r="V9" s="10">
        <f>[1]x21!$B8</f>
        <v>4.68</v>
      </c>
      <c r="W9" s="10">
        <f>[1]x22!$B8</f>
        <v>149</v>
      </c>
      <c r="X9" s="10">
        <f>[1]x23!$B8</f>
        <v>4.16</v>
      </c>
      <c r="Y9" s="10">
        <f>[1]x24!$B8</f>
        <v>0.16</v>
      </c>
      <c r="Z9" s="10">
        <f>[1]x25!$B8</f>
        <v>7.7</v>
      </c>
      <c r="AA9" s="10">
        <f>[1]x26!$B8</f>
        <v>16.7</v>
      </c>
      <c r="AB9" s="10" t="str">
        <f>[1]x27!$B8</f>
        <v>:</v>
      </c>
      <c r="AD9" t="s">
        <v>6</v>
      </c>
      <c r="AE9" t="s">
        <v>101</v>
      </c>
    </row>
    <row r="10" spans="1:31" x14ac:dyDescent="0.2">
      <c r="A10" t="s">
        <v>72</v>
      </c>
      <c r="B10" s="10">
        <f>[1]x1!$B9</f>
        <v>16</v>
      </c>
      <c r="C10" s="10" t="s">
        <v>146</v>
      </c>
      <c r="D10" s="10" t="s">
        <v>146</v>
      </c>
      <c r="E10" s="10" t="s">
        <v>146</v>
      </c>
      <c r="F10" s="10">
        <v>110.7</v>
      </c>
      <c r="G10" s="10">
        <f>[1]x6!$B9</f>
        <v>276</v>
      </c>
      <c r="H10" s="10" t="s">
        <v>146</v>
      </c>
      <c r="I10" s="10">
        <f>[1]x8!$B9</f>
        <v>29.2</v>
      </c>
      <c r="J10" s="10">
        <f>[1]x9!$B9</f>
        <v>97.3</v>
      </c>
      <c r="K10" s="10" t="str">
        <f>[1]x10!$B9</f>
        <v>:</v>
      </c>
      <c r="L10" s="10" t="str">
        <f>[1]x11!$B9</f>
        <v>:</v>
      </c>
      <c r="M10" s="10">
        <f>[1]x12!$B9</f>
        <v>22.4</v>
      </c>
      <c r="N10" s="10">
        <f>[1]x13!$B9</f>
        <v>23.8</v>
      </c>
      <c r="O10" s="10">
        <f>[1]x14!$B9</f>
        <v>-2</v>
      </c>
      <c r="P10" s="10">
        <f>[1]x15!$B9</f>
        <v>398</v>
      </c>
      <c r="Q10" s="10">
        <f>[1]x16!$B9</f>
        <v>16.100000000000001</v>
      </c>
      <c r="R10" s="10">
        <f>[1]x17!$B9</f>
        <v>10.1</v>
      </c>
      <c r="S10" s="10">
        <f>[1]x18!$B9</f>
        <v>9.6</v>
      </c>
      <c r="T10" s="10">
        <f>[1]x19!$B9</f>
        <v>3651</v>
      </c>
      <c r="U10" s="10" t="str">
        <f>[1]x20!$B9</f>
        <v>:</v>
      </c>
      <c r="V10" s="10">
        <f>[1]x21!$B9</f>
        <v>2.19</v>
      </c>
      <c r="W10" s="10">
        <f>[1]x22!$B9</f>
        <v>49</v>
      </c>
      <c r="X10" s="10">
        <f>[1]x23!$B9</f>
        <v>1</v>
      </c>
      <c r="Y10" s="10">
        <f>[1]x24!$B9</f>
        <v>0.15</v>
      </c>
      <c r="Z10" s="10">
        <f>[1]x25!$B9</f>
        <v>12.1</v>
      </c>
      <c r="AA10" s="10">
        <f>[1]x26!$B9</f>
        <v>22</v>
      </c>
      <c r="AB10" s="10" t="str">
        <f>[1]x27!$B9</f>
        <v>:</v>
      </c>
      <c r="AD10" t="s">
        <v>7</v>
      </c>
      <c r="AE10" t="s">
        <v>102</v>
      </c>
    </row>
    <row r="11" spans="1:31" x14ac:dyDescent="0.2">
      <c r="A11" t="s">
        <v>92</v>
      </c>
      <c r="B11" s="10">
        <f>[1]x1!$B10</f>
        <v>13</v>
      </c>
      <c r="C11" s="10" t="s">
        <v>146</v>
      </c>
      <c r="D11" s="10" t="s">
        <v>146</v>
      </c>
      <c r="E11" s="10" t="s">
        <v>146</v>
      </c>
      <c r="F11" s="10">
        <v>102.7</v>
      </c>
      <c r="G11" s="10" t="str">
        <f>[1]x6!$B10</f>
        <v>:</v>
      </c>
      <c r="H11" s="10" t="s">
        <v>146</v>
      </c>
      <c r="I11" s="10">
        <f>[1]x8!$B10</f>
        <v>53.6</v>
      </c>
      <c r="J11" s="10">
        <f>[1]x9!$B10</f>
        <v>104.2</v>
      </c>
      <c r="K11" s="10" t="str">
        <f>[1]x10!$B10</f>
        <v>:</v>
      </c>
      <c r="L11" s="10" t="str">
        <f>[1]x11!$B10</f>
        <v>:</v>
      </c>
      <c r="M11" s="10">
        <f>[1]x12!$B10</f>
        <v>16.5</v>
      </c>
      <c r="N11" s="10">
        <f>[1]x13!$B10</f>
        <v>38.200000000000003</v>
      </c>
      <c r="O11" s="10">
        <f>[1]x14!$B10</f>
        <v>7</v>
      </c>
      <c r="P11" s="10">
        <f>[1]x15!$B10</f>
        <v>494</v>
      </c>
      <c r="Q11" s="10">
        <f>[1]x16!$B10</f>
        <v>30</v>
      </c>
      <c r="R11" s="10">
        <f>[1]x17!$B10</f>
        <v>48.4</v>
      </c>
      <c r="S11" s="10">
        <f>[1]x18!$B10</f>
        <v>6.3</v>
      </c>
      <c r="T11" s="10">
        <f>[1]x19!$B10</f>
        <v>956</v>
      </c>
      <c r="U11" s="10">
        <f>[1]x20!$B10</f>
        <v>0.38</v>
      </c>
      <c r="V11" s="10">
        <f>[1]x21!$B10</f>
        <v>2.91</v>
      </c>
      <c r="W11" s="10">
        <f>[1]x22!$B10</f>
        <v>139</v>
      </c>
      <c r="X11" s="10">
        <f>[1]x23!$B10</f>
        <v>8.9700000000000006</v>
      </c>
      <c r="Y11" s="10">
        <f>[1]x24!$B10</f>
        <v>0.31</v>
      </c>
      <c r="Z11" s="10">
        <f>[1]x25!$B10</f>
        <v>18.7</v>
      </c>
      <c r="AA11" s="10">
        <f>[1]x26!$B10</f>
        <v>17.100000000000001</v>
      </c>
      <c r="AB11" s="10" t="str">
        <f>[1]x27!$B10</f>
        <v>:</v>
      </c>
      <c r="AD11" t="s">
        <v>8</v>
      </c>
      <c r="AE11" t="s">
        <v>103</v>
      </c>
    </row>
    <row r="12" spans="1:31" x14ac:dyDescent="0.2">
      <c r="A12" t="s">
        <v>76</v>
      </c>
      <c r="B12" s="10">
        <f>[1]x1!$B11</f>
        <v>8</v>
      </c>
      <c r="C12" s="10" t="s">
        <v>146</v>
      </c>
      <c r="D12" s="10" t="s">
        <v>146</v>
      </c>
      <c r="E12" s="10" t="s">
        <v>146</v>
      </c>
      <c r="F12" s="10">
        <v>112.4</v>
      </c>
      <c r="G12" s="10">
        <f>[1]x6!$B11</f>
        <v>681</v>
      </c>
      <c r="H12" s="10" t="s">
        <v>146</v>
      </c>
      <c r="I12" s="10">
        <f>[1]x8!$B11</f>
        <v>51.4</v>
      </c>
      <c r="J12" s="10">
        <f>[1]x9!$B11</f>
        <v>94</v>
      </c>
      <c r="K12" s="10" t="str">
        <f>[1]x10!$B11</f>
        <v>:</v>
      </c>
      <c r="L12" s="10" t="str">
        <f>[1]x11!$B11</f>
        <v>:</v>
      </c>
      <c r="M12" s="10">
        <f>[1]x12!$B11</f>
        <v>19.5</v>
      </c>
      <c r="N12" s="10">
        <f>[1]x13!$B11</f>
        <v>13.8</v>
      </c>
      <c r="O12" s="10">
        <f>[1]x14!$B11</f>
        <v>4</v>
      </c>
      <c r="P12" s="10">
        <f>[1]x15!$B11</f>
        <v>536</v>
      </c>
      <c r="Q12" s="10">
        <f>[1]x16!$B11</f>
        <v>9.3000000000000007</v>
      </c>
      <c r="R12" s="10">
        <f>[1]x17!$B11</f>
        <v>101.1</v>
      </c>
      <c r="S12" s="10">
        <f>[1]x18!$B11</f>
        <v>1.7</v>
      </c>
      <c r="T12" s="10">
        <f>[1]x19!$B11</f>
        <v>1034</v>
      </c>
      <c r="U12" s="10" t="str">
        <f>[1]x20!$B11</f>
        <v>:</v>
      </c>
      <c r="V12" s="10">
        <f>[1]x21!$B11</f>
        <v>1.95</v>
      </c>
      <c r="W12" s="10">
        <f>[1]x22!$B11</f>
        <v>109</v>
      </c>
      <c r="X12" s="10">
        <f>[1]x23!$B11</f>
        <v>36.71</v>
      </c>
      <c r="Y12" s="10">
        <f>[1]x24!$B11</f>
        <v>0.34</v>
      </c>
      <c r="Z12" s="10">
        <f>[1]x25!$B11</f>
        <v>22</v>
      </c>
      <c r="AA12" s="10">
        <f>[1]x26!$B11</f>
        <v>18.8</v>
      </c>
      <c r="AB12" s="10" t="str">
        <f>[1]x27!$B11</f>
        <v>:</v>
      </c>
      <c r="AD12" t="s">
        <v>9</v>
      </c>
      <c r="AE12" t="s">
        <v>104</v>
      </c>
    </row>
    <row r="13" spans="1:31" x14ac:dyDescent="0.2">
      <c r="A13" t="s">
        <v>74</v>
      </c>
      <c r="B13" s="10">
        <f>[1]x1!$B12</f>
        <v>16</v>
      </c>
      <c r="C13" s="10" t="s">
        <v>146</v>
      </c>
      <c r="D13" s="10" t="s">
        <v>146</v>
      </c>
      <c r="E13" s="10" t="s">
        <v>146</v>
      </c>
      <c r="F13" s="10">
        <v>110.8</v>
      </c>
      <c r="G13" s="10">
        <f>[1]x6!$B12</f>
        <v>211</v>
      </c>
      <c r="H13" s="10" t="s">
        <v>146</v>
      </c>
      <c r="I13" s="10">
        <f>[1]x8!$B12</f>
        <v>71.900000000000006</v>
      </c>
      <c r="J13" s="10">
        <f>[1]x9!$B12</f>
        <v>98.1</v>
      </c>
      <c r="K13" s="10" t="str">
        <f>[1]x10!$B12</f>
        <v>:</v>
      </c>
      <c r="L13" s="10" t="str">
        <f>[1]x11!$B12</f>
        <v>:</v>
      </c>
      <c r="M13" s="10">
        <f>[1]x12!$B12</f>
        <v>19.899999999999999</v>
      </c>
      <c r="N13" s="10">
        <f>[1]x13!$B12</f>
        <v>16.100000000000001</v>
      </c>
      <c r="O13" s="10">
        <f>[1]x14!$B12</f>
        <v>4</v>
      </c>
      <c r="P13" s="10">
        <f>[1]x15!$B12</f>
        <v>447</v>
      </c>
      <c r="Q13" s="10">
        <f>[1]x16!$B12</f>
        <v>7.2</v>
      </c>
      <c r="R13" s="10">
        <f>[1]x17!$B12</f>
        <v>11.6</v>
      </c>
      <c r="S13" s="10">
        <f>[1]x18!$B12</f>
        <v>7.6</v>
      </c>
      <c r="T13" s="10">
        <f>[1]x19!$B12</f>
        <v>2935</v>
      </c>
      <c r="U13" s="10">
        <f>[1]x20!$B12</f>
        <v>0.42</v>
      </c>
      <c r="V13" s="10">
        <f>[1]x21!$B12</f>
        <v>2.0299999999999998</v>
      </c>
      <c r="W13" s="10">
        <f>[1]x22!$B12</f>
        <v>43</v>
      </c>
      <c r="X13" s="10">
        <f>[1]x23!$B12</f>
        <v>0.5</v>
      </c>
      <c r="Y13" s="10">
        <f>[1]x24!$B12</f>
        <v>0.12</v>
      </c>
      <c r="Z13" s="10">
        <f>[1]x25!$B12</f>
        <v>25</v>
      </c>
      <c r="AA13" s="10">
        <f>[1]x26!$B12</f>
        <v>29.3</v>
      </c>
      <c r="AB13" s="10" t="str">
        <f>[1]x27!$B12</f>
        <v>:</v>
      </c>
      <c r="AD13" t="s">
        <v>10</v>
      </c>
      <c r="AE13" t="s">
        <v>105</v>
      </c>
    </row>
    <row r="14" spans="1:31" x14ac:dyDescent="0.2">
      <c r="A14" t="s">
        <v>75</v>
      </c>
      <c r="B14" s="10">
        <f>[1]x1!$B13</f>
        <v>23</v>
      </c>
      <c r="C14" s="10" t="s">
        <v>146</v>
      </c>
      <c r="D14" s="10" t="s">
        <v>146</v>
      </c>
      <c r="E14" s="10" t="s">
        <v>146</v>
      </c>
      <c r="F14" s="10">
        <v>93.3</v>
      </c>
      <c r="G14" s="10">
        <f>[1]x6!$B13</f>
        <v>97</v>
      </c>
      <c r="H14" s="10" t="s">
        <v>146</v>
      </c>
      <c r="I14" s="10">
        <f>[1]x8!$B13</f>
        <v>81.2</v>
      </c>
      <c r="J14" s="10">
        <f>[1]x9!$B13</f>
        <v>98.6</v>
      </c>
      <c r="K14" s="10" t="str">
        <f>[1]x10!$B13</f>
        <v>:</v>
      </c>
      <c r="L14" s="10" t="str">
        <f>[1]x11!$B13</f>
        <v>:</v>
      </c>
      <c r="M14" s="10">
        <f>[1]x12!$B13</f>
        <v>26.5</v>
      </c>
      <c r="N14" s="10">
        <f>[1]x13!$B13</f>
        <v>20.5</v>
      </c>
      <c r="O14" s="10">
        <f>[1]x14!$B13</f>
        <v>0</v>
      </c>
      <c r="P14" s="10">
        <f>[1]x15!$B13</f>
        <v>590</v>
      </c>
      <c r="Q14" s="10">
        <f>[1]x16!$B13</f>
        <v>9.1999999999999993</v>
      </c>
      <c r="R14" s="10">
        <f>[1]x17!$B13</f>
        <v>68.900000000000006</v>
      </c>
      <c r="S14" s="10">
        <f>[1]x18!$B13</f>
        <v>3.7</v>
      </c>
      <c r="T14" s="10">
        <f>[1]x19!$B13</f>
        <v>153</v>
      </c>
      <c r="U14" s="10">
        <f>[1]x20!$B13</f>
        <v>0.27</v>
      </c>
      <c r="V14" s="10">
        <f>[1]x21!$B13</f>
        <v>1.83</v>
      </c>
      <c r="W14" s="10">
        <f>[1]x22!$B13</f>
        <v>105</v>
      </c>
      <c r="X14" s="10">
        <f>[1]x23!$B13</f>
        <v>6.76</v>
      </c>
      <c r="Y14" s="10">
        <f>[1]x24!$B13</f>
        <v>0.2</v>
      </c>
      <c r="Z14" s="10">
        <f>[1]x25!$B13</f>
        <v>17.899999999999999</v>
      </c>
      <c r="AA14" s="10">
        <f>[1]x26!$B13</f>
        <v>24</v>
      </c>
      <c r="AB14" s="10" t="str">
        <f>[1]x27!$B13</f>
        <v>:</v>
      </c>
      <c r="AD14" t="s">
        <v>11</v>
      </c>
      <c r="AE14" t="s">
        <v>106</v>
      </c>
    </row>
    <row r="15" spans="1:31" x14ac:dyDescent="0.2">
      <c r="A15" t="s">
        <v>85</v>
      </c>
      <c r="B15" s="10">
        <f>[1]x1!$B14</f>
        <v>8</v>
      </c>
      <c r="C15" s="10" t="s">
        <v>146</v>
      </c>
      <c r="D15" s="10" t="s">
        <v>146</v>
      </c>
      <c r="E15" s="10" t="s">
        <v>146</v>
      </c>
      <c r="F15" s="10">
        <v>120.2</v>
      </c>
      <c r="G15" s="10">
        <f>[1]x6!$B14</f>
        <v>1</v>
      </c>
      <c r="H15" s="10" t="s">
        <v>146</v>
      </c>
      <c r="I15" s="10">
        <f>[1]x8!$B14</f>
        <v>38.1</v>
      </c>
      <c r="J15" s="10">
        <f>[1]x9!$B14</f>
        <v>94.3</v>
      </c>
      <c r="K15" s="10">
        <f>[1]x10!$B14</f>
        <v>3.9</v>
      </c>
      <c r="L15" s="10">
        <f>[1]x11!$B14</f>
        <v>2.1</v>
      </c>
      <c r="M15" s="10">
        <f>[1]x12!$B14</f>
        <v>31.3</v>
      </c>
      <c r="N15" s="10">
        <f>[1]x13!$B14</f>
        <v>11.2</v>
      </c>
      <c r="O15" s="10">
        <f>[1]x14!$B14</f>
        <v>17</v>
      </c>
      <c r="P15" s="10">
        <f>[1]x15!$B14</f>
        <v>597</v>
      </c>
      <c r="Q15" s="10">
        <f>[1]x16!$B14</f>
        <v>2.8</v>
      </c>
      <c r="R15" s="10">
        <f>[1]x17!$B14</f>
        <v>0.1</v>
      </c>
      <c r="S15" s="10">
        <f>[1]x18!$B14</f>
        <v>2.5</v>
      </c>
      <c r="T15" s="10">
        <f>[1]x19!$B14</f>
        <v>1346</v>
      </c>
      <c r="U15" s="10" t="str">
        <f>[1]x20!$B14</f>
        <v>:</v>
      </c>
      <c r="V15" s="10">
        <f>[1]x21!$B14</f>
        <v>3.62</v>
      </c>
      <c r="W15" s="10">
        <f>[1]x22!$B14</f>
        <v>117</v>
      </c>
      <c r="X15" s="10">
        <f>[1]x23!$B14</f>
        <v>12.85</v>
      </c>
      <c r="Y15" s="10">
        <f>[1]x24!$B14</f>
        <v>0.22</v>
      </c>
      <c r="Z15" s="10">
        <f>[1]x25!$B14</f>
        <v>10</v>
      </c>
      <c r="AA15" s="10">
        <f>[1]x26!$B14</f>
        <v>16</v>
      </c>
      <c r="AB15" s="10" t="str">
        <f>[1]x27!$B14</f>
        <v>:</v>
      </c>
      <c r="AD15" t="s">
        <v>12</v>
      </c>
      <c r="AE15" t="s">
        <v>107</v>
      </c>
    </row>
    <row r="16" spans="1:31" x14ac:dyDescent="0.2">
      <c r="A16" t="s">
        <v>73</v>
      </c>
      <c r="B16" s="10">
        <f>[1]x1!$B15</f>
        <v>11</v>
      </c>
      <c r="C16" s="10" t="s">
        <v>146</v>
      </c>
      <c r="D16" s="10" t="s">
        <v>146</v>
      </c>
      <c r="E16" s="10" t="s">
        <v>146</v>
      </c>
      <c r="F16" s="10">
        <v>100.9</v>
      </c>
      <c r="G16" s="10">
        <f>[1]x6!$B15</f>
        <v>84</v>
      </c>
      <c r="H16" s="10" t="s">
        <v>146</v>
      </c>
      <c r="I16" s="10">
        <f>[1]x8!$B15</f>
        <v>90.9</v>
      </c>
      <c r="J16" s="10">
        <f>[1]x9!$B15</f>
        <v>98.2</v>
      </c>
      <c r="K16" s="10">
        <f>[1]x10!$B15</f>
        <v>14.7</v>
      </c>
      <c r="L16" s="10">
        <f>[1]x11!$B15</f>
        <v>6.7</v>
      </c>
      <c r="M16" s="10">
        <f>[1]x12!$B15</f>
        <v>14.5</v>
      </c>
      <c r="N16" s="10">
        <f>[1]x13!$B15</f>
        <v>41.1</v>
      </c>
      <c r="O16" s="10">
        <f>[1]x14!$B15</f>
        <v>6</v>
      </c>
      <c r="P16" s="10">
        <f>[1]x15!$B15</f>
        <v>792</v>
      </c>
      <c r="Q16" s="10">
        <f>[1]x16!$B15</f>
        <v>3.2</v>
      </c>
      <c r="R16" s="10">
        <f>[1]x17!$B15</f>
        <v>11.9</v>
      </c>
      <c r="S16" s="10">
        <f>[1]x18!$B15</f>
        <v>0.9</v>
      </c>
      <c r="T16" s="10">
        <f>[1]x19!$B15</f>
        <v>255</v>
      </c>
      <c r="U16" s="10">
        <f>[1]x20!$B15</f>
        <v>0.42</v>
      </c>
      <c r="V16" s="10">
        <f>[1]x21!$B15</f>
        <v>2.42</v>
      </c>
      <c r="W16" s="10">
        <f>[1]x22!$B15</f>
        <v>100</v>
      </c>
      <c r="X16" s="10">
        <f>[1]x23!$B15</f>
        <v>1.5</v>
      </c>
      <c r="Y16" s="10">
        <f>[1]x24!$B15</f>
        <v>0.08</v>
      </c>
      <c r="Z16" s="10">
        <f>[1]x25!$B15</f>
        <v>8.8000000000000007</v>
      </c>
      <c r="AA16" s="10">
        <f>[1]x26!$B15</f>
        <v>23.3</v>
      </c>
      <c r="AB16" s="10" t="str">
        <f>[1]x27!$B15</f>
        <v>:</v>
      </c>
      <c r="AD16" t="s">
        <v>13</v>
      </c>
      <c r="AE16" t="s">
        <v>108</v>
      </c>
    </row>
    <row r="17" spans="1:31" x14ac:dyDescent="0.2">
      <c r="A17" t="s">
        <v>81</v>
      </c>
      <c r="B17" s="10">
        <f>[1]x1!$B16</f>
        <v>10</v>
      </c>
      <c r="C17" s="10" t="s">
        <v>146</v>
      </c>
      <c r="D17" s="10" t="s">
        <v>146</v>
      </c>
      <c r="E17" s="10" t="s">
        <v>146</v>
      </c>
      <c r="F17" s="10">
        <v>109.8</v>
      </c>
      <c r="G17" s="10">
        <f>[1]x6!$B16</f>
        <v>140</v>
      </c>
      <c r="H17" s="10" t="s">
        <v>146</v>
      </c>
      <c r="I17" s="10">
        <f>[1]x8!$B16</f>
        <v>62</v>
      </c>
      <c r="J17" s="10">
        <f>[1]x9!$B16</f>
        <v>100.3</v>
      </c>
      <c r="K17" s="10" t="str">
        <f>[1]x10!$B16</f>
        <v>:</v>
      </c>
      <c r="L17" s="10" t="str">
        <f>[1]x11!$B16</f>
        <v>:</v>
      </c>
      <c r="M17" s="10">
        <f>[1]x12!$B16</f>
        <v>20</v>
      </c>
      <c r="N17" s="10">
        <f>[1]x13!$B16</f>
        <v>12.6</v>
      </c>
      <c r="O17" s="10">
        <f>[1]x14!$B16</f>
        <v>9</v>
      </c>
      <c r="P17" s="10">
        <f>[1]x15!$B16</f>
        <v>405</v>
      </c>
      <c r="Q17" s="10">
        <f>[1]x16!$B16</f>
        <v>16.899999999999999</v>
      </c>
      <c r="R17" s="10">
        <f>[1]x17!$B16</f>
        <v>8.9</v>
      </c>
      <c r="S17" s="10">
        <f>[1]x18!$B16</f>
        <v>3.5</v>
      </c>
      <c r="T17" s="10">
        <f>[1]x19!$B16</f>
        <v>210</v>
      </c>
      <c r="U17" s="10">
        <f>[1]x20!$B16</f>
        <v>0.6</v>
      </c>
      <c r="V17" s="10">
        <f>[1]x21!$B16</f>
        <v>1.8</v>
      </c>
      <c r="W17" s="10">
        <f>[1]x22!$B16</f>
        <v>47</v>
      </c>
      <c r="X17" s="10">
        <f>[1]x23!$B16</f>
        <v>1.95</v>
      </c>
      <c r="Y17" s="10">
        <f>[1]x24!$B16</f>
        <v>0.18</v>
      </c>
      <c r="Z17" s="10">
        <f>[1]x25!$B16</f>
        <v>10</v>
      </c>
      <c r="AA17" s="10">
        <f>[1]x26!$B16</f>
        <v>35.9</v>
      </c>
      <c r="AB17" s="10" t="str">
        <f>[1]x27!$B16</f>
        <v>:</v>
      </c>
      <c r="AD17" t="s">
        <v>14</v>
      </c>
      <c r="AE17" t="s">
        <v>109</v>
      </c>
    </row>
    <row r="18" spans="1:31" x14ac:dyDescent="0.2">
      <c r="A18" t="s">
        <v>82</v>
      </c>
      <c r="B18" s="10">
        <f>[1]x1!$B17</f>
        <v>15</v>
      </c>
      <c r="C18" s="10" t="s">
        <v>146</v>
      </c>
      <c r="D18" s="10" t="s">
        <v>146</v>
      </c>
      <c r="E18" s="10" t="s">
        <v>146</v>
      </c>
      <c r="F18" s="10">
        <v>103.9</v>
      </c>
      <c r="G18" s="10">
        <f>[1]x6!$B17</f>
        <v>153</v>
      </c>
      <c r="H18" s="10" t="s">
        <v>146</v>
      </c>
      <c r="I18" s="10">
        <f>[1]x8!$B17</f>
        <v>98.2</v>
      </c>
      <c r="J18" s="10">
        <f>[1]x9!$B17</f>
        <v>108.6</v>
      </c>
      <c r="K18" s="10" t="str">
        <f>[1]x10!$B17</f>
        <v>:</v>
      </c>
      <c r="L18" s="10" t="str">
        <f>[1]x11!$B17</f>
        <v>:</v>
      </c>
      <c r="M18" s="10">
        <f>[1]x12!$B17</f>
        <v>22.5</v>
      </c>
      <c r="N18" s="10">
        <f>[1]x13!$B17</f>
        <v>27.6</v>
      </c>
      <c r="O18" s="10">
        <f>[1]x14!$B17</f>
        <v>5</v>
      </c>
      <c r="P18" s="10">
        <f>[1]x15!$B17</f>
        <v>683</v>
      </c>
      <c r="Q18" s="10">
        <f>[1]x16!$B17</f>
        <v>1.5</v>
      </c>
      <c r="R18" s="10">
        <f>[1]x17!$B17</f>
        <v>0.6</v>
      </c>
      <c r="S18" s="10">
        <f>[1]x18!$B17</f>
        <v>2.4</v>
      </c>
      <c r="T18" s="10">
        <f>[1]x19!$B17</f>
        <v>423</v>
      </c>
      <c r="U18" s="10">
        <f>[1]x20!$B17</f>
        <v>0.42</v>
      </c>
      <c r="V18" s="10">
        <f>[1]x21!$B17</f>
        <v>2.64</v>
      </c>
      <c r="W18" s="10">
        <f>[1]x22!$B17</f>
        <v>112</v>
      </c>
      <c r="X18" s="10">
        <f>[1]x23!$B17</f>
        <v>0.83</v>
      </c>
      <c r="Y18" s="10">
        <f>[1]x24!$B17</f>
        <v>0.2</v>
      </c>
      <c r="Z18" s="10">
        <f>[1]x25!$B17</f>
        <v>15.5</v>
      </c>
      <c r="AA18" s="10">
        <f>[1]x26!$B17</f>
        <v>16.5</v>
      </c>
      <c r="AB18" s="10" t="str">
        <f>[1]x27!$B17</f>
        <v>:</v>
      </c>
      <c r="AD18" t="s">
        <v>15</v>
      </c>
      <c r="AE18" t="s">
        <v>111</v>
      </c>
    </row>
    <row r="19" spans="1:31" x14ac:dyDescent="0.2">
      <c r="A19" t="s">
        <v>80</v>
      </c>
      <c r="B19" s="10">
        <f>[1]x1!$B18</f>
        <v>11</v>
      </c>
      <c r="C19" s="10" t="s">
        <v>146</v>
      </c>
      <c r="D19" s="10" t="s">
        <v>146</v>
      </c>
      <c r="E19" s="10" t="s">
        <v>146</v>
      </c>
      <c r="F19" s="10">
        <v>126.3</v>
      </c>
      <c r="G19" s="10">
        <f>[1]x6!$B18</f>
        <v>2</v>
      </c>
      <c r="H19" s="10" t="s">
        <v>146</v>
      </c>
      <c r="I19" s="10">
        <f>[1]x8!$B18</f>
        <v>66.7</v>
      </c>
      <c r="J19" s="10">
        <f>[1]x9!$B18</f>
        <v>93.9</v>
      </c>
      <c r="K19" s="10">
        <f>[1]x10!$B18</f>
        <v>3.7</v>
      </c>
      <c r="L19" s="10">
        <f>[1]x11!$B18</f>
        <v>12.2</v>
      </c>
      <c r="M19" s="10">
        <f>[1]x12!$B18</f>
        <v>21.4</v>
      </c>
      <c r="N19" s="10">
        <f>[1]x13!$B18</f>
        <v>20.6</v>
      </c>
      <c r="O19" s="10">
        <f>[1]x14!$B18</f>
        <v>2</v>
      </c>
      <c r="P19" s="10">
        <f>[1]x15!$B18</f>
        <v>343</v>
      </c>
      <c r="Q19" s="10">
        <f>[1]x16!$B18</f>
        <v>31.1</v>
      </c>
      <c r="R19" s="10">
        <f>[1]x17!$B18</f>
        <v>16</v>
      </c>
      <c r="S19" s="10">
        <f>[1]x18!$B18</f>
        <v>9.4</v>
      </c>
      <c r="T19" s="10">
        <f>[1]x19!$B18</f>
        <v>13603</v>
      </c>
      <c r="U19" s="10">
        <f>[1]x20!$B18</f>
        <v>0.28999999999999998</v>
      </c>
      <c r="V19" s="10">
        <f>[1]x21!$B18</f>
        <v>2.23</v>
      </c>
      <c r="W19" s="10">
        <f>[1]x22!$B18</f>
        <v>51</v>
      </c>
      <c r="X19" s="10">
        <f>[1]x23!$B18</f>
        <v>0</v>
      </c>
      <c r="Y19" s="10">
        <f>[1]x24!$B18</f>
        <v>0.1</v>
      </c>
      <c r="Z19" s="10">
        <f>[1]x25!$B18</f>
        <v>13.6</v>
      </c>
      <c r="AA19" s="10">
        <f>[1]x26!$B18</f>
        <v>42.2</v>
      </c>
      <c r="AB19" s="10" t="str">
        <f>[1]x27!$B18</f>
        <v>:</v>
      </c>
      <c r="AD19" t="s">
        <v>16</v>
      </c>
      <c r="AE19" t="s">
        <v>110</v>
      </c>
    </row>
    <row r="20" spans="1:31" x14ac:dyDescent="0.2">
      <c r="A20" t="s">
        <v>84</v>
      </c>
      <c r="B20" s="10">
        <f>[1]x1!$B19</f>
        <v>13</v>
      </c>
      <c r="C20" s="10" t="s">
        <v>146</v>
      </c>
      <c r="D20" s="10" t="s">
        <v>146</v>
      </c>
      <c r="E20" s="10" t="s">
        <v>146</v>
      </c>
      <c r="F20" s="10">
        <v>95.2</v>
      </c>
      <c r="G20" s="10" t="str">
        <f>[1]x6!$B19</f>
        <v>:</v>
      </c>
      <c r="H20" s="10" t="s">
        <v>146</v>
      </c>
      <c r="I20" s="10">
        <f>[1]x8!$B19</f>
        <v>100</v>
      </c>
      <c r="J20" s="10">
        <f>[1]x9!$B19</f>
        <v>89</v>
      </c>
      <c r="K20" s="10" t="str">
        <f>[1]x10!$B19</f>
        <v>:</v>
      </c>
      <c r="L20" s="10" t="str">
        <f>[1]x11!$B19</f>
        <v>:</v>
      </c>
      <c r="M20" s="10">
        <f>[1]x12!$B19</f>
        <v>25.9</v>
      </c>
      <c r="N20" s="10">
        <f>[1]x13!$B19</f>
        <v>10.7</v>
      </c>
      <c r="O20" s="10">
        <f>[1]x14!$B19</f>
        <v>46</v>
      </c>
      <c r="P20" s="10">
        <f>[1]x15!$B19</f>
        <v>624</v>
      </c>
      <c r="Q20" s="10">
        <f>[1]x16!$B19</f>
        <v>0.1</v>
      </c>
      <c r="R20" s="10">
        <f>[1]x17!$B19</f>
        <v>0</v>
      </c>
      <c r="S20" s="10">
        <f>[1]x18!$B19</f>
        <v>0.2</v>
      </c>
      <c r="T20" s="10">
        <f>[1]x19!$B19</f>
        <v>376</v>
      </c>
      <c r="U20" s="10">
        <f>[1]x20!$B19</f>
        <v>0.42</v>
      </c>
      <c r="V20" s="10">
        <f>[1]x21!$B19</f>
        <v>3.19</v>
      </c>
      <c r="W20" s="10">
        <f>[1]x22!$B19</f>
        <v>67</v>
      </c>
      <c r="X20" s="10">
        <f>[1]x23!$B19</f>
        <v>0.32</v>
      </c>
      <c r="Y20" s="10">
        <f>[1]x24!$B19</f>
        <v>0.03</v>
      </c>
      <c r="Z20" s="10">
        <f>[1]x25!$B19</f>
        <v>16.100000000000001</v>
      </c>
      <c r="AA20" s="10">
        <f>[1]x26!$B19</f>
        <v>19.5</v>
      </c>
      <c r="AB20" s="10" t="str">
        <f>[1]x27!$B19</f>
        <v>:</v>
      </c>
      <c r="AD20" t="s">
        <v>17</v>
      </c>
      <c r="AE20" t="s">
        <v>112</v>
      </c>
    </row>
    <row r="21" spans="1:31" x14ac:dyDescent="0.2">
      <c r="A21" t="s">
        <v>71</v>
      </c>
      <c r="B21" s="10">
        <f>[1]x1!$B20</f>
        <v>10</v>
      </c>
      <c r="C21" s="10" t="s">
        <v>146</v>
      </c>
      <c r="D21" s="10" t="s">
        <v>146</v>
      </c>
      <c r="E21" s="10" t="s">
        <v>146</v>
      </c>
      <c r="F21" s="10">
        <v>116</v>
      </c>
      <c r="G21" s="10">
        <f>[1]x6!$B20</f>
        <v>868</v>
      </c>
      <c r="H21" s="10" t="s">
        <v>146</v>
      </c>
      <c r="I21" s="10">
        <f>[1]x8!$B20</f>
        <v>60.9</v>
      </c>
      <c r="J21" s="10">
        <f>[1]x9!$B20</f>
        <v>94.2</v>
      </c>
      <c r="K21" s="10" t="str">
        <f>[1]x10!$B20</f>
        <v>:</v>
      </c>
      <c r="L21" s="10" t="str">
        <f>[1]x11!$B20</f>
        <v>:</v>
      </c>
      <c r="M21" s="10">
        <f>[1]x12!$B20</f>
        <v>28.9</v>
      </c>
      <c r="N21" s="10">
        <f>[1]x13!$B20</f>
        <v>16.2</v>
      </c>
      <c r="O21" s="10">
        <f>[1]x14!$B20</f>
        <v>1</v>
      </c>
      <c r="P21" s="10">
        <f>[1]x15!$B20</f>
        <v>564</v>
      </c>
      <c r="Q21" s="10">
        <f>[1]x16!$B20</f>
        <v>7.7</v>
      </c>
      <c r="R21" s="10">
        <f>[1]x17!$B20</f>
        <v>21.5</v>
      </c>
      <c r="S21" s="10">
        <f>[1]x18!$B20</f>
        <v>4.9000000000000004</v>
      </c>
      <c r="T21" s="10">
        <f>[1]x19!$B20</f>
        <v>357</v>
      </c>
      <c r="U21" s="10">
        <f>[1]x20!$B20</f>
        <v>0.44</v>
      </c>
      <c r="V21" s="10">
        <f>[1]x21!$B20</f>
        <v>2.35</v>
      </c>
      <c r="W21" s="10">
        <f>[1]x22!$B20</f>
        <v>134</v>
      </c>
      <c r="X21" s="10">
        <f>[1]x23!$B20</f>
        <v>81.66</v>
      </c>
      <c r="Y21" s="10">
        <f>[1]x24!$B20</f>
        <v>0.34</v>
      </c>
      <c r="Z21" s="10">
        <f>[1]x25!$B20</f>
        <v>13.6</v>
      </c>
      <c r="AA21" s="10">
        <f>[1]x26!$B20</f>
        <v>20.2</v>
      </c>
      <c r="AB21" s="10" t="str">
        <f>[1]x27!$B20</f>
        <v>:</v>
      </c>
      <c r="AD21" t="s">
        <v>18</v>
      </c>
      <c r="AE21" t="s">
        <v>113</v>
      </c>
    </row>
    <row r="22" spans="1:31" x14ac:dyDescent="0.2">
      <c r="A22" t="s">
        <v>87</v>
      </c>
      <c r="B22" s="10">
        <f>[1]x1!$B21</f>
        <v>8</v>
      </c>
      <c r="C22" s="10" t="s">
        <v>146</v>
      </c>
      <c r="D22" s="10" t="s">
        <v>146</v>
      </c>
      <c r="E22" s="10" t="s">
        <v>146</v>
      </c>
      <c r="F22" s="10">
        <v>118.4</v>
      </c>
      <c r="G22" s="10" t="str">
        <f>[1]x6!$B21</f>
        <v>:</v>
      </c>
      <c r="H22" s="10" t="s">
        <v>146</v>
      </c>
      <c r="I22" s="10">
        <f>[1]x8!$B21</f>
        <v>19.600000000000001</v>
      </c>
      <c r="J22" s="10">
        <f>[1]x9!$B21</f>
        <v>97.4</v>
      </c>
      <c r="K22" s="10" t="str">
        <f>[1]x10!$B21</f>
        <v>:</v>
      </c>
      <c r="L22" s="10" t="str">
        <f>[1]x11!$B21</f>
        <v>:</v>
      </c>
      <c r="M22" s="10">
        <f>[1]x12!$B21</f>
        <v>19.7</v>
      </c>
      <c r="N22" s="10">
        <f>[1]x13!$B21</f>
        <v>14.8</v>
      </c>
      <c r="O22" s="10">
        <f>[1]x14!$B21</f>
        <v>10</v>
      </c>
      <c r="P22" s="10">
        <f>[1]x15!$B21</f>
        <v>321</v>
      </c>
      <c r="Q22" s="10">
        <f>[1]x16!$B21</f>
        <v>6.9</v>
      </c>
      <c r="R22" s="10">
        <f>[1]x17!$B21</f>
        <v>40.1</v>
      </c>
      <c r="S22" s="10">
        <f>[1]x18!$B21</f>
        <v>1</v>
      </c>
      <c r="T22" s="10">
        <f>[1]x19!$B21</f>
        <v>3871</v>
      </c>
      <c r="U22" s="10">
        <f>[1]x20!$B21</f>
        <v>0.72</v>
      </c>
      <c r="V22" s="10">
        <f>[1]x21!$B21</f>
        <v>2.65</v>
      </c>
      <c r="W22" s="10">
        <f>[1]x22!$B21</f>
        <v>40</v>
      </c>
      <c r="X22" s="10">
        <f>[1]x23!$B21</f>
        <v>12.33</v>
      </c>
      <c r="Y22" s="10">
        <f>[1]x24!$B21</f>
        <v>0.2</v>
      </c>
      <c r="Z22" s="10">
        <f>[1]x25!$B21</f>
        <v>29.8</v>
      </c>
      <c r="AA22" s="10">
        <f>[1]x26!$B21</f>
        <v>39.5</v>
      </c>
      <c r="AB22" s="10" t="str">
        <f>[1]x27!$B21</f>
        <v>:</v>
      </c>
      <c r="AD22" t="s">
        <v>19</v>
      </c>
      <c r="AE22" t="s">
        <v>114</v>
      </c>
    </row>
    <row r="23" spans="1:31" x14ac:dyDescent="0.2">
      <c r="A23" t="s">
        <v>88</v>
      </c>
      <c r="B23" s="10">
        <f>[1]x1!$B22</f>
        <v>17</v>
      </c>
      <c r="C23" s="10" t="s">
        <v>146</v>
      </c>
      <c r="D23" s="10" t="s">
        <v>146</v>
      </c>
      <c r="E23" s="10" t="s">
        <v>146</v>
      </c>
      <c r="F23" s="10">
        <v>98.8</v>
      </c>
      <c r="G23" s="10">
        <f>[1]x6!$B22</f>
        <v>120</v>
      </c>
      <c r="H23" s="10" t="s">
        <v>146</v>
      </c>
      <c r="I23" s="10">
        <f>[1]x8!$B22</f>
        <v>84</v>
      </c>
      <c r="J23" s="10">
        <f>[1]x9!$B22</f>
        <v>94.7</v>
      </c>
      <c r="K23" s="10">
        <f>[1]x10!$B22</f>
        <v>16.2</v>
      </c>
      <c r="L23" s="10">
        <f>[1]x11!$B22</f>
        <v>7.5</v>
      </c>
      <c r="M23" s="10">
        <f>[1]x12!$B22</f>
        <v>25.3</v>
      </c>
      <c r="N23" s="10">
        <f>[1]x13!$B22</f>
        <v>20.399999999999999</v>
      </c>
      <c r="O23" s="10">
        <f>[1]x14!$B22</f>
        <v>6</v>
      </c>
      <c r="P23" s="10">
        <f>[1]x15!$B22</f>
        <v>465</v>
      </c>
      <c r="Q23" s="10">
        <f>[1]x16!$B22</f>
        <v>20.8</v>
      </c>
      <c r="R23" s="10">
        <f>[1]x17!$B22</f>
        <v>44.8</v>
      </c>
      <c r="S23" s="10">
        <f>[1]x18!$B22</f>
        <v>7.2</v>
      </c>
      <c r="T23" s="10">
        <f>[1]x19!$B22</f>
        <v>4142</v>
      </c>
      <c r="U23" s="10">
        <f>[1]x20!$B22</f>
        <v>0.33</v>
      </c>
      <c r="V23" s="10">
        <f>[1]x21!$B22</f>
        <v>2.79</v>
      </c>
      <c r="W23" s="10">
        <f>[1]x22!$B22</f>
        <v>71</v>
      </c>
      <c r="X23" s="10">
        <f>[1]x23!$B22</f>
        <v>1.83</v>
      </c>
      <c r="Y23" s="10">
        <f>[1]x24!$B22</f>
        <v>0.11</v>
      </c>
      <c r="Z23" s="10">
        <f>[1]x25!$B22</f>
        <v>21.2</v>
      </c>
      <c r="AA23" s="10">
        <f>[1]x26!$B22</f>
        <v>25</v>
      </c>
      <c r="AB23" s="10" t="str">
        <f>[1]x27!$B22</f>
        <v>:</v>
      </c>
      <c r="AD23" t="s">
        <v>20</v>
      </c>
      <c r="AE23" t="s">
        <v>115</v>
      </c>
    </row>
    <row r="24" spans="1:31" x14ac:dyDescent="0.2">
      <c r="A24" t="s">
        <v>89</v>
      </c>
      <c r="B24" s="10">
        <f>[1]x1!$B23</f>
        <v>13</v>
      </c>
      <c r="C24" s="10" t="s">
        <v>146</v>
      </c>
      <c r="D24" s="10" t="s">
        <v>146</v>
      </c>
      <c r="E24" s="10" t="s">
        <v>146</v>
      </c>
      <c r="F24" s="10">
        <v>68.5</v>
      </c>
      <c r="G24" s="10">
        <f>[1]x6!$B23</f>
        <v>229</v>
      </c>
      <c r="H24" s="10" t="s">
        <v>146</v>
      </c>
      <c r="I24" s="10">
        <f>[1]x8!$B23</f>
        <v>29.4</v>
      </c>
      <c r="J24" s="10">
        <f>[1]x9!$B23</f>
        <v>93.9</v>
      </c>
      <c r="K24" s="10" t="str">
        <f>[1]x10!$B23</f>
        <v>:</v>
      </c>
      <c r="L24" s="10" t="str">
        <f>[1]x11!$B23</f>
        <v>:</v>
      </c>
      <c r="M24" s="10" t="str">
        <f>[1]x12!$B23</f>
        <v>:</v>
      </c>
      <c r="N24" s="10">
        <f>[1]x13!$B23</f>
        <v>17</v>
      </c>
      <c r="O24" s="10">
        <f>[1]x14!$B23</f>
        <v>0</v>
      </c>
      <c r="P24" s="10">
        <f>[1]x15!$B23</f>
        <v>396</v>
      </c>
      <c r="Q24" s="10">
        <f>[1]x16!$B23</f>
        <v>17.100000000000001</v>
      </c>
      <c r="R24" s="10">
        <f>[1]x17!$B23</f>
        <v>29.1</v>
      </c>
      <c r="S24" s="10">
        <f>[1]x18!$B23</f>
        <v>0.8</v>
      </c>
      <c r="T24" s="10">
        <f>[1]x19!$B23</f>
        <v>3676</v>
      </c>
      <c r="U24" s="10">
        <f>[1]x20!$B23</f>
        <v>0.67</v>
      </c>
      <c r="V24" s="10">
        <f>[1]x21!$B23</f>
        <v>1.92</v>
      </c>
      <c r="W24" s="10">
        <f>[1]x22!$B23</f>
        <v>48</v>
      </c>
      <c r="X24" s="10">
        <f>[1]x23!$B23</f>
        <v>2</v>
      </c>
      <c r="Y24" s="10">
        <f>[1]x24!$B23</f>
        <v>0.15</v>
      </c>
      <c r="Z24" s="10">
        <f>[1]x25!$B23</f>
        <v>20.2</v>
      </c>
      <c r="AA24" s="10" t="str">
        <f>[1]x26!$B23</f>
        <v>:</v>
      </c>
      <c r="AB24" s="10">
        <f>[1]x27!$B23</f>
        <v>267.7</v>
      </c>
      <c r="AD24" t="s">
        <v>21</v>
      </c>
      <c r="AE24" t="s">
        <v>116</v>
      </c>
    </row>
    <row r="25" spans="1:31" x14ac:dyDescent="0.2">
      <c r="A25" t="s">
        <v>91</v>
      </c>
      <c r="B25" s="10">
        <f>[1]x1!$B24</f>
        <v>12</v>
      </c>
      <c r="C25" s="10" t="s">
        <v>146</v>
      </c>
      <c r="D25" s="10" t="s">
        <v>146</v>
      </c>
      <c r="E25" s="10" t="s">
        <v>146</v>
      </c>
      <c r="F25" s="10">
        <v>101.3</v>
      </c>
      <c r="G25" s="10">
        <f>[1]x6!$B24</f>
        <v>1</v>
      </c>
      <c r="H25" s="10" t="s">
        <v>146</v>
      </c>
      <c r="I25" s="10">
        <f>[1]x8!$B24</f>
        <v>63.8</v>
      </c>
      <c r="J25" s="10">
        <f>[1]x9!$B24</f>
        <v>94.9</v>
      </c>
      <c r="K25" s="10" t="str">
        <f>[1]x10!$B24</f>
        <v>:</v>
      </c>
      <c r="L25" s="10" t="str">
        <f>[1]x11!$B24</f>
        <v>:</v>
      </c>
      <c r="M25" s="10">
        <f>[1]x12!$B24</f>
        <v>19.399999999999999</v>
      </c>
      <c r="N25" s="10">
        <f>[1]x13!$B24</f>
        <v>13.8</v>
      </c>
      <c r="O25" s="10">
        <f>[1]x14!$B24</f>
        <v>-2</v>
      </c>
      <c r="P25" s="10">
        <f>[1]x15!$B24</f>
        <v>284</v>
      </c>
      <c r="Q25" s="10">
        <f>[1]x16!$B24</f>
        <v>6.6</v>
      </c>
      <c r="R25" s="10">
        <f>[1]x17!$B24</f>
        <v>31.8</v>
      </c>
      <c r="S25" s="10">
        <f>[1]x18!$B24</f>
        <v>6.2</v>
      </c>
      <c r="T25" s="10">
        <f>[1]x19!$B24</f>
        <v>954</v>
      </c>
      <c r="U25" s="10">
        <f>[1]x20!$B24</f>
        <v>1.02</v>
      </c>
      <c r="V25" s="10">
        <f>[1]x21!$B24</f>
        <v>2.23</v>
      </c>
      <c r="W25" s="10">
        <f>[1]x22!$B24</f>
        <v>43</v>
      </c>
      <c r="X25" s="10">
        <f>[1]x23!$B24</f>
        <v>0.33</v>
      </c>
      <c r="Y25" s="10">
        <f>[1]x24!$B24</f>
        <v>0.16</v>
      </c>
      <c r="Z25" s="10">
        <f>[1]x25!$B24</f>
        <v>27</v>
      </c>
      <c r="AA25" s="10">
        <f>[1]x26!$B24</f>
        <v>26.7</v>
      </c>
      <c r="AB25" s="10" t="str">
        <f>[1]x27!$B24</f>
        <v>:</v>
      </c>
      <c r="AD25" t="s">
        <v>22</v>
      </c>
      <c r="AE25" t="s">
        <v>117</v>
      </c>
    </row>
    <row r="26" spans="1:31" x14ac:dyDescent="0.2">
      <c r="A26" t="s">
        <v>90</v>
      </c>
      <c r="B26" s="10">
        <f>[1]x1!$B25</f>
        <v>31</v>
      </c>
      <c r="C26" s="10" t="s">
        <v>146</v>
      </c>
      <c r="D26" s="10" t="s">
        <v>146</v>
      </c>
      <c r="E26" s="10" t="s">
        <v>146</v>
      </c>
      <c r="F26" s="10">
        <v>99.9</v>
      </c>
      <c r="G26" s="10">
        <f>[1]x6!$B25</f>
        <v>1</v>
      </c>
      <c r="H26" s="10" t="s">
        <v>146</v>
      </c>
      <c r="I26" s="10">
        <f>[1]x8!$B25</f>
        <v>52</v>
      </c>
      <c r="J26" s="10">
        <f>[1]x9!$B25</f>
        <v>96.5</v>
      </c>
      <c r="K26" s="10" t="str">
        <f>[1]x10!$B25</f>
        <v>:</v>
      </c>
      <c r="L26" s="10" t="str">
        <f>[1]x11!$B25</f>
        <v>:</v>
      </c>
      <c r="M26" s="10">
        <f>[1]x12!$B25</f>
        <v>17.5</v>
      </c>
      <c r="N26" s="10">
        <f>[1]x13!$B25</f>
        <v>21.5</v>
      </c>
      <c r="O26" s="10">
        <f>[1]x14!$B25</f>
        <v>8</v>
      </c>
      <c r="P26" s="10">
        <f>[1]x15!$B25</f>
        <v>516</v>
      </c>
      <c r="Q26" s="10">
        <f>[1]x16!$B25</f>
        <v>15.6</v>
      </c>
      <c r="R26" s="10">
        <f>[1]x17!$B25</f>
        <v>4.5999999999999996</v>
      </c>
      <c r="S26" s="10">
        <f>[1]x18!$B25</f>
        <v>5.5</v>
      </c>
      <c r="T26" s="10">
        <f>[1]x19!$B25</f>
        <v>282</v>
      </c>
      <c r="U26" s="10">
        <f>[1]x20!$B25</f>
        <v>0.73</v>
      </c>
      <c r="V26" s="10">
        <f>[1]x21!$B25</f>
        <v>2.96</v>
      </c>
      <c r="W26" s="10">
        <f>[1]x22!$B25</f>
        <v>87</v>
      </c>
      <c r="X26" s="10">
        <f>[1]x23!$B25</f>
        <v>1</v>
      </c>
      <c r="Y26" s="10">
        <f>[1]x24!$B25</f>
        <v>0.38</v>
      </c>
      <c r="Z26" s="10">
        <f>[1]x25!$B25</f>
        <v>13.9</v>
      </c>
      <c r="AA26" s="10">
        <f>[1]x26!$B25</f>
        <v>17.100000000000001</v>
      </c>
      <c r="AB26" s="10" t="str">
        <f>[1]x27!$B25</f>
        <v>:</v>
      </c>
      <c r="AD26" t="s">
        <v>23</v>
      </c>
      <c r="AE26" t="s">
        <v>118</v>
      </c>
    </row>
    <row r="27" spans="1:31" x14ac:dyDescent="0.2">
      <c r="A27" t="s">
        <v>93</v>
      </c>
      <c r="B27" s="10">
        <f>[1]x1!$B26</f>
        <v>14</v>
      </c>
      <c r="C27" s="10" t="s">
        <v>146</v>
      </c>
      <c r="D27" s="10" t="s">
        <v>146</v>
      </c>
      <c r="E27" s="10" t="s">
        <v>146</v>
      </c>
      <c r="F27" s="10">
        <v>113.4</v>
      </c>
      <c r="G27" s="10">
        <f>[1]x6!$B26</f>
        <v>113</v>
      </c>
      <c r="H27" s="10" t="s">
        <v>146</v>
      </c>
      <c r="I27" s="10">
        <f>[1]x8!$B26</f>
        <v>37</v>
      </c>
      <c r="J27" s="10">
        <f>[1]x9!$B26</f>
        <v>96.3</v>
      </c>
      <c r="K27" s="10" t="str">
        <f>[1]x10!$B26</f>
        <v>:</v>
      </c>
      <c r="L27" s="10" t="str">
        <f>[1]x11!$B26</f>
        <v>:</v>
      </c>
      <c r="M27" s="10">
        <f>[1]x12!$B26</f>
        <v>12.6</v>
      </c>
      <c r="N27" s="10">
        <f>[1]x13!$B26</f>
        <v>20.399999999999999</v>
      </c>
      <c r="O27" s="10">
        <f>[1]x14!$B26</f>
        <v>2</v>
      </c>
      <c r="P27" s="10">
        <f>[1]x15!$B26</f>
        <v>490</v>
      </c>
      <c r="Q27" s="10">
        <f>[1]x16!$B26</f>
        <v>42.7</v>
      </c>
      <c r="R27" s="10">
        <f>[1]x17!$B26</f>
        <v>4.5</v>
      </c>
      <c r="S27" s="10">
        <f>[1]x18!$B26</f>
        <v>7.2</v>
      </c>
      <c r="T27" s="10">
        <f>[1]x19!$B26</f>
        <v>1214</v>
      </c>
      <c r="U27" s="10">
        <f>[1]x20!$B26</f>
        <v>0.32</v>
      </c>
      <c r="V27" s="10">
        <f>[1]x21!$B26</f>
        <v>2.61</v>
      </c>
      <c r="W27" s="10">
        <f>[1]x22!$B26</f>
        <v>143</v>
      </c>
      <c r="X27" s="10">
        <f>[1]x23!$B26</f>
        <v>0.75</v>
      </c>
      <c r="Y27" s="10">
        <f>[1]x24!$B26</f>
        <v>0.16</v>
      </c>
      <c r="Z27" s="10">
        <f>[1]x25!$B26</f>
        <v>21.5</v>
      </c>
      <c r="AA27" s="10">
        <f>[1]x26!$B26</f>
        <v>16.3</v>
      </c>
      <c r="AB27" s="10" t="str">
        <f>[1]x27!$B26</f>
        <v>:</v>
      </c>
      <c r="AD27" t="s">
        <v>24</v>
      </c>
      <c r="AE27" t="s">
        <v>124</v>
      </c>
    </row>
    <row r="28" spans="1:31" x14ac:dyDescent="0.2">
      <c r="A28" t="s">
        <v>83</v>
      </c>
      <c r="B28" s="10">
        <f>[1]x1!$B27</f>
        <v>15</v>
      </c>
      <c r="C28" s="10" t="s">
        <v>146</v>
      </c>
      <c r="D28" s="10" t="s">
        <v>146</v>
      </c>
      <c r="E28" s="10" t="s">
        <v>146</v>
      </c>
      <c r="F28" s="10">
        <v>102.4</v>
      </c>
      <c r="G28" s="10">
        <f>[1]x6!$B27</f>
        <v>615</v>
      </c>
      <c r="H28" s="10" t="s">
        <v>146</v>
      </c>
      <c r="I28" s="10">
        <f>[1]x8!$B27</f>
        <v>61.6</v>
      </c>
      <c r="J28" s="10">
        <f>[1]x9!$B27</f>
        <v>91.5</v>
      </c>
      <c r="K28" s="10">
        <f>[1]x10!$B27</f>
        <v>3.9</v>
      </c>
      <c r="L28" s="10">
        <f>[1]x11!$B27</f>
        <v>5.7</v>
      </c>
      <c r="M28" s="10">
        <f>[1]x12!$B27</f>
        <v>17.100000000000001</v>
      </c>
      <c r="N28" s="10">
        <f>[1]x13!$B27</f>
        <v>15.1</v>
      </c>
      <c r="O28" s="10">
        <f>[1]x14!$B27</f>
        <v>-1</v>
      </c>
      <c r="P28" s="10">
        <f>[1]x15!$B27</f>
        <v>468</v>
      </c>
      <c r="Q28" s="10">
        <f>[1]x16!$B27</f>
        <v>7.4</v>
      </c>
      <c r="R28" s="10">
        <f>[1]x17!$B27</f>
        <v>76.900000000000006</v>
      </c>
      <c r="S28" s="10">
        <f>[1]x18!$B27</f>
        <v>2.1</v>
      </c>
      <c r="T28" s="10">
        <f>[1]x19!$B27</f>
        <v>993</v>
      </c>
      <c r="U28" s="10">
        <f>[1]x20!$B27</f>
        <v>0.51</v>
      </c>
      <c r="V28" s="10">
        <f>[1]x21!$B27</f>
        <v>2.78</v>
      </c>
      <c r="W28" s="10">
        <f>[1]x22!$B27</f>
        <v>69</v>
      </c>
      <c r="X28" s="10">
        <f>[1]x23!$B27</f>
        <v>5.51</v>
      </c>
      <c r="Y28" s="10">
        <f>[1]x24!$B27</f>
        <v>0.25</v>
      </c>
      <c r="Z28" s="10">
        <f>[1]x25!$B27</f>
        <v>19.100000000000001</v>
      </c>
      <c r="AA28" s="10">
        <f>[1]x26!$B27</f>
        <v>31.4</v>
      </c>
      <c r="AB28" s="10" t="str">
        <f>[1]x27!$B27</f>
        <v>:</v>
      </c>
      <c r="AD28" t="s">
        <v>25</v>
      </c>
      <c r="AE28" t="s">
        <v>123</v>
      </c>
    </row>
    <row r="29" spans="1:31" x14ac:dyDescent="0.2">
      <c r="A29" t="s">
        <v>94</v>
      </c>
      <c r="B29">
        <f>[1]x1!$B28</f>
        <v>7</v>
      </c>
      <c r="C29" t="s">
        <v>146</v>
      </c>
      <c r="D29" t="s">
        <v>146</v>
      </c>
      <c r="E29" t="s">
        <v>146</v>
      </c>
      <c r="F29">
        <v>120.4</v>
      </c>
      <c r="G29" t="str">
        <f>[1]x6!$B28</f>
        <v>:</v>
      </c>
      <c r="H29" t="s">
        <v>146</v>
      </c>
      <c r="I29">
        <f>[1]x8!$B28</f>
        <v>21.2</v>
      </c>
      <c r="J29">
        <f>[1]x9!$B28</f>
        <v>99</v>
      </c>
      <c r="K29">
        <f>[1]x10!$B28</f>
        <v>11</v>
      </c>
      <c r="L29">
        <f>[1]x11!$B28</f>
        <v>2.7</v>
      </c>
      <c r="M29">
        <f>[1]x12!$B28</f>
        <v>22.3</v>
      </c>
      <c r="N29">
        <f>[1]x13!$B28</f>
        <v>11.9</v>
      </c>
      <c r="O29" t="str">
        <f>[1]x14!$B28</f>
        <v>:</v>
      </c>
      <c r="P29">
        <f>[1]x15!$B28</f>
        <v>583</v>
      </c>
      <c r="Q29">
        <f>[1]x16!$B28</f>
        <v>1.5</v>
      </c>
      <c r="R29">
        <f>[1]x17!$B28</f>
        <v>90.2</v>
      </c>
      <c r="S29">
        <f>[1]x18!$B28</f>
        <v>3.4</v>
      </c>
      <c r="T29" s="6">
        <f>[1]x19!$B28</f>
        <v>5256</v>
      </c>
      <c r="U29" s="6">
        <f>[1]x20!$B28</f>
        <v>0.31</v>
      </c>
      <c r="V29" s="10">
        <f>[1]x21!$B28</f>
        <v>2.2000000000000002</v>
      </c>
      <c r="W29" s="10">
        <f>[1]x22!$B28</f>
        <v>116</v>
      </c>
      <c r="X29" s="10">
        <f>[1]x23!$B28</f>
        <v>18.350000000000001</v>
      </c>
      <c r="Y29" s="10">
        <f>[1]x24!$B28</f>
        <v>0.16</v>
      </c>
      <c r="Z29" s="10">
        <f>[1]x25!$B28</f>
        <v>13.9</v>
      </c>
      <c r="AA29" s="10">
        <f>[1]x26!$B28</f>
        <v>23.7</v>
      </c>
      <c r="AB29" s="10" t="str">
        <f>[1]x27!$B28</f>
        <v>:</v>
      </c>
      <c r="AD29" t="s">
        <v>26</v>
      </c>
      <c r="AE29" t="s">
        <v>125</v>
      </c>
    </row>
    <row r="30" spans="1:31" x14ac:dyDescent="0.2">
      <c r="A30" t="s">
        <v>78</v>
      </c>
      <c r="B30">
        <f>[1]x1!$B29</f>
        <v>14</v>
      </c>
      <c r="C30" t="s">
        <v>146</v>
      </c>
      <c r="D30" t="s">
        <v>146</v>
      </c>
      <c r="E30" t="s">
        <v>146</v>
      </c>
      <c r="F30">
        <v>115.8</v>
      </c>
      <c r="G30">
        <f>[1]x6!$B29</f>
        <v>268</v>
      </c>
      <c r="H30" t="s">
        <v>146</v>
      </c>
      <c r="I30">
        <f>[1]x8!$B29</f>
        <v>85.9</v>
      </c>
      <c r="J30">
        <f>[1]x9!$B29</f>
        <v>95.6</v>
      </c>
      <c r="K30">
        <f>[1]x10!$B29</f>
        <v>6.6</v>
      </c>
      <c r="L30">
        <f>[1]x11!$B29</f>
        <v>3.5</v>
      </c>
      <c r="M30">
        <f>[1]x12!$B29</f>
        <v>25</v>
      </c>
      <c r="N30">
        <f>[1]x13!$B29</f>
        <v>15.1</v>
      </c>
      <c r="O30">
        <f>[1]x14!$B29</f>
        <v>3</v>
      </c>
      <c r="P30">
        <f>[1]x15!$B29</f>
        <v>559</v>
      </c>
      <c r="Q30">
        <f>[1]x16!$B29</f>
        <v>8.3000000000000007</v>
      </c>
      <c r="R30">
        <f>[1]x17!$B29</f>
        <v>34.1</v>
      </c>
      <c r="S30">
        <f>[1]x18!$B29</f>
        <v>7.9</v>
      </c>
      <c r="T30" s="6">
        <f>[1]x19!$B29</f>
        <v>2800</v>
      </c>
      <c r="U30" s="6">
        <f>[1]x20!$B29</f>
        <v>0.85</v>
      </c>
      <c r="V30" s="10">
        <f>[1]x21!$B29</f>
        <v>2.86</v>
      </c>
      <c r="W30" s="10">
        <f>[1]x22!$B29</f>
        <v>105</v>
      </c>
      <c r="X30" s="10">
        <f>[1]x23!$B29</f>
        <v>15.34</v>
      </c>
      <c r="Y30" s="10">
        <f>[1]x24!$B29</f>
        <v>0.19</v>
      </c>
      <c r="Z30" s="10">
        <f>[1]x25!$B29</f>
        <v>21.8</v>
      </c>
      <c r="AA30" s="10">
        <f>[1]x26!$B29</f>
        <v>25.9</v>
      </c>
      <c r="AB30" s="10" t="str">
        <f>[1]x27!$B29</f>
        <v>:</v>
      </c>
      <c r="AD30" t="s">
        <v>27</v>
      </c>
      <c r="AE30" t="s">
        <v>126</v>
      </c>
    </row>
    <row r="31" spans="1:31" x14ac:dyDescent="0.2">
      <c r="A31" s="4" t="s">
        <v>119</v>
      </c>
      <c r="B31" s="4">
        <f>AVERAGE(B3:B30)</f>
        <v>13.296296296296296</v>
      </c>
      <c r="C31" s="4" t="e">
        <f t="shared" ref="C31:P31" si="0">AVERAGE(C3:C30)</f>
        <v>#DIV/0!</v>
      </c>
      <c r="D31" s="4" t="e">
        <f t="shared" si="0"/>
        <v>#DIV/0!</v>
      </c>
      <c r="E31" s="4" t="e">
        <f t="shared" si="0"/>
        <v>#DIV/0!</v>
      </c>
      <c r="F31" s="4">
        <f t="shared" si="0"/>
        <v>105.33571428571432</v>
      </c>
      <c r="G31" s="4">
        <f t="shared" si="0"/>
        <v>237.18181818181819</v>
      </c>
      <c r="H31" s="4" t="e">
        <f t="shared" si="0"/>
        <v>#DIV/0!</v>
      </c>
      <c r="I31" s="4">
        <f t="shared" si="0"/>
        <v>57.146428571428586</v>
      </c>
      <c r="J31" s="4">
        <f t="shared" si="0"/>
        <v>97.564285714285717</v>
      </c>
      <c r="K31" s="4">
        <f t="shared" si="0"/>
        <v>8.6999999999999975</v>
      </c>
      <c r="L31" s="4">
        <f t="shared" si="0"/>
        <v>5.8111111111111118</v>
      </c>
      <c r="M31" s="4">
        <f t="shared" si="0"/>
        <v>21.549999999999994</v>
      </c>
      <c r="N31" s="4">
        <f t="shared" si="0"/>
        <v>19.571428571428573</v>
      </c>
      <c r="O31" s="4">
        <f t="shared" si="0"/>
        <v>7.1851851851851851</v>
      </c>
      <c r="P31" s="4">
        <f t="shared" si="0"/>
        <v>511.75</v>
      </c>
      <c r="Q31" s="4">
        <f t="shared" ref="Q31:AB31" si="1">AVERAGE(Q3:Q30)</f>
        <v>12.475</v>
      </c>
      <c r="R31" s="4">
        <f t="shared" ref="R31" si="2">AVERAGE(R3:R30)</f>
        <v>31.539285714285715</v>
      </c>
      <c r="S31" s="4">
        <f t="shared" si="1"/>
        <v>4.6814814814814829</v>
      </c>
      <c r="T31" s="4">
        <f t="shared" si="1"/>
        <v>2325.9642857142858</v>
      </c>
      <c r="U31" s="4">
        <f t="shared" si="1"/>
        <v>0.53239999999999998</v>
      </c>
      <c r="V31" s="4">
        <f t="shared" si="1"/>
        <v>2.6107142857142853</v>
      </c>
      <c r="W31" s="4">
        <f t="shared" si="1"/>
        <v>86.925925925925924</v>
      </c>
      <c r="X31" s="4">
        <f t="shared" si="1"/>
        <v>8.1903571428571436</v>
      </c>
      <c r="Y31" s="4">
        <f t="shared" si="1"/>
        <v>0.19035714285714292</v>
      </c>
      <c r="Z31" s="4">
        <f t="shared" si="1"/>
        <v>17.3</v>
      </c>
      <c r="AA31" s="4">
        <f t="shared" si="1"/>
        <v>25.042307692307688</v>
      </c>
      <c r="AB31" s="4">
        <f t="shared" si="1"/>
        <v>170.89999999999998</v>
      </c>
    </row>
    <row r="32" spans="1:31" x14ac:dyDescent="0.2">
      <c r="A32" s="4" t="s">
        <v>120</v>
      </c>
      <c r="B32" s="4">
        <f t="shared" ref="B32:P32" si="3">ABS(B31)</f>
        <v>13.296296296296296</v>
      </c>
      <c r="C32" s="4" t="e">
        <f t="shared" si="3"/>
        <v>#DIV/0!</v>
      </c>
      <c r="D32" s="4" t="e">
        <f t="shared" si="3"/>
        <v>#DIV/0!</v>
      </c>
      <c r="E32" s="4" t="e">
        <f t="shared" si="3"/>
        <v>#DIV/0!</v>
      </c>
      <c r="F32" s="4">
        <f t="shared" si="3"/>
        <v>105.33571428571432</v>
      </c>
      <c r="G32" s="4">
        <f t="shared" si="3"/>
        <v>237.18181818181819</v>
      </c>
      <c r="H32" s="4" t="e">
        <f t="shared" si="3"/>
        <v>#DIV/0!</v>
      </c>
      <c r="I32" s="4">
        <f t="shared" si="3"/>
        <v>57.146428571428586</v>
      </c>
      <c r="J32" s="4">
        <f t="shared" si="3"/>
        <v>97.564285714285717</v>
      </c>
      <c r="K32" s="4">
        <f t="shared" si="3"/>
        <v>8.6999999999999975</v>
      </c>
      <c r="L32" s="4">
        <f t="shared" si="3"/>
        <v>5.8111111111111118</v>
      </c>
      <c r="M32" s="4">
        <f t="shared" si="3"/>
        <v>21.549999999999994</v>
      </c>
      <c r="N32" s="4">
        <f t="shared" si="3"/>
        <v>19.571428571428573</v>
      </c>
      <c r="O32" s="4">
        <f t="shared" si="3"/>
        <v>7.1851851851851851</v>
      </c>
      <c r="P32" s="4">
        <f t="shared" si="3"/>
        <v>511.75</v>
      </c>
      <c r="Q32" s="4">
        <f t="shared" ref="Q32:AB32" si="4">ABS(Q31)</f>
        <v>12.475</v>
      </c>
      <c r="R32" s="4">
        <f t="shared" ref="R32" si="5">ABS(R31)</f>
        <v>31.539285714285715</v>
      </c>
      <c r="S32" s="4">
        <f t="shared" si="4"/>
        <v>4.6814814814814829</v>
      </c>
      <c r="T32" s="4">
        <f t="shared" si="4"/>
        <v>2325.9642857142858</v>
      </c>
      <c r="U32" s="4">
        <f t="shared" si="4"/>
        <v>0.53239999999999998</v>
      </c>
      <c r="V32" s="4">
        <f t="shared" si="4"/>
        <v>2.6107142857142853</v>
      </c>
      <c r="W32" s="4">
        <f t="shared" si="4"/>
        <v>86.925925925925924</v>
      </c>
      <c r="X32" s="4">
        <f t="shared" si="4"/>
        <v>8.1903571428571436</v>
      </c>
      <c r="Y32" s="4">
        <f t="shared" si="4"/>
        <v>0.19035714285714292</v>
      </c>
      <c r="Z32" s="4">
        <f t="shared" si="4"/>
        <v>17.3</v>
      </c>
      <c r="AA32" s="4">
        <f t="shared" si="4"/>
        <v>25.042307692307688</v>
      </c>
      <c r="AB32" s="4">
        <f t="shared" si="4"/>
        <v>170.89999999999998</v>
      </c>
    </row>
    <row r="33" spans="1:28" x14ac:dyDescent="0.2">
      <c r="A33" s="4" t="s">
        <v>121</v>
      </c>
      <c r="B33" s="4">
        <f t="shared" ref="B33:P33" si="6">STDEV(B3:B30)</f>
        <v>6.1819514893376679</v>
      </c>
      <c r="C33" s="4" t="e">
        <f t="shared" si="6"/>
        <v>#DIV/0!</v>
      </c>
      <c r="D33" s="4" t="e">
        <f t="shared" si="6"/>
        <v>#DIV/0!</v>
      </c>
      <c r="E33" s="4" t="e">
        <f t="shared" si="6"/>
        <v>#DIV/0!</v>
      </c>
      <c r="F33" s="4">
        <f t="shared" si="6"/>
        <v>13.093006736300792</v>
      </c>
      <c r="G33" s="4">
        <f t="shared" si="6"/>
        <v>250.29137997896549</v>
      </c>
      <c r="H33" s="4" t="e">
        <f t="shared" si="6"/>
        <v>#DIV/0!</v>
      </c>
      <c r="I33" s="4">
        <f t="shared" si="6"/>
        <v>30.276998752174109</v>
      </c>
      <c r="J33" s="4">
        <f t="shared" si="6"/>
        <v>4.8432629256727076</v>
      </c>
      <c r="K33" s="4">
        <f t="shared" si="6"/>
        <v>4.9829710013203998</v>
      </c>
      <c r="L33" s="4">
        <f t="shared" si="6"/>
        <v>3.0908916369085331</v>
      </c>
      <c r="M33" s="4">
        <f t="shared" si="6"/>
        <v>5.2142305280837329</v>
      </c>
      <c r="N33" s="4">
        <f t="shared" si="6"/>
        <v>7.4748396312715384</v>
      </c>
      <c r="O33" s="4">
        <f t="shared" si="6"/>
        <v>10.418316108724602</v>
      </c>
      <c r="P33" s="4">
        <f t="shared" si="6"/>
        <v>131.66163844125987</v>
      </c>
      <c r="Q33" s="4">
        <f t="shared" ref="Q33:AB33" si="7">STDEV(Q3:Q30)</f>
        <v>10.46438846402053</v>
      </c>
      <c r="R33" s="4">
        <f t="shared" ref="R33" si="8">STDEV(R3:R30)</f>
        <v>37.09201111236473</v>
      </c>
      <c r="S33" s="4">
        <f t="shared" si="7"/>
        <v>3.7566389475615258</v>
      </c>
      <c r="T33" s="4">
        <f t="shared" si="7"/>
        <v>2698.6697886749462</v>
      </c>
      <c r="U33" s="4">
        <f t="shared" si="7"/>
        <v>0.26654080363051363</v>
      </c>
      <c r="V33" s="4">
        <f t="shared" si="7"/>
        <v>0.61258365156011896</v>
      </c>
      <c r="W33" s="4">
        <f t="shared" si="7"/>
        <v>36.424765376918117</v>
      </c>
      <c r="X33" s="4">
        <f t="shared" si="7"/>
        <v>16.424416666374722</v>
      </c>
      <c r="Y33" s="4">
        <f t="shared" si="7"/>
        <v>8.4699125136814588E-2</v>
      </c>
      <c r="Z33" s="4">
        <f t="shared" si="7"/>
        <v>6.1082215390709438</v>
      </c>
      <c r="AA33" s="4">
        <f t="shared" si="7"/>
        <v>10.291556658812043</v>
      </c>
      <c r="AB33" s="4">
        <f t="shared" si="7"/>
        <v>136.89587283771561</v>
      </c>
    </row>
    <row r="34" spans="1:28" x14ac:dyDescent="0.2">
      <c r="A34" s="4" t="s">
        <v>30</v>
      </c>
      <c r="B34" s="5">
        <f t="shared" ref="B34:P34" si="9">B33/B32*100</f>
        <v>46.493785574405862</v>
      </c>
      <c r="C34" s="5" t="e">
        <f t="shared" si="9"/>
        <v>#DIV/0!</v>
      </c>
      <c r="D34" s="5" t="e">
        <f t="shared" si="9"/>
        <v>#DIV/0!</v>
      </c>
      <c r="E34" s="5" t="e">
        <f t="shared" si="9"/>
        <v>#DIV/0!</v>
      </c>
      <c r="F34" s="5">
        <f t="shared" si="9"/>
        <v>12.429788723686922</v>
      </c>
      <c r="G34" s="5">
        <f t="shared" si="9"/>
        <v>105.52722038208586</v>
      </c>
      <c r="H34" s="5" t="e">
        <f t="shared" si="9"/>
        <v>#DIV/0!</v>
      </c>
      <c r="I34" s="5">
        <f t="shared" si="9"/>
        <v>52.981436476524891</v>
      </c>
      <c r="J34" s="5">
        <f t="shared" si="9"/>
        <v>4.9641760714121022</v>
      </c>
      <c r="K34" s="5">
        <f t="shared" si="9"/>
        <v>57.275528750809215</v>
      </c>
      <c r="L34" s="5">
        <f t="shared" si="9"/>
        <v>53.189339832077998</v>
      </c>
      <c r="M34" s="5">
        <f t="shared" si="9"/>
        <v>24.195965327534729</v>
      </c>
      <c r="N34" s="5">
        <f t="shared" si="9"/>
        <v>38.192611254672094</v>
      </c>
      <c r="O34" s="5">
        <f t="shared" si="9"/>
        <v>144.99718295647642</v>
      </c>
      <c r="P34" s="5">
        <f t="shared" si="9"/>
        <v>25.727726124330214</v>
      </c>
      <c r="Q34" s="5">
        <f t="shared" ref="Q34:AB34" si="10">Q33/Q32*100</f>
        <v>83.882873459082404</v>
      </c>
      <c r="R34" s="5">
        <f t="shared" ref="R34" si="11">R33/R32*100</f>
        <v>117.60574240133761</v>
      </c>
      <c r="S34" s="5">
        <f t="shared" si="10"/>
        <v>80.244661063418647</v>
      </c>
      <c r="T34" s="5">
        <f t="shared" si="10"/>
        <v>116.02369843981526</v>
      </c>
      <c r="U34" s="5">
        <f t="shared" si="10"/>
        <v>50.06401270295148</v>
      </c>
      <c r="V34" s="5">
        <f t="shared" si="10"/>
        <v>23.464216475626994</v>
      </c>
      <c r="W34" s="5">
        <f t="shared" si="10"/>
        <v>41.903223910387268</v>
      </c>
      <c r="X34" s="5">
        <f t="shared" si="10"/>
        <v>200.53358333340259</v>
      </c>
      <c r="Y34" s="5">
        <f t="shared" si="10"/>
        <v>44.494849978063932</v>
      </c>
      <c r="Z34" s="5">
        <f t="shared" si="10"/>
        <v>35.307638954167302</v>
      </c>
      <c r="AA34" s="5">
        <f t="shared" si="10"/>
        <v>41.096678410246227</v>
      </c>
      <c r="AB34" s="5">
        <f t="shared" si="10"/>
        <v>80.102909793865209</v>
      </c>
    </row>
    <row r="35" spans="1:28" x14ac:dyDescent="0.2">
      <c r="AB35">
        <f>AVERAGE(AB24,AB4)</f>
        <v>170.89999999999998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">
      <c r="B2" t="s">
        <v>96</v>
      </c>
      <c r="C2" t="s">
        <v>133</v>
      </c>
      <c r="D2" t="s">
        <v>99</v>
      </c>
      <c r="E2" t="s">
        <v>102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111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123</v>
      </c>
      <c r="S2" t="s">
        <v>126</v>
      </c>
      <c r="T2" t="s">
        <v>125</v>
      </c>
      <c r="U2" t="s">
        <v>145</v>
      </c>
      <c r="V2" t="s">
        <v>124</v>
      </c>
    </row>
    <row r="3" spans="1:22" x14ac:dyDescent="0.2">
      <c r="A3" t="s">
        <v>86</v>
      </c>
      <c r="B3">
        <f>'dane '!B3</f>
        <v>11</v>
      </c>
      <c r="C3">
        <f>'dane '!F3</f>
        <v>102.4</v>
      </c>
      <c r="D3">
        <f>'dane '!G3</f>
        <v>434</v>
      </c>
      <c r="E3">
        <f>'dane '!I3</f>
        <v>72.7</v>
      </c>
      <c r="F3">
        <f>[1]x10!$N$2</f>
        <v>1.9</v>
      </c>
      <c r="G3">
        <f>[1]x11!$N$2</f>
        <v>3.875</v>
      </c>
      <c r="H3">
        <f>'dane '!M3</f>
        <v>18.7</v>
      </c>
      <c r="I3">
        <f>'dane '!N3</f>
        <v>24.8</v>
      </c>
      <c r="J3">
        <f>'dane '!O3</f>
        <v>2</v>
      </c>
      <c r="K3">
        <f>'dane '!P3</f>
        <v>597</v>
      </c>
      <c r="L3">
        <f>'dane '!Q3</f>
        <v>25.4</v>
      </c>
      <c r="M3">
        <f>'dane '!R3</f>
        <v>13</v>
      </c>
      <c r="N3">
        <f>'dane '!S3</f>
        <v>16.7</v>
      </c>
      <c r="O3">
        <f>'dane '!T3</f>
        <v>2214</v>
      </c>
      <c r="P3">
        <v>0.33</v>
      </c>
      <c r="Q3">
        <f>'dane '!V3</f>
        <v>2.4300000000000002</v>
      </c>
      <c r="R3">
        <f>'dane '!X3</f>
        <v>5.93</v>
      </c>
      <c r="S3">
        <f>'dane '!Y3</f>
        <v>0.12</v>
      </c>
      <c r="T3">
        <f>'dane '!Z3</f>
        <v>9.8000000000000007</v>
      </c>
      <c r="U3">
        <f>'dane '!AA3</f>
        <v>17.8</v>
      </c>
      <c r="V3" s="10">
        <f>[1]x27!$N$2</f>
        <v>166.80385803767996</v>
      </c>
    </row>
    <row r="4" spans="1:22" x14ac:dyDescent="0.2">
      <c r="A4" t="s">
        <v>67</v>
      </c>
      <c r="B4">
        <f>'dane '!B4</f>
        <v>10</v>
      </c>
      <c r="C4">
        <f>'dane '!F4</f>
        <v>97.2</v>
      </c>
      <c r="D4">
        <f>[1]x6!$N$3</f>
        <v>231.76190476190476</v>
      </c>
      <c r="E4">
        <f>'dane '!I4</f>
        <v>79.599999999999994</v>
      </c>
      <c r="F4">
        <f>'dane '!K4</f>
        <v>12.7</v>
      </c>
      <c r="G4">
        <f>'dane '!L4</f>
        <v>4.7</v>
      </c>
      <c r="H4">
        <f>'dane '!M4</f>
        <v>22.5</v>
      </c>
      <c r="I4">
        <f>'dane '!N4</f>
        <v>16.7</v>
      </c>
      <c r="J4">
        <f>'dane '!O4</f>
        <v>10</v>
      </c>
      <c r="K4">
        <f>'dane '!P4</f>
        <v>485</v>
      </c>
      <c r="L4">
        <f>'dane '!Q4</f>
        <v>2.6</v>
      </c>
      <c r="M4">
        <f>'dane '!R4</f>
        <v>7.4</v>
      </c>
      <c r="N4">
        <f>'dane '!S4</f>
        <v>2.1</v>
      </c>
      <c r="O4">
        <f>'dane '!T4</f>
        <v>2359</v>
      </c>
      <c r="P4">
        <v>0.37</v>
      </c>
      <c r="Q4">
        <v>2.27</v>
      </c>
      <c r="R4">
        <v>4.8600000000000003</v>
      </c>
      <c r="S4">
        <v>0.15</v>
      </c>
      <c r="T4">
        <v>20.5</v>
      </c>
      <c r="U4">
        <v>21.5</v>
      </c>
      <c r="V4">
        <f>'dane '!AB4</f>
        <v>74.099999999999994</v>
      </c>
    </row>
    <row r="5" spans="1:22" x14ac:dyDescent="0.2">
      <c r="A5" t="s">
        <v>68</v>
      </c>
      <c r="B5">
        <f>'dane '!B5</f>
        <v>30</v>
      </c>
      <c r="C5">
        <f>'dane '!F5</f>
        <v>103.3</v>
      </c>
      <c r="D5">
        <f>'dane '!G5</f>
        <v>23</v>
      </c>
      <c r="E5">
        <f>'dane '!I5</f>
        <v>45.6</v>
      </c>
      <c r="F5">
        <f>[1]x10!$N$4</f>
        <v>47.112499999999997</v>
      </c>
      <c r="G5">
        <f>[1]x11!$N$4</f>
        <v>6.9874999999999998</v>
      </c>
      <c r="H5">
        <f>'dane '!M5</f>
        <v>17.7</v>
      </c>
      <c r="I5">
        <f>'dane '!N5</f>
        <v>18.100000000000001</v>
      </c>
      <c r="J5">
        <f>'dane '!O5</f>
        <v>-2</v>
      </c>
      <c r="K5">
        <f>'dane '!P5</f>
        <v>577</v>
      </c>
      <c r="L5">
        <f>'dane '!Q5</f>
        <v>9.6</v>
      </c>
      <c r="M5">
        <f>'dane '!R5</f>
        <v>19.899999999999999</v>
      </c>
      <c r="N5">
        <f>'dane '!S5</f>
        <v>0.1</v>
      </c>
      <c r="O5">
        <f>'dane '!T5</f>
        <v>262</v>
      </c>
      <c r="P5">
        <v>1.31</v>
      </c>
      <c r="Q5">
        <v>2.83</v>
      </c>
      <c r="R5">
        <v>1</v>
      </c>
      <c r="S5">
        <v>0.28999999999999998</v>
      </c>
      <c r="T5">
        <v>18.3</v>
      </c>
      <c r="U5">
        <v>61.3</v>
      </c>
      <c r="V5" s="10">
        <f>[1]x27!$N4</f>
        <v>33.18</v>
      </c>
    </row>
    <row r="6" spans="1:22" x14ac:dyDescent="0.2">
      <c r="A6" t="s">
        <v>77</v>
      </c>
      <c r="B6">
        <f>[1]x1!$N$5</f>
        <v>37</v>
      </c>
      <c r="C6">
        <f>'dane '!F6</f>
        <v>75.099999999999994</v>
      </c>
      <c r="D6">
        <f>'dane '!G6</f>
        <v>583</v>
      </c>
      <c r="E6">
        <f>'dane '!I6</f>
        <v>49</v>
      </c>
      <c r="F6">
        <f>[1]x10!$N$5</f>
        <v>7.2125000000000004</v>
      </c>
      <c r="G6">
        <f>[1]x11!$N$5</f>
        <v>7.95</v>
      </c>
      <c r="H6">
        <f>[1]x12!$N$5</f>
        <v>9.8571428571428577</v>
      </c>
      <c r="I6">
        <f>'dane '!N6</f>
        <v>13.5</v>
      </c>
      <c r="J6">
        <f>'dane '!O6</f>
        <v>18</v>
      </c>
      <c r="K6">
        <f>'dane '!P6</f>
        <v>384</v>
      </c>
      <c r="L6">
        <f>'dane '!Q6</f>
        <v>22.7</v>
      </c>
      <c r="M6">
        <f>'dane '!R6</f>
        <v>23.4</v>
      </c>
      <c r="N6">
        <f>[1]x18!$N$5</f>
        <v>4.1100000000000003</v>
      </c>
      <c r="O6">
        <f>'dane '!T6</f>
        <v>1172</v>
      </c>
      <c r="P6">
        <v>0.73</v>
      </c>
      <c r="Q6">
        <v>3.26</v>
      </c>
      <c r="R6">
        <v>0</v>
      </c>
      <c r="S6">
        <v>0.2</v>
      </c>
      <c r="T6">
        <v>28.9</v>
      </c>
      <c r="U6">
        <f>[1]x26!$N$5</f>
        <v>30.357142857142861</v>
      </c>
      <c r="V6" s="10">
        <f>[1]x27!$N5</f>
        <v>48.333333333333336</v>
      </c>
    </row>
    <row r="7" spans="1:22" x14ac:dyDescent="0.2">
      <c r="A7" t="s">
        <v>79</v>
      </c>
      <c r="B7">
        <f>'dane '!B7</f>
        <v>7</v>
      </c>
      <c r="C7">
        <f>'dane '!F7</f>
        <v>115.4</v>
      </c>
      <c r="D7">
        <f>'dane '!G7</f>
        <v>312</v>
      </c>
      <c r="E7">
        <f>'dane '!I7</f>
        <v>102.5</v>
      </c>
      <c r="F7">
        <f>[1]x10!$N$6</f>
        <v>21.462500000000002</v>
      </c>
      <c r="G7">
        <f>[1]x11!$N$6</f>
        <v>3.1000000000000005</v>
      </c>
      <c r="H7">
        <f>'dane '!M7</f>
        <v>36</v>
      </c>
      <c r="I7">
        <f>'dane '!N7</f>
        <v>24.2</v>
      </c>
      <c r="J7">
        <f>'dane '!O7</f>
        <v>28</v>
      </c>
      <c r="K7">
        <f>'dane '!P7</f>
        <v>694</v>
      </c>
      <c r="L7">
        <f>'dane '!Q7</f>
        <v>3.3</v>
      </c>
      <c r="M7">
        <f>'dane '!R7</f>
        <v>156.80000000000001</v>
      </c>
      <c r="N7">
        <f>'dane '!S7</f>
        <v>1.2</v>
      </c>
      <c r="O7">
        <f>'dane '!T7</f>
        <v>2576</v>
      </c>
      <c r="P7">
        <v>0.2</v>
      </c>
      <c r="Q7">
        <v>3.09</v>
      </c>
      <c r="R7">
        <v>0.5</v>
      </c>
      <c r="S7">
        <v>0.11</v>
      </c>
      <c r="T7">
        <v>10</v>
      </c>
      <c r="U7">
        <v>25.4</v>
      </c>
      <c r="V7" s="10">
        <f>[1]x27!$N6</f>
        <v>144.90352633826882</v>
      </c>
    </row>
    <row r="8" spans="1:22" x14ac:dyDescent="0.2">
      <c r="A8" t="s">
        <v>69</v>
      </c>
      <c r="B8">
        <f>'dane '!B8</f>
        <v>9</v>
      </c>
      <c r="C8">
        <f>'dane '!F8</f>
        <v>120.1</v>
      </c>
      <c r="D8">
        <f>'dane '!G8</f>
        <v>6</v>
      </c>
      <c r="E8">
        <f>'dane '!I8</f>
        <v>27.6</v>
      </c>
      <c r="F8">
        <f>[1]x10!$N$7</f>
        <v>14.3</v>
      </c>
      <c r="G8">
        <f>[1]x11!$N$7</f>
        <v>3.7625000000000006</v>
      </c>
      <c r="H8">
        <f>'dane '!M8</f>
        <v>18.8</v>
      </c>
      <c r="I8">
        <f>'dane '!N8</f>
        <v>18.899999999999999</v>
      </c>
      <c r="J8">
        <f>'dane '!O8</f>
        <v>1</v>
      </c>
      <c r="K8">
        <f>'dane '!P8</f>
        <v>297</v>
      </c>
      <c r="L8">
        <f>'dane '!Q8</f>
        <v>7.4</v>
      </c>
      <c r="M8">
        <f>'dane '!R8</f>
        <v>5.2</v>
      </c>
      <c r="N8">
        <f>'dane '!S8</f>
        <v>7.2</v>
      </c>
      <c r="O8">
        <f>'dane '!T8</f>
        <v>3258</v>
      </c>
      <c r="P8">
        <v>0.83</v>
      </c>
      <c r="Q8">
        <v>2.38</v>
      </c>
      <c r="R8">
        <v>2.39</v>
      </c>
      <c r="S8">
        <v>0.27</v>
      </c>
      <c r="T8">
        <v>17.5</v>
      </c>
      <c r="U8">
        <v>18</v>
      </c>
      <c r="V8" s="10">
        <f>[1]x27!$N7</f>
        <v>106.25</v>
      </c>
    </row>
    <row r="9" spans="1:22" x14ac:dyDescent="0.2">
      <c r="A9" t="s">
        <v>70</v>
      </c>
      <c r="B9">
        <f>'dane '!B9</f>
        <v>7</v>
      </c>
      <c r="C9">
        <f>'dane '!F9</f>
        <v>94.8</v>
      </c>
      <c r="D9">
        <f>[1]x6!$N$8</f>
        <v>231.76190476190476</v>
      </c>
      <c r="E9">
        <f>'dane '!I9</f>
        <v>-35.5</v>
      </c>
      <c r="F9">
        <f>'dane '!K9</f>
        <v>5.6</v>
      </c>
      <c r="G9">
        <f>'dane '!L9</f>
        <v>7.2</v>
      </c>
      <c r="H9">
        <f>'dane '!M9</f>
        <v>18.399999999999999</v>
      </c>
      <c r="I9">
        <f>'dane '!N9</f>
        <v>29.4</v>
      </c>
      <c r="J9">
        <f>'dane '!O9</f>
        <v>12</v>
      </c>
      <c r="K9">
        <f>'dane '!P9</f>
        <v>740</v>
      </c>
      <c r="L9">
        <f>'dane '!Q9</f>
        <v>16.3</v>
      </c>
      <c r="M9">
        <f>'dane '!R9</f>
        <v>2.2000000000000002</v>
      </c>
      <c r="N9">
        <f>'dane '!S9</f>
        <v>5.0999999999999996</v>
      </c>
      <c r="O9">
        <f>'dane '!T9</f>
        <v>4799</v>
      </c>
      <c r="P9">
        <v>0.42</v>
      </c>
      <c r="Q9">
        <v>4.68</v>
      </c>
      <c r="R9">
        <v>4.16</v>
      </c>
      <c r="S9">
        <v>0.16</v>
      </c>
      <c r="T9">
        <v>7.7</v>
      </c>
      <c r="U9">
        <v>16.7</v>
      </c>
      <c r="V9" s="10">
        <f>[1]x27!$N8</f>
        <v>68.575000000000003</v>
      </c>
    </row>
    <row r="10" spans="1:22" x14ac:dyDescent="0.2">
      <c r="A10" t="s">
        <v>72</v>
      </c>
      <c r="B10">
        <f>'dane '!B10</f>
        <v>16</v>
      </c>
      <c r="C10">
        <f>'dane '!F10</f>
        <v>110.7</v>
      </c>
      <c r="D10">
        <f>'dane '!G10</f>
        <v>276</v>
      </c>
      <c r="E10">
        <f>'dane '!I10</f>
        <v>29.2</v>
      </c>
      <c r="F10">
        <f>[1]x10!$N$9</f>
        <v>40.512499999999996</v>
      </c>
      <c r="G10">
        <f>[1]x11!$N$9</f>
        <v>14.112499999999997</v>
      </c>
      <c r="H10">
        <f>'dane '!M10</f>
        <v>22.4</v>
      </c>
      <c r="I10">
        <f>'dane '!N10</f>
        <v>23.8</v>
      </c>
      <c r="J10">
        <f>'dane '!O10</f>
        <v>-2</v>
      </c>
      <c r="K10">
        <f>'dane '!P10</f>
        <v>398</v>
      </c>
      <c r="L10">
        <f>'dane '!Q10</f>
        <v>16.100000000000001</v>
      </c>
      <c r="M10">
        <f>'dane '!R10</f>
        <v>10.1</v>
      </c>
      <c r="N10">
        <f>'dane '!S10</f>
        <v>9.6</v>
      </c>
      <c r="O10">
        <f>'dane '!T10</f>
        <v>3651</v>
      </c>
      <c r="P10">
        <f>[1]x20!$K$9</f>
        <v>0.53999999999999992</v>
      </c>
      <c r="Q10">
        <v>2.19</v>
      </c>
      <c r="R10">
        <v>1</v>
      </c>
      <c r="S10">
        <v>0.15</v>
      </c>
      <c r="T10">
        <v>12.1</v>
      </c>
      <c r="U10">
        <v>22</v>
      </c>
      <c r="V10" s="10">
        <f>[1]x27!$N9</f>
        <v>28.25</v>
      </c>
    </row>
    <row r="11" spans="1:22" x14ac:dyDescent="0.2">
      <c r="A11" t="s">
        <v>92</v>
      </c>
      <c r="B11">
        <f>'dane '!B11</f>
        <v>13</v>
      </c>
      <c r="C11">
        <f>'dane '!F11</f>
        <v>102.7</v>
      </c>
      <c r="D11">
        <f>[1]x6!$N$10</f>
        <v>231.76190476190476</v>
      </c>
      <c r="E11">
        <f>'dane '!I11</f>
        <v>53.6</v>
      </c>
      <c r="F11">
        <f>[1]x10!$N$10</f>
        <v>10.237500000000001</v>
      </c>
      <c r="G11">
        <f>[1]x11!$N$10</f>
        <v>8.1</v>
      </c>
      <c r="H11">
        <f>'dane '!M11</f>
        <v>16.5</v>
      </c>
      <c r="I11">
        <f>'dane '!N11</f>
        <v>38.200000000000003</v>
      </c>
      <c r="J11">
        <f>'dane '!O11</f>
        <v>7</v>
      </c>
      <c r="K11">
        <f>'dane '!P11</f>
        <v>494</v>
      </c>
      <c r="L11">
        <f>'dane '!Q11</f>
        <v>30</v>
      </c>
      <c r="M11">
        <f>'dane '!R11</f>
        <v>48.4</v>
      </c>
      <c r="N11">
        <f>'dane '!S11</f>
        <v>6.3</v>
      </c>
      <c r="O11">
        <f>'dane '!T11</f>
        <v>956</v>
      </c>
      <c r="P11">
        <v>0.38</v>
      </c>
      <c r="Q11">
        <v>2.91</v>
      </c>
      <c r="R11">
        <v>8.9700000000000006</v>
      </c>
      <c r="S11">
        <v>0.31</v>
      </c>
      <c r="T11">
        <v>18.7</v>
      </c>
      <c r="U11">
        <v>17.100000000000001</v>
      </c>
      <c r="V11" s="10">
        <f>[1]x27!$N10</f>
        <v>132.69999999999999</v>
      </c>
    </row>
    <row r="12" spans="1:22" x14ac:dyDescent="0.2">
      <c r="A12" t="s">
        <v>76</v>
      </c>
      <c r="B12">
        <f>'dane '!B12</f>
        <v>8</v>
      </c>
      <c r="C12">
        <f>'dane '!F12</f>
        <v>112.4</v>
      </c>
      <c r="D12">
        <f>'dane '!G12</f>
        <v>681</v>
      </c>
      <c r="E12">
        <f>'dane '!I12</f>
        <v>51.4</v>
      </c>
      <c r="F12">
        <f>[1]x10!$N$11</f>
        <v>3.65</v>
      </c>
      <c r="G12">
        <f>[1]x11!$N$11</f>
        <v>4.5249999999999995</v>
      </c>
      <c r="H12">
        <f>'dane '!M12</f>
        <v>19.5</v>
      </c>
      <c r="I12">
        <f>'dane '!N12</f>
        <v>13.8</v>
      </c>
      <c r="J12">
        <f>'dane '!O12</f>
        <v>4</v>
      </c>
      <c r="K12">
        <f>'dane '!P12</f>
        <v>536</v>
      </c>
      <c r="L12">
        <f>'dane '!Q12</f>
        <v>9.3000000000000007</v>
      </c>
      <c r="M12">
        <f>'dane '!R12</f>
        <v>101.1</v>
      </c>
      <c r="N12">
        <f>'dane '!S12</f>
        <v>1.7</v>
      </c>
      <c r="O12">
        <f>'dane '!T12</f>
        <v>1034</v>
      </c>
      <c r="P12">
        <f>[1]x20!$K$11</f>
        <v>0.14000000000000001</v>
      </c>
      <c r="Q12">
        <v>1.95</v>
      </c>
      <c r="R12">
        <v>36.71</v>
      </c>
      <c r="S12">
        <v>0.34</v>
      </c>
      <c r="T12">
        <v>22</v>
      </c>
      <c r="U12">
        <v>18.8</v>
      </c>
      <c r="V12" s="10">
        <f>[1]x27!$N11</f>
        <v>434.97499999999997</v>
      </c>
    </row>
    <row r="13" spans="1:22" x14ac:dyDescent="0.2">
      <c r="A13" t="s">
        <v>74</v>
      </c>
      <c r="B13">
        <f>'dane '!B13</f>
        <v>16</v>
      </c>
      <c r="C13">
        <f>'dane '!F13</f>
        <v>110.8</v>
      </c>
      <c r="D13">
        <f>'dane '!G13</f>
        <v>211</v>
      </c>
      <c r="E13">
        <f>'dane '!I13</f>
        <v>71.900000000000006</v>
      </c>
      <c r="F13">
        <f>[1]x10!$N$12</f>
        <v>20.8125</v>
      </c>
      <c r="G13">
        <f>[1]x11!$N$12</f>
        <v>7.2999999999999989</v>
      </c>
      <c r="H13">
        <f>'dane '!M13</f>
        <v>19.899999999999999</v>
      </c>
      <c r="I13">
        <f>'dane '!N13</f>
        <v>16.100000000000001</v>
      </c>
      <c r="J13">
        <f>'dane '!O13</f>
        <v>4</v>
      </c>
      <c r="K13">
        <f>'dane '!P13</f>
        <v>447</v>
      </c>
      <c r="L13">
        <f>'dane '!Q13</f>
        <v>7.2</v>
      </c>
      <c r="M13">
        <f>'dane '!R13</f>
        <v>11.6</v>
      </c>
      <c r="N13">
        <f>'dane '!S13</f>
        <v>7.6</v>
      </c>
      <c r="O13">
        <f>'dane '!T13</f>
        <v>2935</v>
      </c>
      <c r="P13">
        <v>0.42</v>
      </c>
      <c r="Q13">
        <v>2.0299999999999998</v>
      </c>
      <c r="R13">
        <v>0.5</v>
      </c>
      <c r="S13">
        <v>0.12</v>
      </c>
      <c r="T13">
        <v>25</v>
      </c>
      <c r="U13">
        <v>29.3</v>
      </c>
      <c r="V13" s="10">
        <f>[1]x27!$N12</f>
        <v>145.53229055046864</v>
      </c>
    </row>
    <row r="14" spans="1:22" x14ac:dyDescent="0.2">
      <c r="A14" t="s">
        <v>75</v>
      </c>
      <c r="B14">
        <f>'dane '!B14</f>
        <v>23</v>
      </c>
      <c r="C14">
        <f>'dane '!F14</f>
        <v>93.3</v>
      </c>
      <c r="D14">
        <f>'dane '!G14</f>
        <v>97</v>
      </c>
      <c r="E14">
        <f>'dane '!I14</f>
        <v>81.2</v>
      </c>
      <c r="F14">
        <f>[1]x10!$N$13</f>
        <v>8.2125000000000004</v>
      </c>
      <c r="G14">
        <f>[1]x11!$N$13</f>
        <v>3.8875000000000006</v>
      </c>
      <c r="H14">
        <f>'dane '!M14</f>
        <v>26.5</v>
      </c>
      <c r="I14">
        <f>'dane '!N14</f>
        <v>20.5</v>
      </c>
      <c r="J14">
        <f>'dane '!O14</f>
        <v>0</v>
      </c>
      <c r="K14">
        <f>'dane '!P14</f>
        <v>590</v>
      </c>
      <c r="L14">
        <f>'dane '!Q14</f>
        <v>9.1999999999999993</v>
      </c>
      <c r="M14">
        <f>'dane '!R14</f>
        <v>68.900000000000006</v>
      </c>
      <c r="N14">
        <f>'dane '!S14</f>
        <v>3.7</v>
      </c>
      <c r="O14">
        <f>'dane '!T14</f>
        <v>153</v>
      </c>
      <c r="P14">
        <v>0.27</v>
      </c>
      <c r="Q14">
        <v>1.83</v>
      </c>
      <c r="R14">
        <v>6.76</v>
      </c>
      <c r="S14">
        <v>0.2</v>
      </c>
      <c r="T14">
        <v>17.899999999999999</v>
      </c>
      <c r="U14">
        <v>24</v>
      </c>
      <c r="V14" s="10">
        <f>[1]x27!$N13</f>
        <v>259.75</v>
      </c>
    </row>
    <row r="15" spans="1:22" x14ac:dyDescent="0.2">
      <c r="A15" t="s">
        <v>85</v>
      </c>
      <c r="B15">
        <f>'dane '!B15</f>
        <v>8</v>
      </c>
      <c r="C15">
        <f>'dane '!F15</f>
        <v>120.2</v>
      </c>
      <c r="D15">
        <f>'dane '!G15</f>
        <v>1</v>
      </c>
      <c r="E15">
        <f>'dane '!I15</f>
        <v>38.1</v>
      </c>
      <c r="F15">
        <f>'dane '!K15</f>
        <v>3.9</v>
      </c>
      <c r="G15">
        <f>'dane '!L15</f>
        <v>2.1</v>
      </c>
      <c r="H15">
        <f>'dane '!M15</f>
        <v>31.3</v>
      </c>
      <c r="I15">
        <f>'dane '!N15</f>
        <v>11.2</v>
      </c>
      <c r="J15">
        <f>'dane '!O15</f>
        <v>17</v>
      </c>
      <c r="K15">
        <f>'dane '!P15</f>
        <v>597</v>
      </c>
      <c r="L15">
        <f>'dane '!Q15</f>
        <v>2.8</v>
      </c>
      <c r="M15">
        <f>'dane '!R15</f>
        <v>0.1</v>
      </c>
      <c r="N15">
        <f>'dane '!S15</f>
        <v>2.5</v>
      </c>
      <c r="O15">
        <f>'dane '!T15</f>
        <v>1346</v>
      </c>
      <c r="P15">
        <f>[1]x20!$K$14</f>
        <v>0.30333333333333329</v>
      </c>
      <c r="Q15">
        <v>3.62</v>
      </c>
      <c r="R15">
        <v>12.85</v>
      </c>
      <c r="S15">
        <v>0.22</v>
      </c>
      <c r="T15">
        <v>10</v>
      </c>
      <c r="U15">
        <v>16</v>
      </c>
      <c r="V15" s="10">
        <f>[1]x27!$N14</f>
        <v>130.75</v>
      </c>
    </row>
    <row r="16" spans="1:22" x14ac:dyDescent="0.2">
      <c r="A16" t="s">
        <v>73</v>
      </c>
      <c r="B16">
        <f>'dane '!B16</f>
        <v>11</v>
      </c>
      <c r="C16">
        <f>'dane '!F16</f>
        <v>100.9</v>
      </c>
      <c r="D16">
        <f>'dane '!G16</f>
        <v>84</v>
      </c>
      <c r="E16">
        <f>'dane '!I16</f>
        <v>90.9</v>
      </c>
      <c r="F16">
        <f>'dane '!K16</f>
        <v>14.7</v>
      </c>
      <c r="G16">
        <f>'dane '!L16</f>
        <v>6.7</v>
      </c>
      <c r="H16">
        <f>'dane '!M16</f>
        <v>14.5</v>
      </c>
      <c r="I16">
        <f>'dane '!N16</f>
        <v>41.1</v>
      </c>
      <c r="J16">
        <f>'dane '!O16</f>
        <v>6</v>
      </c>
      <c r="K16">
        <f>'dane '!P16</f>
        <v>792</v>
      </c>
      <c r="L16">
        <f>'dane '!Q16</f>
        <v>3.2</v>
      </c>
      <c r="M16">
        <f>'dane '!R16</f>
        <v>11.9</v>
      </c>
      <c r="N16">
        <f>'dane '!S16</f>
        <v>0.9</v>
      </c>
      <c r="O16">
        <f>'dane '!T16</f>
        <v>255</v>
      </c>
      <c r="P16">
        <v>0.42</v>
      </c>
      <c r="Q16">
        <v>2.42</v>
      </c>
      <c r="R16">
        <v>1.5</v>
      </c>
      <c r="S16">
        <v>0.08</v>
      </c>
      <c r="T16">
        <v>8.8000000000000007</v>
      </c>
      <c r="U16">
        <v>23.3</v>
      </c>
      <c r="V16" s="10">
        <f>[1]x27!$N15</f>
        <v>21.266666666666666</v>
      </c>
    </row>
    <row r="17" spans="1:22" x14ac:dyDescent="0.2">
      <c r="A17" t="s">
        <v>81</v>
      </c>
      <c r="B17">
        <f>'dane '!B17</f>
        <v>10</v>
      </c>
      <c r="C17">
        <f>'dane '!F17</f>
        <v>109.8</v>
      </c>
      <c r="D17">
        <f>'dane '!G17</f>
        <v>140</v>
      </c>
      <c r="E17">
        <f>'dane '!I17</f>
        <v>62</v>
      </c>
      <c r="F17">
        <f>[1]x10!$N$16</f>
        <v>6.8374999999999995</v>
      </c>
      <c r="G17">
        <f>[1]x11!$N$16</f>
        <v>8.6875</v>
      </c>
      <c r="H17">
        <f>'dane '!M17</f>
        <v>20</v>
      </c>
      <c r="I17">
        <f>'dane '!N17</f>
        <v>12.6</v>
      </c>
      <c r="J17">
        <f>'dane '!O17</f>
        <v>9</v>
      </c>
      <c r="K17">
        <f>'dane '!P17</f>
        <v>405</v>
      </c>
      <c r="L17">
        <f>'dane '!Q17</f>
        <v>16.899999999999999</v>
      </c>
      <c r="M17">
        <f>'dane '!R17</f>
        <v>8.9</v>
      </c>
      <c r="N17">
        <f>'dane '!S17</f>
        <v>3.5</v>
      </c>
      <c r="O17">
        <f>'dane '!T17</f>
        <v>210</v>
      </c>
      <c r="P17">
        <v>0.6</v>
      </c>
      <c r="Q17">
        <v>1.8</v>
      </c>
      <c r="R17">
        <v>1.95</v>
      </c>
      <c r="S17">
        <v>0.18</v>
      </c>
      <c r="T17">
        <v>10</v>
      </c>
      <c r="U17">
        <v>35.9</v>
      </c>
      <c r="V17" s="10">
        <f>[1]x27!$N16</f>
        <v>36.933333333333337</v>
      </c>
    </row>
    <row r="18" spans="1:22" x14ac:dyDescent="0.2">
      <c r="A18" t="s">
        <v>82</v>
      </c>
      <c r="B18">
        <f>'dane '!B18</f>
        <v>15</v>
      </c>
      <c r="C18">
        <f>'dane '!F18</f>
        <v>103.9</v>
      </c>
      <c r="D18">
        <f>'dane '!G18</f>
        <v>153</v>
      </c>
      <c r="E18">
        <f>'dane '!I18</f>
        <v>98.2</v>
      </c>
      <c r="F18">
        <f>[1]x10!$N$17</f>
        <v>2.9125000000000001</v>
      </c>
      <c r="G18">
        <f>[1]x11!$N$17</f>
        <v>4.4000000000000004</v>
      </c>
      <c r="H18">
        <f>'dane '!M18</f>
        <v>22.5</v>
      </c>
      <c r="I18">
        <f>'dane '!N18</f>
        <v>27.6</v>
      </c>
      <c r="J18">
        <f>'dane '!O18</f>
        <v>5</v>
      </c>
      <c r="K18">
        <f>'dane '!P18</f>
        <v>683</v>
      </c>
      <c r="L18">
        <f>'dane '!Q18</f>
        <v>1.5</v>
      </c>
      <c r="M18">
        <f>'dane '!R18</f>
        <v>0.6</v>
      </c>
      <c r="N18">
        <f>'dane '!S18</f>
        <v>2.4</v>
      </c>
      <c r="O18">
        <f>'dane '!T18</f>
        <v>423</v>
      </c>
      <c r="P18">
        <v>0.42</v>
      </c>
      <c r="Q18">
        <v>2.64</v>
      </c>
      <c r="R18">
        <v>0.83</v>
      </c>
      <c r="S18">
        <v>0.2</v>
      </c>
      <c r="T18">
        <v>15.5</v>
      </c>
      <c r="U18">
        <v>16.5</v>
      </c>
      <c r="V18" s="10">
        <f>[1]x27!$N17</f>
        <v>9.64</v>
      </c>
    </row>
    <row r="19" spans="1:22" x14ac:dyDescent="0.2">
      <c r="A19" t="s">
        <v>80</v>
      </c>
      <c r="B19">
        <f>'dane '!B19</f>
        <v>11</v>
      </c>
      <c r="C19">
        <f>'dane '!F19</f>
        <v>126.3</v>
      </c>
      <c r="D19">
        <f>'dane '!G19</f>
        <v>2</v>
      </c>
      <c r="E19">
        <f>'dane '!I19</f>
        <v>66.7</v>
      </c>
      <c r="F19">
        <f>'dane '!K19</f>
        <v>3.7</v>
      </c>
      <c r="G19">
        <f>'dane '!L19</f>
        <v>12.2</v>
      </c>
      <c r="H19">
        <f>'dane '!M19</f>
        <v>21.4</v>
      </c>
      <c r="I19">
        <f>'dane '!N19</f>
        <v>20.6</v>
      </c>
      <c r="J19">
        <f>'dane '!O19</f>
        <v>2</v>
      </c>
      <c r="K19">
        <f>'dane '!P19</f>
        <v>343</v>
      </c>
      <c r="L19">
        <f>'dane '!Q19</f>
        <v>31.1</v>
      </c>
      <c r="M19">
        <f>'dane '!R19</f>
        <v>16</v>
      </c>
      <c r="N19">
        <f>'dane '!S19</f>
        <v>9.4</v>
      </c>
      <c r="O19">
        <f>'dane '!T19</f>
        <v>13603</v>
      </c>
      <c r="P19">
        <v>0.28999999999999998</v>
      </c>
      <c r="Q19">
        <v>2.23</v>
      </c>
      <c r="R19">
        <v>0</v>
      </c>
      <c r="S19">
        <v>0.1</v>
      </c>
      <c r="T19">
        <v>13.6</v>
      </c>
      <c r="U19">
        <v>42.2</v>
      </c>
      <c r="V19" s="10">
        <f>[1]x27!$N18</f>
        <v>27.9</v>
      </c>
    </row>
    <row r="20" spans="1:22" x14ac:dyDescent="0.2">
      <c r="A20" t="s">
        <v>84</v>
      </c>
      <c r="B20">
        <f>'dane '!B20</f>
        <v>13</v>
      </c>
      <c r="C20">
        <f>'dane '!F20</f>
        <v>95.2</v>
      </c>
      <c r="D20">
        <f>[1]x6!$N$19</f>
        <v>231.76190476190473</v>
      </c>
      <c r="E20">
        <f>'dane '!I20</f>
        <v>100</v>
      </c>
      <c r="F20">
        <f>[1]x10!$N$19</f>
        <v>16.574999999999999</v>
      </c>
      <c r="G20">
        <f>[1]x11!$N$19</f>
        <v>3.35</v>
      </c>
      <c r="H20">
        <f>'dane '!M20</f>
        <v>25.9</v>
      </c>
      <c r="I20">
        <f>'dane '!N20</f>
        <v>10.7</v>
      </c>
      <c r="J20">
        <f>'dane '!O20</f>
        <v>46</v>
      </c>
      <c r="K20">
        <f>'dane '!P20</f>
        <v>624</v>
      </c>
      <c r="L20">
        <f>'dane '!Q20</f>
        <v>0.1</v>
      </c>
      <c r="M20">
        <f>'dane '!R20</f>
        <v>0</v>
      </c>
      <c r="N20">
        <f>'dane '!S20</f>
        <v>0.2</v>
      </c>
      <c r="O20">
        <f>'dane '!T20</f>
        <v>376</v>
      </c>
      <c r="P20">
        <v>0.42</v>
      </c>
      <c r="Q20">
        <v>3.19</v>
      </c>
      <c r="R20">
        <v>0.32</v>
      </c>
      <c r="S20">
        <v>0.03</v>
      </c>
      <c r="T20">
        <v>16.100000000000001</v>
      </c>
      <c r="U20">
        <v>19.5</v>
      </c>
      <c r="V20" s="10">
        <f>[1]x27!$N19</f>
        <v>143.91419305977459</v>
      </c>
    </row>
    <row r="21" spans="1:22" x14ac:dyDescent="0.2">
      <c r="A21" t="s">
        <v>71</v>
      </c>
      <c r="B21">
        <f>'dane '!B21</f>
        <v>10</v>
      </c>
      <c r="C21">
        <f>'dane '!F21</f>
        <v>116</v>
      </c>
      <c r="D21">
        <f>'dane '!G21</f>
        <v>868</v>
      </c>
      <c r="E21">
        <f>'dane '!I21</f>
        <v>60.9</v>
      </c>
      <c r="F21">
        <f>[1]x10!$N$20</f>
        <v>4.7874999999999996</v>
      </c>
      <c r="G21">
        <f>[1]x11!$N$20</f>
        <v>2.7875000000000001</v>
      </c>
      <c r="H21">
        <f>'dane '!M21</f>
        <v>28.9</v>
      </c>
      <c r="I21">
        <f>'dane '!N21</f>
        <v>16.2</v>
      </c>
      <c r="J21">
        <f>'dane '!O21</f>
        <v>1</v>
      </c>
      <c r="K21">
        <f>'dane '!P21</f>
        <v>564</v>
      </c>
      <c r="L21">
        <f>'dane '!Q21</f>
        <v>7.7</v>
      </c>
      <c r="M21">
        <f>'dane '!R21</f>
        <v>21.5</v>
      </c>
      <c r="N21">
        <f>'dane '!S21</f>
        <v>4.9000000000000004</v>
      </c>
      <c r="O21">
        <f>'dane '!T21</f>
        <v>357</v>
      </c>
      <c r="P21">
        <v>0.44</v>
      </c>
      <c r="Q21">
        <v>2.35</v>
      </c>
      <c r="R21">
        <v>81.66</v>
      </c>
      <c r="S21">
        <v>0.34</v>
      </c>
      <c r="T21">
        <v>13.6</v>
      </c>
      <c r="U21">
        <v>20.2</v>
      </c>
      <c r="V21" s="10">
        <f>[1]x27!$N20</f>
        <v>410.24285714285713</v>
      </c>
    </row>
    <row r="22" spans="1:22" x14ac:dyDescent="0.2">
      <c r="A22" t="s">
        <v>87</v>
      </c>
      <c r="B22">
        <f>'dane '!B22</f>
        <v>8</v>
      </c>
      <c r="C22">
        <f>'dane '!F22</f>
        <v>118.4</v>
      </c>
      <c r="D22">
        <f>[1]x6!$N$21</f>
        <v>231.76190476190473</v>
      </c>
      <c r="E22">
        <f>'dane '!I22</f>
        <v>19.600000000000001</v>
      </c>
      <c r="F22">
        <f>[1]x10!$N$21</f>
        <v>21.012499999999999</v>
      </c>
      <c r="G22">
        <f>[1]x11!$N$21</f>
        <v>6.4375</v>
      </c>
      <c r="H22">
        <f>'dane '!M22</f>
        <v>19.7</v>
      </c>
      <c r="I22">
        <f>'dane '!N22</f>
        <v>14.8</v>
      </c>
      <c r="J22">
        <f>'dane '!O22</f>
        <v>10</v>
      </c>
      <c r="K22">
        <f>'dane '!P22</f>
        <v>321</v>
      </c>
      <c r="L22">
        <f>'dane '!Q22</f>
        <v>6.9</v>
      </c>
      <c r="M22">
        <f>'dane '!R22</f>
        <v>40.1</v>
      </c>
      <c r="N22">
        <f>'dane '!S22</f>
        <v>1</v>
      </c>
      <c r="O22">
        <f>'dane '!T22</f>
        <v>3871</v>
      </c>
      <c r="P22">
        <v>0.72</v>
      </c>
      <c r="Q22">
        <v>2.65</v>
      </c>
      <c r="R22">
        <v>12.33</v>
      </c>
      <c r="S22">
        <v>0.2</v>
      </c>
      <c r="T22">
        <v>29.8</v>
      </c>
      <c r="U22">
        <v>39.5</v>
      </c>
      <c r="V22" s="10">
        <f>[1]x27!$N21</f>
        <v>442.83333333333331</v>
      </c>
    </row>
    <row r="23" spans="1:22" x14ac:dyDescent="0.2">
      <c r="A23" t="s">
        <v>88</v>
      </c>
      <c r="B23">
        <f>'dane '!B23</f>
        <v>17</v>
      </c>
      <c r="C23">
        <f>'dane '!F23</f>
        <v>98.8</v>
      </c>
      <c r="D23">
        <f>'dane '!G23</f>
        <v>120</v>
      </c>
      <c r="E23">
        <f>'dane '!I23</f>
        <v>84</v>
      </c>
      <c r="F23">
        <f>'dane '!K23</f>
        <v>16.2</v>
      </c>
      <c r="G23">
        <f>'dane '!L23</f>
        <v>7.5</v>
      </c>
      <c r="H23">
        <f>'dane '!M23</f>
        <v>25.3</v>
      </c>
      <c r="I23">
        <f>'dane '!N23</f>
        <v>20.399999999999999</v>
      </c>
      <c r="J23">
        <f>'dane '!O23</f>
        <v>6</v>
      </c>
      <c r="K23">
        <f>'dane '!P23</f>
        <v>465</v>
      </c>
      <c r="L23">
        <f>'dane '!Q23</f>
        <v>20.8</v>
      </c>
      <c r="M23">
        <f>'dane '!R23</f>
        <v>44.8</v>
      </c>
      <c r="N23">
        <f>'dane '!S23</f>
        <v>7.2</v>
      </c>
      <c r="O23">
        <f>'dane '!T23</f>
        <v>4142</v>
      </c>
      <c r="P23">
        <v>0.33</v>
      </c>
      <c r="Q23">
        <v>2.79</v>
      </c>
      <c r="R23">
        <v>1.83</v>
      </c>
      <c r="S23">
        <v>0.11</v>
      </c>
      <c r="T23">
        <v>21.2</v>
      </c>
      <c r="U23">
        <v>25</v>
      </c>
      <c r="V23" s="10">
        <f>[1]x27!$N22</f>
        <v>95.699999999999989</v>
      </c>
    </row>
    <row r="24" spans="1:22" x14ac:dyDescent="0.2">
      <c r="A24" t="s">
        <v>89</v>
      </c>
      <c r="B24">
        <f>'dane '!B24</f>
        <v>13</v>
      </c>
      <c r="C24">
        <f>'dane '!F24</f>
        <v>68.5</v>
      </c>
      <c r="D24">
        <f>'dane '!G24</f>
        <v>229</v>
      </c>
      <c r="E24">
        <f>'dane '!I24</f>
        <v>29.4</v>
      </c>
      <c r="F24">
        <f>[1]x10!$N$23</f>
        <v>15</v>
      </c>
      <c r="G24">
        <f>[1]x11!$N$23</f>
        <v>7.9</v>
      </c>
      <c r="H24">
        <f>[1]x12!$N$23</f>
        <v>27.96</v>
      </c>
      <c r="I24">
        <f>'dane '!N24</f>
        <v>17</v>
      </c>
      <c r="J24">
        <f>'dane '!O24</f>
        <v>0</v>
      </c>
      <c r="K24">
        <f>'dane '!P24</f>
        <v>396</v>
      </c>
      <c r="L24">
        <f>'dane '!Q24</f>
        <v>17.100000000000001</v>
      </c>
      <c r="M24">
        <f>'dane '!R24</f>
        <v>29.1</v>
      </c>
      <c r="N24">
        <f>'dane '!S24</f>
        <v>0.8</v>
      </c>
      <c r="O24">
        <f>'dane '!T24</f>
        <v>3676</v>
      </c>
      <c r="P24">
        <v>0.67</v>
      </c>
      <c r="Q24">
        <v>1.92</v>
      </c>
      <c r="R24">
        <v>2</v>
      </c>
      <c r="S24">
        <v>0.15</v>
      </c>
      <c r="T24">
        <v>20.2</v>
      </c>
      <c r="U24">
        <f>[1]x26!$N$23</f>
        <v>41.82</v>
      </c>
      <c r="V24">
        <f>'dane '!AB24</f>
        <v>267.7</v>
      </c>
    </row>
    <row r="25" spans="1:22" x14ac:dyDescent="0.2">
      <c r="A25" t="s">
        <v>91</v>
      </c>
      <c r="B25">
        <f>'dane '!B25</f>
        <v>12</v>
      </c>
      <c r="C25">
        <f>'dane '!F25</f>
        <v>101.3</v>
      </c>
      <c r="D25">
        <f>'dane '!G25</f>
        <v>1</v>
      </c>
      <c r="E25">
        <f>'dane '!I25</f>
        <v>63.8</v>
      </c>
      <c r="F25">
        <f>[1]x10!$N$24</f>
        <v>12.15</v>
      </c>
      <c r="G25">
        <f>[1]x11!$N$24</f>
        <v>6.6875</v>
      </c>
      <c r="H25">
        <f>'dane '!M25</f>
        <v>19.399999999999999</v>
      </c>
      <c r="I25">
        <f>'dane '!N25</f>
        <v>13.8</v>
      </c>
      <c r="J25">
        <f>'dane '!O25</f>
        <v>-2</v>
      </c>
      <c r="K25">
        <f>'dane '!P25</f>
        <v>284</v>
      </c>
      <c r="L25">
        <f>'dane '!Q25</f>
        <v>6.6</v>
      </c>
      <c r="M25">
        <f>'dane '!R25</f>
        <v>31.8</v>
      </c>
      <c r="N25">
        <f>'dane '!S25</f>
        <v>6.2</v>
      </c>
      <c r="O25">
        <f>'dane '!T25</f>
        <v>954</v>
      </c>
      <c r="P25">
        <v>1.02</v>
      </c>
      <c r="Q25">
        <v>2.23</v>
      </c>
      <c r="R25">
        <v>0.33</v>
      </c>
      <c r="S25">
        <v>0.16</v>
      </c>
      <c r="T25">
        <v>27</v>
      </c>
      <c r="U25">
        <v>26.7</v>
      </c>
      <c r="V25" s="10">
        <f>[1]x27!$N24</f>
        <v>144.01113543840199</v>
      </c>
    </row>
    <row r="26" spans="1:22" x14ac:dyDescent="0.2">
      <c r="A26" t="s">
        <v>90</v>
      </c>
      <c r="B26">
        <f>'dane '!B26</f>
        <v>31</v>
      </c>
      <c r="C26">
        <f>'dane '!F26</f>
        <v>99.9</v>
      </c>
      <c r="D26">
        <f>'dane '!G26</f>
        <v>1</v>
      </c>
      <c r="E26">
        <f>'dane '!I26</f>
        <v>52</v>
      </c>
      <c r="F26">
        <f>[1]x10!$N$25</f>
        <v>5.0375000000000005</v>
      </c>
      <c r="G26">
        <f>[1]x11!$N$25</f>
        <v>6.8875000000000002</v>
      </c>
      <c r="H26">
        <f>'dane '!M26</f>
        <v>17.5</v>
      </c>
      <c r="I26">
        <f>'dane '!N26</f>
        <v>21.5</v>
      </c>
      <c r="J26">
        <f>'dane '!O26</f>
        <v>8</v>
      </c>
      <c r="K26">
        <f>'dane '!P26</f>
        <v>516</v>
      </c>
      <c r="L26">
        <f>'dane '!Q26</f>
        <v>15.6</v>
      </c>
      <c r="M26">
        <f>'dane '!R26</f>
        <v>4.5999999999999996</v>
      </c>
      <c r="N26">
        <f>'dane '!S26</f>
        <v>5.5</v>
      </c>
      <c r="O26">
        <f>'dane '!T26</f>
        <v>282</v>
      </c>
      <c r="P26">
        <v>0.73</v>
      </c>
      <c r="Q26">
        <v>2.96</v>
      </c>
      <c r="R26">
        <v>1</v>
      </c>
      <c r="S26">
        <v>0.38</v>
      </c>
      <c r="T26">
        <v>13.9</v>
      </c>
      <c r="U26">
        <v>17.100000000000001</v>
      </c>
      <c r="V26" s="10">
        <f>[1]x27!$N25</f>
        <v>23.599999999999998</v>
      </c>
    </row>
    <row r="27" spans="1:22" x14ac:dyDescent="0.2">
      <c r="A27" t="s">
        <v>93</v>
      </c>
      <c r="B27">
        <f>'dane '!B27</f>
        <v>14</v>
      </c>
      <c r="C27">
        <f>'dane '!F27</f>
        <v>113.4</v>
      </c>
      <c r="D27">
        <f>'dane '!G27</f>
        <v>113</v>
      </c>
      <c r="E27">
        <f>'dane '!I27</f>
        <v>37</v>
      </c>
      <c r="F27">
        <f>[1]x10!$N$26</f>
        <v>2.6374999999999997</v>
      </c>
      <c r="G27">
        <f>[1]x11!$N$26</f>
        <v>4.3624999999999998</v>
      </c>
      <c r="H27">
        <f>'dane '!M27</f>
        <v>12.6</v>
      </c>
      <c r="I27">
        <f>'dane '!N27</f>
        <v>20.399999999999999</v>
      </c>
      <c r="J27">
        <f>'dane '!O27</f>
        <v>2</v>
      </c>
      <c r="K27">
        <f>'dane '!P27</f>
        <v>490</v>
      </c>
      <c r="L27">
        <f>'dane '!Q27</f>
        <v>42.7</v>
      </c>
      <c r="M27">
        <f>'dane '!R27</f>
        <v>4.5</v>
      </c>
      <c r="N27">
        <f>'dane '!S27</f>
        <v>7.2</v>
      </c>
      <c r="O27">
        <f>'dane '!T27</f>
        <v>1214</v>
      </c>
      <c r="P27">
        <v>0.32</v>
      </c>
      <c r="Q27">
        <v>2.61</v>
      </c>
      <c r="R27">
        <v>0.75</v>
      </c>
      <c r="S27">
        <v>0.16</v>
      </c>
      <c r="T27">
        <v>21.5</v>
      </c>
      <c r="U27">
        <v>16.3</v>
      </c>
      <c r="V27" s="10">
        <f>[1]x27!$N26</f>
        <v>71.7</v>
      </c>
    </row>
    <row r="28" spans="1:22" x14ac:dyDescent="0.2">
      <c r="A28" t="s">
        <v>83</v>
      </c>
      <c r="B28">
        <f>'dane '!B28</f>
        <v>15</v>
      </c>
      <c r="C28">
        <f>'dane '!F28</f>
        <v>102.4</v>
      </c>
      <c r="D28">
        <f>'dane '!G28</f>
        <v>615</v>
      </c>
      <c r="E28">
        <f>'dane '!I28</f>
        <v>61.6</v>
      </c>
      <c r="F28">
        <f>'dane '!K28</f>
        <v>3.9</v>
      </c>
      <c r="G28">
        <f>'dane '!L28</f>
        <v>5.7</v>
      </c>
      <c r="H28">
        <f>'dane '!M28</f>
        <v>17.100000000000001</v>
      </c>
      <c r="I28">
        <f>'dane '!N28</f>
        <v>15.1</v>
      </c>
      <c r="J28">
        <f>'dane '!O28</f>
        <v>-1</v>
      </c>
      <c r="K28">
        <f>'dane '!P28</f>
        <v>468</v>
      </c>
      <c r="L28">
        <f>'dane '!Q28</f>
        <v>7.4</v>
      </c>
      <c r="M28">
        <f>'dane '!R28</f>
        <v>76.900000000000006</v>
      </c>
      <c r="N28">
        <f>'dane '!S28</f>
        <v>2.1</v>
      </c>
      <c r="O28">
        <f>'dane '!T28</f>
        <v>993</v>
      </c>
      <c r="P28">
        <v>0.51</v>
      </c>
      <c r="Q28">
        <v>2.78</v>
      </c>
      <c r="R28">
        <v>5.51</v>
      </c>
      <c r="S28">
        <v>0.25</v>
      </c>
      <c r="T28">
        <v>19.100000000000001</v>
      </c>
      <c r="U28">
        <v>31.4</v>
      </c>
      <c r="V28" s="10">
        <f>[1]x27!$N27</f>
        <v>144.12425003756678</v>
      </c>
    </row>
    <row r="29" spans="1:22" x14ac:dyDescent="0.2">
      <c r="A29" t="s">
        <v>94</v>
      </c>
      <c r="B29">
        <f>'dane '!B29</f>
        <v>7</v>
      </c>
      <c r="C29">
        <f>'dane '!F29</f>
        <v>120.4</v>
      </c>
      <c r="D29">
        <f>[1]x6!$N$28</f>
        <v>231.76190476190473</v>
      </c>
      <c r="E29">
        <f>'dane '!I29</f>
        <v>21.2</v>
      </c>
      <c r="F29">
        <f>'dane '!K29</f>
        <v>11</v>
      </c>
      <c r="G29">
        <f>'dane '!L29</f>
        <v>2.7</v>
      </c>
      <c r="H29">
        <f>'dane '!M29</f>
        <v>22.3</v>
      </c>
      <c r="I29">
        <f>'dane '!N29</f>
        <v>11.9</v>
      </c>
      <c r="J29">
        <f>[1]x14!$N$28</f>
        <v>-0.54545454545454541</v>
      </c>
      <c r="K29">
        <f>'dane '!P29</f>
        <v>583</v>
      </c>
      <c r="L29">
        <f>'dane '!Q29</f>
        <v>1.5</v>
      </c>
      <c r="M29">
        <f>'dane '!R29</f>
        <v>90.2</v>
      </c>
      <c r="N29">
        <f>'dane '!S29</f>
        <v>3.4</v>
      </c>
      <c r="O29">
        <f>'dane '!T29</f>
        <v>5256</v>
      </c>
      <c r="P29">
        <v>0.31</v>
      </c>
      <c r="Q29">
        <v>2.2000000000000002</v>
      </c>
      <c r="R29">
        <v>18.350000000000001</v>
      </c>
      <c r="S29">
        <v>0.16</v>
      </c>
      <c r="T29">
        <v>13.9</v>
      </c>
      <c r="U29">
        <v>23.7</v>
      </c>
      <c r="V29" s="10">
        <f>[1]x27!$N28</f>
        <v>325.20000000000005</v>
      </c>
    </row>
    <row r="30" spans="1:22" x14ac:dyDescent="0.2">
      <c r="A30" t="s">
        <v>78</v>
      </c>
      <c r="B30">
        <f>'dane '!B30</f>
        <v>14</v>
      </c>
      <c r="C30">
        <f>'dane '!F30</f>
        <v>115.8</v>
      </c>
      <c r="D30">
        <f>'dane '!G30</f>
        <v>268</v>
      </c>
      <c r="E30">
        <f>'dane '!I30</f>
        <v>85.9</v>
      </c>
      <c r="F30">
        <f>'dane '!K30</f>
        <v>6.6</v>
      </c>
      <c r="G30">
        <f>'dane '!L30</f>
        <v>3.5</v>
      </c>
      <c r="H30">
        <f>'dane '!M30</f>
        <v>25</v>
      </c>
      <c r="I30">
        <f>'dane '!N30</f>
        <v>15.1</v>
      </c>
      <c r="J30">
        <f>'dane '!O30</f>
        <v>3</v>
      </c>
      <c r="K30">
        <f>'dane '!P30</f>
        <v>559</v>
      </c>
      <c r="L30">
        <f>'dane '!Q30</f>
        <v>8.3000000000000007</v>
      </c>
      <c r="M30">
        <f>'dane '!R30</f>
        <v>34.1</v>
      </c>
      <c r="N30">
        <f>'dane '!S30</f>
        <v>7.9</v>
      </c>
      <c r="O30">
        <f>'dane '!T30</f>
        <v>2800</v>
      </c>
      <c r="P30">
        <v>0.85</v>
      </c>
      <c r="Q30">
        <v>2.86</v>
      </c>
      <c r="R30">
        <v>15.34</v>
      </c>
      <c r="S30">
        <v>0.19</v>
      </c>
      <c r="T30">
        <v>21.8</v>
      </c>
      <c r="U30">
        <v>25.9</v>
      </c>
      <c r="V30" s="10">
        <f>[1]x27!$N29</f>
        <v>144.2523062613476</v>
      </c>
    </row>
    <row r="31" spans="1:22" x14ac:dyDescent="0.2">
      <c r="A31" s="4" t="s">
        <v>119</v>
      </c>
      <c r="B31" s="4">
        <f>AVERAGE(B3:B30)</f>
        <v>14.142857142857142</v>
      </c>
      <c r="C31" s="4">
        <f t="shared" ref="C31:E31" si="0">AVERAGE(C3:C30)</f>
        <v>105.33571428571432</v>
      </c>
      <c r="D31" s="4">
        <f t="shared" si="0"/>
        <v>236.02040816326527</v>
      </c>
      <c r="E31" s="4">
        <f t="shared" si="0"/>
        <v>57.146428571428586</v>
      </c>
      <c r="F31" s="4">
        <f t="shared" ref="F31:U31" si="1">AVERAGE(F3:F30)</f>
        <v>12.166517857142855</v>
      </c>
      <c r="G31" s="4">
        <f t="shared" si="1"/>
        <v>5.9785714285714278</v>
      </c>
      <c r="H31" s="4">
        <f t="shared" si="1"/>
        <v>21.361326530612242</v>
      </c>
      <c r="I31" s="4">
        <f t="shared" si="1"/>
        <v>19.571428571428573</v>
      </c>
      <c r="J31" s="4">
        <f t="shared" si="1"/>
        <v>6.9090909090909092</v>
      </c>
      <c r="K31" s="4">
        <f t="shared" si="1"/>
        <v>511.75</v>
      </c>
      <c r="L31" s="4">
        <f t="shared" si="1"/>
        <v>12.475</v>
      </c>
      <c r="M31" s="4">
        <f t="shared" si="1"/>
        <v>31.539285714285715</v>
      </c>
      <c r="N31" s="4">
        <f t="shared" si="1"/>
        <v>4.6610714285714296</v>
      </c>
      <c r="O31" s="4">
        <f t="shared" si="1"/>
        <v>2325.9642857142858</v>
      </c>
      <c r="P31" s="4">
        <f t="shared" si="1"/>
        <v>0.51047619047619042</v>
      </c>
      <c r="Q31" s="4">
        <f t="shared" si="1"/>
        <v>2.6107142857142853</v>
      </c>
      <c r="R31" s="4">
        <f t="shared" si="1"/>
        <v>8.1903571428571436</v>
      </c>
      <c r="S31" s="4">
        <f t="shared" si="1"/>
        <v>0.19035714285714292</v>
      </c>
      <c r="T31" s="4">
        <f t="shared" si="1"/>
        <v>17.3</v>
      </c>
      <c r="U31" s="4">
        <f t="shared" si="1"/>
        <v>25.831326530612248</v>
      </c>
      <c r="V31" s="4">
        <f t="shared" ref="V31" si="2">AVERAGE(V3:V30)</f>
        <v>145.82575298332259</v>
      </c>
    </row>
    <row r="32" spans="1:22" x14ac:dyDescent="0.2">
      <c r="A32" s="4" t="s">
        <v>120</v>
      </c>
      <c r="B32" s="4">
        <f t="shared" ref="B32:E32" si="3">ABS(B31)</f>
        <v>14.142857142857142</v>
      </c>
      <c r="C32" s="4">
        <f t="shared" si="3"/>
        <v>105.33571428571432</v>
      </c>
      <c r="D32" s="4">
        <f t="shared" si="3"/>
        <v>236.02040816326527</v>
      </c>
      <c r="E32" s="4">
        <f t="shared" si="3"/>
        <v>57.146428571428586</v>
      </c>
      <c r="F32" s="4">
        <f t="shared" ref="F32:U32" si="4">ABS(F31)</f>
        <v>12.166517857142855</v>
      </c>
      <c r="G32" s="4">
        <f t="shared" si="4"/>
        <v>5.9785714285714278</v>
      </c>
      <c r="H32" s="4">
        <f t="shared" si="4"/>
        <v>21.361326530612242</v>
      </c>
      <c r="I32" s="4">
        <f t="shared" si="4"/>
        <v>19.571428571428573</v>
      </c>
      <c r="J32" s="4">
        <f t="shared" si="4"/>
        <v>6.9090909090909092</v>
      </c>
      <c r="K32" s="4">
        <f t="shared" si="4"/>
        <v>511.75</v>
      </c>
      <c r="L32" s="4">
        <f t="shared" si="4"/>
        <v>12.475</v>
      </c>
      <c r="M32" s="4">
        <f t="shared" si="4"/>
        <v>31.539285714285715</v>
      </c>
      <c r="N32" s="4">
        <f t="shared" si="4"/>
        <v>4.6610714285714296</v>
      </c>
      <c r="O32" s="4">
        <f t="shared" si="4"/>
        <v>2325.9642857142858</v>
      </c>
      <c r="P32" s="4">
        <f t="shared" si="4"/>
        <v>0.51047619047619042</v>
      </c>
      <c r="Q32" s="4">
        <f t="shared" si="4"/>
        <v>2.6107142857142853</v>
      </c>
      <c r="R32" s="4">
        <f t="shared" si="4"/>
        <v>8.1903571428571436</v>
      </c>
      <c r="S32" s="4">
        <f t="shared" si="4"/>
        <v>0.19035714285714292</v>
      </c>
      <c r="T32" s="4">
        <f t="shared" si="4"/>
        <v>17.3</v>
      </c>
      <c r="U32" s="4">
        <f t="shared" si="4"/>
        <v>25.831326530612248</v>
      </c>
      <c r="V32" s="4">
        <f t="shared" ref="V32" si="5">ABS(V31)</f>
        <v>145.82575298332259</v>
      </c>
    </row>
    <row r="33" spans="1:22" x14ac:dyDescent="0.2">
      <c r="A33" s="4" t="s">
        <v>121</v>
      </c>
      <c r="B33" s="4">
        <f t="shared" ref="B33:E33" si="6">STDEV(B3:B30)</f>
        <v>7.5410692125006298</v>
      </c>
      <c r="C33" s="4">
        <f t="shared" si="6"/>
        <v>13.093006736300792</v>
      </c>
      <c r="D33" s="4">
        <f t="shared" si="6"/>
        <v>220.74786665180105</v>
      </c>
      <c r="E33" s="4">
        <f t="shared" si="6"/>
        <v>30.276998752174109</v>
      </c>
      <c r="F33" s="4">
        <f t="shared" ref="F33:U33" si="7">STDEV(F3:F30)</f>
        <v>10.775284677413353</v>
      </c>
      <c r="G33" s="4">
        <f t="shared" si="7"/>
        <v>2.8078343134426631</v>
      </c>
      <c r="H33" s="4">
        <f t="shared" si="7"/>
        <v>5.632311785015462</v>
      </c>
      <c r="I33" s="4">
        <f t="shared" si="7"/>
        <v>7.4748396312715384</v>
      </c>
      <c r="J33" s="4">
        <f t="shared" si="7"/>
        <v>10.327422107327662</v>
      </c>
      <c r="K33" s="4">
        <f t="shared" si="7"/>
        <v>131.66163844125987</v>
      </c>
      <c r="L33" s="4">
        <f t="shared" si="7"/>
        <v>10.46438846402053</v>
      </c>
      <c r="M33" s="4">
        <f t="shared" si="7"/>
        <v>37.09201111236473</v>
      </c>
      <c r="N33" s="4">
        <f t="shared" si="7"/>
        <v>3.6879968860813892</v>
      </c>
      <c r="O33" s="4">
        <f t="shared" si="7"/>
        <v>2698.6697886749462</v>
      </c>
      <c r="P33" s="4">
        <f t="shared" si="7"/>
        <v>0.26514180426112172</v>
      </c>
      <c r="Q33" s="4">
        <f t="shared" si="7"/>
        <v>0.61258365156011896</v>
      </c>
      <c r="R33" s="4">
        <f t="shared" si="7"/>
        <v>16.424416666374722</v>
      </c>
      <c r="S33" s="4">
        <f t="shared" si="7"/>
        <v>8.4699125136814588E-2</v>
      </c>
      <c r="T33" s="4">
        <f t="shared" si="7"/>
        <v>6.1082215390709438</v>
      </c>
      <c r="U33" s="4">
        <f t="shared" si="7"/>
        <v>10.435357406038936</v>
      </c>
      <c r="V33" s="4">
        <f t="shared" ref="V33" si="8">STDEV(V3:V30)</f>
        <v>126.79315307518733</v>
      </c>
    </row>
    <row r="34" spans="1:22" x14ac:dyDescent="0.2">
      <c r="A34" s="4" t="s">
        <v>30</v>
      </c>
      <c r="B34" s="5">
        <f>B33/B32*100</f>
        <v>53.320691401519603</v>
      </c>
      <c r="C34" s="5">
        <f t="shared" ref="C34:E34" si="9">C33/C32*100</f>
        <v>12.429788723686922</v>
      </c>
      <c r="D34" s="5">
        <f t="shared" si="9"/>
        <v>93.529143674347196</v>
      </c>
      <c r="E34" s="5">
        <f t="shared" si="9"/>
        <v>52.981436476524891</v>
      </c>
      <c r="F34" s="5">
        <f t="shared" ref="F34:U34" si="10">F33/F32*100</f>
        <v>88.565066882199815</v>
      </c>
      <c r="G34" s="5">
        <f t="shared" si="10"/>
        <v>46.964970595217785</v>
      </c>
      <c r="H34" s="5">
        <f t="shared" si="10"/>
        <v>26.366863391858992</v>
      </c>
      <c r="I34" s="5">
        <f t="shared" si="10"/>
        <v>38.192611254672094</v>
      </c>
      <c r="J34" s="5">
        <f t="shared" si="10"/>
        <v>149.47584629026878</v>
      </c>
      <c r="K34" s="5">
        <f t="shared" si="10"/>
        <v>25.727726124330214</v>
      </c>
      <c r="L34" s="5">
        <f t="shared" si="10"/>
        <v>83.882873459082404</v>
      </c>
      <c r="M34" s="5">
        <f t="shared" si="10"/>
        <v>117.60574240133761</v>
      </c>
      <c r="N34" s="5">
        <f t="shared" si="10"/>
        <v>79.123372010021356</v>
      </c>
      <c r="O34" s="5">
        <f t="shared" si="10"/>
        <v>116.02369843981526</v>
      </c>
      <c r="P34" s="5">
        <f t="shared" si="10"/>
        <v>51.940092252645123</v>
      </c>
      <c r="Q34" s="5">
        <f t="shared" si="10"/>
        <v>23.464216475626994</v>
      </c>
      <c r="R34" s="5">
        <f t="shared" si="10"/>
        <v>200.53358333340259</v>
      </c>
      <c r="S34" s="5">
        <f t="shared" si="10"/>
        <v>44.494849978063932</v>
      </c>
      <c r="T34" s="5">
        <f t="shared" si="10"/>
        <v>35.307638954167302</v>
      </c>
      <c r="U34" s="5">
        <f t="shared" si="10"/>
        <v>40.398070124939878</v>
      </c>
      <c r="V34" s="5">
        <f t="shared" ref="V34" si="11">V33/V32*100</f>
        <v>86.948395932293295</v>
      </c>
    </row>
    <row r="36" spans="1:22" x14ac:dyDescent="0.2">
      <c r="B36">
        <f>AVERAGE(B3:B5,B7:B30)</f>
        <v>13.296296296296296</v>
      </c>
      <c r="D36">
        <f>AVERAGE(D3,D5:D8,D10,D12:D19,D21,D23:D28,D30)</f>
        <v>237.18181818181819</v>
      </c>
      <c r="F36">
        <f>MEDIAN(F4,F9,F15,F16,F19,F23,F28:F30)</f>
        <v>6.6</v>
      </c>
      <c r="G36" s="6">
        <f>MEDIAN(G28:G30,G23,G19,G15:G16,G9,G4)</f>
        <v>5.7</v>
      </c>
      <c r="H36">
        <f>AVERAGE(H3:H5,H7:H23,H25:H30)</f>
        <v>21.549999999999994</v>
      </c>
      <c r="J36">
        <f>AVERAGE(J30,J3:J28)</f>
        <v>7.1851851851851851</v>
      </c>
      <c r="N36">
        <f>AVERAGE(N3:N5,N7:N30)</f>
        <v>4.6814814814814829</v>
      </c>
      <c r="P36">
        <f>AVERAGE(P3:P8,P11,P14,P17,P19,P21:P30)</f>
        <v>0.5605</v>
      </c>
      <c r="U36">
        <f>AVERAGE(U3:U5,U7:U23,U26:U30,U25)</f>
        <v>25.042307692307688</v>
      </c>
      <c r="V36">
        <f>AVERAGE(V4,V24)</f>
        <v>170.89999999999998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76"/>
  <sheetViews>
    <sheetView zoomScaleNormal="100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P24" sqref="AP24"/>
    </sheetView>
  </sheetViews>
  <sheetFormatPr defaultRowHeight="12.75" x14ac:dyDescent="0.2"/>
  <cols>
    <col min="2" max="2" width="8.85546875" customWidth="1"/>
    <col min="11" max="11" width="9.7109375" bestFit="1" customWidth="1"/>
    <col min="12" max="12" width="9.140625" style="16"/>
    <col min="45" max="45" width="9.140625" style="21"/>
  </cols>
  <sheetData>
    <row r="1" spans="1:45" x14ac:dyDescent="0.2">
      <c r="A1" s="16"/>
      <c r="B1" s="16" t="s">
        <v>0</v>
      </c>
      <c r="C1" s="16" t="s">
        <v>4</v>
      </c>
      <c r="D1" s="16" t="s">
        <v>5</v>
      </c>
      <c r="E1" s="16" t="s">
        <v>7</v>
      </c>
      <c r="F1" s="16" t="s">
        <v>9</v>
      </c>
      <c r="G1" s="16" t="s">
        <v>10</v>
      </c>
      <c r="H1" s="16" t="s">
        <v>11</v>
      </c>
      <c r="I1" s="16" t="s">
        <v>12</v>
      </c>
      <c r="J1" s="16" t="s">
        <v>13</v>
      </c>
      <c r="K1" s="16" t="s">
        <v>14</v>
      </c>
      <c r="L1" s="16" t="s">
        <v>15</v>
      </c>
      <c r="M1" s="16" t="s">
        <v>16</v>
      </c>
      <c r="N1" s="16" t="s">
        <v>17</v>
      </c>
      <c r="O1" s="16" t="s">
        <v>18</v>
      </c>
      <c r="P1" s="16" t="s">
        <v>19</v>
      </c>
      <c r="Q1" s="16" t="s">
        <v>20</v>
      </c>
      <c r="R1" s="16" t="s">
        <v>22</v>
      </c>
      <c r="S1" s="16" t="s">
        <v>23</v>
      </c>
      <c r="T1" s="16" t="s">
        <v>24</v>
      </c>
      <c r="U1" s="16" t="s">
        <v>25</v>
      </c>
      <c r="V1" s="16" t="s">
        <v>26</v>
      </c>
      <c r="W1" s="16"/>
      <c r="X1" s="16"/>
      <c r="Y1" s="16" t="s">
        <v>0</v>
      </c>
      <c r="Z1" t="s">
        <v>4</v>
      </c>
      <c r="AA1" t="s">
        <v>5</v>
      </c>
      <c r="AB1" t="s">
        <v>7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22</v>
      </c>
      <c r="AP1" t="s">
        <v>23</v>
      </c>
      <c r="AQ1" t="s">
        <v>24</v>
      </c>
      <c r="AR1" t="s">
        <v>25</v>
      </c>
      <c r="AS1" s="21" t="s">
        <v>26</v>
      </c>
    </row>
    <row r="2" spans="1:45" x14ac:dyDescent="0.2">
      <c r="A2" s="16" t="s">
        <v>0</v>
      </c>
      <c r="B2" s="15">
        <f>PEARSON('dane po Vs'!B3:B30,'dane po Vs'!$B$3:$B$30)</f>
        <v>0.99999999999999989</v>
      </c>
      <c r="C2" s="15">
        <f>PEARSON('dane po Vs'!C3:C30,'dane po Vs'!$B$3:$B$30)</f>
        <v>-0.49816820764937858</v>
      </c>
      <c r="D2" s="15">
        <f>PEARSON('dane po Vs'!D3:D30,'dane po Vs'!$B$3:$B$30)</f>
        <v>-5.1837306450832309E-2</v>
      </c>
      <c r="E2" s="15">
        <f>PEARSON('dane po Vs'!E3:E30,'dane po Vs'!$B$3:$B$30)</f>
        <v>0.10305738232714823</v>
      </c>
      <c r="F2" s="15">
        <f>PEARSON('dane po Vs'!F3:F30,'dane po Vs'!$B$3:$B$30)</f>
        <v>0.21650918698909707</v>
      </c>
      <c r="G2" s="15">
        <f>PEARSON('dane po Vs'!G3:G30,'dane po Vs'!$B$3:$B$30)</f>
        <v>0.25240199811365605</v>
      </c>
      <c r="H2" s="15">
        <f>PEARSON('dane po Vs'!H3:H30,'dane po Vs'!$B$3:$B$30)</f>
        <v>-0.39404909346203615</v>
      </c>
      <c r="I2" s="15">
        <f>PEARSON('dane po Vs'!I3:I30,'dane po Vs'!$B$3:$B$30)</f>
        <v>-4.6838603185070542E-2</v>
      </c>
      <c r="J2" s="15">
        <f>PEARSON('dane po Vs'!J3:J30,'dane po Vs'!$B$3:$B$30)</f>
        <v>-5.2225863594080726E-2</v>
      </c>
      <c r="K2" s="15">
        <f>PEARSON('dane po Vs'!K3:K30,'dane po Vs'!$B$3:$B$30)</f>
        <v>-0.11515443882157918</v>
      </c>
      <c r="L2" s="15">
        <f>PEARSON('dane po Vs'!L3:L30,'dane po Vs'!$B$3:$B$30)</f>
        <v>0.20871640471357955</v>
      </c>
      <c r="M2" s="15">
        <f>PEARSON('dane po Vs'!M3:M30,'dane po Vs'!$B$3:$B$30)</f>
        <v>-0.17864277848249485</v>
      </c>
      <c r="N2" s="15">
        <f>PEARSON('dane po Vs'!N3:N30,'dane po Vs'!$B$3:$B$30)</f>
        <v>-1.7331378236344907E-2</v>
      </c>
      <c r="O2" s="15">
        <f>PEARSON('dane po Vs'!O3:O30,'dane po Vs'!$B$3:$B$30)</f>
        <v>-0.28030463432497837</v>
      </c>
      <c r="P2" s="15">
        <f>PEARSON('dane po Vs'!P3:P30,'dane po Vs'!$B$3:$B$30)</f>
        <v>0.45342213959966493</v>
      </c>
      <c r="Q2" s="15">
        <f>PEARSON('dane po Vs'!Q3:Q30,'dane po Vs'!$B$3:$B$30)</f>
        <v>6.7564452659671204E-2</v>
      </c>
      <c r="R2" s="15">
        <f>PEARSON('dane po Vs'!R3:R30,'dane po Vs'!$B$3:$B$30)</f>
        <v>-0.25613972517575434</v>
      </c>
      <c r="S2" s="15">
        <f>PEARSON('dane po Vs'!S3:S30,'dane po Vs'!$B$3:$B$30)</f>
        <v>0.27535144482143414</v>
      </c>
      <c r="T2" s="15">
        <f>PEARSON('dane po Vs'!T3:T30,'dane po Vs'!$B$3:$B$30)</f>
        <v>0.31889024840973162</v>
      </c>
      <c r="U2" s="15">
        <f>PEARSON('dane po Vs'!U3:U30,'dane po Vs'!$B$3:$B$30)</f>
        <v>0.29150461276485323</v>
      </c>
      <c r="V2" s="15">
        <f>PEARSON('dane po Vs'!V3:V30,'dane po Vs'!$B$3:$B$30)</f>
        <v>-0.36148140380398164</v>
      </c>
      <c r="W2" s="15"/>
      <c r="X2" s="16" t="s">
        <v>0</v>
      </c>
      <c r="Y2" s="15">
        <f t="shared" ref="Y2:AL2" si="0">ABS(B2)</f>
        <v>0.99999999999999989</v>
      </c>
      <c r="Z2" s="1">
        <f t="shared" si="0"/>
        <v>0.49816820764937858</v>
      </c>
      <c r="AA2" s="1">
        <f t="shared" si="0"/>
        <v>5.1837306450832309E-2</v>
      </c>
      <c r="AB2" s="1">
        <f t="shared" si="0"/>
        <v>0.10305738232714823</v>
      </c>
      <c r="AC2" s="1">
        <f t="shared" si="0"/>
        <v>0.21650918698909707</v>
      </c>
      <c r="AD2" s="1">
        <f t="shared" si="0"/>
        <v>0.25240199811365605</v>
      </c>
      <c r="AE2" s="1">
        <f t="shared" si="0"/>
        <v>0.39404909346203615</v>
      </c>
      <c r="AF2" s="1">
        <f t="shared" si="0"/>
        <v>4.6838603185070542E-2</v>
      </c>
      <c r="AG2" s="1">
        <f t="shared" si="0"/>
        <v>5.2225863594080726E-2</v>
      </c>
      <c r="AH2" s="1">
        <f t="shared" si="0"/>
        <v>0.11515443882157918</v>
      </c>
      <c r="AI2" s="1">
        <f t="shared" si="0"/>
        <v>0.20871640471357955</v>
      </c>
      <c r="AJ2" s="1">
        <f t="shared" si="0"/>
        <v>0.17864277848249485</v>
      </c>
      <c r="AK2" s="1">
        <f t="shared" si="0"/>
        <v>1.7331378236344907E-2</v>
      </c>
      <c r="AL2" s="1">
        <f t="shared" si="0"/>
        <v>0.28030463432497837</v>
      </c>
      <c r="AM2" s="1">
        <f t="shared" ref="AM2:AS14" si="1">ABS(P2)</f>
        <v>0.45342213959966493</v>
      </c>
      <c r="AN2" s="1">
        <f t="shared" si="1"/>
        <v>6.7564452659671204E-2</v>
      </c>
      <c r="AO2" s="1">
        <f t="shared" si="1"/>
        <v>0.25613972517575434</v>
      </c>
      <c r="AP2" s="1">
        <f t="shared" si="1"/>
        <v>0.27535144482143414</v>
      </c>
      <c r="AQ2" s="1">
        <f t="shared" si="1"/>
        <v>0.31889024840973162</v>
      </c>
      <c r="AR2" s="1">
        <f t="shared" si="1"/>
        <v>0.29150461276485323</v>
      </c>
      <c r="AS2" s="23">
        <f t="shared" si="1"/>
        <v>0.36148140380398164</v>
      </c>
    </row>
    <row r="3" spans="1:45" x14ac:dyDescent="0.2">
      <c r="A3" s="16" t="s">
        <v>4</v>
      </c>
      <c r="B3" s="15"/>
      <c r="C3" s="15">
        <f>PEARSON('dane po Vs'!C3:C30,'dane po Vs'!$C$3:$C$30)</f>
        <v>1</v>
      </c>
      <c r="D3" s="15">
        <f>PEARSON('dane po Vs'!D3:D30,'dane po Vs'!$C$3:$C$30)</f>
        <v>-0.10487075582352035</v>
      </c>
      <c r="E3" s="15">
        <f>PEARSON('dane po Vs'!E3:E30,'dane po Vs'!$C$3:$C$30)</f>
        <v>-7.0442505730421504E-3</v>
      </c>
      <c r="F3" s="15">
        <f>PEARSON('dane po Vs'!F3:F30,'dane po Vs'!$C$3:$C$30)</f>
        <v>-1.5682892660100603E-2</v>
      </c>
      <c r="G3" s="15">
        <f>PEARSON('dane po Vs'!G3:G30,'dane po Vs'!$C$3:$C$30)</f>
        <v>-0.15414159178374248</v>
      </c>
      <c r="H3" s="15">
        <f>PEARSON('dane po Vs'!H3:H30,'dane po Vs'!$C$3:$C$30)</f>
        <v>0.18486148154435211</v>
      </c>
      <c r="I3" s="15">
        <f>PEARSON('dane po Vs'!I3:I30,'dane po Vs'!$C$3:$C$30)</f>
        <v>-9.8186330901722615E-2</v>
      </c>
      <c r="J3" s="15">
        <f>PEARSON('dane po Vs'!J3:J30,'dane po Vs'!$C$3:$C$30)</f>
        <v>-0.13493959318637588</v>
      </c>
      <c r="K3" s="15">
        <f>PEARSON('dane po Vs'!K3:K30,'dane po Vs'!$C$3:$C$30)</f>
        <v>-4.4135787998840284E-2</v>
      </c>
      <c r="L3" s="15">
        <f>PEARSON('dane po Vs'!L3:L30,'dane po Vs'!$C$3:$C$30)</f>
        <v>-9.4752264737500619E-2</v>
      </c>
      <c r="M3" s="15">
        <f>PEARSON('dane po Vs'!M3:M30,'dane po Vs'!$C$3:$C$30)</f>
        <v>0.13304012242836996</v>
      </c>
      <c r="N3" s="15">
        <f>PEARSON('dane po Vs'!N3:N30,'dane po Vs'!$C$3:$C$30)</f>
        <v>0.21323668312542357</v>
      </c>
      <c r="O3" s="15">
        <f>PEARSON('dane po Vs'!O3:O30,'dane po Vs'!$C$3:$C$30)</f>
        <v>0.31741140312597887</v>
      </c>
      <c r="P3" s="15">
        <f>PEARSON('dane po Vs'!P3:P30,'dane po Vs'!$C$3:$C$30)</f>
        <v>-0.17685591294924172</v>
      </c>
      <c r="Q3" s="15">
        <f>PEARSON('dane po Vs'!Q3:Q30,'dane po Vs'!$C$3:$C$30)</f>
        <v>-0.10507582994208976</v>
      </c>
      <c r="R3" s="15">
        <f>PEARSON('dane po Vs'!R3:R30,'dane po Vs'!$C$3:$C$30)</f>
        <v>0.28502297242577701</v>
      </c>
      <c r="S3" s="15">
        <f>PEARSON('dane po Vs'!S3:S30,'dane po Vs'!$C$3:$C$30)</f>
        <v>0.1101340319258747</v>
      </c>
      <c r="T3" s="15">
        <f>PEARSON('dane po Vs'!T3:T30,'dane po Vs'!$C$3:$C$30)</f>
        <v>-0.21329817513395077</v>
      </c>
      <c r="U3" s="15">
        <f>PEARSON('dane po Vs'!U3:U30,'dane po Vs'!$C$3:$C$30)</f>
        <v>-0.10709714762887983</v>
      </c>
      <c r="V3" s="15">
        <f>PEARSON('dane po Vs'!V3:V30,'dane po Vs'!$C$3:$C$30)</f>
        <v>0.1535144370561819</v>
      </c>
      <c r="W3" s="15"/>
      <c r="X3" s="16" t="s">
        <v>4</v>
      </c>
      <c r="Y3" s="15"/>
      <c r="Z3" s="1">
        <f t="shared" ref="Z3:AL3" si="2">ABS(C3)</f>
        <v>1</v>
      </c>
      <c r="AA3" s="1">
        <f t="shared" si="2"/>
        <v>0.10487075582352035</v>
      </c>
      <c r="AB3" s="1">
        <f t="shared" si="2"/>
        <v>7.0442505730421504E-3</v>
      </c>
      <c r="AC3" s="1">
        <f t="shared" si="2"/>
        <v>1.5682892660100603E-2</v>
      </c>
      <c r="AD3" s="1">
        <f t="shared" si="2"/>
        <v>0.15414159178374248</v>
      </c>
      <c r="AE3" s="1">
        <f t="shared" si="2"/>
        <v>0.18486148154435211</v>
      </c>
      <c r="AF3" s="1">
        <f t="shared" si="2"/>
        <v>9.8186330901722615E-2</v>
      </c>
      <c r="AG3" s="1">
        <f t="shared" si="2"/>
        <v>0.13493959318637588</v>
      </c>
      <c r="AH3" s="1">
        <f t="shared" si="2"/>
        <v>4.4135787998840284E-2</v>
      </c>
      <c r="AI3" s="1">
        <f t="shared" si="2"/>
        <v>9.4752264737500619E-2</v>
      </c>
      <c r="AJ3" s="1">
        <f t="shared" si="2"/>
        <v>0.13304012242836996</v>
      </c>
      <c r="AK3" s="1">
        <f t="shared" si="2"/>
        <v>0.21323668312542357</v>
      </c>
      <c r="AL3" s="1">
        <f t="shared" si="2"/>
        <v>0.31741140312597887</v>
      </c>
      <c r="AM3" s="1">
        <f t="shared" si="1"/>
        <v>0.17685591294924172</v>
      </c>
      <c r="AN3" s="1">
        <f t="shared" si="1"/>
        <v>0.10507582994208976</v>
      </c>
      <c r="AO3" s="1">
        <f t="shared" si="1"/>
        <v>0.28502297242577701</v>
      </c>
      <c r="AP3" s="1">
        <f t="shared" si="1"/>
        <v>0.1101340319258747</v>
      </c>
      <c r="AQ3" s="1">
        <f t="shared" si="1"/>
        <v>0.21329817513395077</v>
      </c>
      <c r="AR3" s="1">
        <f t="shared" si="1"/>
        <v>0.10709714762887983</v>
      </c>
      <c r="AS3" s="23">
        <f t="shared" si="1"/>
        <v>0.1535144370561819</v>
      </c>
    </row>
    <row r="4" spans="1:45" x14ac:dyDescent="0.2">
      <c r="A4" s="16" t="s">
        <v>5</v>
      </c>
      <c r="B4" s="15"/>
      <c r="C4" s="15"/>
      <c r="D4" s="15">
        <f>PEARSON('dane po Vs'!D3:D30,'dane po Vs'!$D$3:$D$30)</f>
        <v>1.0000000000000002</v>
      </c>
      <c r="E4" s="15">
        <f>PEARSON('dane po Vs'!E3:E30,'dane po Vs'!$D$3:$D$30)</f>
        <v>1.9004882968749467E-2</v>
      </c>
      <c r="F4" s="15">
        <f>PEARSON('dane po Vs'!F3:F30,'dane po Vs'!$D$3:$D$30)</f>
        <v>-0.21973986682280366</v>
      </c>
      <c r="G4" s="15">
        <f>PEARSON('dane po Vs'!G3:G30,'dane po Vs'!$D$3:$D$30)</f>
        <v>-0.18296512478730667</v>
      </c>
      <c r="H4" s="15">
        <f>PEARSON('dane po Vs'!H3:H30,'dane po Vs'!$D$3:$D$30)</f>
        <v>1.3508291124124588E-2</v>
      </c>
      <c r="I4" s="15">
        <f>PEARSON('dane po Vs'!I3:I30,'dane po Vs'!$D$3:$D$30)</f>
        <v>-0.1683391767661529</v>
      </c>
      <c r="J4" s="15">
        <f>PEARSON('dane po Vs'!J3:J30,'dane po Vs'!$D$3:$D$30)</f>
        <v>2.5134679307281967E-2</v>
      </c>
      <c r="K4" s="15">
        <f>PEARSON('dane po Vs'!K3:K30,'dane po Vs'!$D$3:$D$30)</f>
        <v>8.9718238266926251E-2</v>
      </c>
      <c r="L4" s="15">
        <f>PEARSON('dane po Vs'!L3:L30,'dane po Vs'!$D$3:$D$30)</f>
        <v>-4.4096608024762021E-2</v>
      </c>
      <c r="M4" s="15">
        <f>PEARSON('dane po Vs'!M3:M30,'dane po Vs'!$D$3:$D$30)</f>
        <v>0.33799329432362213</v>
      </c>
      <c r="N4" s="15">
        <f>PEARSON('dane po Vs'!N3:N30,'dane po Vs'!$D$3:$D$30)</f>
        <v>-1.3011271922911146E-2</v>
      </c>
      <c r="O4" s="15">
        <f>PEARSON('dane po Vs'!O3:O30,'dane po Vs'!$D$3:$D$30)</f>
        <v>-0.1974954547473787</v>
      </c>
      <c r="P4" s="15">
        <f>PEARSON('dane po Vs'!P3:P30,'dane po Vs'!$D$3:$D$30)</f>
        <v>-0.25441993218860426</v>
      </c>
      <c r="Q4" s="15">
        <f>PEARSON('dane po Vs'!Q3:Q30,'dane po Vs'!$D$3:$D$30)</f>
        <v>-3.007675700789365E-2</v>
      </c>
      <c r="R4" s="15">
        <f>PEARSON('dane po Vs'!R3:R30,'dane po Vs'!$D$3:$D$30)</f>
        <v>0.6712893470623974</v>
      </c>
      <c r="S4" s="15">
        <f>PEARSON('dane po Vs'!S3:S30,'dane po Vs'!$D$3:$D$30)</f>
        <v>0.26532215562933342</v>
      </c>
      <c r="T4" s="15">
        <f>PEARSON('dane po Vs'!T3:T30,'dane po Vs'!$D$3:$D$30)</f>
        <v>0.11160770000450469</v>
      </c>
      <c r="U4" s="15">
        <f>PEARSON('dane po Vs'!U3:U30,'dane po Vs'!$D$3:$D$30)</f>
        <v>-0.1385511462594631</v>
      </c>
      <c r="V4" s="15">
        <f>PEARSON('dane po Vs'!V3:V30,'dane po Vs'!$D$3:$D$30)</f>
        <v>0.51823790723704422</v>
      </c>
      <c r="W4" s="15"/>
      <c r="X4" s="16" t="s">
        <v>5</v>
      </c>
      <c r="Y4" s="15"/>
      <c r="Z4" s="1"/>
      <c r="AA4" s="1">
        <f t="shared" ref="AA4:AL4" si="3">ABS(D4)</f>
        <v>1.0000000000000002</v>
      </c>
      <c r="AB4" s="1">
        <f t="shared" si="3"/>
        <v>1.9004882968749467E-2</v>
      </c>
      <c r="AC4" s="1">
        <f t="shared" si="3"/>
        <v>0.21973986682280366</v>
      </c>
      <c r="AD4" s="1">
        <f t="shared" si="3"/>
        <v>0.18296512478730667</v>
      </c>
      <c r="AE4" s="1">
        <f t="shared" si="3"/>
        <v>1.3508291124124588E-2</v>
      </c>
      <c r="AF4" s="1">
        <f t="shared" si="3"/>
        <v>0.1683391767661529</v>
      </c>
      <c r="AG4" s="1">
        <f t="shared" si="3"/>
        <v>2.5134679307281967E-2</v>
      </c>
      <c r="AH4" s="1">
        <f t="shared" si="3"/>
        <v>8.9718238266926251E-2</v>
      </c>
      <c r="AI4" s="1">
        <f t="shared" si="3"/>
        <v>4.4096608024762021E-2</v>
      </c>
      <c r="AJ4" s="1">
        <f t="shared" si="3"/>
        <v>0.33799329432362213</v>
      </c>
      <c r="AK4" s="1">
        <f t="shared" si="3"/>
        <v>1.3011271922911146E-2</v>
      </c>
      <c r="AL4" s="1">
        <f t="shared" si="3"/>
        <v>0.1974954547473787</v>
      </c>
      <c r="AM4" s="1">
        <f t="shared" si="1"/>
        <v>0.25441993218860426</v>
      </c>
      <c r="AN4" s="1">
        <f t="shared" si="1"/>
        <v>3.007675700789365E-2</v>
      </c>
      <c r="AO4" s="24">
        <f t="shared" si="1"/>
        <v>0.6712893470623974</v>
      </c>
      <c r="AP4" s="1">
        <f t="shared" si="1"/>
        <v>0.26532215562933342</v>
      </c>
      <c r="AQ4" s="1">
        <f t="shared" si="1"/>
        <v>0.11160770000450469</v>
      </c>
      <c r="AR4" s="1">
        <f t="shared" si="1"/>
        <v>0.1385511462594631</v>
      </c>
      <c r="AS4" s="22">
        <f t="shared" si="1"/>
        <v>0.51823790723704422</v>
      </c>
    </row>
    <row r="5" spans="1:45" x14ac:dyDescent="0.2">
      <c r="A5" s="16" t="s">
        <v>7</v>
      </c>
      <c r="B5" s="15"/>
      <c r="C5" s="15"/>
      <c r="D5" s="15"/>
      <c r="E5" s="15">
        <f>PEARSON('dane po Vs'!E3:E30,'dane po Vs'!$E$3:$E$30)</f>
        <v>1.0000000000000002</v>
      </c>
      <c r="F5" s="15">
        <f>PEARSON('dane po Vs'!F3:F30,'dane po Vs'!$E$3:$E$30)</f>
        <v>-6.3478415153423368E-2</v>
      </c>
      <c r="G5" s="15">
        <f>PEARSON('dane po Vs'!G3:G30,'dane po Vs'!$E$3:$E$30)</f>
        <v>-0.21566509031287617</v>
      </c>
      <c r="H5" s="15">
        <f>PEARSON('dane po Vs'!H3:H30,'dane po Vs'!$E$3:$E$30)</f>
        <v>0.28186183102236811</v>
      </c>
      <c r="I5" s="15">
        <f>PEARSON('dane po Vs'!I3:I30,'dane po Vs'!$E$3:$E$30)</f>
        <v>5.832677077193503E-2</v>
      </c>
      <c r="J5" s="15">
        <f>PEARSON('dane po Vs'!J3:J30,'dane po Vs'!$E$3:$E$30)</f>
        <v>0.26555086584354609</v>
      </c>
      <c r="K5" s="15">
        <f>PEARSON('dane po Vs'!K3:K30,'dane po Vs'!$E$3:$E$30)</f>
        <v>0.21248902012934084</v>
      </c>
      <c r="L5" s="15">
        <f>PEARSON('dane po Vs'!L3:L30,'dane po Vs'!$E$3:$E$30)</f>
        <v>-0.2371894414075201</v>
      </c>
      <c r="M5" s="15">
        <f>PEARSON('dane po Vs'!M3:M30,'dane po Vs'!$E$3:$E$30)</f>
        <v>0.17362045829287714</v>
      </c>
      <c r="N5" s="15">
        <f>PEARSON('dane po Vs'!N3:N30,'dane po Vs'!$E$3:$E$30)</f>
        <v>-4.2121490822044243E-2</v>
      </c>
      <c r="O5" s="15">
        <f>PEARSON('dane po Vs'!O3:O30,'dane po Vs'!$E$3:$E$30)</f>
        <v>-0.23775013697265499</v>
      </c>
      <c r="P5" s="15">
        <f>PEARSON('dane po Vs'!P3:P30,'dane po Vs'!$E$3:$E$30)</f>
        <v>-0.18539954485495641</v>
      </c>
      <c r="Q5" s="15">
        <f>PEARSON('dane po Vs'!Q3:Q30,'dane po Vs'!$E$3:$E$30)</f>
        <v>-0.32271014032599543</v>
      </c>
      <c r="R5" s="15">
        <f>PEARSON('dane po Vs'!R3:R30,'dane po Vs'!$E$3:$E$30)</f>
        <v>-6.3751917677790149E-2</v>
      </c>
      <c r="S5" s="15">
        <f>PEARSON('dane po Vs'!S3:S30,'dane po Vs'!$E$3:$E$30)</f>
        <v>-0.27606199306932516</v>
      </c>
      <c r="T5" s="15">
        <f>PEARSON('dane po Vs'!T3:T30,'dane po Vs'!$E$3:$E$30)</f>
        <v>1.9441886367203287E-2</v>
      </c>
      <c r="U5" s="15">
        <f>PEARSON('dane po Vs'!U3:U30,'dane po Vs'!$E$3:$E$30)</f>
        <v>-5.0021489758576385E-2</v>
      </c>
      <c r="V5" s="15">
        <f>PEARSON('dane po Vs'!V3:V30,'dane po Vs'!$E$3:$E$30)</f>
        <v>-0.16420800220895274</v>
      </c>
      <c r="W5" s="15"/>
      <c r="X5" s="16" t="s">
        <v>7</v>
      </c>
      <c r="Y5" s="15"/>
      <c r="Z5" s="1"/>
      <c r="AA5" s="1"/>
      <c r="AB5" s="1">
        <f t="shared" ref="AB5:AL5" si="4">ABS(E5)</f>
        <v>1.0000000000000002</v>
      </c>
      <c r="AC5" s="1">
        <f t="shared" si="4"/>
        <v>6.3478415153423368E-2</v>
      </c>
      <c r="AD5" s="1">
        <f t="shared" si="4"/>
        <v>0.21566509031287617</v>
      </c>
      <c r="AE5" s="1">
        <f t="shared" si="4"/>
        <v>0.28186183102236811</v>
      </c>
      <c r="AF5" s="1">
        <f t="shared" si="4"/>
        <v>5.832677077193503E-2</v>
      </c>
      <c r="AG5" s="1">
        <f t="shared" si="4"/>
        <v>0.26555086584354609</v>
      </c>
      <c r="AH5" s="1">
        <f t="shared" si="4"/>
        <v>0.21248902012934084</v>
      </c>
      <c r="AI5" s="1">
        <f t="shared" si="4"/>
        <v>0.2371894414075201</v>
      </c>
      <c r="AJ5" s="1">
        <f t="shared" si="4"/>
        <v>0.17362045829287714</v>
      </c>
      <c r="AK5" s="1">
        <f t="shared" si="4"/>
        <v>4.2121490822044243E-2</v>
      </c>
      <c r="AL5" s="1">
        <f t="shared" si="4"/>
        <v>0.23775013697265499</v>
      </c>
      <c r="AM5" s="1">
        <f t="shared" si="1"/>
        <v>0.18539954485495641</v>
      </c>
      <c r="AN5" s="1">
        <f t="shared" si="1"/>
        <v>0.32271014032599543</v>
      </c>
      <c r="AO5" s="1">
        <f t="shared" si="1"/>
        <v>6.3751917677790149E-2</v>
      </c>
      <c r="AP5" s="1">
        <f t="shared" si="1"/>
        <v>0.27606199306932516</v>
      </c>
      <c r="AQ5" s="1">
        <f t="shared" si="1"/>
        <v>1.9441886367203287E-2</v>
      </c>
      <c r="AR5" s="1">
        <f t="shared" si="1"/>
        <v>5.0021489758576385E-2</v>
      </c>
      <c r="AS5" s="23">
        <f t="shared" si="1"/>
        <v>0.16420800220895274</v>
      </c>
    </row>
    <row r="6" spans="1:45" x14ac:dyDescent="0.2">
      <c r="A6" s="16" t="s">
        <v>9</v>
      </c>
      <c r="B6" s="15"/>
      <c r="C6" s="15"/>
      <c r="D6" s="15"/>
      <c r="E6" s="15"/>
      <c r="F6" s="15">
        <f>PEARSON('dane po Vs'!F3:F30,'dane po Vs'!$F$3:$F$30)</f>
        <v>1</v>
      </c>
      <c r="G6" s="15">
        <f>PEARSON('dane po Vs'!G3:G30,'dane po Vs'!$F$3:$F$30)</f>
        <v>0.37124061543692299</v>
      </c>
      <c r="H6" s="15">
        <f>PEARSON('dane po Vs'!H3:H30,'dane po Vs'!$F$3:$F$30)</f>
        <v>8.2260650839354688E-2</v>
      </c>
      <c r="I6" s="15">
        <f>PEARSON('dane po Vs'!I3:I30,'dane po Vs'!$F$3:$F$30)</f>
        <v>3.0651457788983618E-2</v>
      </c>
      <c r="J6" s="15">
        <f>PEARSON('dane po Vs'!J3:J30,'dane po Vs'!$F$3:$F$30)</f>
        <v>-2.4160804279520467E-2</v>
      </c>
      <c r="K6" s="15">
        <f>PEARSON('dane po Vs'!K3:K30,'dane po Vs'!$F$3:$F$30)</f>
        <v>-0.10404139868344489</v>
      </c>
      <c r="L6" s="15">
        <f>PEARSON('dane po Vs'!L3:L30,'dane po Vs'!$F$3:$F$30)</f>
        <v>-0.20508654979605778</v>
      </c>
      <c r="M6" s="15">
        <f>PEARSON('dane po Vs'!M3:M30,'dane po Vs'!$F$3:$F$30)</f>
        <v>3.3099584315298317E-2</v>
      </c>
      <c r="N6" s="15">
        <f>PEARSON('dane po Vs'!N3:N30,'dane po Vs'!$F$3:$F$30)</f>
        <v>-0.19085202776862553</v>
      </c>
      <c r="O6" s="15">
        <f>PEARSON('dane po Vs'!O3:O30,'dane po Vs'!$F$3:$F$30)</f>
        <v>-1.9030459509228267E-2</v>
      </c>
      <c r="P6" s="15">
        <f>PEARSON('dane po Vs'!P3:P30,'dane po Vs'!$F$3:$F$30)</f>
        <v>0.45931270012786884</v>
      </c>
      <c r="Q6" s="15">
        <f>PEARSON('dane po Vs'!Q3:Q30,'dane po Vs'!$F$3:$F$30)</f>
        <v>-8.4513685499940511E-2</v>
      </c>
      <c r="R6" s="15">
        <f>PEARSON('dane po Vs'!R3:R30,'dane po Vs'!$F$3:$F$30)</f>
        <v>-0.23670679417890197</v>
      </c>
      <c r="S6" s="15">
        <f>PEARSON('dane po Vs'!S3:S30,'dane po Vs'!$F$3:$F$30)</f>
        <v>-0.12231440186490433</v>
      </c>
      <c r="T6" s="15">
        <f>PEARSON('dane po Vs'!T3:T30,'dane po Vs'!$F$3:$F$30)</f>
        <v>8.7890604626903845E-2</v>
      </c>
      <c r="U6" s="15">
        <f>PEARSON('dane po Vs'!U3:U30,'dane po Vs'!$F$3:$F$30)</f>
        <v>0.52582795929390125</v>
      </c>
      <c r="V6" s="15">
        <f>PEARSON('dane po Vs'!V3:V30,'dane po Vs'!$F$3:$F$30)</f>
        <v>-0.1264816813419074</v>
      </c>
      <c r="W6" s="15"/>
      <c r="X6" s="16" t="s">
        <v>9</v>
      </c>
      <c r="Y6" s="15"/>
      <c r="Z6" s="1"/>
      <c r="AA6" s="1"/>
      <c r="AB6" s="1"/>
      <c r="AC6" s="1">
        <f t="shared" ref="AC6:AL6" si="5">ABS(F6)</f>
        <v>1</v>
      </c>
      <c r="AD6" s="1">
        <f t="shared" si="5"/>
        <v>0.37124061543692299</v>
      </c>
      <c r="AE6" s="1">
        <f t="shared" si="5"/>
        <v>8.2260650839354688E-2</v>
      </c>
      <c r="AF6" s="1">
        <f t="shared" si="5"/>
        <v>3.0651457788983618E-2</v>
      </c>
      <c r="AG6" s="1">
        <f t="shared" si="5"/>
        <v>2.4160804279520467E-2</v>
      </c>
      <c r="AH6" s="1">
        <f t="shared" si="5"/>
        <v>0.10404139868344489</v>
      </c>
      <c r="AI6" s="1">
        <f t="shared" si="5"/>
        <v>0.20508654979605778</v>
      </c>
      <c r="AJ6" s="1">
        <f t="shared" si="5"/>
        <v>3.3099584315298317E-2</v>
      </c>
      <c r="AK6" s="1">
        <f t="shared" si="5"/>
        <v>0.19085202776862553</v>
      </c>
      <c r="AL6" s="1">
        <f t="shared" si="5"/>
        <v>1.9030459509228267E-2</v>
      </c>
      <c r="AM6" s="1">
        <f t="shared" si="1"/>
        <v>0.45931270012786884</v>
      </c>
      <c r="AN6" s="1">
        <f t="shared" si="1"/>
        <v>8.4513685499940511E-2</v>
      </c>
      <c r="AO6" s="1">
        <f t="shared" si="1"/>
        <v>0.23670679417890197</v>
      </c>
      <c r="AP6" s="1">
        <f t="shared" si="1"/>
        <v>0.12231440186490433</v>
      </c>
      <c r="AQ6" s="1">
        <f t="shared" si="1"/>
        <v>8.7890604626903845E-2</v>
      </c>
      <c r="AR6" s="1">
        <f t="shared" si="1"/>
        <v>0.52582795929390125</v>
      </c>
      <c r="AS6" s="23">
        <f t="shared" si="1"/>
        <v>0.1264816813419074</v>
      </c>
    </row>
    <row r="7" spans="1:45" x14ac:dyDescent="0.2">
      <c r="A7" s="16" t="s">
        <v>10</v>
      </c>
      <c r="B7" s="15"/>
      <c r="C7" s="15"/>
      <c r="D7" s="15"/>
      <c r="E7" s="15"/>
      <c r="F7" s="15"/>
      <c r="G7" s="15">
        <f>PEARSON('dane po Vs'!G3:G30,'dane po Vs'!$G$3:$G$30)</f>
        <v>0.99999999999999989</v>
      </c>
      <c r="H7" s="15">
        <f>PEARSON('dane po Vs'!H3:H30,'dane po Vs'!$G$3:$G$30)</f>
        <v>-0.33400111967609764</v>
      </c>
      <c r="I7" s="15">
        <f>PEARSON('dane po Vs'!I3:I30,'dane po Vs'!$G$3:$G$30)</f>
        <v>0.24707613397017955</v>
      </c>
      <c r="J7" s="15">
        <f>PEARSON('dane po Vs'!J3:J30,'dane po Vs'!$G$3:$G$30)</f>
        <v>-0.25473554558598699</v>
      </c>
      <c r="K7" s="15">
        <f>PEARSON('dane po Vs'!K3:K30,'dane po Vs'!$G$3:$G$30)</f>
        <v>-0.4398225004683966</v>
      </c>
      <c r="L7" s="15">
        <f>PEARSON('dane po Vs'!L3:L30,'dane po Vs'!$G$3:$G$30)</f>
        <v>0.44941912771920828</v>
      </c>
      <c r="M7" s="15">
        <f>PEARSON('dane po Vs'!M3:M30,'dane po Vs'!$G$3:$G$30)</f>
        <v>-0.2486174202736231</v>
      </c>
      <c r="N7" s="15">
        <f>PEARSON('dane po Vs'!N3:N30,'dane po Vs'!$G$3:$G$30)</f>
        <v>0.23911532449829376</v>
      </c>
      <c r="O7" s="15">
        <f>PEARSON('dane po Vs'!O3:O30,'dane po Vs'!$G$3:$G$30)</f>
        <v>0.42494127887779992</v>
      </c>
      <c r="P7" s="15">
        <f>PEARSON('dane po Vs'!P3:P30,'dane po Vs'!$G$3:$G$30)</f>
        <v>0.18835244315857613</v>
      </c>
      <c r="Q7" s="15">
        <f>PEARSON('dane po Vs'!Q3:Q30,'dane po Vs'!$G$3:$G$30)</f>
        <v>-0.14309468989044796</v>
      </c>
      <c r="R7" s="15">
        <f>PEARSON('dane po Vs'!R3:R30,'dane po Vs'!$G$3:$G$30)</f>
        <v>-0.36358128659269079</v>
      </c>
      <c r="S7" s="15">
        <f>PEARSON('dane po Vs'!S3:S30,'dane po Vs'!$G$3:$G$30)</f>
        <v>-0.13018043730673964</v>
      </c>
      <c r="T7" s="15">
        <f>PEARSON('dane po Vs'!T3:T30,'dane po Vs'!$G$3:$G$30)</f>
        <v>3.9070463193966939E-2</v>
      </c>
      <c r="U7" s="15">
        <f>PEARSON('dane po Vs'!U3:U30,'dane po Vs'!$G$3:$G$30)</f>
        <v>0.38852270089061036</v>
      </c>
      <c r="V7" s="15">
        <f>PEARSON('dane po Vs'!V3:V30,'dane po Vs'!$G$3:$G$30)</f>
        <v>-0.40273869098384929</v>
      </c>
      <c r="W7" s="15"/>
      <c r="X7" s="16" t="s">
        <v>10</v>
      </c>
      <c r="Y7" s="15"/>
      <c r="Z7" s="1"/>
      <c r="AA7" s="1"/>
      <c r="AB7" s="1"/>
      <c r="AC7" s="1"/>
      <c r="AD7" s="1">
        <f t="shared" ref="AD7:AL7" si="6">ABS(G7)</f>
        <v>0.99999999999999989</v>
      </c>
      <c r="AE7" s="1">
        <f t="shared" si="6"/>
        <v>0.33400111967609764</v>
      </c>
      <c r="AF7" s="1">
        <f t="shared" si="6"/>
        <v>0.24707613397017955</v>
      </c>
      <c r="AG7" s="1">
        <f t="shared" si="6"/>
        <v>0.25473554558598699</v>
      </c>
      <c r="AH7" s="1">
        <f t="shared" si="6"/>
        <v>0.4398225004683966</v>
      </c>
      <c r="AI7" s="1">
        <f t="shared" si="6"/>
        <v>0.44941912771920828</v>
      </c>
      <c r="AJ7" s="1">
        <f t="shared" si="6"/>
        <v>0.2486174202736231</v>
      </c>
      <c r="AK7" s="1">
        <f t="shared" si="6"/>
        <v>0.23911532449829376</v>
      </c>
      <c r="AL7" s="1">
        <f t="shared" si="6"/>
        <v>0.42494127887779992</v>
      </c>
      <c r="AM7" s="1">
        <f t="shared" si="1"/>
        <v>0.18835244315857613</v>
      </c>
      <c r="AN7" s="1">
        <f t="shared" si="1"/>
        <v>0.14309468989044796</v>
      </c>
      <c r="AO7" s="1">
        <f t="shared" si="1"/>
        <v>0.36358128659269079</v>
      </c>
      <c r="AP7" s="1">
        <f t="shared" si="1"/>
        <v>0.13018043730673964</v>
      </c>
      <c r="AQ7" s="1">
        <f t="shared" si="1"/>
        <v>3.9070463193966939E-2</v>
      </c>
      <c r="AR7" s="1">
        <f t="shared" si="1"/>
        <v>0.38852270089061036</v>
      </c>
      <c r="AS7" s="23">
        <f t="shared" si="1"/>
        <v>0.40273869098384929</v>
      </c>
    </row>
    <row r="8" spans="1:45" x14ac:dyDescent="0.2">
      <c r="A8" s="16" t="s">
        <v>11</v>
      </c>
      <c r="B8" s="15"/>
      <c r="C8" s="15"/>
      <c r="D8" s="15"/>
      <c r="E8" s="15"/>
      <c r="F8" s="15"/>
      <c r="G8" s="15"/>
      <c r="H8" s="15">
        <f>PEARSON('dane po Vs'!H3:H30,'dane po Vs'!$H$3:$H$30)</f>
        <v>1.0000000000000002</v>
      </c>
      <c r="I8" s="15">
        <f>PEARSON('dane po Vs'!I3:I30,'dane po Vs'!$H$3:$H$30)</f>
        <v>-0.22755490085285116</v>
      </c>
      <c r="J8" s="15">
        <f>PEARSON('dane po Vs'!J3:J30,'dane po Vs'!$H$3:$H$30)</f>
        <v>0.28240349391302716</v>
      </c>
      <c r="K8" s="15">
        <f>PEARSON('dane po Vs'!K3:K30,'dane po Vs'!$H$3:$H$30)</f>
        <v>0.22533870857366831</v>
      </c>
      <c r="L8" s="15">
        <f>PEARSON('dane po Vs'!L3:L30,'dane po Vs'!$H$3:$H$30)</f>
        <v>-0.44563452756742022</v>
      </c>
      <c r="M8" s="15">
        <f>PEARSON('dane po Vs'!M3:M30,'dane po Vs'!$H$3:$H$30)</f>
        <v>0.34842758884814112</v>
      </c>
      <c r="N8" s="15">
        <f>PEARSON('dane po Vs'!N3:N30,'dane po Vs'!$H$3:$H$30)</f>
        <v>-0.19302361740685636</v>
      </c>
      <c r="O8" s="15">
        <f>PEARSON('dane po Vs'!O3:O30,'dane po Vs'!$H$3:$H$30)</f>
        <v>9.6014296932877358E-2</v>
      </c>
      <c r="P8" s="15">
        <f>PEARSON('dane po Vs'!P3:P30,'dane po Vs'!$H$3:$H$30)</f>
        <v>-0.29080092440432365</v>
      </c>
      <c r="Q8" s="15">
        <f>PEARSON('dane po Vs'!Q3:Q30,'dane po Vs'!$H$3:$H$30)</f>
        <v>-2.2676577411646564E-2</v>
      </c>
      <c r="R8" s="15">
        <f>PEARSON('dane po Vs'!R3:R30,'dane po Vs'!$H$3:$H$30)</f>
        <v>0.26794802543128765</v>
      </c>
      <c r="S8" s="15">
        <f>PEARSON('dane po Vs'!S3:S30,'dane po Vs'!$H$3:$H$30)</f>
        <v>-0.17006006834627399</v>
      </c>
      <c r="T8" s="15">
        <f>PEARSON('dane po Vs'!T3:T30,'dane po Vs'!$H$3:$H$30)</f>
        <v>-0.30665904822721762</v>
      </c>
      <c r="U8" s="15">
        <f>PEARSON('dane po Vs'!U3:U30,'dane po Vs'!$H$3:$H$30)</f>
        <v>-5.8791077575475942E-2</v>
      </c>
      <c r="V8" s="15">
        <f>PEARSON('dane po Vs'!V3:V30,'dane po Vs'!$H$3:$H$30)</f>
        <v>0.30021990385252656</v>
      </c>
      <c r="W8" s="15"/>
      <c r="X8" s="16" t="s">
        <v>11</v>
      </c>
      <c r="Y8" s="15"/>
      <c r="Z8" s="1"/>
      <c r="AA8" s="1"/>
      <c r="AB8" s="1"/>
      <c r="AC8" s="1"/>
      <c r="AD8" s="1"/>
      <c r="AE8" s="1">
        <f t="shared" ref="AE8:AL8" si="7">ABS(H8)</f>
        <v>1.0000000000000002</v>
      </c>
      <c r="AF8" s="1">
        <f t="shared" si="7"/>
        <v>0.22755490085285116</v>
      </c>
      <c r="AG8" s="1">
        <f t="shared" si="7"/>
        <v>0.28240349391302716</v>
      </c>
      <c r="AH8" s="1">
        <f t="shared" si="7"/>
        <v>0.22533870857366831</v>
      </c>
      <c r="AI8" s="1">
        <f t="shared" si="7"/>
        <v>0.44563452756742022</v>
      </c>
      <c r="AJ8" s="1">
        <f t="shared" si="7"/>
        <v>0.34842758884814112</v>
      </c>
      <c r="AK8" s="1">
        <f t="shared" si="7"/>
        <v>0.19302361740685636</v>
      </c>
      <c r="AL8" s="1">
        <f t="shared" si="7"/>
        <v>9.6014296932877358E-2</v>
      </c>
      <c r="AM8" s="1">
        <f t="shared" si="1"/>
        <v>0.29080092440432365</v>
      </c>
      <c r="AN8" s="1">
        <f t="shared" si="1"/>
        <v>2.2676577411646564E-2</v>
      </c>
      <c r="AO8" s="1">
        <f t="shared" si="1"/>
        <v>0.26794802543128765</v>
      </c>
      <c r="AP8" s="1">
        <f t="shared" si="1"/>
        <v>0.17006006834627399</v>
      </c>
      <c r="AQ8" s="1">
        <f t="shared" si="1"/>
        <v>0.30665904822721762</v>
      </c>
      <c r="AR8" s="1">
        <f t="shared" si="1"/>
        <v>5.8791077575475942E-2</v>
      </c>
      <c r="AS8" s="23">
        <f t="shared" si="1"/>
        <v>0.30021990385252656</v>
      </c>
    </row>
    <row r="9" spans="1:45" x14ac:dyDescent="0.2">
      <c r="A9" s="16" t="s">
        <v>12</v>
      </c>
      <c r="B9" s="15"/>
      <c r="C9" s="15"/>
      <c r="D9" s="15"/>
      <c r="E9" s="15"/>
      <c r="F9" s="15"/>
      <c r="G9" s="15"/>
      <c r="H9" s="15"/>
      <c r="I9" s="15">
        <f>PEARSON('dane po Vs'!I3:I30,'dane po Vs'!$I$3:$I$30)</f>
        <v>1</v>
      </c>
      <c r="J9" s="15">
        <f>PEARSON('dane po Vs'!J3:J30,'dane po Vs'!$I$3:$I$30)</f>
        <v>-0.12319450082057681</v>
      </c>
      <c r="K9" s="15">
        <f>PEARSON('dane po Vs'!K3:K30,'dane po Vs'!$I$3:$I$30)</f>
        <v>0.44346613810518476</v>
      </c>
      <c r="L9" s="15">
        <f>PEARSON('dane po Vs'!L3:L30,'dane po Vs'!$I$3:$I$30)</f>
        <v>0.25168449111936264</v>
      </c>
      <c r="M9" s="15">
        <f>PEARSON('dane po Vs'!M3:M30,'dane po Vs'!$I$3:$I$30)</f>
        <v>-5.9091963642200832E-2</v>
      </c>
      <c r="N9" s="15">
        <f>PEARSON('dane po Vs'!N3:N30,'dane po Vs'!$I$3:$I$30)</f>
        <v>0.16934769020956059</v>
      </c>
      <c r="O9" s="15">
        <f>PEARSON('dane po Vs'!O3:O30,'dane po Vs'!$I$3:$I$30)</f>
        <v>-1.5945232546331529E-2</v>
      </c>
      <c r="P9" s="15">
        <f>PEARSON('dane po Vs'!P3:P30,'dane po Vs'!$I$3:$I$30)</f>
        <v>-0.19866195470680795</v>
      </c>
      <c r="Q9" s="15">
        <f>PEARSON('dane po Vs'!Q3:Q30,'dane po Vs'!$I$3:$I$30)</f>
        <v>0.17752332561324116</v>
      </c>
      <c r="R9" s="15">
        <f>PEARSON('dane po Vs'!R3:R30,'dane po Vs'!$I$3:$I$30)</f>
        <v>-0.19156547828359338</v>
      </c>
      <c r="S9" s="15">
        <f>PEARSON('dane po Vs'!S3:S30,'dane po Vs'!$I$3:$I$30)</f>
        <v>-5.3101232615393998E-2</v>
      </c>
      <c r="T9" s="15">
        <f>PEARSON('dane po Vs'!T3:T30,'dane po Vs'!$I$3:$I$30)</f>
        <v>-0.39661237601212879</v>
      </c>
      <c r="U9" s="15">
        <f>PEARSON('dane po Vs'!U3:U30,'dane po Vs'!$I$3:$I$30)</f>
        <v>-0.2462716373700482</v>
      </c>
      <c r="V9" s="15">
        <f>PEARSON('dane po Vs'!V3:V30,'dane po Vs'!$I$3:$I$30)</f>
        <v>-0.36237199460856523</v>
      </c>
      <c r="W9" s="15"/>
      <c r="X9" s="16" t="s">
        <v>12</v>
      </c>
      <c r="Y9" s="15"/>
      <c r="Z9" s="1"/>
      <c r="AA9" s="1"/>
      <c r="AB9" s="1"/>
      <c r="AC9" s="1"/>
      <c r="AD9" s="1"/>
      <c r="AE9" s="1"/>
      <c r="AF9" s="1">
        <f t="shared" ref="AF9:AL9" si="8">ABS(I9)</f>
        <v>1</v>
      </c>
      <c r="AG9" s="1">
        <f t="shared" si="8"/>
        <v>0.12319450082057681</v>
      </c>
      <c r="AH9" s="1">
        <f t="shared" si="8"/>
        <v>0.44346613810518476</v>
      </c>
      <c r="AI9" s="1">
        <f t="shared" si="8"/>
        <v>0.25168449111936264</v>
      </c>
      <c r="AJ9" s="1">
        <f t="shared" si="8"/>
        <v>5.9091963642200832E-2</v>
      </c>
      <c r="AK9" s="1">
        <f t="shared" si="8"/>
        <v>0.16934769020956059</v>
      </c>
      <c r="AL9" s="1">
        <f t="shared" si="8"/>
        <v>1.5945232546331529E-2</v>
      </c>
      <c r="AM9" s="1">
        <f t="shared" si="1"/>
        <v>0.19866195470680795</v>
      </c>
      <c r="AN9" s="1">
        <f t="shared" si="1"/>
        <v>0.17752332561324116</v>
      </c>
      <c r="AO9" s="1">
        <f t="shared" si="1"/>
        <v>0.19156547828359338</v>
      </c>
      <c r="AP9" s="1">
        <f t="shared" si="1"/>
        <v>5.3101232615393998E-2</v>
      </c>
      <c r="AQ9" s="1">
        <f t="shared" si="1"/>
        <v>0.39661237601212879</v>
      </c>
      <c r="AR9" s="1">
        <f t="shared" si="1"/>
        <v>0.2462716373700482</v>
      </c>
      <c r="AS9" s="23">
        <f t="shared" si="1"/>
        <v>0.36237199460856523</v>
      </c>
    </row>
    <row r="10" spans="1:45" x14ac:dyDescent="0.2">
      <c r="A10" s="16" t="s">
        <v>13</v>
      </c>
      <c r="B10" s="15"/>
      <c r="C10" s="15"/>
      <c r="D10" s="15"/>
      <c r="E10" s="15"/>
      <c r="F10" s="15"/>
      <c r="G10" s="15"/>
      <c r="H10" s="15"/>
      <c r="I10" s="16"/>
      <c r="J10" s="15">
        <f>PEARSON('dane po Vs'!J3:J30,'dane po Vs'!$J$3:$J$30)</f>
        <v>0.99999999999999989</v>
      </c>
      <c r="K10" s="15">
        <f>PEARSON('dane po Vs'!K3:K30,'dane po Vs'!$J$3:$J$30)</f>
        <v>0.30917563613320331</v>
      </c>
      <c r="L10" s="15">
        <f>PEARSON('dane po Vs'!L3:L30,'dane po Vs'!$J$3:$J$30)</f>
        <v>-0.23974948390782205</v>
      </c>
      <c r="M10" s="15">
        <f>PEARSON('dane po Vs'!M3:M30,'dane po Vs'!$J$3:$J$30)</f>
        <v>3.9571852228901271E-2</v>
      </c>
      <c r="N10" s="15">
        <f>PEARSON('dane po Vs'!N3:N30,'dane po Vs'!$J$3:$J$30)</f>
        <v>-0.35608065686018209</v>
      </c>
      <c r="O10" s="15">
        <f>PEARSON('dane po Vs'!O3:O30,'dane po Vs'!$J$3:$J$30)</f>
        <v>-0.14482995341239988</v>
      </c>
      <c r="P10" s="15">
        <f>PEARSON('dane po Vs'!P3:P30,'dane po Vs'!$J$3:$J$30)</f>
        <v>-0.23773609761515027</v>
      </c>
      <c r="Q10" s="15">
        <f>PEARSON('dane po Vs'!Q3:Q30,'dane po Vs'!$J$3:$J$30)</f>
        <v>0.49050962707048767</v>
      </c>
      <c r="R10" s="15">
        <f>PEARSON('dane po Vs'!R3:R30,'dane po Vs'!$J$3:$J$30)</f>
        <v>-0.15959482236290165</v>
      </c>
      <c r="S10" s="15">
        <f>PEARSON('dane po Vs'!S3:S30,'dane po Vs'!$J$3:$J$30)</f>
        <v>-0.35535996131257863</v>
      </c>
      <c r="T10" s="15">
        <f>PEARSON('dane po Vs'!T3:T30,'dane po Vs'!$J$3:$J$30)</f>
        <v>-0.12807834166373</v>
      </c>
      <c r="U10" s="15">
        <f>PEARSON('dane po Vs'!U3:U30,'dane po Vs'!$J$3:$J$30)</f>
        <v>-0.21021596046324453</v>
      </c>
      <c r="V10" s="15">
        <f>PEARSON('dane po Vs'!V3:V30,'dane po Vs'!$J$3:$J$30)</f>
        <v>-8.9846322132378573E-2</v>
      </c>
      <c r="W10" s="15"/>
      <c r="X10" s="16" t="s">
        <v>13</v>
      </c>
      <c r="Y10" s="15"/>
      <c r="Z10" s="1"/>
      <c r="AA10" s="1"/>
      <c r="AB10" s="1"/>
      <c r="AC10" s="1"/>
      <c r="AD10" s="1"/>
      <c r="AE10" s="1"/>
      <c r="AF10" s="1"/>
      <c r="AG10" s="1">
        <f t="shared" ref="AG10:AL10" si="9">ABS(J10)</f>
        <v>0.99999999999999989</v>
      </c>
      <c r="AH10" s="1">
        <f t="shared" si="9"/>
        <v>0.30917563613320331</v>
      </c>
      <c r="AI10" s="1">
        <f t="shared" si="9"/>
        <v>0.23974948390782205</v>
      </c>
      <c r="AJ10" s="1">
        <f t="shared" si="9"/>
        <v>3.9571852228901271E-2</v>
      </c>
      <c r="AK10" s="1">
        <f t="shared" si="9"/>
        <v>0.35608065686018209</v>
      </c>
      <c r="AL10" s="1">
        <f t="shared" si="9"/>
        <v>0.14482995341239988</v>
      </c>
      <c r="AM10" s="1">
        <f t="shared" si="1"/>
        <v>0.23773609761515027</v>
      </c>
      <c r="AN10" s="1">
        <f t="shared" si="1"/>
        <v>0.49050962707048767</v>
      </c>
      <c r="AO10" s="1">
        <f t="shared" si="1"/>
        <v>0.15959482236290165</v>
      </c>
      <c r="AP10" s="1">
        <f t="shared" si="1"/>
        <v>0.35535996131257863</v>
      </c>
      <c r="AQ10" s="1">
        <f t="shared" si="1"/>
        <v>0.12807834166373</v>
      </c>
      <c r="AR10" s="1">
        <f t="shared" si="1"/>
        <v>0.21021596046324453</v>
      </c>
      <c r="AS10" s="23">
        <f t="shared" si="1"/>
        <v>8.9846322132378573E-2</v>
      </c>
    </row>
    <row r="11" spans="1:45" x14ac:dyDescent="0.2">
      <c r="A11" s="16" t="s">
        <v>14</v>
      </c>
      <c r="B11" s="15"/>
      <c r="C11" s="15"/>
      <c r="D11" s="15"/>
      <c r="E11" s="15"/>
      <c r="F11" s="15"/>
      <c r="G11" s="15"/>
      <c r="H11" s="15"/>
      <c r="I11" s="16"/>
      <c r="J11" s="16"/>
      <c r="K11" s="15">
        <f>PEARSON('dane po Vs'!K3:K30,'dane po Vs'!$K$3:$K$30)</f>
        <v>1</v>
      </c>
      <c r="L11" s="15">
        <f>PEARSON('dane po Vs'!L3:L30,'dane po Vs'!$K$3:$K$30)</f>
        <v>-0.29661906307222569</v>
      </c>
      <c r="M11" s="15">
        <f>PEARSON('dane po Vs'!M3:M30,'dane po Vs'!$K$3:$K$30)</f>
        <v>0.13216034466202844</v>
      </c>
      <c r="N11" s="15">
        <f>PEARSON('dane po Vs'!N3:N30,'dane po Vs'!$K$3:$K$30)</f>
        <v>-0.23845722569271396</v>
      </c>
      <c r="O11" s="15">
        <f>PEARSON('dane po Vs'!O3:O30,'dane po Vs'!$K$3:$K$30)</f>
        <v>-0.29834426181625234</v>
      </c>
      <c r="P11" s="15">
        <f>PEARSON('dane po Vs'!P3:P30,'dane po Vs'!$K$3:$K$30)</f>
        <v>-0.38218233890366066</v>
      </c>
      <c r="Q11" s="15">
        <f>PEARSON('dane po Vs'!Q3:Q30,'dane po Vs'!$K$3:$K$30)</f>
        <v>0.41535797184403994</v>
      </c>
      <c r="R11" s="15">
        <f>PEARSON('dane po Vs'!R3:R30,'dane po Vs'!$K$3:$K$30)</f>
        <v>0.1176546649522368</v>
      </c>
      <c r="S11" s="15">
        <f>PEARSON('dane po Vs'!S3:S30,'dane po Vs'!$K$3:$K$30)</f>
        <v>-0.12393974479041815</v>
      </c>
      <c r="T11" s="15">
        <f>PEARSON('dane po Vs'!T3:T30,'dane po Vs'!$K$3:$K$30)</f>
        <v>-0.60053703005953718</v>
      </c>
      <c r="U11" s="15">
        <f>PEARSON('dane po Vs'!U3:U30,'dane po Vs'!$K$3:$K$30)</f>
        <v>-0.32584979879079229</v>
      </c>
      <c r="V11" s="15">
        <f>PEARSON('dane po Vs'!V3:V30,'dane po Vs'!$K$3:$K$30)</f>
        <v>-8.7541671140852539E-2</v>
      </c>
      <c r="W11" s="15"/>
      <c r="X11" s="16" t="s">
        <v>14</v>
      </c>
      <c r="Y11" s="15"/>
      <c r="Z11" s="1"/>
      <c r="AA11" s="1"/>
      <c r="AB11" s="1"/>
      <c r="AC11" s="1"/>
      <c r="AD11" s="1"/>
      <c r="AE11" s="1"/>
      <c r="AF11" s="1"/>
      <c r="AG11" s="1"/>
      <c r="AH11" s="1">
        <f>ABS(K11)</f>
        <v>1</v>
      </c>
      <c r="AI11" s="1">
        <f>ABS(L11)</f>
        <v>0.29661906307222569</v>
      </c>
      <c r="AJ11" s="1">
        <f>ABS(M11)</f>
        <v>0.13216034466202844</v>
      </c>
      <c r="AK11" s="1">
        <f>ABS(N11)</f>
        <v>0.23845722569271396</v>
      </c>
      <c r="AL11" s="1">
        <f>ABS(O11)</f>
        <v>0.29834426181625234</v>
      </c>
      <c r="AM11" s="1">
        <f t="shared" si="1"/>
        <v>0.38218233890366066</v>
      </c>
      <c r="AN11" s="1">
        <f t="shared" si="1"/>
        <v>0.41535797184403994</v>
      </c>
      <c r="AO11" s="1">
        <f t="shared" si="1"/>
        <v>0.1176546649522368</v>
      </c>
      <c r="AP11" s="1">
        <f t="shared" si="1"/>
        <v>0.12393974479041815</v>
      </c>
      <c r="AQ11" s="1">
        <f t="shared" si="1"/>
        <v>0.60053703005953718</v>
      </c>
      <c r="AR11" s="1">
        <f t="shared" si="1"/>
        <v>0.32584979879079229</v>
      </c>
      <c r="AS11" s="23">
        <f t="shared" si="1"/>
        <v>8.7541671140852539E-2</v>
      </c>
    </row>
    <row r="12" spans="1:45" x14ac:dyDescent="0.2">
      <c r="A12" s="16" t="s">
        <v>15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>
        <f>PEARSON('dane po Vs'!L3:L30,'dane po Vs'!$L$3:$L$30)</f>
        <v>1.0000000000000002</v>
      </c>
      <c r="M12" s="15">
        <f>PEARSON('dane po Vs'!M3:M30,'dane po Vs'!$L$3:$L$30)</f>
        <v>-0.19664771785476684</v>
      </c>
      <c r="N12" s="15">
        <f>PEARSON('dane po Vs'!N3:N30,'dane po Vs'!$L$3:$L$30)</f>
        <v>0.55442817566194569</v>
      </c>
      <c r="O12" s="15">
        <f>PEARSON('dane po Vs'!O3:O30,'dane po Vs'!$L$3:$L$30)</f>
        <v>0.28960396355731405</v>
      </c>
      <c r="P12" s="15">
        <f>PEARSON('dane po Vs'!P3:P30,'dane po Vs'!$L$3:$L$30)</f>
        <v>-9.9942914105643918E-2</v>
      </c>
      <c r="Q12" s="15">
        <f>PEARSON('dane po Vs'!Q3:Q30,'dane po Vs'!$L$3:$L$30)</f>
        <v>1.2927663054143383E-2</v>
      </c>
      <c r="R12" s="15">
        <f>PEARSON('dane po Vs'!R3:R30,'dane po Vs'!$L$3:$L$30)</f>
        <v>-0.17281124660635511</v>
      </c>
      <c r="S12" s="15">
        <f>PEARSON('dane po Vs'!S3:S30,'dane po Vs'!$L$3:$L$30)</f>
        <v>2.0110098625169028E-2</v>
      </c>
      <c r="T12" s="15">
        <f>PEARSON('dane po Vs'!T3:T30,'dane po Vs'!$L$3:$L$30)</f>
        <v>6.3773038673982596E-2</v>
      </c>
      <c r="U12" s="15">
        <f>PEARSON('dane po Vs'!U3:U30,'dane po Vs'!$L$3:$L$30)</f>
        <v>2.5785863779852716E-2</v>
      </c>
      <c r="V12" s="15">
        <f>PEARSON('dane po Vs'!V3:V30,'dane po Vs'!$L$3:$L$30)</f>
        <v>-0.24903952788121569</v>
      </c>
      <c r="W12" s="15"/>
      <c r="X12" s="16" t="s">
        <v>15</v>
      </c>
      <c r="Y12" s="15"/>
      <c r="Z12" s="1"/>
      <c r="AA12" s="1"/>
      <c r="AB12" s="1"/>
      <c r="AC12" s="1"/>
      <c r="AD12" s="1"/>
      <c r="AE12" s="1"/>
      <c r="AF12" s="1"/>
      <c r="AG12" s="1"/>
      <c r="AH12" s="1"/>
      <c r="AI12" s="1">
        <f>ABS(L12)</f>
        <v>1.0000000000000002</v>
      </c>
      <c r="AJ12" s="1">
        <f>ABS(M12)</f>
        <v>0.19664771785476684</v>
      </c>
      <c r="AK12" s="1">
        <f>ABS(N12)</f>
        <v>0.55442817566194569</v>
      </c>
      <c r="AL12" s="1">
        <f>ABS(O12)</f>
        <v>0.28960396355731405</v>
      </c>
      <c r="AM12" s="1">
        <f t="shared" si="1"/>
        <v>9.9942914105643918E-2</v>
      </c>
      <c r="AN12" s="1">
        <f t="shared" si="1"/>
        <v>1.2927663054143383E-2</v>
      </c>
      <c r="AO12" s="1">
        <f t="shared" si="1"/>
        <v>0.17281124660635511</v>
      </c>
      <c r="AP12" s="1">
        <f t="shared" si="1"/>
        <v>2.0110098625169028E-2</v>
      </c>
      <c r="AQ12" s="1">
        <f t="shared" si="1"/>
        <v>6.3773038673982596E-2</v>
      </c>
      <c r="AR12" s="1">
        <f t="shared" si="1"/>
        <v>2.5785863779852716E-2</v>
      </c>
      <c r="AS12" s="23">
        <f t="shared" si="1"/>
        <v>0.24903952788121569</v>
      </c>
    </row>
    <row r="13" spans="1:45" x14ac:dyDescent="0.2">
      <c r="A13" s="16" t="s">
        <v>16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M13" s="15">
        <f>PEARSON('dane po Vs'!M3:M30,'dane po Vs'!$M$3:$M$30)</f>
        <v>1</v>
      </c>
      <c r="N13" s="15">
        <f>PEARSON('dane po Vs'!N3:N30,'dane po Vs'!$M$3:$M$30)</f>
        <v>-0.25831208197972677</v>
      </c>
      <c r="O13" s="15">
        <f>PEARSON('dane po Vs'!O3:O30,'dane po Vs'!$M$3:$M$30)</f>
        <v>1.8467233925442771E-2</v>
      </c>
      <c r="P13" s="15">
        <f>PEARSON('dane po Vs'!P3:P30,'dane po Vs'!$M$3:$M$30)</f>
        <v>-0.30607672076548414</v>
      </c>
      <c r="Q13" s="15">
        <f>PEARSON('dane po Vs'!Q3:Q30,'dane po Vs'!$M$3:$M$30)</f>
        <v>-0.13282107169156745</v>
      </c>
      <c r="R13" s="15">
        <f>PEARSON('dane po Vs'!R3:R30,'dane po Vs'!$M$3:$M$30)</f>
        <v>0.16262404251764667</v>
      </c>
      <c r="S13" s="15">
        <f>PEARSON('dane po Vs'!S3:S30,'dane po Vs'!$M$3:$M$30)</f>
        <v>7.8946294776813669E-2</v>
      </c>
      <c r="T13" s="15">
        <f>PEARSON('dane po Vs'!T3:T30,'dane po Vs'!$M$3:$M$30)</f>
        <v>6.9386957407853861E-2</v>
      </c>
      <c r="U13" s="15">
        <f>PEARSON('dane po Vs'!U3:U30,'dane po Vs'!$M$3:$M$30)</f>
        <v>6.1382078196407452E-2</v>
      </c>
      <c r="V13" s="15">
        <f>PEARSON('dane po Vs'!V3:V30,'dane po Vs'!$M$3:$M$30)</f>
        <v>0.46834266101834132</v>
      </c>
      <c r="W13" s="15"/>
      <c r="X13" s="16" t="s">
        <v>16</v>
      </c>
      <c r="Y13" s="1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ABS(M13)</f>
        <v>1</v>
      </c>
      <c r="AK13" s="1">
        <f>ABS(N13)</f>
        <v>0.25831208197972677</v>
      </c>
      <c r="AL13" s="1">
        <f>ABS(O13)</f>
        <v>1.8467233925442771E-2</v>
      </c>
      <c r="AM13" s="1">
        <f t="shared" si="1"/>
        <v>0.30607672076548414</v>
      </c>
      <c r="AN13" s="1">
        <f t="shared" si="1"/>
        <v>0.13282107169156745</v>
      </c>
      <c r="AO13" s="1">
        <f t="shared" si="1"/>
        <v>0.16262404251764667</v>
      </c>
      <c r="AP13" s="1">
        <f t="shared" si="1"/>
        <v>7.8946294776813669E-2</v>
      </c>
      <c r="AQ13" s="1">
        <f t="shared" si="1"/>
        <v>6.9386957407853861E-2</v>
      </c>
      <c r="AR13" s="1">
        <f t="shared" si="1"/>
        <v>6.1382078196407452E-2</v>
      </c>
      <c r="AS13" s="22">
        <f t="shared" si="1"/>
        <v>0.46834266101834132</v>
      </c>
    </row>
    <row r="14" spans="1:45" x14ac:dyDescent="0.2">
      <c r="A14" s="16" t="s">
        <v>17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  <c r="N14" s="15">
        <f>PEARSON('dane po Vs'!N3:N30,'dane po Vs'!$N$3:$N$30)</f>
        <v>1</v>
      </c>
      <c r="O14" s="15">
        <f>PEARSON('dane po Vs'!O3:O30,'dane po Vs'!$N$3:$N$30)</f>
        <v>0.33450535673270826</v>
      </c>
      <c r="P14" s="15">
        <f>PEARSON('dane po Vs'!P3:P30,'dane po Vs'!$N$3:$N$30)</f>
        <v>-9.5168518256210352E-2</v>
      </c>
      <c r="Q14" s="15">
        <f>PEARSON('dane po Vs'!Q3:Q30,'dane po Vs'!$N$3:$N$30)</f>
        <v>-9.9161678986960655E-2</v>
      </c>
      <c r="R14" s="15">
        <f>PEARSON('dane po Vs'!R3:R30,'dane po Vs'!$N$3:$N$30)</f>
        <v>-5.2304951765001856E-2</v>
      </c>
      <c r="S14" s="15">
        <f>PEARSON('dane po Vs'!S3:S30,'dane po Vs'!$N$3:$N$30)</f>
        <v>-0.10653443963929297</v>
      </c>
      <c r="T14" s="15">
        <f>PEARSON('dane po Vs'!T3:T30,'dane po Vs'!$N$3:$N$30)</f>
        <v>-0.10846852292809651</v>
      </c>
      <c r="U14" s="15">
        <f>PEARSON('dane po Vs'!U3:U30,'dane po Vs'!$N$3:$N$30)</f>
        <v>-0.27283203341142953</v>
      </c>
      <c r="V14" s="15">
        <f>PEARSON('dane po Vs'!V3:V30,'dane po Vs'!$N$3:$N$30)</f>
        <v>-0.19433498167447327</v>
      </c>
      <c r="W14" s="15"/>
      <c r="X14" s="16" t="s">
        <v>17</v>
      </c>
      <c r="Y14" s="15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ABS(N14)</f>
        <v>1</v>
      </c>
      <c r="AL14" s="1">
        <f>ABS(O14)</f>
        <v>0.33450535673270826</v>
      </c>
      <c r="AM14" s="1">
        <f t="shared" si="1"/>
        <v>9.5168518256210352E-2</v>
      </c>
      <c r="AN14" s="1">
        <f t="shared" si="1"/>
        <v>9.9161678986960655E-2</v>
      </c>
      <c r="AO14" s="1">
        <f t="shared" si="1"/>
        <v>5.2304951765001856E-2</v>
      </c>
      <c r="AP14" s="1">
        <f t="shared" si="1"/>
        <v>0.10653443963929297</v>
      </c>
      <c r="AQ14" s="1">
        <f t="shared" si="1"/>
        <v>0.10846852292809651</v>
      </c>
      <c r="AR14" s="1">
        <f t="shared" si="1"/>
        <v>0.27283203341142953</v>
      </c>
      <c r="AS14" s="23">
        <f t="shared" si="1"/>
        <v>0.19433498167447327</v>
      </c>
    </row>
    <row r="15" spans="1:45" x14ac:dyDescent="0.2">
      <c r="A15" s="16" t="s">
        <v>18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5">
        <f>PEARSON('dane po Vs'!O3:O30,'dane po Vs'!$O$3:$O$30)</f>
        <v>1.0000000000000002</v>
      </c>
      <c r="P15" s="15">
        <f>PEARSON('dane po Vs'!P3:P30,'dane po Vs'!$O$3:$O$30)</f>
        <v>-0.19027673771939416</v>
      </c>
      <c r="Q15" s="15">
        <f>PEARSON('dane po Vs'!Q3:Q30,'dane po Vs'!$O$3:$O$30)</f>
        <v>-1.867531776981728E-2</v>
      </c>
      <c r="R15" s="15">
        <f>PEARSON('dane po Vs'!R3:R30,'dane po Vs'!$O$3:$O$30)</f>
        <v>-0.14211919632975734</v>
      </c>
      <c r="S15" s="15">
        <f>PEARSON('dane po Vs'!S3:S30,'dane po Vs'!$O$3:$O$30)</f>
        <v>-0.3515986610085397</v>
      </c>
      <c r="T15" s="15">
        <f>PEARSON('dane po Vs'!T3:T30,'dane po Vs'!$O$3:$O$30)</f>
        <v>-6.9195187582613588E-2</v>
      </c>
      <c r="U15" s="15">
        <f>PEARSON('dane po Vs'!U3:U30,'dane po Vs'!$O$3:$O$30)</f>
        <v>0.24799279761446344</v>
      </c>
      <c r="V15" s="15">
        <f>PEARSON('dane po Vs'!V3:V30,'dane po Vs'!$O$3:$O$30)</f>
        <v>-3.6500759671520389E-2</v>
      </c>
      <c r="W15" s="15"/>
      <c r="X15" s="16" t="s">
        <v>18</v>
      </c>
      <c r="Y15" s="16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f t="shared" ref="AL15:AS15" si="10">ABS(O15)</f>
        <v>1.0000000000000002</v>
      </c>
      <c r="AM15" s="1">
        <f t="shared" si="10"/>
        <v>0.19027673771939416</v>
      </c>
      <c r="AN15" s="1">
        <f t="shared" si="10"/>
        <v>1.867531776981728E-2</v>
      </c>
      <c r="AO15" s="1">
        <f t="shared" si="10"/>
        <v>0.14211919632975734</v>
      </c>
      <c r="AP15" s="1">
        <f t="shared" si="10"/>
        <v>0.3515986610085397</v>
      </c>
      <c r="AQ15" s="1">
        <f t="shared" si="10"/>
        <v>6.9195187582613588E-2</v>
      </c>
      <c r="AR15" s="1">
        <f t="shared" si="10"/>
        <v>0.24799279761446344</v>
      </c>
      <c r="AS15" s="23">
        <f t="shared" si="10"/>
        <v>3.6500759671520389E-2</v>
      </c>
    </row>
    <row r="16" spans="1:45" x14ac:dyDescent="0.2">
      <c r="A16" s="16" t="s">
        <v>19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/>
      <c r="O16" s="16"/>
      <c r="P16" s="15">
        <f>PEARSON('dane po Vs'!P3:P30,'dane po Vs'!$P$3:$P$30)</f>
        <v>0.99999999999999978</v>
      </c>
      <c r="Q16" s="15">
        <f>PEARSON('dane po Vs'!Q3:Q30,'dane po Vs'!$P$3:$P$30)</f>
        <v>2.7467882700328142E-2</v>
      </c>
      <c r="R16" s="15">
        <f>PEARSON('dane po Vs'!R3:R30,'dane po Vs'!$P$3:$P$30)</f>
        <v>-0.1809104132262109</v>
      </c>
      <c r="S16" s="15">
        <f>PEARSON('dane po Vs'!S3:S30,'dane po Vs'!$P$3:$P$30)</f>
        <v>0.26221843524547589</v>
      </c>
      <c r="T16" s="15">
        <f>PEARSON('dane po Vs'!T3:T30,'dane po Vs'!$P$3:$P$30)</f>
        <v>0.35420711594936583</v>
      </c>
      <c r="U16" s="15">
        <f>PEARSON('dane po Vs'!U3:U30,'dane po Vs'!$P$3:$P$30)</f>
        <v>0.55352014405525984</v>
      </c>
      <c r="V16" s="15">
        <f>PEARSON('dane po Vs'!V3:V30,'dane po Vs'!$P$3:$P$30)</f>
        <v>-0.20018364368217259</v>
      </c>
      <c r="W16" s="15"/>
      <c r="X16" s="16" t="s">
        <v>19</v>
      </c>
      <c r="Y16" s="16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S16" si="11">ABS(P16)</f>
        <v>0.99999999999999978</v>
      </c>
      <c r="AN16" s="1">
        <f t="shared" si="11"/>
        <v>2.7467882700328142E-2</v>
      </c>
      <c r="AO16" s="1">
        <f t="shared" si="11"/>
        <v>0.1809104132262109</v>
      </c>
      <c r="AP16" s="1">
        <f t="shared" si="11"/>
        <v>0.26221843524547589</v>
      </c>
      <c r="AQ16" s="1">
        <f t="shared" si="11"/>
        <v>0.35420711594936583</v>
      </c>
      <c r="AR16" s="1">
        <f t="shared" si="11"/>
        <v>0.55352014405525984</v>
      </c>
      <c r="AS16" s="23">
        <f t="shared" si="11"/>
        <v>0.20018364368217259</v>
      </c>
    </row>
    <row r="17" spans="1:45" x14ac:dyDescent="0.2">
      <c r="A17" s="16" t="s">
        <v>20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M17" s="16"/>
      <c r="N17" s="16"/>
      <c r="O17" s="16"/>
      <c r="P17" s="15"/>
      <c r="Q17" s="15">
        <f>PEARSON('dane po Vs'!Q3:Q30,'dane po Vs'!$Q$3:$Q$30)</f>
        <v>0.99999999999999989</v>
      </c>
      <c r="R17" s="15">
        <f>PEARSON('dane po Vs'!R3:R30,'dane po Vs'!$Q$3:$Q$30)</f>
        <v>-0.12837640873270664</v>
      </c>
      <c r="S17" s="15">
        <f>PEARSON('dane po Vs'!S3:S30,'dane po Vs'!$Q$3:$Q$30)</f>
        <v>-1.1472191595256038E-3</v>
      </c>
      <c r="T17" s="15">
        <f>PEARSON('dane po Vs'!T3:T30,'dane po Vs'!$Q$3:$Q$30)</f>
        <v>-0.21685957823834928</v>
      </c>
      <c r="U17" s="15">
        <f>PEARSON('dane po Vs'!U3:U30,'dane po Vs'!$Q$3:$Q$30)</f>
        <v>-0.22649867011053665</v>
      </c>
      <c r="V17" s="15">
        <f>PEARSON('dane po Vs'!V3:V30,'dane po Vs'!$Q$3:$Q$30)</f>
        <v>-0.27795883969880686</v>
      </c>
      <c r="W17" s="15"/>
      <c r="X17" s="16" t="s">
        <v>20</v>
      </c>
      <c r="Y17" s="16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ref="AN17:AS17" si="12">ABS(Q17)</f>
        <v>0.99999999999999989</v>
      </c>
      <c r="AO17" s="1">
        <f t="shared" si="12"/>
        <v>0.12837640873270664</v>
      </c>
      <c r="AP17" s="1">
        <f t="shared" si="12"/>
        <v>1.1472191595256038E-3</v>
      </c>
      <c r="AQ17" s="1">
        <f t="shared" si="12"/>
        <v>0.21685957823834928</v>
      </c>
      <c r="AR17" s="1">
        <f t="shared" si="12"/>
        <v>0.22649867011053665</v>
      </c>
      <c r="AS17" s="23">
        <f t="shared" si="12"/>
        <v>0.27795883969880686</v>
      </c>
    </row>
    <row r="18" spans="1:45" x14ac:dyDescent="0.2">
      <c r="A18" s="16" t="s">
        <v>22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M18" s="16"/>
      <c r="N18" s="16"/>
      <c r="O18" s="16"/>
      <c r="P18" s="15"/>
      <c r="Q18" s="15"/>
      <c r="R18" s="15">
        <f>PEARSON('dane po Vs'!R3:R30,'dane po Vs'!$R$3:$R$30)</f>
        <v>1.0000000000000002</v>
      </c>
      <c r="S18" s="15">
        <f>PEARSON('dane po Vs'!S3:S30,'dane po Vs'!$R$3:$R$30)</f>
        <v>0.48593982317209616</v>
      </c>
      <c r="T18" s="15">
        <f>PEARSON('dane po Vs'!T3:T30,'dane po Vs'!$R$3:$R$30)</f>
        <v>-4.4843237349629493E-2</v>
      </c>
      <c r="U18" s="15">
        <f>PEARSON('dane po Vs'!U3:U30,'dane po Vs'!$R$3:$R$30)</f>
        <v>-0.18262791259991684</v>
      </c>
      <c r="V18" s="15">
        <f>PEARSON('dane po Vs'!V3:V30,'dane po Vs'!$R$3:$R$30)</f>
        <v>0.67894693286533714</v>
      </c>
      <c r="W18" s="15"/>
      <c r="X18" s="16" t="s">
        <v>22</v>
      </c>
      <c r="Y18" s="16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>
        <f>ABS(R18)</f>
        <v>1.0000000000000002</v>
      </c>
      <c r="AP18" s="1">
        <f>ABS(S18)</f>
        <v>0.48593982317209616</v>
      </c>
      <c r="AQ18" s="1">
        <f>ABS(T18)</f>
        <v>4.4843237349629493E-2</v>
      </c>
      <c r="AR18" s="1">
        <f>ABS(U18)</f>
        <v>0.18262791259991684</v>
      </c>
      <c r="AS18" s="22">
        <f>ABS(V18)</f>
        <v>0.67894693286533714</v>
      </c>
    </row>
    <row r="19" spans="1:45" x14ac:dyDescent="0.2">
      <c r="A19" s="16" t="s">
        <v>23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M19" s="16"/>
      <c r="N19" s="16"/>
      <c r="O19" s="16"/>
      <c r="P19" s="15"/>
      <c r="Q19" s="15"/>
      <c r="R19" s="15"/>
      <c r="S19" s="15">
        <f>PEARSON('dane po Vs'!S3:S30,'dane po Vs'!$S$3:$S$30)</f>
        <v>0.99999999999999989</v>
      </c>
      <c r="T19" s="15">
        <f>PEARSON('dane po Vs'!T3:T30,'dane po Vs'!$S$3:$S$30)</f>
        <v>0.11697541198580307</v>
      </c>
      <c r="U19" s="15">
        <f>PEARSON('dane po Vs'!U3:U30,'dane po Vs'!$S$3:$S$30)</f>
        <v>-4.8337405215192128E-2</v>
      </c>
      <c r="V19" s="15">
        <f>PEARSON('dane po Vs'!V3:V30,'dane po Vs'!$S$3:$S$30)</f>
        <v>0.25962732558935442</v>
      </c>
      <c r="W19" s="15"/>
      <c r="X19" s="16" t="s">
        <v>23</v>
      </c>
      <c r="Y19" s="16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4">
        <f>AP18</f>
        <v>0.48593982317209616</v>
      </c>
      <c r="AP19" s="1">
        <f>ABS(S19)</f>
        <v>0.99999999999999989</v>
      </c>
      <c r="AQ19" s="1">
        <f>ABS(T19)</f>
        <v>0.11697541198580307</v>
      </c>
      <c r="AR19" s="1">
        <f>ABS(U19)</f>
        <v>4.8337405215192128E-2</v>
      </c>
      <c r="AS19" s="23">
        <f>ABS(V19)</f>
        <v>0.25962732558935442</v>
      </c>
    </row>
    <row r="20" spans="1:45" x14ac:dyDescent="0.2">
      <c r="A20" s="16" t="s">
        <v>24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M20" s="16"/>
      <c r="N20" s="16"/>
      <c r="O20" s="16"/>
      <c r="P20" s="15"/>
      <c r="Q20" s="15"/>
      <c r="R20" s="16"/>
      <c r="S20" s="16"/>
      <c r="T20" s="15">
        <f>PEARSON('dane po Vs'!T3:T30,'dane po Vs'!$T$3:$T$30)</f>
        <v>1</v>
      </c>
      <c r="U20" s="15">
        <f>PEARSON('dane po Vs'!U3:U30,'dane po Vs'!$T$3:$T$30)</f>
        <v>0.26608691624892727</v>
      </c>
      <c r="V20" s="15">
        <f>PEARSON('dane po Vs'!V3:V30,'dane po Vs'!$T$3:$T$30)</f>
        <v>0.29335855149575185</v>
      </c>
      <c r="W20" s="15"/>
      <c r="X20" s="16" t="s">
        <v>24</v>
      </c>
      <c r="Y20" s="16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>
        <f>AQ18</f>
        <v>4.4843237349629493E-2</v>
      </c>
      <c r="AP20" s="1"/>
      <c r="AQ20" s="1">
        <f>ABS(T20)</f>
        <v>1</v>
      </c>
      <c r="AR20" s="1">
        <f>ABS(U20)</f>
        <v>0.26608691624892727</v>
      </c>
      <c r="AS20" s="23">
        <f>ABS(V20)</f>
        <v>0.29335855149575185</v>
      </c>
    </row>
    <row r="21" spans="1:45" x14ac:dyDescent="0.2">
      <c r="A21" s="16" t="s">
        <v>25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M21" s="16"/>
      <c r="N21" s="16"/>
      <c r="O21" s="16"/>
      <c r="P21" s="15"/>
      <c r="Q21" s="15"/>
      <c r="R21" s="16"/>
      <c r="S21" s="16"/>
      <c r="T21" s="16"/>
      <c r="U21" s="15">
        <f>PEARSON('dane po Vs'!U3:U30,'dane po Vs'!$U$3:$U$30)</f>
        <v>1</v>
      </c>
      <c r="V21" s="15">
        <f>PEARSON('dane po Vs'!V3:V30,'dane po Vs'!$U$3:$U$30)</f>
        <v>-8.2706284925389267E-3</v>
      </c>
      <c r="W21" s="15"/>
      <c r="X21" s="16" t="s">
        <v>25</v>
      </c>
      <c r="Y21" s="16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>
        <f>AR18</f>
        <v>0.18262791259991684</v>
      </c>
      <c r="AP21" s="1"/>
      <c r="AQ21" s="1"/>
      <c r="AR21" s="1">
        <f>ABS(U21)</f>
        <v>1</v>
      </c>
      <c r="AS21" s="23">
        <f>ABS(V21)</f>
        <v>8.2706284925389267E-3</v>
      </c>
    </row>
    <row r="22" spans="1:45" x14ac:dyDescent="0.2">
      <c r="A22" s="16" t="s">
        <v>26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M22" s="16"/>
      <c r="N22" s="16"/>
      <c r="O22" s="16"/>
      <c r="P22" s="15"/>
      <c r="Q22" s="15"/>
      <c r="R22" s="16"/>
      <c r="S22" s="16"/>
      <c r="T22" s="16"/>
      <c r="U22" s="16"/>
      <c r="V22" s="15">
        <f>PEARSON('dane po Vs'!V3:V30,'dane po Vs'!$V$3:$V$30)</f>
        <v>1</v>
      </c>
      <c r="W22" s="15"/>
      <c r="X22" s="16" t="s">
        <v>26</v>
      </c>
      <c r="Y22" s="16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4">
        <f>AS18</f>
        <v>0.67894693286533714</v>
      </c>
      <c r="AP22" s="1"/>
      <c r="AQ22" s="1"/>
      <c r="AR22" s="1"/>
      <c r="AS22" s="22">
        <f>ABS(V22)</f>
        <v>1</v>
      </c>
    </row>
    <row r="23" spans="1:45" x14ac:dyDescent="0.2">
      <c r="P23" s="1"/>
      <c r="Q23" s="1"/>
    </row>
    <row r="24" spans="1:45" x14ac:dyDescent="0.2">
      <c r="P24" s="1"/>
      <c r="Q24" s="1"/>
    </row>
    <row r="25" spans="1:45" x14ac:dyDescent="0.2">
      <c r="B25" t="s">
        <v>138</v>
      </c>
    </row>
    <row r="26" spans="1:45" x14ac:dyDescent="0.2">
      <c r="B26" t="s">
        <v>139</v>
      </c>
    </row>
    <row r="27" spans="1:45" x14ac:dyDescent="0.2">
      <c r="B27" t="s">
        <v>141</v>
      </c>
    </row>
    <row r="28" spans="1:45" x14ac:dyDescent="0.2">
      <c r="B28" t="s">
        <v>140</v>
      </c>
    </row>
    <row r="29" spans="1:45" x14ac:dyDescent="0.2">
      <c r="A29" t="s">
        <v>0</v>
      </c>
      <c r="B29" t="str">
        <f t="shared" ref="B29:O29" si="13">B1</f>
        <v>X1</v>
      </c>
      <c r="C29" t="str">
        <f t="shared" si="13"/>
        <v>X5</v>
      </c>
      <c r="D29" t="str">
        <f t="shared" si="13"/>
        <v>X6</v>
      </c>
      <c r="E29" t="str">
        <f t="shared" si="13"/>
        <v>X8</v>
      </c>
      <c r="F29" t="str">
        <f t="shared" si="13"/>
        <v>X10</v>
      </c>
      <c r="G29" t="str">
        <f t="shared" si="13"/>
        <v>X11</v>
      </c>
      <c r="H29" t="str">
        <f t="shared" si="13"/>
        <v>X12</v>
      </c>
      <c r="I29" t="str">
        <f t="shared" si="13"/>
        <v>X13</v>
      </c>
      <c r="J29" t="str">
        <f t="shared" si="13"/>
        <v>X14</v>
      </c>
      <c r="K29" t="str">
        <f t="shared" si="13"/>
        <v>X15</v>
      </c>
      <c r="L29" s="16" t="str">
        <f t="shared" si="13"/>
        <v>X16</v>
      </c>
      <c r="M29" t="str">
        <f t="shared" si="13"/>
        <v>X17</v>
      </c>
      <c r="N29" t="str">
        <f t="shared" si="13"/>
        <v>X18</v>
      </c>
      <c r="O29" t="str">
        <f t="shared" si="13"/>
        <v>X19</v>
      </c>
    </row>
    <row r="30" spans="1:45" x14ac:dyDescent="0.2">
      <c r="A30" t="s">
        <v>4</v>
      </c>
      <c r="B30" s="13">
        <f t="shared" ref="B30:O30" si="14">ABS(B2/(SQRT((1-(B2^2))/26)))</f>
        <v>342189407.07104427</v>
      </c>
      <c r="C30" s="13">
        <f t="shared" si="14"/>
        <v>2.9295661433884868</v>
      </c>
      <c r="D30" s="13">
        <f t="shared" si="14"/>
        <v>0.26467528164739246</v>
      </c>
      <c r="E30" s="13">
        <f t="shared" si="14"/>
        <v>0.52830460769169441</v>
      </c>
      <c r="F30" s="13">
        <f t="shared" si="14"/>
        <v>1.1308066465003366</v>
      </c>
      <c r="G30" s="13">
        <f t="shared" si="14"/>
        <v>1.3300670070789573</v>
      </c>
      <c r="H30" s="13">
        <f t="shared" si="14"/>
        <v>2.1861464539090822</v>
      </c>
      <c r="I30" s="13">
        <f t="shared" si="14"/>
        <v>0.23909336368822293</v>
      </c>
      <c r="J30" s="13">
        <f t="shared" si="14"/>
        <v>0.266664615212651</v>
      </c>
      <c r="K30" s="13">
        <f t="shared" si="14"/>
        <v>0.5911070106696179</v>
      </c>
      <c r="L30" s="13">
        <f t="shared" si="14"/>
        <v>1.0882156562685437</v>
      </c>
      <c r="M30" s="13">
        <f t="shared" si="14"/>
        <v>0.92579535837933047</v>
      </c>
      <c r="N30" s="13">
        <f t="shared" si="14"/>
        <v>8.8386311414591828E-2</v>
      </c>
      <c r="O30" s="13">
        <f t="shared" si="14"/>
        <v>1.4889699747422058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45" x14ac:dyDescent="0.2">
      <c r="A31" t="s">
        <v>5</v>
      </c>
      <c r="B31" s="13"/>
      <c r="C31" s="13" t="e">
        <f t="shared" ref="C31:O31" si="15">ABS(C3/(SQRT((1-(C3^2))/26)))</f>
        <v>#DIV/0!</v>
      </c>
      <c r="D31" s="13">
        <f t="shared" si="15"/>
        <v>0.53770300028682805</v>
      </c>
      <c r="E31" s="13">
        <f t="shared" si="15"/>
        <v>3.5919662334789014E-2</v>
      </c>
      <c r="F31" s="13">
        <f t="shared" si="15"/>
        <v>7.9977211630717721E-2</v>
      </c>
      <c r="G31" s="13">
        <f t="shared" si="15"/>
        <v>0.7954779248939936</v>
      </c>
      <c r="H31" s="13">
        <f t="shared" si="15"/>
        <v>0.95914353709460176</v>
      </c>
      <c r="I31" s="13">
        <f t="shared" si="15"/>
        <v>0.50308489915277621</v>
      </c>
      <c r="J31" s="13">
        <f t="shared" si="15"/>
        <v>0.69441082041172686</v>
      </c>
      <c r="K31" s="13">
        <f t="shared" si="15"/>
        <v>0.22526875935086094</v>
      </c>
      <c r="L31" s="13">
        <f t="shared" si="15"/>
        <v>0.48532719060079121</v>
      </c>
      <c r="M31" s="13">
        <f t="shared" si="15"/>
        <v>0.68445857032165924</v>
      </c>
      <c r="N31" s="13">
        <f t="shared" si="15"/>
        <v>1.1128939325530363</v>
      </c>
      <c r="O31" s="13">
        <f t="shared" si="15"/>
        <v>1.7067463209120264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45" x14ac:dyDescent="0.2">
      <c r="A32" t="s">
        <v>7</v>
      </c>
      <c r="B32" s="13"/>
      <c r="C32" s="13">
        <f t="shared" ref="C32:O32" si="16">ABS(C4/(SQRT((1-(C4^2))/26)))</f>
        <v>0</v>
      </c>
      <c r="D32" s="13" t="e">
        <f t="shared" si="16"/>
        <v>#NUM!</v>
      </c>
      <c r="E32" s="13">
        <f t="shared" si="16"/>
        <v>9.6923774426689313E-2</v>
      </c>
      <c r="F32" s="13">
        <f t="shared" si="16"/>
        <v>1.1485296540241836</v>
      </c>
      <c r="G32" s="13">
        <f t="shared" si="16"/>
        <v>0.94896178177004475</v>
      </c>
      <c r="H32" s="13">
        <f t="shared" si="16"/>
        <v>6.8885325211910861E-2</v>
      </c>
      <c r="I32" s="13">
        <f t="shared" si="16"/>
        <v>0.87079170069650025</v>
      </c>
      <c r="J32" s="13">
        <f t="shared" si="16"/>
        <v>0.12820272282356723</v>
      </c>
      <c r="K32" s="13">
        <f t="shared" si="16"/>
        <v>0.45932742924348469</v>
      </c>
      <c r="L32" s="13">
        <f t="shared" si="16"/>
        <v>0.22506839524852973</v>
      </c>
      <c r="M32" s="13">
        <f t="shared" si="16"/>
        <v>1.8312034394156929</v>
      </c>
      <c r="N32" s="13">
        <f t="shared" si="16"/>
        <v>6.6350346000407595E-2</v>
      </c>
      <c r="O32" s="13">
        <f t="shared" si="16"/>
        <v>1.02726641980958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">
      <c r="A33" t="s">
        <v>9</v>
      </c>
      <c r="B33" s="13"/>
      <c r="C33" s="13">
        <f t="shared" ref="C33:O33" si="17">ABS(C5/(SQRT((1-(C5^2))/26)))</f>
        <v>0</v>
      </c>
      <c r="D33" s="13">
        <f t="shared" si="17"/>
        <v>0</v>
      </c>
      <c r="E33" s="13" t="e">
        <f t="shared" si="17"/>
        <v>#NUM!</v>
      </c>
      <c r="F33" s="13">
        <f t="shared" si="17"/>
        <v>0.32433178611493779</v>
      </c>
      <c r="G33" s="13">
        <f t="shared" si="17"/>
        <v>1.126182514884261</v>
      </c>
      <c r="H33" s="13">
        <f t="shared" si="17"/>
        <v>1.4979534921248097</v>
      </c>
      <c r="I33" s="13">
        <f t="shared" si="17"/>
        <v>0.29791653190109729</v>
      </c>
      <c r="J33" s="13">
        <f t="shared" si="17"/>
        <v>1.4044740896281331</v>
      </c>
      <c r="K33" s="13">
        <f t="shared" si="17"/>
        <v>1.1088069814213461</v>
      </c>
      <c r="L33" s="13">
        <f t="shared" si="17"/>
        <v>1.2449605101645371</v>
      </c>
      <c r="M33" s="13">
        <f t="shared" si="17"/>
        <v>0.8989467321819159</v>
      </c>
      <c r="N33" s="13">
        <f t="shared" si="17"/>
        <v>0.21496908953266711</v>
      </c>
      <c r="O33" s="13">
        <f t="shared" si="17"/>
        <v>1.2480795888339531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">
      <c r="A34" t="s">
        <v>10</v>
      </c>
      <c r="B34" s="13"/>
      <c r="C34" s="13">
        <f t="shared" ref="C34:O34" si="18">ABS(C6/(SQRT((1-(C6^2))/26)))</f>
        <v>0</v>
      </c>
      <c r="D34" s="13">
        <f t="shared" si="18"/>
        <v>0</v>
      </c>
      <c r="E34" s="13">
        <f t="shared" si="18"/>
        <v>0</v>
      </c>
      <c r="F34" s="13" t="e">
        <f t="shared" si="18"/>
        <v>#DIV/0!</v>
      </c>
      <c r="G34" s="13">
        <f t="shared" si="18"/>
        <v>2.0386519347404648</v>
      </c>
      <c r="H34" s="13">
        <f t="shared" si="18"/>
        <v>0.42087507279784431</v>
      </c>
      <c r="I34" s="13">
        <f t="shared" si="18"/>
        <v>0.15636585243366743</v>
      </c>
      <c r="J34" s="13">
        <f t="shared" si="18"/>
        <v>0.12323238584742707</v>
      </c>
      <c r="K34" s="13">
        <f t="shared" si="18"/>
        <v>0.53340392261833258</v>
      </c>
      <c r="L34" s="13">
        <f t="shared" si="18"/>
        <v>1.068451493786023</v>
      </c>
      <c r="M34" s="13">
        <f t="shared" si="18"/>
        <v>0.16886795605314942</v>
      </c>
      <c r="N34" s="13">
        <f t="shared" si="18"/>
        <v>0.99138096798414899</v>
      </c>
      <c r="O34" s="13">
        <f t="shared" si="18"/>
        <v>9.7054260488987867E-2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">
      <c r="A35" t="s">
        <v>11</v>
      </c>
      <c r="B35" s="13"/>
      <c r="C35" s="13">
        <f t="shared" ref="C35:O35" si="19">ABS(C7/(SQRT((1-(C7^2))/26)))</f>
        <v>0</v>
      </c>
      <c r="D35" s="13">
        <f t="shared" si="19"/>
        <v>0</v>
      </c>
      <c r="E35" s="13">
        <f t="shared" si="19"/>
        <v>0</v>
      </c>
      <c r="F35" s="13">
        <f t="shared" si="19"/>
        <v>0</v>
      </c>
      <c r="G35" s="13">
        <f t="shared" si="19"/>
        <v>342189407.07104427</v>
      </c>
      <c r="H35" s="13">
        <f t="shared" si="19"/>
        <v>1.8068402233010907</v>
      </c>
      <c r="I35" s="13">
        <f t="shared" si="19"/>
        <v>1.3001559730002619</v>
      </c>
      <c r="J35" s="13">
        <f t="shared" si="19"/>
        <v>1.343213102822727</v>
      </c>
      <c r="K35" s="13">
        <f t="shared" si="19"/>
        <v>2.4971625250949536</v>
      </c>
      <c r="L35" s="13">
        <f t="shared" si="19"/>
        <v>2.56525576651797</v>
      </c>
      <c r="M35" s="13">
        <f t="shared" si="19"/>
        <v>1.3087990583533891</v>
      </c>
      <c r="N35" s="13">
        <f t="shared" si="19"/>
        <v>1.2556794924879666</v>
      </c>
      <c r="O35" s="13">
        <f t="shared" si="19"/>
        <v>2.393652014889935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">
      <c r="A36" t="s">
        <v>12</v>
      </c>
      <c r="B36" s="13"/>
      <c r="C36" s="13">
        <f t="shared" ref="C36:O36" si="20">ABS(C8/(SQRT((1-(C8^2))/26)))</f>
        <v>0</v>
      </c>
      <c r="D36" s="13">
        <f t="shared" si="20"/>
        <v>0</v>
      </c>
      <c r="E36" s="13">
        <f t="shared" si="20"/>
        <v>0</v>
      </c>
      <c r="F36" s="13">
        <f t="shared" si="20"/>
        <v>0</v>
      </c>
      <c r="G36" s="13">
        <f t="shared" si="20"/>
        <v>0</v>
      </c>
      <c r="H36" s="13" t="e">
        <f t="shared" si="20"/>
        <v>#NUM!</v>
      </c>
      <c r="I36" s="13">
        <f t="shared" si="20"/>
        <v>1.1915673482999392</v>
      </c>
      <c r="J36" s="13">
        <f t="shared" si="20"/>
        <v>1.501081371852081</v>
      </c>
      <c r="K36" s="13">
        <f t="shared" si="20"/>
        <v>1.1793384842245827</v>
      </c>
      <c r="L36" s="13">
        <f t="shared" si="20"/>
        <v>2.5382720265393264</v>
      </c>
      <c r="M36" s="13">
        <f t="shared" si="20"/>
        <v>1.8954138562806644</v>
      </c>
      <c r="N36" s="13">
        <f t="shared" si="20"/>
        <v>1.0030952906061155</v>
      </c>
      <c r="O36" s="13">
        <f t="shared" si="20"/>
        <v>0.49185114808984759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">
      <c r="A37" t="s">
        <v>13</v>
      </c>
      <c r="B37" s="13"/>
      <c r="C37" s="13">
        <f t="shared" ref="C37:O37" si="21">ABS(C9/(SQRT((1-(C9^2))/26)))</f>
        <v>0</v>
      </c>
      <c r="D37" s="13">
        <f t="shared" si="21"/>
        <v>0</v>
      </c>
      <c r="E37" s="13">
        <f t="shared" si="21"/>
        <v>0</v>
      </c>
      <c r="F37" s="13">
        <f t="shared" si="21"/>
        <v>0</v>
      </c>
      <c r="G37" s="13">
        <f t="shared" si="21"/>
        <v>0</v>
      </c>
      <c r="H37" s="13">
        <f t="shared" si="21"/>
        <v>0</v>
      </c>
      <c r="I37" s="13" t="e">
        <f t="shared" si="21"/>
        <v>#DIV/0!</v>
      </c>
      <c r="J37" s="13">
        <f t="shared" si="21"/>
        <v>0.63299295924207999</v>
      </c>
      <c r="K37" s="13">
        <f t="shared" si="21"/>
        <v>2.5228884049798892</v>
      </c>
      <c r="L37" s="13">
        <f t="shared" si="21"/>
        <v>1.326029910627198</v>
      </c>
      <c r="M37" s="13">
        <f t="shared" si="21"/>
        <v>0.30183852551807377</v>
      </c>
      <c r="N37" s="13">
        <f t="shared" si="21"/>
        <v>0.87616213809268573</v>
      </c>
      <c r="O37" s="13">
        <f t="shared" si="21"/>
        <v>8.1315389796520698E-2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">
      <c r="A38" t="s">
        <v>14</v>
      </c>
      <c r="B38" s="13"/>
      <c r="C38" s="13">
        <f t="shared" ref="C38:O38" si="22">ABS(C10/(SQRT((1-(C10^2))/26)))</f>
        <v>0</v>
      </c>
      <c r="D38" s="13">
        <f t="shared" si="22"/>
        <v>0</v>
      </c>
      <c r="E38" s="13">
        <f t="shared" si="22"/>
        <v>0</v>
      </c>
      <c r="F38" s="13">
        <f t="shared" si="22"/>
        <v>0</v>
      </c>
      <c r="G38" s="13">
        <f t="shared" si="22"/>
        <v>0</v>
      </c>
      <c r="H38" s="13">
        <f t="shared" si="22"/>
        <v>0</v>
      </c>
      <c r="I38" s="13">
        <f t="shared" si="22"/>
        <v>0</v>
      </c>
      <c r="J38" s="13">
        <f t="shared" si="22"/>
        <v>342189407.07104427</v>
      </c>
      <c r="K38" s="13">
        <f t="shared" si="22"/>
        <v>1.6577122885626143</v>
      </c>
      <c r="L38" s="13">
        <f t="shared" si="22"/>
        <v>1.2592124966427922</v>
      </c>
      <c r="M38" s="13">
        <f t="shared" si="22"/>
        <v>0.20193581747724101</v>
      </c>
      <c r="N38" s="13">
        <f t="shared" si="22"/>
        <v>1.9430168198064037</v>
      </c>
      <c r="O38" s="13">
        <f t="shared" si="22"/>
        <v>0.74635995988164394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">
      <c r="A39" t="s">
        <v>15</v>
      </c>
      <c r="B39" s="13"/>
      <c r="C39" s="13">
        <f t="shared" ref="C39:O39" si="23">ABS(C11/(SQRT((1-(C11^2))/26)))</f>
        <v>0</v>
      </c>
      <c r="D39" s="13">
        <f t="shared" si="23"/>
        <v>0</v>
      </c>
      <c r="E39" s="13">
        <f t="shared" si="23"/>
        <v>0</v>
      </c>
      <c r="F39" s="13">
        <f t="shared" si="23"/>
        <v>0</v>
      </c>
      <c r="G39" s="13">
        <f t="shared" si="23"/>
        <v>0</v>
      </c>
      <c r="H39" s="13">
        <f t="shared" si="23"/>
        <v>0</v>
      </c>
      <c r="I39" s="13">
        <f t="shared" si="23"/>
        <v>0</v>
      </c>
      <c r="J39" s="13">
        <f t="shared" si="23"/>
        <v>0</v>
      </c>
      <c r="K39" s="13" t="e">
        <f t="shared" si="23"/>
        <v>#DIV/0!</v>
      </c>
      <c r="L39" s="13">
        <f t="shared" si="23"/>
        <v>1.5837412724828503</v>
      </c>
      <c r="M39" s="13">
        <f t="shared" si="23"/>
        <v>0.67985159610883905</v>
      </c>
      <c r="N39" s="13">
        <f t="shared" si="23"/>
        <v>1.252014920004219</v>
      </c>
      <c r="O39" s="13">
        <f t="shared" si="23"/>
        <v>1.5938497961044862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">
      <c r="A40" t="s">
        <v>16</v>
      </c>
      <c r="B40" s="13"/>
      <c r="C40" s="13">
        <f t="shared" ref="C40:O40" si="24">ABS(C12/(SQRT((1-(C12^2))/26)))</f>
        <v>0</v>
      </c>
      <c r="D40" s="13">
        <f t="shared" si="24"/>
        <v>0</v>
      </c>
      <c r="E40" s="13">
        <f t="shared" si="24"/>
        <v>0</v>
      </c>
      <c r="F40" s="13">
        <f t="shared" si="24"/>
        <v>0</v>
      </c>
      <c r="G40" s="13">
        <f t="shared" si="24"/>
        <v>0</v>
      </c>
      <c r="H40" s="13">
        <f t="shared" si="24"/>
        <v>0</v>
      </c>
      <c r="I40" s="13">
        <f t="shared" si="24"/>
        <v>0</v>
      </c>
      <c r="J40" s="13">
        <f t="shared" si="24"/>
        <v>0</v>
      </c>
      <c r="K40" s="13">
        <f t="shared" si="24"/>
        <v>0</v>
      </c>
      <c r="L40" s="13" t="e">
        <f t="shared" si="24"/>
        <v>#NUM!</v>
      </c>
      <c r="M40" s="13">
        <f t="shared" si="24"/>
        <v>1.022679170094289</v>
      </c>
      <c r="N40" s="13">
        <f t="shared" si="24"/>
        <v>3.3969392223891806</v>
      </c>
      <c r="O40" s="13">
        <f t="shared" si="24"/>
        <v>1.5428110150377339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">
      <c r="A41" t="s">
        <v>17</v>
      </c>
      <c r="B41" s="13"/>
      <c r="C41" s="13">
        <f t="shared" ref="C41:O41" si="25">ABS(C13/(SQRT((1-(C13^2))/26)))</f>
        <v>0</v>
      </c>
      <c r="D41" s="13">
        <f t="shared" si="25"/>
        <v>0</v>
      </c>
      <c r="E41" s="13">
        <f t="shared" si="25"/>
        <v>0</v>
      </c>
      <c r="F41" s="13">
        <f t="shared" si="25"/>
        <v>0</v>
      </c>
      <c r="G41" s="13">
        <f t="shared" si="25"/>
        <v>0</v>
      </c>
      <c r="H41" s="13">
        <f t="shared" si="25"/>
        <v>0</v>
      </c>
      <c r="I41" s="13">
        <f t="shared" si="25"/>
        <v>0</v>
      </c>
      <c r="J41" s="13">
        <f t="shared" si="25"/>
        <v>0</v>
      </c>
      <c r="K41" s="13">
        <f t="shared" si="25"/>
        <v>0</v>
      </c>
      <c r="L41" s="13">
        <f t="shared" si="25"/>
        <v>0</v>
      </c>
      <c r="M41" s="13" t="e">
        <f t="shared" si="25"/>
        <v>#DIV/0!</v>
      </c>
      <c r="N41" s="13">
        <f t="shared" si="25"/>
        <v>1.3634104182638886</v>
      </c>
      <c r="O41" s="13">
        <f t="shared" si="25"/>
        <v>9.4180847175591983E-2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">
      <c r="A42" t="s">
        <v>18</v>
      </c>
      <c r="B42" s="13"/>
      <c r="C42" s="13">
        <f t="shared" ref="C42:O42" si="26">ABS(C14/(SQRT((1-(C14^2))/26)))</f>
        <v>0</v>
      </c>
      <c r="D42" s="13">
        <f t="shared" si="26"/>
        <v>0</v>
      </c>
      <c r="E42" s="13">
        <f t="shared" si="26"/>
        <v>0</v>
      </c>
      <c r="F42" s="13">
        <f t="shared" si="26"/>
        <v>0</v>
      </c>
      <c r="G42" s="13">
        <f t="shared" si="26"/>
        <v>0</v>
      </c>
      <c r="H42" s="13">
        <f t="shared" si="26"/>
        <v>0</v>
      </c>
      <c r="I42" s="13">
        <f t="shared" si="26"/>
        <v>0</v>
      </c>
      <c r="J42" s="13">
        <f t="shared" si="26"/>
        <v>0</v>
      </c>
      <c r="K42" s="13">
        <f t="shared" si="26"/>
        <v>0</v>
      </c>
      <c r="L42" s="13">
        <f t="shared" si="26"/>
        <v>0</v>
      </c>
      <c r="M42" s="13">
        <f t="shared" si="26"/>
        <v>0</v>
      </c>
      <c r="N42" s="13" t="e">
        <f t="shared" si="26"/>
        <v>#DIV/0!</v>
      </c>
      <c r="O42" s="13">
        <f t="shared" si="26"/>
        <v>1.809911369322569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">
      <c r="A43" t="s">
        <v>19</v>
      </c>
      <c r="B43" s="13"/>
      <c r="C43" s="13">
        <f t="shared" ref="C43:O43" si="27">ABS(C15/(SQRT((1-(C15^2))/26)))</f>
        <v>0</v>
      </c>
      <c r="D43" s="13">
        <f t="shared" si="27"/>
        <v>0</v>
      </c>
      <c r="E43" s="13">
        <f t="shared" si="27"/>
        <v>0</v>
      </c>
      <c r="F43" s="13">
        <f t="shared" si="27"/>
        <v>0</v>
      </c>
      <c r="G43" s="13">
        <f t="shared" si="27"/>
        <v>0</v>
      </c>
      <c r="H43" s="13">
        <f t="shared" si="27"/>
        <v>0</v>
      </c>
      <c r="I43" s="13">
        <f t="shared" si="27"/>
        <v>0</v>
      </c>
      <c r="J43" s="13">
        <f t="shared" si="27"/>
        <v>0</v>
      </c>
      <c r="K43" s="13">
        <f t="shared" si="27"/>
        <v>0</v>
      </c>
      <c r="L43" s="13">
        <f t="shared" si="27"/>
        <v>0</v>
      </c>
      <c r="M43" s="13">
        <f t="shared" si="27"/>
        <v>0</v>
      </c>
      <c r="N43" s="13">
        <f t="shared" si="27"/>
        <v>0</v>
      </c>
      <c r="O43" s="13" t="e">
        <f t="shared" si="27"/>
        <v>#NUM!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">
      <c r="A44" t="s">
        <v>20</v>
      </c>
      <c r="B44" s="13"/>
      <c r="C44" s="13">
        <f t="shared" ref="C44:O44" si="28">ABS(C16/(SQRT((1-(C16^2))/26)))</f>
        <v>0</v>
      </c>
      <c r="D44" s="13">
        <f t="shared" si="28"/>
        <v>0</v>
      </c>
      <c r="E44" s="13">
        <f t="shared" si="28"/>
        <v>0</v>
      </c>
      <c r="F44" s="13">
        <f t="shared" si="28"/>
        <v>0</v>
      </c>
      <c r="G44" s="13">
        <f t="shared" si="28"/>
        <v>0</v>
      </c>
      <c r="H44" s="13">
        <f t="shared" si="28"/>
        <v>0</v>
      </c>
      <c r="I44" s="13">
        <f t="shared" si="28"/>
        <v>0</v>
      </c>
      <c r="J44" s="13">
        <f t="shared" si="28"/>
        <v>0</v>
      </c>
      <c r="K44" s="13">
        <f t="shared" si="28"/>
        <v>0</v>
      </c>
      <c r="L44" s="13">
        <f t="shared" si="28"/>
        <v>0</v>
      </c>
      <c r="M44" s="13">
        <f t="shared" si="28"/>
        <v>0</v>
      </c>
      <c r="N44" s="13">
        <f t="shared" si="28"/>
        <v>0</v>
      </c>
      <c r="O44" s="13">
        <f t="shared" si="28"/>
        <v>0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">
      <c r="A45" t="s">
        <v>21</v>
      </c>
      <c r="B45" s="13"/>
      <c r="C45" s="13">
        <f t="shared" ref="C45:O45" si="29">ABS(C17/(SQRT((1-(C17^2))/26)))</f>
        <v>0</v>
      </c>
      <c r="D45" s="13">
        <f t="shared" si="29"/>
        <v>0</v>
      </c>
      <c r="E45" s="13">
        <f t="shared" si="29"/>
        <v>0</v>
      </c>
      <c r="F45" s="13">
        <f t="shared" si="29"/>
        <v>0</v>
      </c>
      <c r="G45" s="13">
        <f t="shared" si="29"/>
        <v>0</v>
      </c>
      <c r="H45" s="13">
        <f t="shared" si="29"/>
        <v>0</v>
      </c>
      <c r="I45" s="13">
        <f t="shared" si="29"/>
        <v>0</v>
      </c>
      <c r="J45" s="13">
        <f t="shared" si="29"/>
        <v>0</v>
      </c>
      <c r="K45" s="13">
        <f t="shared" si="29"/>
        <v>0</v>
      </c>
      <c r="L45" s="13">
        <f t="shared" si="29"/>
        <v>0</v>
      </c>
      <c r="M45" s="13">
        <f t="shared" si="29"/>
        <v>0</v>
      </c>
      <c r="N45" s="13">
        <f t="shared" si="29"/>
        <v>0</v>
      </c>
      <c r="O45" s="13">
        <f t="shared" si="29"/>
        <v>0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">
      <c r="A46" t="s">
        <v>22</v>
      </c>
      <c r="B46" s="13"/>
      <c r="C46" s="13" t="e">
        <f>ABS(#REF!/(SQRT((1-(#REF!^2))/26)))</f>
        <v>#REF!</v>
      </c>
      <c r="D46" s="13" t="e">
        <f>ABS(#REF!/(SQRT((1-(#REF!^2))/26)))</f>
        <v>#REF!</v>
      </c>
      <c r="E46" s="13" t="e">
        <f>ABS(#REF!/(SQRT((1-(#REF!^2))/26)))</f>
        <v>#REF!</v>
      </c>
      <c r="F46" s="13" t="e">
        <f>ABS(#REF!/(SQRT((1-(#REF!^2))/26)))</f>
        <v>#REF!</v>
      </c>
      <c r="G46" s="13" t="e">
        <f>ABS(#REF!/(SQRT((1-(#REF!^2))/26)))</f>
        <v>#REF!</v>
      </c>
      <c r="H46" s="13" t="e">
        <f>ABS(#REF!/(SQRT((1-(#REF!^2))/26)))</f>
        <v>#REF!</v>
      </c>
      <c r="I46" s="13" t="e">
        <f>ABS(#REF!/(SQRT((1-(#REF!^2))/26)))</f>
        <v>#REF!</v>
      </c>
      <c r="J46" s="13" t="e">
        <f>ABS(#REF!/(SQRT((1-(#REF!^2))/26)))</f>
        <v>#REF!</v>
      </c>
      <c r="K46" s="13" t="e">
        <f>ABS(#REF!/(SQRT((1-(#REF!^2))/26)))</f>
        <v>#REF!</v>
      </c>
      <c r="L46" s="13" t="e">
        <f>ABS(#REF!/(SQRT((1-(#REF!^2))/26)))</f>
        <v>#REF!</v>
      </c>
      <c r="M46" s="13" t="e">
        <f>ABS(#REF!/(SQRT((1-(#REF!^2))/26)))</f>
        <v>#REF!</v>
      </c>
      <c r="N46" s="13" t="e">
        <f>ABS(#REF!/(SQRT((1-(#REF!^2))/26)))</f>
        <v>#REF!</v>
      </c>
      <c r="O46" s="13" t="e">
        <f>ABS(#REF!/(SQRT((1-(#REF!^2))/26)))</f>
        <v>#REF!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">
      <c r="A47" t="s">
        <v>24</v>
      </c>
      <c r="B47" s="13"/>
      <c r="C47" s="13">
        <f t="shared" ref="C47:O47" si="30">ABS(C18/(SQRT((1-(C18^2))/26)))</f>
        <v>0</v>
      </c>
      <c r="D47" s="13">
        <f t="shared" si="30"/>
        <v>0</v>
      </c>
      <c r="E47" s="13">
        <f t="shared" si="30"/>
        <v>0</v>
      </c>
      <c r="F47" s="13">
        <f t="shared" si="30"/>
        <v>0</v>
      </c>
      <c r="G47" s="13">
        <f t="shared" si="30"/>
        <v>0</v>
      </c>
      <c r="H47" s="13">
        <f t="shared" si="30"/>
        <v>0</v>
      </c>
      <c r="I47" s="13">
        <f t="shared" si="30"/>
        <v>0</v>
      </c>
      <c r="J47" s="13">
        <f t="shared" si="30"/>
        <v>0</v>
      </c>
      <c r="K47" s="13">
        <f t="shared" si="30"/>
        <v>0</v>
      </c>
      <c r="L47" s="13">
        <f t="shared" si="30"/>
        <v>0</v>
      </c>
      <c r="M47" s="13">
        <f t="shared" si="30"/>
        <v>0</v>
      </c>
      <c r="N47" s="13">
        <f t="shared" si="30"/>
        <v>0</v>
      </c>
      <c r="O47" s="13">
        <f t="shared" si="30"/>
        <v>0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">
      <c r="A48" t="s">
        <v>25</v>
      </c>
      <c r="B48" s="13"/>
      <c r="C48" s="13">
        <f>ABS(C19/(SQRT((1-(C19^2))/26)))</f>
        <v>0</v>
      </c>
      <c r="D48" s="13">
        <f t="shared" ref="D48:O48" si="31">ABS(D19/(SQRT((1-(D19^2))/26)))</f>
        <v>0</v>
      </c>
      <c r="E48" s="13">
        <f t="shared" si="31"/>
        <v>0</v>
      </c>
      <c r="F48" s="13">
        <f t="shared" si="31"/>
        <v>0</v>
      </c>
      <c r="G48" s="13">
        <f t="shared" si="31"/>
        <v>0</v>
      </c>
      <c r="H48" s="13">
        <f t="shared" si="31"/>
        <v>0</v>
      </c>
      <c r="I48" s="13">
        <f t="shared" si="31"/>
        <v>0</v>
      </c>
      <c r="J48" s="13">
        <f t="shared" si="31"/>
        <v>0</v>
      </c>
      <c r="K48" s="13">
        <f t="shared" si="31"/>
        <v>0</v>
      </c>
      <c r="L48" s="13">
        <f t="shared" si="31"/>
        <v>0</v>
      </c>
      <c r="M48" s="13">
        <f t="shared" si="31"/>
        <v>0</v>
      </c>
      <c r="N48" s="13">
        <f t="shared" si="31"/>
        <v>0</v>
      </c>
      <c r="O48" s="13">
        <f t="shared" si="31"/>
        <v>0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">
      <c r="A49" t="s">
        <v>26</v>
      </c>
      <c r="B49" s="13"/>
      <c r="C49" s="13">
        <f t="shared" ref="C49:O49" si="32">ABS(C20/(SQRT((1-(C20^2))/26)))</f>
        <v>0</v>
      </c>
      <c r="D49" s="13">
        <f t="shared" si="32"/>
        <v>0</v>
      </c>
      <c r="E49" s="13">
        <f t="shared" si="32"/>
        <v>0</v>
      </c>
      <c r="F49" s="13">
        <f t="shared" si="32"/>
        <v>0</v>
      </c>
      <c r="G49" s="13">
        <f t="shared" si="32"/>
        <v>0</v>
      </c>
      <c r="H49" s="13">
        <f t="shared" si="32"/>
        <v>0</v>
      </c>
      <c r="I49" s="13">
        <f t="shared" si="32"/>
        <v>0</v>
      </c>
      <c r="J49" s="13">
        <f t="shared" si="32"/>
        <v>0</v>
      </c>
      <c r="K49" s="13">
        <f t="shared" si="32"/>
        <v>0</v>
      </c>
      <c r="L49" s="13">
        <f t="shared" si="32"/>
        <v>0</v>
      </c>
      <c r="M49" s="13">
        <f t="shared" si="32"/>
        <v>0</v>
      </c>
      <c r="N49" s="13">
        <f t="shared" si="32"/>
        <v>0</v>
      </c>
      <c r="O49" s="13">
        <f t="shared" si="32"/>
        <v>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">
      <c r="A50" t="s">
        <v>27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>
        <f>ABS(M12/(SQRT((1-(M12^2))/26)))</f>
        <v>1.022679170094289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38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M52" s="16"/>
      <c r="N52" s="16"/>
      <c r="O52" s="16"/>
    </row>
    <row r="53" spans="1:38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M53" s="16"/>
      <c r="N53" s="16"/>
      <c r="O53" s="16"/>
    </row>
    <row r="54" spans="1:38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</row>
    <row r="55" spans="1:38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/>
      <c r="O55" s="16"/>
    </row>
    <row r="56" spans="1:38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M56" s="16"/>
      <c r="N56" s="16"/>
      <c r="O56" s="16"/>
    </row>
    <row r="57" spans="1:38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M57" s="16"/>
      <c r="N57" s="16"/>
      <c r="O57" s="16"/>
    </row>
    <row r="58" spans="1:38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M58" s="16"/>
      <c r="N58" s="16"/>
      <c r="O58" s="16"/>
    </row>
    <row r="59" spans="1:38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M59" s="16"/>
      <c r="N59" s="16"/>
      <c r="O59" s="16"/>
    </row>
    <row r="60" spans="1:38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M60" s="16"/>
      <c r="N60" s="16"/>
      <c r="O60" s="16"/>
    </row>
    <row r="61" spans="1:38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M61" s="16"/>
      <c r="N61" s="16"/>
      <c r="O61" s="16"/>
    </row>
    <row r="62" spans="1:38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M62" s="16"/>
      <c r="N62" s="16"/>
      <c r="O62" s="16"/>
    </row>
    <row r="63" spans="1:38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M63" s="16"/>
      <c r="N63" s="16"/>
      <c r="O63" s="16"/>
    </row>
    <row r="64" spans="1:38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M64" s="16"/>
      <c r="N64" s="16"/>
      <c r="O64" s="16"/>
    </row>
    <row r="65" spans="1:1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M65" s="16"/>
      <c r="N65" s="16"/>
      <c r="O65" s="16"/>
    </row>
    <row r="66" spans="1:1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M66" s="16"/>
      <c r="N66" s="16"/>
      <c r="O66" s="16"/>
    </row>
    <row r="67" spans="1:1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M67" s="16"/>
      <c r="N67" s="16"/>
      <c r="O67" s="16"/>
    </row>
    <row r="68" spans="1:1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M68" s="16"/>
      <c r="N68" s="16"/>
      <c r="O68" s="16"/>
    </row>
    <row r="69" spans="1:1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M69" s="16"/>
      <c r="N69" s="16"/>
      <c r="O69" s="16"/>
    </row>
    <row r="70" spans="1:1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M70" s="16"/>
      <c r="N70" s="16"/>
      <c r="O70" s="16"/>
    </row>
    <row r="71" spans="1:1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M71" s="16"/>
      <c r="N71" s="16"/>
      <c r="O71" s="16"/>
    </row>
    <row r="72" spans="1:1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M72" s="16"/>
      <c r="N72" s="16"/>
      <c r="O72" s="16"/>
    </row>
    <row r="73" spans="1:1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M73" s="16"/>
      <c r="N73" s="16"/>
      <c r="O73" s="16"/>
    </row>
    <row r="74" spans="1:1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M74" s="16"/>
      <c r="N74" s="16"/>
      <c r="O74" s="16"/>
    </row>
    <row r="75" spans="1:1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M75" s="16"/>
      <c r="N75" s="16"/>
      <c r="O75" s="16"/>
    </row>
    <row r="76" spans="1:1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0"/>
      <c r="M76" s="16"/>
      <c r="N76" s="16"/>
      <c r="O76" s="16"/>
    </row>
  </sheetData>
  <phoneticPr fontId="0" type="noConversion"/>
  <conditionalFormatting sqref="A1:W22 Y2:AS22">
    <cfRule type="cellIs" dxfId="0" priority="2" operator="greaterThan">
      <formula>0.6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41" sqref="Y40:Y41"/>
    </sheetView>
  </sheetViews>
  <sheetFormatPr defaultRowHeight="12.75" x14ac:dyDescent="0.2"/>
  <cols>
    <col min="1" max="1" width="13.85546875" customWidth="1"/>
    <col min="4" max="5" width="9.140625" style="11"/>
    <col min="6" max="6" width="10.5703125" style="11" bestFit="1" customWidth="1"/>
    <col min="7" max="11" width="9.140625" style="11"/>
    <col min="20" max="21" width="9.140625" style="11"/>
    <col min="23" max="23" width="9.7109375" bestFit="1" customWidth="1"/>
  </cols>
  <sheetData>
    <row r="1" spans="1:31" x14ac:dyDescent="0.2">
      <c r="A1" t="s">
        <v>179</v>
      </c>
      <c r="B1" t="str">
        <f>'dane po Vs'!B2</f>
        <v>Chroniony obszar lądowy (% powierzchni państwa)</v>
      </c>
      <c r="C1" t="str">
        <f>'dane po Vs'!C2</f>
        <v>Indeks wydajnosci zasobów (rok 2000=100)</v>
      </c>
      <c r="D1" s="11" t="str">
        <f>'dane po Vs'!D2</f>
        <v>Połowy w regionach rybackich (tys.ton)</v>
      </c>
      <c r="E1" s="11" t="str">
        <f>'dane po Vs'!E2</f>
        <v>Zależność energetyczna (%)</v>
      </c>
      <c r="F1" s="11" t="str">
        <f>'dane po Vs'!F2</f>
        <v>Emisja tlenków siarki (kg/osoba)</v>
      </c>
      <c r="G1" s="11" t="str">
        <f>'dane po Vs'!G2</f>
        <v>Emisja cząstek stałych (kg/osoba)</v>
      </c>
      <c r="H1" s="11" t="str">
        <f>'dane po Vs'!H2</f>
        <v>Zanieczyszczenie hałasem (% ludności)</v>
      </c>
      <c r="I1" s="11" t="str">
        <f>'dane po Vs'!I2</f>
        <v>Konsumpcja surowców (ton/osoba)</v>
      </c>
      <c r="J1" s="11" t="str">
        <f>'dane po Vs'!J2</f>
        <v>Zużycie nawozów (kg/ha)</v>
      </c>
      <c r="K1" s="11" t="str">
        <f>'dane po Vs'!K2</f>
        <v>Odpady komunalne (kg/osoba)</v>
      </c>
      <c r="L1" t="str">
        <f>'dane po Vs'!L2</f>
        <v>Odnawialna energia elektryczna (%konsumpcji prądu)</v>
      </c>
      <c r="M1" t="str">
        <f>'dane po Vs'!M2</f>
        <v>Krajowa konsumpcja biomasy (100 tys. ton ekwiwalentu oleju)</v>
      </c>
      <c r="N1" t="str">
        <f>'dane po Vs'!N2</f>
        <v>Uprawy ekologiczne (% użytków rolnych)</v>
      </c>
      <c r="O1" t="str">
        <f>'dane po Vs'!O2</f>
        <v>Odzysk odpadów (kg/osoba)</v>
      </c>
      <c r="P1" t="str">
        <f>'dane po Vs'!P2</f>
        <v>Wydatki na ochronę środoiwska (% PKB)</v>
      </c>
      <c r="Q1" t="str">
        <f>'dane po Vs'!Q2</f>
        <v>Dochody z podatków środoiwskowych (% PKB)</v>
      </c>
      <c r="R1" t="str">
        <f>'dane po Vs'!R2</f>
        <v>Patenty związane z recyklingiem i surowcami wtórnymi  (liczba)</v>
      </c>
      <c r="S1" t="str">
        <f>'dane po Vs'!S2</f>
        <v>Wydatki publiczne na badania i rozwój dotyczące środowiska (% PKB)</v>
      </c>
      <c r="T1" s="11" t="str">
        <f>'dane po Vs'!T2</f>
        <v>Stopa bezrobocia ludzi młodych w wieku 15-24 lata, obliczona jako udział (%) w całkowitej populacji w tej samej grupie wiekowej</v>
      </c>
      <c r="U1" s="11" t="str">
        <f>'dane po Vs'!U2</f>
        <v>Osoby zagrożone ubóstwem lub wykluczeniem społecznym</v>
      </c>
      <c r="V1" t="str">
        <f>'dane po Vs'!V2</f>
        <v>Zatrudnienie w sektorze dóbr i usług środowiskowych (ekwiwalent pełnego czasu pracy ∙〖10〗^(-3); FTE)</v>
      </c>
      <c r="W1" t="s">
        <v>63</v>
      </c>
      <c r="X1" s="7" t="s">
        <v>64</v>
      </c>
      <c r="Y1" t="s">
        <v>143</v>
      </c>
      <c r="Z1" t="s">
        <v>144</v>
      </c>
      <c r="AA1" t="s">
        <v>62</v>
      </c>
      <c r="AB1" t="s">
        <v>64</v>
      </c>
      <c r="AC1" t="s">
        <v>134</v>
      </c>
      <c r="AD1" t="s">
        <v>136</v>
      </c>
      <c r="AE1" t="s">
        <v>122</v>
      </c>
    </row>
    <row r="2" spans="1:31" x14ac:dyDescent="0.2">
      <c r="A2" t="str">
        <f>'dane po Vs'!A3</f>
        <v>Austria</v>
      </c>
      <c r="B2">
        <f>'dane po Vs'!B3</f>
        <v>11</v>
      </c>
      <c r="C2">
        <f>'dane po Vs'!C3</f>
        <v>102.4</v>
      </c>
      <c r="D2">
        <f>'dane po Vs'!D3</f>
        <v>434</v>
      </c>
      <c r="E2">
        <f>'dane po Vs'!E3</f>
        <v>72.7</v>
      </c>
      <c r="F2">
        <f>'dane po Vs'!F3</f>
        <v>1.9</v>
      </c>
      <c r="G2">
        <f>'dane po Vs'!G3</f>
        <v>3.875</v>
      </c>
      <c r="H2">
        <f>'dane po Vs'!H3</f>
        <v>18.7</v>
      </c>
      <c r="I2">
        <f>'dane po Vs'!I3</f>
        <v>24.8</v>
      </c>
      <c r="J2">
        <f>'dane po Vs'!J3</f>
        <v>2</v>
      </c>
      <c r="K2">
        <f>'dane po Vs'!K3</f>
        <v>597</v>
      </c>
      <c r="L2">
        <f>'dane po Vs'!L3</f>
        <v>25.4</v>
      </c>
      <c r="M2">
        <f>'dane po Vs'!M3</f>
        <v>13</v>
      </c>
      <c r="N2">
        <f>'dane po Vs'!N3</f>
        <v>16.7</v>
      </c>
      <c r="O2">
        <f>'dane po Vs'!O3</f>
        <v>2214</v>
      </c>
      <c r="P2">
        <f>'dane po Vs'!P3</f>
        <v>0.33</v>
      </c>
      <c r="Q2">
        <f>'dane po Vs'!Q3</f>
        <v>2.4300000000000002</v>
      </c>
      <c r="R2">
        <f>'dane po Vs'!R3</f>
        <v>5.93</v>
      </c>
      <c r="S2">
        <f>'dane po Vs'!S3</f>
        <v>0.12</v>
      </c>
      <c r="T2">
        <f>'dane po Vs'!T3</f>
        <v>9.8000000000000007</v>
      </c>
      <c r="U2">
        <f>'dane po Vs'!U3</f>
        <v>17.8</v>
      </c>
      <c r="V2">
        <f>'dane po Vs'!V3</f>
        <v>166.80385803767996</v>
      </c>
      <c r="W2" s="9">
        <f>((B2-$B$30)^2+(C2-$C$30)^2+(D2-$D$30)^2+(E2-$E$30)^2+(F2-$F$30)^2+(G2-$G$30)^2+(H2-$H$30)^2+(I2-$I$30)^2+(J2-$J$30)^2+(K2-$K$30)^2+(L2-$L$30)^2+(M2-$M$30)^2+(N2-$N$30)^2++(O2-$O$30)^2+(P2-$P$30)+(Q2-$Q$30)^2+(R2-$R$30)^2+(S2-$S$30)^2+(T2-$T$30)^2+(U2-$U$30)^2+(V2-$V$30)^2)^(0.5)</f>
        <v>11406.618536664555</v>
      </c>
      <c r="X2" s="9">
        <f>1-(W2/$AE$2)</f>
        <v>0.31145848759118178</v>
      </c>
      <c r="Y2" s="10">
        <f>X2-$AE$3</f>
        <v>0.12371885016770012</v>
      </c>
      <c r="Z2">
        <f>Y2/$AE$4</f>
        <v>0.1577439917579746</v>
      </c>
      <c r="AA2" t="str">
        <f t="shared" ref="AA2:AA29" si="0">A2</f>
        <v>Austria</v>
      </c>
      <c r="AB2" s="10">
        <f t="shared" ref="AB2:AB29" si="1">X2</f>
        <v>0.31145848759118178</v>
      </c>
      <c r="AC2" s="10">
        <f>AVERAGE(W2:W29)</f>
        <v>11306.395667516004</v>
      </c>
      <c r="AD2" s="10">
        <f>STDEV(W2:W29)</f>
        <v>2629.9763330102687</v>
      </c>
      <c r="AE2" s="10">
        <f>AC2+2*AD2</f>
        <v>16566.348333536542</v>
      </c>
    </row>
    <row r="3" spans="1:31" x14ac:dyDescent="0.2">
      <c r="A3" t="str">
        <f>'dane po Vs'!A4</f>
        <v>Belgia</v>
      </c>
      <c r="B3">
        <f>'dane po Vs'!B4</f>
        <v>10</v>
      </c>
      <c r="C3">
        <f>'dane po Vs'!C4</f>
        <v>97.2</v>
      </c>
      <c r="D3">
        <f>'dane po Vs'!D4</f>
        <v>231.76190476190476</v>
      </c>
      <c r="E3">
        <f>'dane po Vs'!E4</f>
        <v>79.599999999999994</v>
      </c>
      <c r="F3">
        <f>'dane po Vs'!F4</f>
        <v>12.7</v>
      </c>
      <c r="G3">
        <f>'dane po Vs'!G4</f>
        <v>4.7</v>
      </c>
      <c r="H3">
        <f>'dane po Vs'!H4</f>
        <v>22.5</v>
      </c>
      <c r="I3">
        <f>'dane po Vs'!I4</f>
        <v>16.7</v>
      </c>
      <c r="J3">
        <f>'dane po Vs'!J4</f>
        <v>10</v>
      </c>
      <c r="K3">
        <f>'dane po Vs'!K4</f>
        <v>485</v>
      </c>
      <c r="L3">
        <f>'dane po Vs'!L4</f>
        <v>2.6</v>
      </c>
      <c r="M3">
        <f>'dane po Vs'!M4</f>
        <v>7.4</v>
      </c>
      <c r="N3">
        <f>'dane po Vs'!N4</f>
        <v>2.1</v>
      </c>
      <c r="O3">
        <f>'dane po Vs'!O4</f>
        <v>2359</v>
      </c>
      <c r="P3">
        <f>'dane po Vs'!P4</f>
        <v>0.37</v>
      </c>
      <c r="Q3">
        <f>'dane po Vs'!Q4</f>
        <v>2.27</v>
      </c>
      <c r="R3">
        <f>'dane po Vs'!R4</f>
        <v>4.8600000000000003</v>
      </c>
      <c r="S3">
        <f>'dane po Vs'!S4</f>
        <v>0.15</v>
      </c>
      <c r="T3">
        <f>'dane po Vs'!T4</f>
        <v>20.5</v>
      </c>
      <c r="U3">
        <f>'dane po Vs'!U4</f>
        <v>21.5</v>
      </c>
      <c r="V3">
        <f>'dane po Vs'!V4</f>
        <v>74.099999999999994</v>
      </c>
      <c r="W3" s="9">
        <f>((B3-$B$30)^2+(C3-$C$30)^2+(D3-$D$30)^2+(E3-$E$30)^2+(F3-$F$30)^2+(G3-$G$30)^2+(H3-$H$30)^2+(I3-$I$30)^2+(J3-$J$30)^2+(K3-$K$30)^2+(L3-$L$30)^2+(M3-$M$30)^2+(N3-$N$30)^2++(O3-$O$30)^2+(P3-$P$30)+(Q3-$Q$30)^2+(R3-$R$30)^2+(S3-$S$30)^2+(T3-$T$30)^2+(U3-$U$30)^2+(V3-$V$30)^2)^(0.5)</f>
        <v>11256.228416776074</v>
      </c>
      <c r="X3" s="9">
        <f>1-(W3/$AE$2)</f>
        <v>0.32053653646837676</v>
      </c>
      <c r="Y3" s="10">
        <f>X3-$AE$3</f>
        <v>0.13279689904489511</v>
      </c>
      <c r="Z3">
        <f>Y3/$AE$4</f>
        <v>0.16931868442058551</v>
      </c>
      <c r="AA3" t="str">
        <f t="shared" si="0"/>
        <v>Belgia</v>
      </c>
      <c r="AB3" s="10">
        <f t="shared" si="1"/>
        <v>0.32053653646837676</v>
      </c>
      <c r="AC3" t="s">
        <v>135</v>
      </c>
      <c r="AD3" s="10">
        <f>AVERAGE(X2:X29)</f>
        <v>0.31750827400945131</v>
      </c>
      <c r="AE3" s="10">
        <f>MIN(X2:X29)</f>
        <v>0.18773963742348165</v>
      </c>
    </row>
    <row r="4" spans="1:31" x14ac:dyDescent="0.2">
      <c r="A4" t="str">
        <f>'dane po Vs'!A5</f>
        <v>Bułgaria</v>
      </c>
      <c r="B4">
        <f>'dane po Vs'!B5</f>
        <v>30</v>
      </c>
      <c r="C4">
        <f>'dane po Vs'!C5</f>
        <v>103.3</v>
      </c>
      <c r="D4">
        <f>'dane po Vs'!D5</f>
        <v>23</v>
      </c>
      <c r="E4">
        <f>'dane po Vs'!E5</f>
        <v>45.6</v>
      </c>
      <c r="F4">
        <f>'dane po Vs'!F5</f>
        <v>47.112499999999997</v>
      </c>
      <c r="G4">
        <f>'dane po Vs'!G5</f>
        <v>6.9874999999999998</v>
      </c>
      <c r="H4">
        <f>'dane po Vs'!H5</f>
        <v>17.7</v>
      </c>
      <c r="I4">
        <f>'dane po Vs'!I5</f>
        <v>18.100000000000001</v>
      </c>
      <c r="J4">
        <f>'dane po Vs'!J5</f>
        <v>-2</v>
      </c>
      <c r="K4">
        <f>'dane po Vs'!K5</f>
        <v>577</v>
      </c>
      <c r="L4">
        <f>'dane po Vs'!L5</f>
        <v>9.6</v>
      </c>
      <c r="M4">
        <f>'dane po Vs'!M5</f>
        <v>19.899999999999999</v>
      </c>
      <c r="N4">
        <f>'dane po Vs'!N5</f>
        <v>0.1</v>
      </c>
      <c r="O4">
        <f>'dane po Vs'!O5</f>
        <v>262</v>
      </c>
      <c r="P4">
        <f>'dane po Vs'!P5</f>
        <v>1.31</v>
      </c>
      <c r="Q4">
        <f>'dane po Vs'!Q5</f>
        <v>2.83</v>
      </c>
      <c r="R4">
        <f>'dane po Vs'!R5</f>
        <v>1</v>
      </c>
      <c r="S4">
        <f>'dane po Vs'!S5</f>
        <v>0.28999999999999998</v>
      </c>
      <c r="T4">
        <f>'dane po Vs'!T5</f>
        <v>18.3</v>
      </c>
      <c r="U4">
        <f>'dane po Vs'!U5</f>
        <v>61.3</v>
      </c>
      <c r="V4">
        <f>'dane po Vs'!V5</f>
        <v>33.18</v>
      </c>
      <c r="W4" s="9">
        <f>((B4-$B$30)^2+(C4-$C$30)^2+(D4-$D$30)^2+(E4-$E$30)^2+(F4-$F$30)^2+(G4-$G$30)^2+(H4-$H$30)^2+(I4-$I$30)^2+(J4-$J$30)^2+(K4-$K$30)^2+(L4-$L$30)^2+(M4-$M$30)^2+(N4-$N$30)^2++(O4-$O$30)^2+(P4-$P$30)+(Q4-$Q$30)^2+(R4-$R$30)^2+(S4-$S$30)^2+(T4-$T$30)^2+(U4-$U$30)^2+(V4-$V$30)^2)^(0.5)</f>
        <v>13351.949523868485</v>
      </c>
      <c r="X4" s="9">
        <f>1-(W4/$AE$2)</f>
        <v>0.19403182553881837</v>
      </c>
      <c r="Y4" s="10">
        <f>X4-$AE$3</f>
        <v>6.2921881153367165E-3</v>
      </c>
      <c r="Z4">
        <f>Y4/$AE$4</f>
        <v>8.0226648474335058E-3</v>
      </c>
      <c r="AA4" t="str">
        <f t="shared" si="0"/>
        <v>Bułgaria</v>
      </c>
      <c r="AB4" s="10">
        <f t="shared" si="1"/>
        <v>0.19403182553881837</v>
      </c>
      <c r="AC4" t="s">
        <v>137</v>
      </c>
      <c r="AD4" s="10">
        <f>STDEV(X2:X29)</f>
        <v>0.15875413700472593</v>
      </c>
      <c r="AE4" s="10">
        <f>MAX(Y2:Y29)</f>
        <v>0.78430150517251407</v>
      </c>
    </row>
    <row r="5" spans="1:31" x14ac:dyDescent="0.2">
      <c r="A5" t="str">
        <f>'dane po Vs'!A6</f>
        <v>Chorwacja</v>
      </c>
      <c r="B5">
        <f>'dane po Vs'!B6</f>
        <v>37</v>
      </c>
      <c r="C5">
        <f>'dane po Vs'!C6</f>
        <v>75.099999999999994</v>
      </c>
      <c r="D5">
        <f>'dane po Vs'!D6</f>
        <v>583</v>
      </c>
      <c r="E5">
        <f>'dane po Vs'!E6</f>
        <v>49</v>
      </c>
      <c r="F5">
        <f>'dane po Vs'!F6</f>
        <v>7.2125000000000004</v>
      </c>
      <c r="G5">
        <f>'dane po Vs'!G6</f>
        <v>7.95</v>
      </c>
      <c r="H5">
        <f>'dane po Vs'!H6</f>
        <v>9.8571428571428577</v>
      </c>
      <c r="I5">
        <f>'dane po Vs'!I6</f>
        <v>13.5</v>
      </c>
      <c r="J5">
        <f>'dane po Vs'!J6</f>
        <v>18</v>
      </c>
      <c r="K5">
        <f>'dane po Vs'!K6</f>
        <v>384</v>
      </c>
      <c r="L5">
        <f>'dane po Vs'!L6</f>
        <v>22.7</v>
      </c>
      <c r="M5">
        <f>'dane po Vs'!M6</f>
        <v>23.4</v>
      </c>
      <c r="N5">
        <f>'dane po Vs'!N6</f>
        <v>4.1100000000000003</v>
      </c>
      <c r="O5">
        <f>'dane po Vs'!O6</f>
        <v>1172</v>
      </c>
      <c r="P5">
        <f>'dane po Vs'!P6</f>
        <v>0.73</v>
      </c>
      <c r="Q5">
        <f>'dane po Vs'!Q6</f>
        <v>3.26</v>
      </c>
      <c r="R5">
        <f>'dane po Vs'!R6</f>
        <v>0</v>
      </c>
      <c r="S5">
        <f>'dane po Vs'!S6</f>
        <v>0.2</v>
      </c>
      <c r="T5">
        <f>'dane po Vs'!T6</f>
        <v>28.9</v>
      </c>
      <c r="U5">
        <f>'dane po Vs'!U6</f>
        <v>30.357142857142861</v>
      </c>
      <c r="V5">
        <f>'dane po Vs'!V6</f>
        <v>48.333333333333336</v>
      </c>
      <c r="W5" s="9">
        <f>((B5-$B$30)^2+(C5-$C$30)^2+(D5-$D$30)^2+(E5-$E$30)^2+(F5-$F$30)^2+(G5-$G$30)^2+(H5-$H$30)^2+(I5-$I$30)^2+(J5-$J$30)^2+(K5-$K$30)^2+(L5-$L$30)^2+(M5-$M$30)^2+(N5-$N$30)^2++(O5-$O$30)^2+(P5-$P$30)+(Q5-$Q$30)^2+(R5-$R$30)^2+(S5-$S$30)^2+(T5-$T$30)^2+(U5-$U$30)^2+(V5-$V$30)^2)^(0.5)</f>
        <v>12452.711619772108</v>
      </c>
      <c r="X5" s="9">
        <f>1-(W5/$AE$2)</f>
        <v>0.24831282253294651</v>
      </c>
      <c r="Y5" s="10">
        <f>X5-$AE$3</f>
        <v>6.0573185109464855E-2</v>
      </c>
      <c r="Z5">
        <f>Y5/$AE$4</f>
        <v>7.7232014359249826E-2</v>
      </c>
      <c r="AA5" t="str">
        <f t="shared" si="0"/>
        <v>Chorwacja</v>
      </c>
      <c r="AB5" s="10">
        <f t="shared" si="1"/>
        <v>0.24831282253294651</v>
      </c>
      <c r="AC5" t="s">
        <v>178</v>
      </c>
      <c r="AD5" t="s">
        <v>178</v>
      </c>
      <c r="AE5" t="s">
        <v>178</v>
      </c>
    </row>
    <row r="6" spans="1:31" x14ac:dyDescent="0.2">
      <c r="A6" t="str">
        <f>'dane po Vs'!A7</f>
        <v>Cypr</v>
      </c>
      <c r="B6">
        <f>'dane po Vs'!B7</f>
        <v>7</v>
      </c>
      <c r="C6">
        <f>'dane po Vs'!C7</f>
        <v>115.4</v>
      </c>
      <c r="D6">
        <f>'dane po Vs'!D7</f>
        <v>312</v>
      </c>
      <c r="E6">
        <f>'dane po Vs'!E7</f>
        <v>102.5</v>
      </c>
      <c r="F6">
        <f>'dane po Vs'!F7</f>
        <v>21.462500000000002</v>
      </c>
      <c r="G6">
        <f>'dane po Vs'!G7</f>
        <v>3.1000000000000005</v>
      </c>
      <c r="H6">
        <f>'dane po Vs'!H7</f>
        <v>36</v>
      </c>
      <c r="I6">
        <f>'dane po Vs'!I7</f>
        <v>24.2</v>
      </c>
      <c r="J6">
        <f>'dane po Vs'!J7</f>
        <v>28</v>
      </c>
      <c r="K6">
        <f>'dane po Vs'!K7</f>
        <v>694</v>
      </c>
      <c r="L6">
        <f>'dane po Vs'!L7</f>
        <v>3.3</v>
      </c>
      <c r="M6">
        <f>'dane po Vs'!M7</f>
        <v>156.80000000000001</v>
      </c>
      <c r="N6">
        <f>'dane po Vs'!N7</f>
        <v>1.2</v>
      </c>
      <c r="O6">
        <f>'dane po Vs'!O7</f>
        <v>2576</v>
      </c>
      <c r="P6">
        <f>'dane po Vs'!P7</f>
        <v>0.2</v>
      </c>
      <c r="Q6">
        <f>'dane po Vs'!Q7</f>
        <v>3.09</v>
      </c>
      <c r="R6">
        <f>'dane po Vs'!R7</f>
        <v>0.5</v>
      </c>
      <c r="S6">
        <f>'dane po Vs'!S7</f>
        <v>0.11</v>
      </c>
      <c r="T6">
        <f>'dane po Vs'!T7</f>
        <v>10</v>
      </c>
      <c r="U6">
        <f>'dane po Vs'!U7</f>
        <v>25.4</v>
      </c>
      <c r="V6">
        <f>'dane po Vs'!V7</f>
        <v>144.90352633826882</v>
      </c>
      <c r="W6" s="9">
        <f>((B6-$B$30)^2+(C6-$C$30)^2+(D6-$D$30)^2+(E6-$E$30)^2+(F6-$F$30)^2+(G6-$G$30)^2+(H6-$H$30)^2+(I6-$I$30)^2+(J6-$J$30)^2+(K6-$K$30)^2+(L6-$L$30)^2+(M6-$M$30)^2+(N6-$N$30)^2++(O6-$O$30)^2+(P6-$P$30)+(Q6-$Q$30)^2+(R6-$R$30)^2+(S6-$S$30)^2+(T6-$T$30)^2+(U6-$U$30)^2+(V6-$V$30)^2)^(0.5)</f>
        <v>11044.41030869833</v>
      </c>
      <c r="X6" s="9">
        <f>1-(W6/$AE$2)</f>
        <v>0.33332258344826204</v>
      </c>
      <c r="Y6" s="10">
        <f>X6-$AE$3</f>
        <v>0.14558294602478039</v>
      </c>
      <c r="Z6">
        <f>Y6/$AE$4</f>
        <v>0.18562114832708135</v>
      </c>
      <c r="AA6" t="str">
        <f t="shared" si="0"/>
        <v>Cypr</v>
      </c>
      <c r="AB6" s="10">
        <f t="shared" si="1"/>
        <v>0.33332258344826204</v>
      </c>
      <c r="AC6" t="s">
        <v>178</v>
      </c>
      <c r="AD6" t="s">
        <v>178</v>
      </c>
      <c r="AE6" t="s">
        <v>178</v>
      </c>
    </row>
    <row r="7" spans="1:31" x14ac:dyDescent="0.2">
      <c r="A7" t="str">
        <f>'dane po Vs'!A8</f>
        <v>Czechy</v>
      </c>
      <c r="B7">
        <f>'dane po Vs'!B8</f>
        <v>9</v>
      </c>
      <c r="C7">
        <f>'dane po Vs'!C8</f>
        <v>120.1</v>
      </c>
      <c r="D7">
        <f>'dane po Vs'!D8</f>
        <v>6</v>
      </c>
      <c r="E7">
        <f>'dane po Vs'!E8</f>
        <v>27.6</v>
      </c>
      <c r="F7">
        <f>'dane po Vs'!F8</f>
        <v>14.3</v>
      </c>
      <c r="G7">
        <f>'dane po Vs'!G8</f>
        <v>3.7625000000000006</v>
      </c>
      <c r="H7">
        <f>'dane po Vs'!H8</f>
        <v>18.8</v>
      </c>
      <c r="I7">
        <f>'dane po Vs'!I8</f>
        <v>18.899999999999999</v>
      </c>
      <c r="J7">
        <f>'dane po Vs'!J8</f>
        <v>1</v>
      </c>
      <c r="K7">
        <f>'dane po Vs'!K8</f>
        <v>297</v>
      </c>
      <c r="L7">
        <f>'dane po Vs'!L8</f>
        <v>7.4</v>
      </c>
      <c r="M7">
        <f>'dane po Vs'!M8</f>
        <v>5.2</v>
      </c>
      <c r="N7">
        <f>'dane po Vs'!N8</f>
        <v>7.2</v>
      </c>
      <c r="O7">
        <f>'dane po Vs'!O8</f>
        <v>3258</v>
      </c>
      <c r="P7">
        <f>'dane po Vs'!P8</f>
        <v>0.83</v>
      </c>
      <c r="Q7">
        <f>'dane po Vs'!Q8</f>
        <v>2.38</v>
      </c>
      <c r="R7">
        <f>'dane po Vs'!R8</f>
        <v>2.39</v>
      </c>
      <c r="S7">
        <f>'dane po Vs'!S8</f>
        <v>0.27</v>
      </c>
      <c r="T7">
        <f>'dane po Vs'!T8</f>
        <v>17.5</v>
      </c>
      <c r="U7">
        <f>'dane po Vs'!U8</f>
        <v>18</v>
      </c>
      <c r="V7">
        <f>'dane po Vs'!V8</f>
        <v>106.25</v>
      </c>
      <c r="W7" s="9">
        <f>((B7-$B$30)^2+(C7-$C$30)^2+(D7-$D$30)^2+(E7-$E$30)^2+(F7-$F$30)^2+(G7-$G$30)^2+(H7-$H$30)^2+(I7-$I$30)^2+(J7-$J$30)^2+(K7-$K$30)^2+(L7-$L$30)^2+(M7-$M$30)^2+(N7-$N$30)^2++(O7-$O$30)^2+(P7-$P$30)+(Q7-$Q$30)^2+(R7-$R$30)^2+(S7-$S$30)^2+(T7-$T$30)^2+(U7-$U$30)^2+(V7-$V$30)^2)^(0.5)</f>
        <v>10352.213851340104</v>
      </c>
      <c r="X7" s="9">
        <f>1-(W7/$AE$2)</f>
        <v>0.37510586866127182</v>
      </c>
      <c r="Y7" s="10">
        <f>X7-$AE$3</f>
        <v>0.18736623123779017</v>
      </c>
      <c r="Z7">
        <f>Y7/$AE$4</f>
        <v>0.23889566703888615</v>
      </c>
      <c r="AA7" t="str">
        <f t="shared" si="0"/>
        <v>Czechy</v>
      </c>
      <c r="AB7" s="10">
        <f t="shared" si="1"/>
        <v>0.37510586866127182</v>
      </c>
      <c r="AC7" t="s">
        <v>178</v>
      </c>
      <c r="AD7" t="s">
        <v>178</v>
      </c>
      <c r="AE7" t="s">
        <v>178</v>
      </c>
    </row>
    <row r="8" spans="1:31" x14ac:dyDescent="0.2">
      <c r="A8" t="str">
        <f>'dane po Vs'!A9</f>
        <v>Dania</v>
      </c>
      <c r="B8">
        <f>'dane po Vs'!B9</f>
        <v>7</v>
      </c>
      <c r="C8">
        <f>'dane po Vs'!C9</f>
        <v>94.8</v>
      </c>
      <c r="D8">
        <f>'dane po Vs'!D9</f>
        <v>231.76190476190476</v>
      </c>
      <c r="E8">
        <f>'dane po Vs'!E9</f>
        <v>-35.5</v>
      </c>
      <c r="F8">
        <f>'dane po Vs'!F9</f>
        <v>5.6</v>
      </c>
      <c r="G8">
        <f>'dane po Vs'!G9</f>
        <v>7.2</v>
      </c>
      <c r="H8">
        <f>'dane po Vs'!H9</f>
        <v>18.399999999999999</v>
      </c>
      <c r="I8">
        <f>'dane po Vs'!I9</f>
        <v>29.4</v>
      </c>
      <c r="J8">
        <f>'dane po Vs'!J9</f>
        <v>12</v>
      </c>
      <c r="K8">
        <f>'dane po Vs'!K9</f>
        <v>740</v>
      </c>
      <c r="L8">
        <f>'dane po Vs'!L9</f>
        <v>16.3</v>
      </c>
      <c r="M8">
        <f>'dane po Vs'!M9</f>
        <v>2.2000000000000002</v>
      </c>
      <c r="N8">
        <f>'dane po Vs'!N9</f>
        <v>5.0999999999999996</v>
      </c>
      <c r="O8">
        <f>'dane po Vs'!O9</f>
        <v>4799</v>
      </c>
      <c r="P8">
        <f>'dane po Vs'!P9</f>
        <v>0.42</v>
      </c>
      <c r="Q8">
        <f>'dane po Vs'!Q9</f>
        <v>4.68</v>
      </c>
      <c r="R8">
        <f>'dane po Vs'!R9</f>
        <v>4.16</v>
      </c>
      <c r="S8">
        <f>'dane po Vs'!S9</f>
        <v>0.16</v>
      </c>
      <c r="T8">
        <f>'dane po Vs'!T9</f>
        <v>7.7</v>
      </c>
      <c r="U8">
        <f>'dane po Vs'!U9</f>
        <v>16.7</v>
      </c>
      <c r="V8">
        <f>'dane po Vs'!V9</f>
        <v>68.575000000000003</v>
      </c>
      <c r="W8" s="9">
        <f>((B8-$B$30)^2+(C8-$C$30)^2+(D8-$D$30)^2+(E8-$E$30)^2+(F8-$F$30)^2+(G8-$G$30)^2+(H8-$H$30)^2+(I8-$I$30)^2+(J8-$J$30)^2+(K8-$K$30)^2+(L8-$L$30)^2+(M8-$M$30)^2+(N8-$N$30)^2++(O8-$O$30)^2+(P8-$P$30)+(Q8-$Q$30)^2+(R8-$R$30)^2+(S8-$S$30)^2+(T8-$T$30)^2+(U8-$U$30)^2+(V8-$V$30)^2)^(0.5)</f>
        <v>8828.6443781345588</v>
      </c>
      <c r="X8" s="9">
        <f>1-(W8/$AE$2)</f>
        <v>0.46707360002433063</v>
      </c>
      <c r="Y8" s="10">
        <f>X8-$AE$3</f>
        <v>0.27933396260084897</v>
      </c>
      <c r="Z8">
        <f>Y8/$AE$4</f>
        <v>0.35615635155437703</v>
      </c>
      <c r="AA8" t="str">
        <f t="shared" si="0"/>
        <v>Dania</v>
      </c>
      <c r="AB8" s="10">
        <f t="shared" si="1"/>
        <v>0.46707360002433063</v>
      </c>
      <c r="AC8" t="s">
        <v>178</v>
      </c>
      <c r="AD8" t="s">
        <v>178</v>
      </c>
      <c r="AE8" t="s">
        <v>178</v>
      </c>
    </row>
    <row r="9" spans="1:31" x14ac:dyDescent="0.2">
      <c r="A9" t="str">
        <f>'dane po Vs'!A10</f>
        <v>Estonia</v>
      </c>
      <c r="B9">
        <f>'dane po Vs'!B10</f>
        <v>16</v>
      </c>
      <c r="C9">
        <f>'dane po Vs'!C10</f>
        <v>110.7</v>
      </c>
      <c r="D9">
        <f>'dane po Vs'!D10</f>
        <v>276</v>
      </c>
      <c r="E9">
        <f>'dane po Vs'!E10</f>
        <v>29.2</v>
      </c>
      <c r="F9">
        <f>'dane po Vs'!F10</f>
        <v>40.512499999999996</v>
      </c>
      <c r="G9">
        <f>'dane po Vs'!G10</f>
        <v>14.112499999999997</v>
      </c>
      <c r="H9">
        <f>'dane po Vs'!H10</f>
        <v>22.4</v>
      </c>
      <c r="I9">
        <f>'dane po Vs'!I10</f>
        <v>23.8</v>
      </c>
      <c r="J9">
        <f>'dane po Vs'!J10</f>
        <v>-2</v>
      </c>
      <c r="K9">
        <f>'dane po Vs'!K10</f>
        <v>398</v>
      </c>
      <c r="L9">
        <f>'dane po Vs'!L10</f>
        <v>16.100000000000001</v>
      </c>
      <c r="M9">
        <f>'dane po Vs'!M10</f>
        <v>10.1</v>
      </c>
      <c r="N9">
        <f>'dane po Vs'!N10</f>
        <v>9.6</v>
      </c>
      <c r="O9">
        <f>'dane po Vs'!O10</f>
        <v>3651</v>
      </c>
      <c r="P9">
        <f>'dane po Vs'!P10</f>
        <v>0.53999999999999992</v>
      </c>
      <c r="Q9">
        <f>'dane po Vs'!Q10</f>
        <v>2.19</v>
      </c>
      <c r="R9">
        <f>'dane po Vs'!R10</f>
        <v>1</v>
      </c>
      <c r="S9">
        <f>'dane po Vs'!S10</f>
        <v>0.15</v>
      </c>
      <c r="T9">
        <f>'dane po Vs'!T10</f>
        <v>12.1</v>
      </c>
      <c r="U9">
        <f>'dane po Vs'!U10</f>
        <v>22</v>
      </c>
      <c r="V9">
        <f>'dane po Vs'!V10</f>
        <v>28.25</v>
      </c>
      <c r="W9" s="9">
        <f>((B9-$B$30)^2+(C9-$C$30)^2+(D9-$D$30)^2+(E9-$E$30)^2+(F9-$F$30)^2+(G9-$G$30)^2+(H9-$H$30)^2+(I9-$I$30)^2+(J9-$J$30)^2+(K9-$K$30)^2+(L9-$L$30)^2+(M9-$M$30)^2+(N9-$N$30)^2++(O9-$O$30)^2+(P9-$P$30)+(Q9-$Q$30)^2+(R9-$R$30)^2+(S9-$S$30)^2+(T9-$T$30)^2+(U9-$U$30)^2+(V9-$V$30)^2)^(0.5)</f>
        <v>9966.8693523822003</v>
      </c>
      <c r="X9" s="9">
        <f>1-(W9/$AE$2)</f>
        <v>0.39836654694713292</v>
      </c>
      <c r="Y9" s="10">
        <f>X9-$AE$3</f>
        <v>0.21062690952365126</v>
      </c>
      <c r="Z9">
        <f>Y9/$AE$4</f>
        <v>0.26855349394914396</v>
      </c>
      <c r="AA9" t="str">
        <f t="shared" si="0"/>
        <v>Estonia</v>
      </c>
      <c r="AB9" s="10">
        <f t="shared" si="1"/>
        <v>0.39836654694713292</v>
      </c>
      <c r="AC9" t="s">
        <v>178</v>
      </c>
      <c r="AD9" t="s">
        <v>178</v>
      </c>
      <c r="AE9" t="s">
        <v>178</v>
      </c>
    </row>
    <row r="10" spans="1:31" x14ac:dyDescent="0.2">
      <c r="A10" t="str">
        <f>'dane po Vs'!A11</f>
        <v>Finlandia</v>
      </c>
      <c r="B10">
        <f>'dane po Vs'!B11</f>
        <v>13</v>
      </c>
      <c r="C10">
        <f>'dane po Vs'!C11</f>
        <v>102.7</v>
      </c>
      <c r="D10">
        <f>'dane po Vs'!D11</f>
        <v>231.76190476190476</v>
      </c>
      <c r="E10">
        <f>'dane po Vs'!E11</f>
        <v>53.6</v>
      </c>
      <c r="F10">
        <f>'dane po Vs'!F11</f>
        <v>10.237500000000001</v>
      </c>
      <c r="G10">
        <f>'dane po Vs'!G11</f>
        <v>8.1</v>
      </c>
      <c r="H10">
        <f>'dane po Vs'!H11</f>
        <v>16.5</v>
      </c>
      <c r="I10">
        <f>'dane po Vs'!I11</f>
        <v>38.200000000000003</v>
      </c>
      <c r="J10">
        <f>'dane po Vs'!J11</f>
        <v>7</v>
      </c>
      <c r="K10">
        <f>'dane po Vs'!K11</f>
        <v>494</v>
      </c>
      <c r="L10">
        <f>'dane po Vs'!L11</f>
        <v>30</v>
      </c>
      <c r="M10">
        <f>'dane po Vs'!M11</f>
        <v>48.4</v>
      </c>
      <c r="N10">
        <f>'dane po Vs'!N11</f>
        <v>6.3</v>
      </c>
      <c r="O10">
        <f>'dane po Vs'!O11</f>
        <v>956</v>
      </c>
      <c r="P10">
        <f>'dane po Vs'!P11</f>
        <v>0.38</v>
      </c>
      <c r="Q10">
        <f>'dane po Vs'!Q11</f>
        <v>2.91</v>
      </c>
      <c r="R10">
        <f>'dane po Vs'!R11</f>
        <v>8.9700000000000006</v>
      </c>
      <c r="S10">
        <f>'dane po Vs'!S11</f>
        <v>0.31</v>
      </c>
      <c r="T10">
        <f>'dane po Vs'!T11</f>
        <v>18.7</v>
      </c>
      <c r="U10">
        <f>'dane po Vs'!U11</f>
        <v>17.100000000000001</v>
      </c>
      <c r="V10">
        <f>'dane po Vs'!V11</f>
        <v>132.69999999999999</v>
      </c>
      <c r="W10" s="9">
        <f>((B10-$B$30)^2+(C10-$C$30)^2+(D10-$D$30)^2+(E10-$E$30)^2+(F10-$F$30)^2+(G10-$G$30)^2+(H10-$H$30)^2+(I10-$I$30)^2+(J10-$J$30)^2+(K10-$K$30)^2+(L10-$L$30)^2+(M10-$M$30)^2+(N10-$N$30)^2++(O10-$O$30)^2+(P10-$P$30)+(Q10-$Q$30)^2+(R10-$R$30)^2+(S10-$S$30)^2+(T10-$T$30)^2+(U10-$U$30)^2+(V10-$V$30)^2)^(0.5)</f>
        <v>12655.73505042244</v>
      </c>
      <c r="X10" s="9">
        <f>1-(W10/$AE$2)</f>
        <v>0.23605765159468151</v>
      </c>
      <c r="Y10" s="10">
        <f>X10-$AE$3</f>
        <v>4.8318014171199852E-2</v>
      </c>
      <c r="Z10">
        <f>Y10/$AE$4</f>
        <v>6.1606427952183872E-2</v>
      </c>
      <c r="AA10" t="str">
        <f t="shared" si="0"/>
        <v>Finlandia</v>
      </c>
      <c r="AB10" s="10">
        <f t="shared" si="1"/>
        <v>0.23605765159468151</v>
      </c>
      <c r="AC10" t="s">
        <v>178</v>
      </c>
      <c r="AD10" t="s">
        <v>178</v>
      </c>
      <c r="AE10" t="s">
        <v>178</v>
      </c>
    </row>
    <row r="11" spans="1:31" x14ac:dyDescent="0.2">
      <c r="A11" t="str">
        <f>'dane po Vs'!A12</f>
        <v>Francja</v>
      </c>
      <c r="B11">
        <f>'dane po Vs'!B12</f>
        <v>8</v>
      </c>
      <c r="C11">
        <f>'dane po Vs'!C12</f>
        <v>112.4</v>
      </c>
      <c r="D11">
        <f>'dane po Vs'!D12</f>
        <v>681</v>
      </c>
      <c r="E11">
        <f>'dane po Vs'!E12</f>
        <v>51.4</v>
      </c>
      <c r="F11">
        <f>'dane po Vs'!F12</f>
        <v>3.65</v>
      </c>
      <c r="G11">
        <f>'dane po Vs'!G12</f>
        <v>4.5249999999999995</v>
      </c>
      <c r="H11">
        <f>'dane po Vs'!H12</f>
        <v>19.5</v>
      </c>
      <c r="I11">
        <f>'dane po Vs'!I12</f>
        <v>13.8</v>
      </c>
      <c r="J11">
        <f>'dane po Vs'!J12</f>
        <v>4</v>
      </c>
      <c r="K11">
        <f>'dane po Vs'!K12</f>
        <v>536</v>
      </c>
      <c r="L11">
        <f>'dane po Vs'!L12</f>
        <v>9.3000000000000007</v>
      </c>
      <c r="M11">
        <f>'dane po Vs'!M12</f>
        <v>101.1</v>
      </c>
      <c r="N11">
        <f>'dane po Vs'!N12</f>
        <v>1.7</v>
      </c>
      <c r="O11">
        <f>'dane po Vs'!O12</f>
        <v>1034</v>
      </c>
      <c r="P11">
        <f>'dane po Vs'!P12</f>
        <v>0.14000000000000001</v>
      </c>
      <c r="Q11">
        <f>'dane po Vs'!Q12</f>
        <v>1.95</v>
      </c>
      <c r="R11">
        <f>'dane po Vs'!R12</f>
        <v>36.71</v>
      </c>
      <c r="S11">
        <f>'dane po Vs'!S12</f>
        <v>0.34</v>
      </c>
      <c r="T11">
        <f>'dane po Vs'!T12</f>
        <v>22</v>
      </c>
      <c r="U11">
        <f>'dane po Vs'!U12</f>
        <v>18.8</v>
      </c>
      <c r="V11">
        <f>'dane po Vs'!V12</f>
        <v>434.97499999999997</v>
      </c>
      <c r="W11" s="9">
        <f>((B11-$B$30)^2+(C11-$C$30)^2+(D11-$D$30)^2+(E11-$E$30)^2+(F11-$F$30)^2+(G11-$G$30)^2+(H11-$H$30)^2+(I11-$I$30)^2+(J11-$J$30)^2+(K11-$K$30)^2+(L11-$L$30)^2+(M11-$M$30)^2+(N11-$N$30)^2++(O11-$O$30)^2+(P11-$P$30)+(Q11-$Q$30)^2+(R11-$R$30)^2+(S11-$S$30)^2+(T11-$T$30)^2+(U11-$U$30)^2+(V11-$V$30)^2)^(0.5)</f>
        <v>12590.517951149654</v>
      </c>
      <c r="X11" s="9">
        <f>1-(W11/$AE$2)</f>
        <v>0.23999437307124027</v>
      </c>
      <c r="Y11" s="10">
        <f>X11-$AE$3</f>
        <v>5.2254735647758621E-2</v>
      </c>
      <c r="Z11">
        <f>Y11/$AE$4</f>
        <v>6.6625826041561309E-2</v>
      </c>
      <c r="AA11" t="str">
        <f t="shared" si="0"/>
        <v>Francja</v>
      </c>
      <c r="AB11" s="10">
        <f t="shared" si="1"/>
        <v>0.23999437307124027</v>
      </c>
      <c r="AC11" t="s">
        <v>178</v>
      </c>
      <c r="AD11" t="s">
        <v>178</v>
      </c>
      <c r="AE11" t="s">
        <v>178</v>
      </c>
    </row>
    <row r="12" spans="1:31" x14ac:dyDescent="0.2">
      <c r="A12" t="str">
        <f>'dane po Vs'!A13</f>
        <v>Grecja</v>
      </c>
      <c r="B12">
        <f>'dane po Vs'!B13</f>
        <v>16</v>
      </c>
      <c r="C12">
        <f>'dane po Vs'!C13</f>
        <v>110.8</v>
      </c>
      <c r="D12">
        <f>'dane po Vs'!D13</f>
        <v>211</v>
      </c>
      <c r="E12">
        <f>'dane po Vs'!E13</f>
        <v>71.900000000000006</v>
      </c>
      <c r="F12">
        <f>'dane po Vs'!F13</f>
        <v>20.8125</v>
      </c>
      <c r="G12">
        <f>'dane po Vs'!G13</f>
        <v>7.2999999999999989</v>
      </c>
      <c r="H12">
        <f>'dane po Vs'!H13</f>
        <v>19.899999999999999</v>
      </c>
      <c r="I12">
        <f>'dane po Vs'!I13</f>
        <v>16.100000000000001</v>
      </c>
      <c r="J12">
        <f>'dane po Vs'!J13</f>
        <v>4</v>
      </c>
      <c r="K12">
        <f>'dane po Vs'!K13</f>
        <v>447</v>
      </c>
      <c r="L12">
        <f>'dane po Vs'!L13</f>
        <v>7.2</v>
      </c>
      <c r="M12">
        <f>'dane po Vs'!M13</f>
        <v>11.6</v>
      </c>
      <c r="N12">
        <f>'dane po Vs'!N13</f>
        <v>7.6</v>
      </c>
      <c r="O12">
        <f>'dane po Vs'!O13</f>
        <v>2935</v>
      </c>
      <c r="P12">
        <f>'dane po Vs'!P13</f>
        <v>0.42</v>
      </c>
      <c r="Q12">
        <f>'dane po Vs'!Q13</f>
        <v>2.0299999999999998</v>
      </c>
      <c r="R12">
        <f>'dane po Vs'!R13</f>
        <v>0.5</v>
      </c>
      <c r="S12">
        <f>'dane po Vs'!S13</f>
        <v>0.12</v>
      </c>
      <c r="T12">
        <f>'dane po Vs'!T13</f>
        <v>25</v>
      </c>
      <c r="U12">
        <f>'dane po Vs'!U13</f>
        <v>29.3</v>
      </c>
      <c r="V12">
        <f>'dane po Vs'!V13</f>
        <v>145.53229055046864</v>
      </c>
      <c r="W12" s="9">
        <f>((B12-$B$30)^2+(C12-$C$30)^2+(D12-$D$30)^2+(E12-$E$30)^2+(F12-$F$30)^2+(G12-$G$30)^2+(H12-$H$30)^2+(I12-$I$30)^2+(J12-$J$30)^2+(K12-$K$30)^2+(L12-$L$30)^2+(M12-$M$30)^2+(N12-$N$30)^2++(O12-$O$30)^2+(P12-$P$30)+(Q12-$Q$30)^2+(R12-$R$30)^2+(S12-$S$30)^2+(T12-$T$30)^2+(U12-$U$30)^2+(V12-$V$30)^2)^(0.5)</f>
        <v>10677.431483618877</v>
      </c>
      <c r="X12" s="9">
        <f>1-(W12/$AE$2)</f>
        <v>0.35547464844719423</v>
      </c>
      <c r="Y12" s="10">
        <f>X12-$AE$3</f>
        <v>0.16773501102371258</v>
      </c>
      <c r="Z12">
        <f>Y12/$AE$4</f>
        <v>0.21386547127283376</v>
      </c>
      <c r="AA12" t="str">
        <f t="shared" si="0"/>
        <v>Grecja</v>
      </c>
      <c r="AB12" s="10">
        <f t="shared" si="1"/>
        <v>0.35547464844719423</v>
      </c>
      <c r="AC12" t="s">
        <v>178</v>
      </c>
      <c r="AD12" t="s">
        <v>178</v>
      </c>
      <c r="AE12" t="s">
        <v>178</v>
      </c>
    </row>
    <row r="13" spans="1:31" x14ac:dyDescent="0.2">
      <c r="A13" t="str">
        <f>'dane po Vs'!A14</f>
        <v>Hiszpania</v>
      </c>
      <c r="B13">
        <f>'dane po Vs'!B14</f>
        <v>23</v>
      </c>
      <c r="C13">
        <f>'dane po Vs'!C14</f>
        <v>93.3</v>
      </c>
      <c r="D13">
        <f>'dane po Vs'!D14</f>
        <v>97</v>
      </c>
      <c r="E13">
        <f>'dane po Vs'!E14</f>
        <v>81.2</v>
      </c>
      <c r="F13">
        <f>'dane po Vs'!F14</f>
        <v>8.2125000000000004</v>
      </c>
      <c r="G13">
        <f>'dane po Vs'!G14</f>
        <v>3.8875000000000006</v>
      </c>
      <c r="H13">
        <f>'dane po Vs'!H14</f>
        <v>26.5</v>
      </c>
      <c r="I13">
        <f>'dane po Vs'!I14</f>
        <v>20.5</v>
      </c>
      <c r="J13">
        <f>'dane po Vs'!J14</f>
        <v>0</v>
      </c>
      <c r="K13">
        <f>'dane po Vs'!K14</f>
        <v>590</v>
      </c>
      <c r="L13">
        <f>'dane po Vs'!L14</f>
        <v>9.1999999999999993</v>
      </c>
      <c r="M13">
        <f>'dane po Vs'!M14</f>
        <v>68.900000000000006</v>
      </c>
      <c r="N13">
        <f>'dane po Vs'!N14</f>
        <v>3.7</v>
      </c>
      <c r="O13">
        <f>'dane po Vs'!O14</f>
        <v>153</v>
      </c>
      <c r="P13">
        <f>'dane po Vs'!P14</f>
        <v>0.27</v>
      </c>
      <c r="Q13">
        <f>'dane po Vs'!Q14</f>
        <v>1.83</v>
      </c>
      <c r="R13">
        <f>'dane po Vs'!R14</f>
        <v>6.76</v>
      </c>
      <c r="S13">
        <f>'dane po Vs'!S14</f>
        <v>0.2</v>
      </c>
      <c r="T13">
        <f>'dane po Vs'!T14</f>
        <v>17.899999999999999</v>
      </c>
      <c r="U13">
        <f>'dane po Vs'!U14</f>
        <v>24</v>
      </c>
      <c r="V13">
        <f>'dane po Vs'!V14</f>
        <v>259.75</v>
      </c>
      <c r="W13" s="9">
        <f>((B13-$B$30)^2+(C13-$C$30)^2+(D13-$D$30)^2+(E13-$E$30)^2+(F13-$F$30)^2+(G13-$G$30)^2+(H13-$H$30)^2+(I13-$I$30)^2+(J13-$J$30)^2+(K13-$K$30)^2+(L13-$L$30)^2+(M13-$M$30)^2+(N13-$N$30)^2++(O13-$O$30)^2+(P13-$P$30)+(Q13-$Q$30)^2+(R13-$R$30)^2+(S13-$S$30)^2+(T13-$T$30)^2+(U13-$U$30)^2+(V13-$V$30)^2)^(0.5)</f>
        <v>13456.188103967292</v>
      </c>
      <c r="X13" s="9">
        <f>1-(W13/$AE$2)</f>
        <v>0.18773963742348165</v>
      </c>
      <c r="Y13" s="10">
        <f>X13-$AE$3</f>
        <v>0</v>
      </c>
      <c r="Z13">
        <f>Y13/$AE$4</f>
        <v>0</v>
      </c>
      <c r="AA13" t="str">
        <f t="shared" si="0"/>
        <v>Hiszpania</v>
      </c>
      <c r="AB13" s="10">
        <f t="shared" si="1"/>
        <v>0.18773963742348165</v>
      </c>
      <c r="AC13" t="s">
        <v>178</v>
      </c>
      <c r="AD13" t="s">
        <v>178</v>
      </c>
      <c r="AE13" t="s">
        <v>178</v>
      </c>
    </row>
    <row r="14" spans="1:31" x14ac:dyDescent="0.2">
      <c r="A14" t="str">
        <f>'dane po Vs'!A15</f>
        <v>Holandia</v>
      </c>
      <c r="B14">
        <f>'dane po Vs'!B15</f>
        <v>8</v>
      </c>
      <c r="C14">
        <f>'dane po Vs'!C15</f>
        <v>120.2</v>
      </c>
      <c r="D14">
        <f>'dane po Vs'!D15</f>
        <v>1</v>
      </c>
      <c r="E14">
        <f>'dane po Vs'!E15</f>
        <v>38.1</v>
      </c>
      <c r="F14">
        <f>'dane po Vs'!F15</f>
        <v>3.9</v>
      </c>
      <c r="G14">
        <f>'dane po Vs'!G15</f>
        <v>2.1</v>
      </c>
      <c r="H14">
        <f>'dane po Vs'!H15</f>
        <v>31.3</v>
      </c>
      <c r="I14">
        <f>'dane po Vs'!I15</f>
        <v>11.2</v>
      </c>
      <c r="J14">
        <f>'dane po Vs'!J15</f>
        <v>17</v>
      </c>
      <c r="K14">
        <f>'dane po Vs'!K15</f>
        <v>597</v>
      </c>
      <c r="L14">
        <f>'dane po Vs'!L15</f>
        <v>2.8</v>
      </c>
      <c r="M14">
        <f>'dane po Vs'!M15</f>
        <v>0.1</v>
      </c>
      <c r="N14">
        <f>'dane po Vs'!N15</f>
        <v>2.5</v>
      </c>
      <c r="O14">
        <f>'dane po Vs'!O15</f>
        <v>1346</v>
      </c>
      <c r="P14">
        <f>'dane po Vs'!P15</f>
        <v>0.30333333333333329</v>
      </c>
      <c r="Q14">
        <f>'dane po Vs'!Q15</f>
        <v>3.62</v>
      </c>
      <c r="R14">
        <f>'dane po Vs'!R15</f>
        <v>12.85</v>
      </c>
      <c r="S14">
        <f>'dane po Vs'!S15</f>
        <v>0.22</v>
      </c>
      <c r="T14">
        <f>'dane po Vs'!T15</f>
        <v>10</v>
      </c>
      <c r="U14">
        <f>'dane po Vs'!U15</f>
        <v>16</v>
      </c>
      <c r="V14">
        <f>'dane po Vs'!V15</f>
        <v>130.75</v>
      </c>
      <c r="W14" s="9">
        <f>((B14-$B$30)^2+(C14-$C$30)^2+(D14-$D$30)^2+(E14-$E$30)^2+(F14-$F$30)^2+(G14-$G$30)^2+(H14-$H$30)^2+(I14-$I$30)^2+(J14-$J$30)^2+(K14-$K$30)^2+(L14-$L$30)^2+(M14-$M$30)^2+(N14-$N$30)^2++(O14-$O$30)^2+(P14-$P$30)+(Q14-$Q$30)^2+(R14-$R$30)^2+(S14-$S$30)^2+(T14-$T$30)^2+(U14-$U$30)^2+(V14-$V$30)^2)^(0.5)</f>
        <v>12266.524487877576</v>
      </c>
      <c r="X14" s="9">
        <f>1-(W14/$AE$2)</f>
        <v>0.25955169836399616</v>
      </c>
      <c r="Y14" s="10">
        <f>X14-$AE$3</f>
        <v>7.181206094051451E-2</v>
      </c>
      <c r="Z14">
        <f>Y14/$AE$4</f>
        <v>9.1561804314934742E-2</v>
      </c>
      <c r="AA14" t="str">
        <f t="shared" si="0"/>
        <v>Holandia</v>
      </c>
      <c r="AB14" s="10">
        <f t="shared" si="1"/>
        <v>0.25955169836399616</v>
      </c>
      <c r="AC14" t="s">
        <v>178</v>
      </c>
      <c r="AD14" t="s">
        <v>178</v>
      </c>
      <c r="AE14" t="s">
        <v>178</v>
      </c>
    </row>
    <row r="15" spans="1:31" x14ac:dyDescent="0.2">
      <c r="A15" t="str">
        <f>'dane po Vs'!A16</f>
        <v>Irlandia</v>
      </c>
      <c r="B15">
        <f>'dane po Vs'!B16</f>
        <v>11</v>
      </c>
      <c r="C15">
        <f>'dane po Vs'!C16</f>
        <v>100.9</v>
      </c>
      <c r="D15">
        <f>'dane po Vs'!D16</f>
        <v>84</v>
      </c>
      <c r="E15">
        <f>'dane po Vs'!E16</f>
        <v>90.9</v>
      </c>
      <c r="F15">
        <f>'dane po Vs'!F16</f>
        <v>14.7</v>
      </c>
      <c r="G15">
        <f>'dane po Vs'!G16</f>
        <v>6.7</v>
      </c>
      <c r="H15">
        <f>'dane po Vs'!H16</f>
        <v>14.5</v>
      </c>
      <c r="I15">
        <f>'dane po Vs'!I16</f>
        <v>41.1</v>
      </c>
      <c r="J15">
        <f>'dane po Vs'!J16</f>
        <v>6</v>
      </c>
      <c r="K15">
        <f>'dane po Vs'!K16</f>
        <v>792</v>
      </c>
      <c r="L15">
        <f>'dane po Vs'!L16</f>
        <v>3.2</v>
      </c>
      <c r="M15">
        <f>'dane po Vs'!M16</f>
        <v>11.9</v>
      </c>
      <c r="N15">
        <f>'dane po Vs'!N16</f>
        <v>0.9</v>
      </c>
      <c r="O15">
        <f>'dane po Vs'!O16</f>
        <v>255</v>
      </c>
      <c r="P15">
        <f>'dane po Vs'!P16</f>
        <v>0.42</v>
      </c>
      <c r="Q15">
        <f>'dane po Vs'!Q16</f>
        <v>2.42</v>
      </c>
      <c r="R15">
        <f>'dane po Vs'!R16</f>
        <v>1.5</v>
      </c>
      <c r="S15">
        <f>'dane po Vs'!S16</f>
        <v>0.08</v>
      </c>
      <c r="T15">
        <f>'dane po Vs'!T16</f>
        <v>8.8000000000000007</v>
      </c>
      <c r="U15">
        <f>'dane po Vs'!U16</f>
        <v>23.3</v>
      </c>
      <c r="V15">
        <f>'dane po Vs'!V16</f>
        <v>21.266666666666666</v>
      </c>
      <c r="W15" s="9">
        <f>((B15-$B$30)^2+(C15-$C$30)^2+(D15-$D$30)^2+(E15-$E$30)^2+(F15-$F$30)^2+(G15-$G$30)^2+(H15-$H$30)^2+(I15-$I$30)^2+(J15-$J$30)^2+(K15-$K$30)^2+(L15-$L$30)^2+(M15-$M$30)^2+(N15-$N$30)^2++(O15-$O$30)^2+(P15-$P$30)+(Q15-$Q$30)^2+(R15-$R$30)^2+(S15-$S$30)^2+(T15-$T$30)^2+(U15-$U$30)^2+(V15-$V$30)^2)^(0.5)</f>
        <v>13366.359213479447</v>
      </c>
      <c r="X15" s="9">
        <f>1-(W15/$AE$2)</f>
        <v>0.19316200864731958</v>
      </c>
      <c r="Y15" s="10">
        <f>X15-$AE$3</f>
        <v>5.4223712238379296E-3</v>
      </c>
      <c r="Z15">
        <f>Y15/$AE$4</f>
        <v>6.9136310310219679E-3</v>
      </c>
      <c r="AA15" t="str">
        <f t="shared" si="0"/>
        <v>Irlandia</v>
      </c>
      <c r="AB15" s="10">
        <f t="shared" si="1"/>
        <v>0.19316200864731958</v>
      </c>
      <c r="AC15" t="s">
        <v>178</v>
      </c>
      <c r="AD15" t="s">
        <v>178</v>
      </c>
      <c r="AE15" t="s">
        <v>178</v>
      </c>
    </row>
    <row r="16" spans="1:31" x14ac:dyDescent="0.2">
      <c r="A16" t="str">
        <f>'dane po Vs'!A17</f>
        <v>Litwa</v>
      </c>
      <c r="B16">
        <f>'dane po Vs'!B17</f>
        <v>10</v>
      </c>
      <c r="C16">
        <f>'dane po Vs'!C17</f>
        <v>109.8</v>
      </c>
      <c r="D16">
        <f>'dane po Vs'!D17</f>
        <v>140</v>
      </c>
      <c r="E16">
        <f>'dane po Vs'!E17</f>
        <v>62</v>
      </c>
      <c r="F16">
        <f>'dane po Vs'!F17</f>
        <v>6.8374999999999995</v>
      </c>
      <c r="G16">
        <f>'dane po Vs'!G17</f>
        <v>8.6875</v>
      </c>
      <c r="H16">
        <f>'dane po Vs'!H17</f>
        <v>20</v>
      </c>
      <c r="I16">
        <f>'dane po Vs'!I17</f>
        <v>12.6</v>
      </c>
      <c r="J16">
        <f>'dane po Vs'!J17</f>
        <v>9</v>
      </c>
      <c r="K16">
        <f>'dane po Vs'!K17</f>
        <v>405</v>
      </c>
      <c r="L16">
        <f>'dane po Vs'!L17</f>
        <v>16.899999999999999</v>
      </c>
      <c r="M16">
        <f>'dane po Vs'!M17</f>
        <v>8.9</v>
      </c>
      <c r="N16">
        <f>'dane po Vs'!N17</f>
        <v>3.5</v>
      </c>
      <c r="O16">
        <f>'dane po Vs'!O17</f>
        <v>210</v>
      </c>
      <c r="P16">
        <f>'dane po Vs'!P17</f>
        <v>0.6</v>
      </c>
      <c r="Q16">
        <f>'dane po Vs'!Q17</f>
        <v>1.8</v>
      </c>
      <c r="R16">
        <f>'dane po Vs'!R17</f>
        <v>1.95</v>
      </c>
      <c r="S16">
        <f>'dane po Vs'!S17</f>
        <v>0.18</v>
      </c>
      <c r="T16">
        <f>'dane po Vs'!T17</f>
        <v>10</v>
      </c>
      <c r="U16">
        <f>'dane po Vs'!U17</f>
        <v>35.9</v>
      </c>
      <c r="V16">
        <f>'dane po Vs'!V17</f>
        <v>36.933333333333337</v>
      </c>
      <c r="W16" s="9">
        <f>((B16-$B$30)^2+(C16-$C$30)^2+(D16-$D$30)^2+(E16-$E$30)^2+(F16-$F$30)^2+(G16-$G$30)^2+(H16-$H$30)^2+(I16-$I$30)^2+(J16-$J$30)^2+(K16-$K$30)^2+(L16-$L$30)^2+(M16-$M$30)^2+(N16-$N$30)^2++(O16-$O$30)^2+(P16-$P$30)+(Q16-$Q$30)^2+(R16-$R$30)^2+(S16-$S$30)^2+(T16-$T$30)^2+(U16-$U$30)^2+(V16-$V$30)^2)^(0.5)</f>
        <v>13401.919469617533</v>
      </c>
      <c r="X16" s="9">
        <f>1-(W16/$AE$2)</f>
        <v>0.1910154730667476</v>
      </c>
      <c r="Y16" s="10">
        <f>X16-$AE$3</f>
        <v>3.2758356432659452E-3</v>
      </c>
      <c r="Z16">
        <f>Y16/$AE$4</f>
        <v>4.1767555227952748E-3</v>
      </c>
      <c r="AA16" t="str">
        <f t="shared" si="0"/>
        <v>Litwa</v>
      </c>
      <c r="AB16" s="10">
        <f t="shared" si="1"/>
        <v>0.1910154730667476</v>
      </c>
      <c r="AC16" t="s">
        <v>178</v>
      </c>
      <c r="AD16" t="s">
        <v>178</v>
      </c>
      <c r="AE16" t="s">
        <v>178</v>
      </c>
    </row>
    <row r="17" spans="1:31" x14ac:dyDescent="0.2">
      <c r="A17" t="str">
        <f>'dane po Vs'!A18</f>
        <v>Luksemburg</v>
      </c>
      <c r="B17">
        <f>'dane po Vs'!B18</f>
        <v>15</v>
      </c>
      <c r="C17">
        <f>'dane po Vs'!C18</f>
        <v>103.9</v>
      </c>
      <c r="D17">
        <f>'dane po Vs'!D18</f>
        <v>153</v>
      </c>
      <c r="E17">
        <f>'dane po Vs'!E18</f>
        <v>98.2</v>
      </c>
      <c r="F17">
        <f>'dane po Vs'!F18</f>
        <v>2.9125000000000001</v>
      </c>
      <c r="G17">
        <f>'dane po Vs'!G18</f>
        <v>4.4000000000000004</v>
      </c>
      <c r="H17">
        <f>'dane po Vs'!H18</f>
        <v>22.5</v>
      </c>
      <c r="I17">
        <f>'dane po Vs'!I18</f>
        <v>27.6</v>
      </c>
      <c r="J17">
        <f>'dane po Vs'!J18</f>
        <v>5</v>
      </c>
      <c r="K17">
        <f>'dane po Vs'!K18</f>
        <v>683</v>
      </c>
      <c r="L17">
        <f>'dane po Vs'!L18</f>
        <v>1.5</v>
      </c>
      <c r="M17">
        <f>'dane po Vs'!M18</f>
        <v>0.6</v>
      </c>
      <c r="N17">
        <f>'dane po Vs'!N18</f>
        <v>2.4</v>
      </c>
      <c r="O17">
        <f>'dane po Vs'!O18</f>
        <v>423</v>
      </c>
      <c r="P17">
        <f>'dane po Vs'!P18</f>
        <v>0.42</v>
      </c>
      <c r="Q17">
        <f>'dane po Vs'!Q18</f>
        <v>2.64</v>
      </c>
      <c r="R17">
        <f>'dane po Vs'!R18</f>
        <v>0.83</v>
      </c>
      <c r="S17">
        <f>'dane po Vs'!S18</f>
        <v>0.2</v>
      </c>
      <c r="T17">
        <f>'dane po Vs'!T18</f>
        <v>15.5</v>
      </c>
      <c r="U17">
        <f>'dane po Vs'!U18</f>
        <v>16.5</v>
      </c>
      <c r="V17">
        <f>'dane po Vs'!V18</f>
        <v>9.64</v>
      </c>
      <c r="W17" s="9">
        <f>((B17-$B$30)^2+(C17-$C$30)^2+(D17-$D$30)^2+(E17-$E$30)^2+(F17-$F$30)^2+(G17-$G$30)^2+(H17-$H$30)^2+(I17-$I$30)^2+(J17-$J$30)^2+(K17-$K$30)^2+(L17-$L$30)^2+(M17-$M$30)^2+(N17-$N$30)^2++(O17-$O$30)^2+(P17-$P$30)+(Q17-$Q$30)^2+(R17-$R$30)^2+(S17-$S$30)^2+(T17-$T$30)^2+(U17-$U$30)^2+(V17-$V$30)^2)^(0.5)</f>
        <v>13196.007802890141</v>
      </c>
      <c r="X17" s="9">
        <f>1-(W17/$AE$2)</f>
        <v>0.20344498756093155</v>
      </c>
      <c r="Y17" s="10">
        <f>X17-$AE$3</f>
        <v>1.5705350137449892E-2</v>
      </c>
      <c r="Z17">
        <f>Y17/$AE$4</f>
        <v>2.0024633427160592E-2</v>
      </c>
      <c r="AA17" t="str">
        <f t="shared" si="0"/>
        <v>Luksemburg</v>
      </c>
      <c r="AB17" s="10">
        <f t="shared" si="1"/>
        <v>0.20344498756093155</v>
      </c>
      <c r="AC17" t="s">
        <v>178</v>
      </c>
      <c r="AD17" t="s">
        <v>178</v>
      </c>
      <c r="AE17" t="s">
        <v>178</v>
      </c>
    </row>
    <row r="18" spans="1:31" x14ac:dyDescent="0.2">
      <c r="A18" t="str">
        <f>'dane po Vs'!A19</f>
        <v>Łotwa</v>
      </c>
      <c r="B18">
        <f>'dane po Vs'!B19</f>
        <v>11</v>
      </c>
      <c r="C18">
        <f>'dane po Vs'!C19</f>
        <v>126.3</v>
      </c>
      <c r="D18">
        <f>'dane po Vs'!D19</f>
        <v>2</v>
      </c>
      <c r="E18">
        <f>'dane po Vs'!E19</f>
        <v>66.7</v>
      </c>
      <c r="F18">
        <f>'dane po Vs'!F19</f>
        <v>3.7</v>
      </c>
      <c r="G18">
        <f>'dane po Vs'!G19</f>
        <v>12.2</v>
      </c>
      <c r="H18">
        <f>'dane po Vs'!H19</f>
        <v>21.4</v>
      </c>
      <c r="I18">
        <f>'dane po Vs'!I19</f>
        <v>20.6</v>
      </c>
      <c r="J18">
        <f>'dane po Vs'!J19</f>
        <v>2</v>
      </c>
      <c r="K18">
        <f>'dane po Vs'!K19</f>
        <v>343</v>
      </c>
      <c r="L18">
        <f>'dane po Vs'!L19</f>
        <v>31.1</v>
      </c>
      <c r="M18">
        <f>'dane po Vs'!M19</f>
        <v>16</v>
      </c>
      <c r="N18">
        <f>'dane po Vs'!N19</f>
        <v>9.4</v>
      </c>
      <c r="O18">
        <f>'dane po Vs'!O19</f>
        <v>13603</v>
      </c>
      <c r="P18">
        <f>'dane po Vs'!P19</f>
        <v>0.28999999999999998</v>
      </c>
      <c r="Q18">
        <f>'dane po Vs'!Q19</f>
        <v>2.23</v>
      </c>
      <c r="R18">
        <f>'dane po Vs'!R19</f>
        <v>0</v>
      </c>
      <c r="S18">
        <f>'dane po Vs'!S19</f>
        <v>0.1</v>
      </c>
      <c r="T18">
        <f>'dane po Vs'!T19</f>
        <v>13.6</v>
      </c>
      <c r="U18">
        <f>'dane po Vs'!U19</f>
        <v>42.2</v>
      </c>
      <c r="V18">
        <f>'dane po Vs'!V19</f>
        <v>27.9</v>
      </c>
      <c r="W18" s="9">
        <f>((B18-$B$30)^2+(C18-$C$30)^2+(D18-$D$30)^2+(E18-$E$30)^2+(F18-$F$30)^2+(G18-$G$30)^2+(H18-$H$30)^2+(I18-$I$30)^2+(J18-$J$30)^2+(K18-$K$30)^2+(L18-$L$30)^2+(M18-$M$30)^2+(N18-$N$30)^2++(O18-$O$30)^2+(P18-$P$30)+(Q18-$Q$30)^2+(R18-$R$30)^2+(S18-$S$30)^2+(T18-$T$30)^2+(U18-$U$30)^2+(V18-$V$30)^2)^(0.5)</f>
        <v>463.17617076241254</v>
      </c>
      <c r="X18" s="9">
        <f>1-(W18/$AE$2)</f>
        <v>0.97204114259599572</v>
      </c>
      <c r="Y18" s="10">
        <f>X18-$AE$3</f>
        <v>0.78430150517251407</v>
      </c>
      <c r="Z18">
        <f>Y18/$AE$4</f>
        <v>1</v>
      </c>
      <c r="AA18" t="str">
        <f t="shared" si="0"/>
        <v>Łotwa</v>
      </c>
      <c r="AB18" s="10">
        <f t="shared" si="1"/>
        <v>0.97204114259599572</v>
      </c>
      <c r="AC18" t="s">
        <v>178</v>
      </c>
      <c r="AD18" t="s">
        <v>178</v>
      </c>
      <c r="AE18" t="s">
        <v>178</v>
      </c>
    </row>
    <row r="19" spans="1:31" x14ac:dyDescent="0.2">
      <c r="A19" t="str">
        <f>'dane po Vs'!A20</f>
        <v>Malta</v>
      </c>
      <c r="B19">
        <f>'dane po Vs'!B20</f>
        <v>13</v>
      </c>
      <c r="C19">
        <f>'dane po Vs'!C20</f>
        <v>95.2</v>
      </c>
      <c r="D19">
        <f>'dane po Vs'!D20</f>
        <v>231.76190476190473</v>
      </c>
      <c r="E19">
        <f>'dane po Vs'!E20</f>
        <v>100</v>
      </c>
      <c r="F19">
        <f>'dane po Vs'!F20</f>
        <v>16.574999999999999</v>
      </c>
      <c r="G19">
        <f>'dane po Vs'!G20</f>
        <v>3.35</v>
      </c>
      <c r="H19">
        <f>'dane po Vs'!H20</f>
        <v>25.9</v>
      </c>
      <c r="I19">
        <f>'dane po Vs'!I20</f>
        <v>10.7</v>
      </c>
      <c r="J19">
        <f>'dane po Vs'!J20</f>
        <v>46</v>
      </c>
      <c r="K19">
        <f>'dane po Vs'!K20</f>
        <v>624</v>
      </c>
      <c r="L19">
        <f>'dane po Vs'!L20</f>
        <v>0.1</v>
      </c>
      <c r="M19">
        <f>'dane po Vs'!M20</f>
        <v>0</v>
      </c>
      <c r="N19">
        <f>'dane po Vs'!N20</f>
        <v>0.2</v>
      </c>
      <c r="O19">
        <f>'dane po Vs'!O20</f>
        <v>376</v>
      </c>
      <c r="P19">
        <f>'dane po Vs'!P20</f>
        <v>0.42</v>
      </c>
      <c r="Q19">
        <f>'dane po Vs'!Q20</f>
        <v>3.19</v>
      </c>
      <c r="R19">
        <f>'dane po Vs'!R20</f>
        <v>0.32</v>
      </c>
      <c r="S19">
        <f>'dane po Vs'!S20</f>
        <v>0.03</v>
      </c>
      <c r="T19">
        <f>'dane po Vs'!T20</f>
        <v>16.100000000000001</v>
      </c>
      <c r="U19">
        <f>'dane po Vs'!U20</f>
        <v>19.5</v>
      </c>
      <c r="V19">
        <f>'dane po Vs'!V20</f>
        <v>143.91419305977459</v>
      </c>
      <c r="W19" s="9">
        <f>((B19-$B$30)^2+(C19-$C$30)^2+(D19-$D$30)^2+(E19-$E$30)^2+(F19-$F$30)^2+(G19-$G$30)^2+(H19-$H$30)^2+(I19-$I$30)^2+(J19-$J$30)^2+(K19-$K$30)^2+(L19-$L$30)^2+(M19-$M$30)^2+(N19-$N$30)^2++(O19-$O$30)^2+(P19-$P$30)+(Q19-$Q$30)^2+(R19-$R$30)^2+(S19-$S$30)^2+(T19-$T$30)^2+(U19-$U$30)^2+(V19-$V$30)^2)^(0.5)</f>
        <v>13238.87412768554</v>
      </c>
      <c r="X19" s="9">
        <f>1-(W19/$AE$2)</f>
        <v>0.20085743332554096</v>
      </c>
      <c r="Y19" s="10">
        <f>X19-$AE$3</f>
        <v>1.3117795902059304E-2</v>
      </c>
      <c r="Z19">
        <f>Y19/$AE$4</f>
        <v>1.6725450372779699E-2</v>
      </c>
      <c r="AA19" t="str">
        <f t="shared" si="0"/>
        <v>Malta</v>
      </c>
      <c r="AB19" s="10">
        <f t="shared" si="1"/>
        <v>0.20085743332554096</v>
      </c>
      <c r="AC19" t="s">
        <v>178</v>
      </c>
      <c r="AD19" t="s">
        <v>178</v>
      </c>
      <c r="AE19" t="s">
        <v>178</v>
      </c>
    </row>
    <row r="20" spans="1:31" x14ac:dyDescent="0.2">
      <c r="A20" t="str">
        <f>'dane po Vs'!A21</f>
        <v>Niemcy</v>
      </c>
      <c r="B20">
        <f>'dane po Vs'!B21</f>
        <v>10</v>
      </c>
      <c r="C20">
        <f>'dane po Vs'!C21</f>
        <v>116</v>
      </c>
      <c r="D20">
        <f>'dane po Vs'!D21</f>
        <v>868</v>
      </c>
      <c r="E20">
        <f>'dane po Vs'!E21</f>
        <v>60.9</v>
      </c>
      <c r="F20">
        <f>'dane po Vs'!F21</f>
        <v>4.7874999999999996</v>
      </c>
      <c r="G20">
        <f>'dane po Vs'!G21</f>
        <v>2.7875000000000001</v>
      </c>
      <c r="H20">
        <f>'dane po Vs'!H21</f>
        <v>28.9</v>
      </c>
      <c r="I20">
        <f>'dane po Vs'!I21</f>
        <v>16.2</v>
      </c>
      <c r="J20">
        <f>'dane po Vs'!J21</f>
        <v>1</v>
      </c>
      <c r="K20">
        <f>'dane po Vs'!K21</f>
        <v>564</v>
      </c>
      <c r="L20">
        <f>'dane po Vs'!L21</f>
        <v>7.7</v>
      </c>
      <c r="M20">
        <f>'dane po Vs'!M21</f>
        <v>21.5</v>
      </c>
      <c r="N20">
        <f>'dane po Vs'!N21</f>
        <v>4.9000000000000004</v>
      </c>
      <c r="O20">
        <f>'dane po Vs'!O21</f>
        <v>357</v>
      </c>
      <c r="P20">
        <f>'dane po Vs'!P21</f>
        <v>0.44</v>
      </c>
      <c r="Q20">
        <f>'dane po Vs'!Q21</f>
        <v>2.35</v>
      </c>
      <c r="R20">
        <f>'dane po Vs'!R21</f>
        <v>81.66</v>
      </c>
      <c r="S20">
        <f>'dane po Vs'!S21</f>
        <v>0.34</v>
      </c>
      <c r="T20">
        <f>'dane po Vs'!T21</f>
        <v>13.6</v>
      </c>
      <c r="U20">
        <f>'dane po Vs'!U21</f>
        <v>20.2</v>
      </c>
      <c r="V20">
        <f>'dane po Vs'!V21</f>
        <v>410.24285714285713</v>
      </c>
      <c r="W20" s="9">
        <f>((B20-$B$30)^2+(C20-$C$30)^2+(D20-$D$30)^2+(E20-$E$30)^2+(F20-$F$30)^2+(G20-$G$30)^2+(H20-$H$30)^2+(I20-$I$30)^2+(J20-$J$30)^2+(K20-$K$30)^2+(L20-$L$30)^2+(M20-$M$30)^2+(N20-$N$30)^2++(O20-$O$30)^2+(P20-$P$30)+(Q20-$Q$30)^2+(R20-$R$30)^2+(S20-$S$30)^2+(T20-$T$30)^2+(U20-$U$30)^2+(V20-$V$30)^2)^(0.5)</f>
        <v>13278.476313958578</v>
      </c>
      <c r="X20" s="9">
        <f>1-(W20/$AE$2)</f>
        <v>0.19846691337052658</v>
      </c>
      <c r="Y20" s="10">
        <f>X20-$AE$3</f>
        <v>1.0727275947044923E-2</v>
      </c>
      <c r="Z20">
        <f>Y20/$AE$4</f>
        <v>1.3677489940154282E-2</v>
      </c>
      <c r="AA20" t="str">
        <f t="shared" si="0"/>
        <v>Niemcy</v>
      </c>
      <c r="AB20" s="10">
        <f t="shared" si="1"/>
        <v>0.19846691337052658</v>
      </c>
      <c r="AC20" t="s">
        <v>178</v>
      </c>
      <c r="AD20" t="s">
        <v>178</v>
      </c>
      <c r="AE20" t="s">
        <v>178</v>
      </c>
    </row>
    <row r="21" spans="1:31" x14ac:dyDescent="0.2">
      <c r="A21" t="str">
        <f>'dane po Vs'!A22</f>
        <v>Polska</v>
      </c>
      <c r="B21">
        <f>'dane po Vs'!B22</f>
        <v>8</v>
      </c>
      <c r="C21">
        <f>'dane po Vs'!C22</f>
        <v>118.4</v>
      </c>
      <c r="D21">
        <f>'dane po Vs'!D22</f>
        <v>231.76190476190473</v>
      </c>
      <c r="E21">
        <f>'dane po Vs'!E22</f>
        <v>19.600000000000001</v>
      </c>
      <c r="F21">
        <f>'dane po Vs'!F22</f>
        <v>21.012499999999999</v>
      </c>
      <c r="G21">
        <f>'dane po Vs'!G22</f>
        <v>6.4375</v>
      </c>
      <c r="H21">
        <f>'dane po Vs'!H22</f>
        <v>19.7</v>
      </c>
      <c r="I21">
        <f>'dane po Vs'!I22</f>
        <v>14.8</v>
      </c>
      <c r="J21">
        <f>'dane po Vs'!J22</f>
        <v>10</v>
      </c>
      <c r="K21">
        <f>'dane po Vs'!K22</f>
        <v>321</v>
      </c>
      <c r="L21">
        <f>'dane po Vs'!L22</f>
        <v>6.9</v>
      </c>
      <c r="M21">
        <f>'dane po Vs'!M22</f>
        <v>40.1</v>
      </c>
      <c r="N21">
        <f>'dane po Vs'!N22</f>
        <v>1</v>
      </c>
      <c r="O21">
        <f>'dane po Vs'!O22</f>
        <v>3871</v>
      </c>
      <c r="P21">
        <f>'dane po Vs'!P22</f>
        <v>0.72</v>
      </c>
      <c r="Q21">
        <f>'dane po Vs'!Q22</f>
        <v>2.65</v>
      </c>
      <c r="R21">
        <f>'dane po Vs'!R22</f>
        <v>12.33</v>
      </c>
      <c r="S21">
        <f>'dane po Vs'!S22</f>
        <v>0.2</v>
      </c>
      <c r="T21">
        <f>'dane po Vs'!T22</f>
        <v>29.8</v>
      </c>
      <c r="U21">
        <f>'dane po Vs'!U22</f>
        <v>39.5</v>
      </c>
      <c r="V21">
        <f>'dane po Vs'!V22</f>
        <v>442.83333333333331</v>
      </c>
      <c r="W21" s="9">
        <f>((B21-$B$30)^2+(C21-$C$30)^2+(D21-$D$30)^2+(E21-$E$30)^2+(F21-$F$30)^2+(G21-$G$30)^2+(H21-$H$30)^2+(I21-$I$30)^2+(J21-$J$30)^2+(K21-$K$30)^2+(L21-$L$30)^2+(M21-$M$30)^2+(N21-$N$30)^2++(O21-$O$30)^2+(P21-$P$30)+(Q21-$Q$30)^2+(R21-$R$30)^2+(S21-$S$30)^2+(T21-$T$30)^2+(U21-$U$30)^2+(V21-$V$30)^2)^(0.5)</f>
        <v>9736.1195125310878</v>
      </c>
      <c r="X21" s="9">
        <f>1-(W21/$AE$2)</f>
        <v>0.41229537635511937</v>
      </c>
      <c r="Y21" s="10">
        <f>X21-$AE$3</f>
        <v>0.22455573893163772</v>
      </c>
      <c r="Z21">
        <f>Y21/$AE$4</f>
        <v>0.28631302815394277</v>
      </c>
      <c r="AA21" t="str">
        <f t="shared" si="0"/>
        <v>Polska</v>
      </c>
      <c r="AB21" s="10">
        <f t="shared" si="1"/>
        <v>0.41229537635511937</v>
      </c>
      <c r="AC21" t="s">
        <v>178</v>
      </c>
      <c r="AD21" t="s">
        <v>178</v>
      </c>
      <c r="AE21" t="s">
        <v>178</v>
      </c>
    </row>
    <row r="22" spans="1:31" x14ac:dyDescent="0.2">
      <c r="A22" t="str">
        <f>'dane po Vs'!A23</f>
        <v>Portugalia</v>
      </c>
      <c r="B22">
        <f>'dane po Vs'!B23</f>
        <v>17</v>
      </c>
      <c r="C22">
        <f>'dane po Vs'!C23</f>
        <v>98.8</v>
      </c>
      <c r="D22">
        <f>'dane po Vs'!D23</f>
        <v>120</v>
      </c>
      <c r="E22">
        <f>'dane po Vs'!E23</f>
        <v>84</v>
      </c>
      <c r="F22">
        <f>'dane po Vs'!F23</f>
        <v>16.2</v>
      </c>
      <c r="G22">
        <f>'dane po Vs'!G23</f>
        <v>7.5</v>
      </c>
      <c r="H22">
        <f>'dane po Vs'!H23</f>
        <v>25.3</v>
      </c>
      <c r="I22">
        <f>'dane po Vs'!I23</f>
        <v>20.399999999999999</v>
      </c>
      <c r="J22">
        <f>'dane po Vs'!J23</f>
        <v>6</v>
      </c>
      <c r="K22">
        <f>'dane po Vs'!K23</f>
        <v>465</v>
      </c>
      <c r="L22">
        <f>'dane po Vs'!L23</f>
        <v>20.8</v>
      </c>
      <c r="M22">
        <f>'dane po Vs'!M23</f>
        <v>44.8</v>
      </c>
      <c r="N22">
        <f>'dane po Vs'!N23</f>
        <v>7.2</v>
      </c>
      <c r="O22">
        <f>'dane po Vs'!O23</f>
        <v>4142</v>
      </c>
      <c r="P22">
        <f>'dane po Vs'!P23</f>
        <v>0.33</v>
      </c>
      <c r="Q22">
        <f>'dane po Vs'!Q23</f>
        <v>2.79</v>
      </c>
      <c r="R22">
        <f>'dane po Vs'!R23</f>
        <v>1.83</v>
      </c>
      <c r="S22">
        <f>'dane po Vs'!S23</f>
        <v>0.11</v>
      </c>
      <c r="T22">
        <f>'dane po Vs'!T23</f>
        <v>21.2</v>
      </c>
      <c r="U22">
        <f>'dane po Vs'!U23</f>
        <v>25</v>
      </c>
      <c r="V22">
        <f>'dane po Vs'!V23</f>
        <v>95.699999999999989</v>
      </c>
      <c r="W22" s="9">
        <f>((B22-$B$30)^2+(C22-$C$30)^2+(D22-$D$30)^2+(E22-$E$30)^2+(F22-$F$30)^2+(G22-$G$30)^2+(H22-$H$30)^2+(I22-$I$30)^2+(J22-$J$30)^2+(K22-$K$30)^2+(L22-$L$30)^2+(M22-$M$30)^2+(N22-$N$30)^2++(O22-$O$30)^2+(P22-$P$30)+(Q22-$Q$30)^2+(R22-$R$30)^2+(S22-$S$30)^2+(T22-$T$30)^2+(U22-$U$30)^2+(V22-$V$30)^2)^(0.5)</f>
        <v>9471.7349982380656</v>
      </c>
      <c r="X22" s="9">
        <f>1-(W22/$AE$2)</f>
        <v>0.42825450681465516</v>
      </c>
      <c r="Y22" s="10">
        <f>X22-$AE$3</f>
        <v>0.2405148693911735</v>
      </c>
      <c r="Z22">
        <f>Y22/$AE$4</f>
        <v>0.30666123653335348</v>
      </c>
      <c r="AA22" t="str">
        <f t="shared" si="0"/>
        <v>Portugalia</v>
      </c>
      <c r="AB22" s="10">
        <f t="shared" si="1"/>
        <v>0.42825450681465516</v>
      </c>
      <c r="AC22" t="s">
        <v>178</v>
      </c>
      <c r="AD22" t="s">
        <v>178</v>
      </c>
      <c r="AE22" t="s">
        <v>178</v>
      </c>
    </row>
    <row r="23" spans="1:31" x14ac:dyDescent="0.2">
      <c r="A23" t="str">
        <f>'dane po Vs'!A24</f>
        <v>Rumunia</v>
      </c>
      <c r="B23">
        <f>'dane po Vs'!B24</f>
        <v>13</v>
      </c>
      <c r="C23">
        <f>'dane po Vs'!C24</f>
        <v>68.5</v>
      </c>
      <c r="D23">
        <f>'dane po Vs'!D24</f>
        <v>229</v>
      </c>
      <c r="E23">
        <f>'dane po Vs'!E24</f>
        <v>29.4</v>
      </c>
      <c r="F23">
        <f>'dane po Vs'!F24</f>
        <v>15</v>
      </c>
      <c r="G23">
        <f>'dane po Vs'!G24</f>
        <v>7.9</v>
      </c>
      <c r="H23">
        <f>'dane po Vs'!H24</f>
        <v>27.96</v>
      </c>
      <c r="I23">
        <f>'dane po Vs'!I24</f>
        <v>17</v>
      </c>
      <c r="J23">
        <f>'dane po Vs'!J24</f>
        <v>0</v>
      </c>
      <c r="K23">
        <f>'dane po Vs'!K24</f>
        <v>396</v>
      </c>
      <c r="L23">
        <f>'dane po Vs'!L24</f>
        <v>17.100000000000001</v>
      </c>
      <c r="M23">
        <f>'dane po Vs'!M24</f>
        <v>29.1</v>
      </c>
      <c r="N23">
        <f>'dane po Vs'!N24</f>
        <v>0.8</v>
      </c>
      <c r="O23">
        <f>'dane po Vs'!O24</f>
        <v>3676</v>
      </c>
      <c r="P23">
        <f>'dane po Vs'!P24</f>
        <v>0.67</v>
      </c>
      <c r="Q23">
        <f>'dane po Vs'!Q24</f>
        <v>1.92</v>
      </c>
      <c r="R23">
        <f>'dane po Vs'!R24</f>
        <v>2</v>
      </c>
      <c r="S23">
        <f>'dane po Vs'!S24</f>
        <v>0.15</v>
      </c>
      <c r="T23">
        <f>'dane po Vs'!T24</f>
        <v>20.2</v>
      </c>
      <c r="U23">
        <f>'dane po Vs'!U24</f>
        <v>41.82</v>
      </c>
      <c r="V23">
        <f>'dane po Vs'!V24</f>
        <v>267.7</v>
      </c>
      <c r="W23" s="9">
        <f>((B23-$B$30)^2+(C23-$C$30)^2+(D23-$D$30)^2+(E23-$E$30)^2+(F23-$F$30)^2+(G23-$G$30)^2+(H23-$H$30)^2+(I23-$I$30)^2+(J23-$J$30)^2+(K23-$K$30)^2+(L23-$L$30)^2+(M23-$M$30)^2+(N23-$N$30)^2++(O23-$O$30)^2+(P23-$P$30)+(Q23-$Q$30)^2+(R23-$R$30)^2+(S23-$S$30)^2+(T23-$T$30)^2+(U23-$U$30)^2+(V23-$V$30)^2)^(0.5)</f>
        <v>9933.4598864837208</v>
      </c>
      <c r="X23" s="9">
        <f>1-(W23/$AE$2)</f>
        <v>0.40038325366039484</v>
      </c>
      <c r="Y23" s="10">
        <f>X23-$AE$3</f>
        <v>0.21264361623691319</v>
      </c>
      <c r="Z23">
        <f>Y23/$AE$4</f>
        <v>0.27112483507237478</v>
      </c>
      <c r="AA23" t="str">
        <f t="shared" si="0"/>
        <v>Rumunia</v>
      </c>
      <c r="AB23" s="10">
        <f t="shared" si="1"/>
        <v>0.40038325366039484</v>
      </c>
      <c r="AC23" t="s">
        <v>178</v>
      </c>
      <c r="AD23" t="s">
        <v>178</v>
      </c>
      <c r="AE23" t="s">
        <v>178</v>
      </c>
    </row>
    <row r="24" spans="1:31" x14ac:dyDescent="0.2">
      <c r="A24" t="str">
        <f>'dane po Vs'!A25</f>
        <v>Słowacja</v>
      </c>
      <c r="B24">
        <f>'dane po Vs'!B25</f>
        <v>12</v>
      </c>
      <c r="C24">
        <f>'dane po Vs'!C25</f>
        <v>101.3</v>
      </c>
      <c r="D24">
        <f>'dane po Vs'!D25</f>
        <v>1</v>
      </c>
      <c r="E24">
        <f>'dane po Vs'!E25</f>
        <v>63.8</v>
      </c>
      <c r="F24">
        <f>'dane po Vs'!F25</f>
        <v>12.15</v>
      </c>
      <c r="G24">
        <f>'dane po Vs'!G25</f>
        <v>6.6875</v>
      </c>
      <c r="H24">
        <f>'dane po Vs'!H25</f>
        <v>19.399999999999999</v>
      </c>
      <c r="I24">
        <f>'dane po Vs'!I25</f>
        <v>13.8</v>
      </c>
      <c r="J24">
        <f>'dane po Vs'!J25</f>
        <v>-2</v>
      </c>
      <c r="K24">
        <f>'dane po Vs'!K25</f>
        <v>284</v>
      </c>
      <c r="L24">
        <f>'dane po Vs'!L25</f>
        <v>6.6</v>
      </c>
      <c r="M24">
        <f>'dane po Vs'!M25</f>
        <v>31.8</v>
      </c>
      <c r="N24">
        <f>'dane po Vs'!N25</f>
        <v>6.2</v>
      </c>
      <c r="O24">
        <f>'dane po Vs'!O25</f>
        <v>954</v>
      </c>
      <c r="P24">
        <f>'dane po Vs'!P25</f>
        <v>1.02</v>
      </c>
      <c r="Q24">
        <f>'dane po Vs'!Q25</f>
        <v>2.23</v>
      </c>
      <c r="R24">
        <f>'dane po Vs'!R25</f>
        <v>0.33</v>
      </c>
      <c r="S24">
        <f>'dane po Vs'!S25</f>
        <v>0.16</v>
      </c>
      <c r="T24">
        <f>'dane po Vs'!T25</f>
        <v>27</v>
      </c>
      <c r="U24">
        <f>'dane po Vs'!U25</f>
        <v>26.7</v>
      </c>
      <c r="V24">
        <f>'dane po Vs'!V25</f>
        <v>144.01113543840199</v>
      </c>
      <c r="W24" s="9">
        <f>((B24-$B$30)^2+(C24-$C$30)^2+(D24-$D$30)^2+(E24-$E$30)^2+(F24-$F$30)^2+(G24-$G$30)^2+(H24-$H$30)^2+(I24-$I$30)^2+(J24-$J$30)^2+(K24-$K$30)^2+(L24-$L$30)^2+(M24-$M$30)^2+(N24-$N$30)^2++(O24-$O$30)^2+(P24-$P$30)+(Q24-$Q$30)^2+(R24-$R$30)^2+(S24-$S$30)^2+(T24-$T$30)^2+(U24-$U$30)^2+(V24-$V$30)^2)^(0.5)</f>
        <v>12653.93135549318</v>
      </c>
      <c r="X24" s="9">
        <f>1-(W24/$AE$2)</f>
        <v>0.23616652863221244</v>
      </c>
      <c r="Y24" s="10">
        <f>X24-$AE$3</f>
        <v>4.8426891208730782E-2</v>
      </c>
      <c r="Z24">
        <f>Y24/$AE$4</f>
        <v>6.1745248337983054E-2</v>
      </c>
      <c r="AA24" t="str">
        <f t="shared" si="0"/>
        <v>Słowacja</v>
      </c>
      <c r="AB24" s="10">
        <f t="shared" si="1"/>
        <v>0.23616652863221244</v>
      </c>
      <c r="AC24" t="s">
        <v>178</v>
      </c>
      <c r="AD24" t="s">
        <v>178</v>
      </c>
      <c r="AE24" t="s">
        <v>178</v>
      </c>
    </row>
    <row r="25" spans="1:31" x14ac:dyDescent="0.2">
      <c r="A25" t="str">
        <f>'dane po Vs'!A26</f>
        <v>Słowenia</v>
      </c>
      <c r="B25">
        <f>'dane po Vs'!B26</f>
        <v>31</v>
      </c>
      <c r="C25">
        <f>'dane po Vs'!C26</f>
        <v>99.9</v>
      </c>
      <c r="D25">
        <f>'dane po Vs'!D26</f>
        <v>1</v>
      </c>
      <c r="E25">
        <f>'dane po Vs'!E26</f>
        <v>52</v>
      </c>
      <c r="F25">
        <f>'dane po Vs'!F26</f>
        <v>5.0375000000000005</v>
      </c>
      <c r="G25">
        <f>'dane po Vs'!G26</f>
        <v>6.8875000000000002</v>
      </c>
      <c r="H25">
        <f>'dane po Vs'!H26</f>
        <v>17.5</v>
      </c>
      <c r="I25">
        <f>'dane po Vs'!I26</f>
        <v>21.5</v>
      </c>
      <c r="J25">
        <f>'dane po Vs'!J26</f>
        <v>8</v>
      </c>
      <c r="K25">
        <f>'dane po Vs'!K26</f>
        <v>516</v>
      </c>
      <c r="L25">
        <f>'dane po Vs'!L26</f>
        <v>15.6</v>
      </c>
      <c r="M25">
        <f>'dane po Vs'!M26</f>
        <v>4.5999999999999996</v>
      </c>
      <c r="N25">
        <f>'dane po Vs'!N26</f>
        <v>5.5</v>
      </c>
      <c r="O25">
        <f>'dane po Vs'!O26</f>
        <v>282</v>
      </c>
      <c r="P25">
        <f>'dane po Vs'!P26</f>
        <v>0.73</v>
      </c>
      <c r="Q25">
        <f>'dane po Vs'!Q26</f>
        <v>2.96</v>
      </c>
      <c r="R25">
        <f>'dane po Vs'!R26</f>
        <v>1</v>
      </c>
      <c r="S25">
        <f>'dane po Vs'!S26</f>
        <v>0.38</v>
      </c>
      <c r="T25">
        <f>'dane po Vs'!T26</f>
        <v>13.9</v>
      </c>
      <c r="U25">
        <f>'dane po Vs'!U26</f>
        <v>17.100000000000001</v>
      </c>
      <c r="V25">
        <f>'dane po Vs'!V26</f>
        <v>23.599999999999998</v>
      </c>
      <c r="W25" s="9">
        <f>((B25-$B$30)^2+(C25-$C$30)^2+(D25-$D$30)^2+(E25-$E$30)^2+(F25-$F$30)^2+(G25-$G$30)^2+(H25-$H$30)^2+(I25-$I$30)^2+(J25-$J$30)^2+(K25-$K$30)^2+(L25-$L$30)^2+(M25-$M$30)^2+(N25-$N$30)^2++(O25-$O$30)^2+(P25-$P$30)+(Q25-$Q$30)^2+(R25-$R$30)^2+(S25-$S$30)^2+(T25-$T$30)^2+(U25-$U$30)^2+(V25-$V$30)^2)^(0.5)</f>
        <v>13331.087403850654</v>
      </c>
      <c r="X25" s="9">
        <f>1-(W25/$AE$2)</f>
        <v>0.1952911326352168</v>
      </c>
      <c r="Y25" s="10">
        <f>X25-$AE$3</f>
        <v>7.5514952117351486E-3</v>
      </c>
      <c r="Z25">
        <f>Y25/$AE$4</f>
        <v>9.6283064126902705E-3</v>
      </c>
      <c r="AA25" t="str">
        <f t="shared" si="0"/>
        <v>Słowenia</v>
      </c>
      <c r="AB25" s="10">
        <f t="shared" si="1"/>
        <v>0.1952911326352168</v>
      </c>
      <c r="AC25" t="s">
        <v>178</v>
      </c>
      <c r="AD25" t="s">
        <v>178</v>
      </c>
      <c r="AE25" t="s">
        <v>178</v>
      </c>
    </row>
    <row r="26" spans="1:31" x14ac:dyDescent="0.2">
      <c r="A26" t="str">
        <f>'dane po Vs'!A27</f>
        <v>Szwecja</v>
      </c>
      <c r="B26">
        <f>'dane po Vs'!B27</f>
        <v>14</v>
      </c>
      <c r="C26">
        <f>'dane po Vs'!C27</f>
        <v>113.4</v>
      </c>
      <c r="D26">
        <f>'dane po Vs'!D27</f>
        <v>113</v>
      </c>
      <c r="E26">
        <f>'dane po Vs'!E27</f>
        <v>37</v>
      </c>
      <c r="F26">
        <f>'dane po Vs'!F27</f>
        <v>2.6374999999999997</v>
      </c>
      <c r="G26">
        <f>'dane po Vs'!G27</f>
        <v>4.3624999999999998</v>
      </c>
      <c r="H26">
        <f>'dane po Vs'!H27</f>
        <v>12.6</v>
      </c>
      <c r="I26">
        <f>'dane po Vs'!I27</f>
        <v>20.399999999999999</v>
      </c>
      <c r="J26">
        <f>'dane po Vs'!J27</f>
        <v>2</v>
      </c>
      <c r="K26">
        <f>'dane po Vs'!K27</f>
        <v>490</v>
      </c>
      <c r="L26">
        <f>'dane po Vs'!L27</f>
        <v>42.7</v>
      </c>
      <c r="M26">
        <f>'dane po Vs'!M27</f>
        <v>4.5</v>
      </c>
      <c r="N26">
        <f>'dane po Vs'!N27</f>
        <v>7.2</v>
      </c>
      <c r="O26">
        <f>'dane po Vs'!O27</f>
        <v>1214</v>
      </c>
      <c r="P26">
        <f>'dane po Vs'!P27</f>
        <v>0.32</v>
      </c>
      <c r="Q26">
        <f>'dane po Vs'!Q27</f>
        <v>2.61</v>
      </c>
      <c r="R26">
        <f>'dane po Vs'!R27</f>
        <v>0.75</v>
      </c>
      <c r="S26">
        <f>'dane po Vs'!S27</f>
        <v>0.16</v>
      </c>
      <c r="T26">
        <f>'dane po Vs'!T27</f>
        <v>21.5</v>
      </c>
      <c r="U26">
        <f>'dane po Vs'!U27</f>
        <v>16.3</v>
      </c>
      <c r="V26">
        <f>'dane po Vs'!V27</f>
        <v>71.7</v>
      </c>
      <c r="W26" s="9">
        <f>((B26-$B$30)^2+(C26-$C$30)^2+(D26-$D$30)^2+(E26-$E$30)^2+(F26-$F$30)^2+(G26-$G$30)^2+(H26-$H$30)^2+(I26-$I$30)^2+(J26-$J$30)^2+(K26-$K$30)^2+(L26-$L$30)^2+(M26-$M$30)^2+(N26-$N$30)^2++(O26-$O$30)^2+(P26-$P$30)+(Q26-$Q$30)^2+(R26-$R$30)^2+(S26-$S$30)^2+(T26-$T$30)^2+(U26-$U$30)^2+(V26-$V$30)^2)^(0.5)</f>
        <v>12398.231395186529</v>
      </c>
      <c r="X26" s="9">
        <f>1-(W26/$AE$2)</f>
        <v>0.25160143046806338</v>
      </c>
      <c r="Y26" s="10">
        <f>X26-$AE$3</f>
        <v>6.3861793044581727E-2</v>
      </c>
      <c r="Z26">
        <f>Y26/$AE$4</f>
        <v>8.1425054807888919E-2</v>
      </c>
      <c r="AA26" t="str">
        <f t="shared" si="0"/>
        <v>Szwecja</v>
      </c>
      <c r="AB26" s="10">
        <f t="shared" si="1"/>
        <v>0.25160143046806338</v>
      </c>
      <c r="AC26" t="s">
        <v>178</v>
      </c>
      <c r="AD26" t="s">
        <v>178</v>
      </c>
      <c r="AE26" t="s">
        <v>178</v>
      </c>
    </row>
    <row r="27" spans="1:31" x14ac:dyDescent="0.2">
      <c r="A27" t="str">
        <f>'dane po Vs'!A28</f>
        <v>Węgry</v>
      </c>
      <c r="B27">
        <f>'dane po Vs'!B28</f>
        <v>15</v>
      </c>
      <c r="C27">
        <f>'dane po Vs'!C28</f>
        <v>102.4</v>
      </c>
      <c r="D27">
        <f>'dane po Vs'!D28</f>
        <v>615</v>
      </c>
      <c r="E27">
        <f>'dane po Vs'!E28</f>
        <v>61.6</v>
      </c>
      <c r="F27">
        <f>'dane po Vs'!F28</f>
        <v>3.9</v>
      </c>
      <c r="G27">
        <f>'dane po Vs'!G28</f>
        <v>5.7</v>
      </c>
      <c r="H27">
        <f>'dane po Vs'!H28</f>
        <v>17.100000000000001</v>
      </c>
      <c r="I27">
        <f>'dane po Vs'!I28</f>
        <v>15.1</v>
      </c>
      <c r="J27">
        <f>'dane po Vs'!J28</f>
        <v>-1</v>
      </c>
      <c r="K27">
        <f>'dane po Vs'!K28</f>
        <v>468</v>
      </c>
      <c r="L27">
        <f>'dane po Vs'!L28</f>
        <v>7.4</v>
      </c>
      <c r="M27">
        <f>'dane po Vs'!M28</f>
        <v>76.900000000000006</v>
      </c>
      <c r="N27">
        <f>'dane po Vs'!N28</f>
        <v>2.1</v>
      </c>
      <c r="O27">
        <f>'dane po Vs'!O28</f>
        <v>993</v>
      </c>
      <c r="P27">
        <f>'dane po Vs'!P28</f>
        <v>0.51</v>
      </c>
      <c r="Q27">
        <f>'dane po Vs'!Q28</f>
        <v>2.78</v>
      </c>
      <c r="R27">
        <f>'dane po Vs'!R28</f>
        <v>5.51</v>
      </c>
      <c r="S27">
        <f>'dane po Vs'!S28</f>
        <v>0.25</v>
      </c>
      <c r="T27">
        <f>'dane po Vs'!T28</f>
        <v>19.100000000000001</v>
      </c>
      <c r="U27">
        <f>'dane po Vs'!U28</f>
        <v>31.4</v>
      </c>
      <c r="V27">
        <f>'dane po Vs'!V28</f>
        <v>144.12425003756678</v>
      </c>
      <c r="W27" s="9">
        <f>((B27-$B$30)^2+(C27-$C$30)^2+(D27-$D$30)^2+(E27-$E$30)^2+(F27-$F$30)^2+(G27-$G$30)^2+(H27-$H$30)^2+(I27-$I$30)^2+(J27-$J$30)^2+(K27-$K$30)^2+(L27-$L$30)^2+(M27-$M$30)^2+(N27-$N$30)^2++(O27-$O$30)^2+(P27-$P$30)+(Q27-$Q$30)^2+(R27-$R$30)^2+(S27-$S$30)^2+(T27-$T$30)^2+(U27-$U$30)^2+(V27-$V$30)^2)^(0.5)</f>
        <v>12630.786378718587</v>
      </c>
      <c r="X27" s="9">
        <f>1-(W27/$AE$2)</f>
        <v>0.23756363657106572</v>
      </c>
      <c r="Y27" s="10">
        <f>X27-$AE$3</f>
        <v>4.9823999147584064E-2</v>
      </c>
      <c r="Z27">
        <f>Y27/$AE$4</f>
        <v>6.352658871491626E-2</v>
      </c>
      <c r="AA27" t="str">
        <f t="shared" si="0"/>
        <v>Węgry</v>
      </c>
      <c r="AB27" s="10">
        <f t="shared" si="1"/>
        <v>0.23756363657106572</v>
      </c>
      <c r="AC27" t="s">
        <v>178</v>
      </c>
      <c r="AD27" t="s">
        <v>178</v>
      </c>
      <c r="AE27" t="s">
        <v>178</v>
      </c>
    </row>
    <row r="28" spans="1:31" x14ac:dyDescent="0.2">
      <c r="A28" t="str">
        <f>'dane po Vs'!A29</f>
        <v>Wielka Brytania</v>
      </c>
      <c r="B28">
        <f>'dane po Vs'!B29</f>
        <v>7</v>
      </c>
      <c r="C28">
        <f>'dane po Vs'!C29</f>
        <v>120.4</v>
      </c>
      <c r="D28">
        <f>'dane po Vs'!D29</f>
        <v>231.76190476190473</v>
      </c>
      <c r="E28">
        <f>'dane po Vs'!E29</f>
        <v>21.2</v>
      </c>
      <c r="F28">
        <f>'dane po Vs'!F29</f>
        <v>11</v>
      </c>
      <c r="G28">
        <f>'dane po Vs'!G29</f>
        <v>2.7</v>
      </c>
      <c r="H28">
        <f>'dane po Vs'!H29</f>
        <v>22.3</v>
      </c>
      <c r="I28">
        <f>'dane po Vs'!I29</f>
        <v>11.9</v>
      </c>
      <c r="J28">
        <f>'dane po Vs'!J29</f>
        <v>-0.54545454545454541</v>
      </c>
      <c r="K28">
        <f>'dane po Vs'!K29</f>
        <v>583</v>
      </c>
      <c r="L28">
        <f>'dane po Vs'!L29</f>
        <v>1.5</v>
      </c>
      <c r="M28">
        <f>'dane po Vs'!M29</f>
        <v>90.2</v>
      </c>
      <c r="N28">
        <f>'dane po Vs'!N29</f>
        <v>3.4</v>
      </c>
      <c r="O28">
        <f>'dane po Vs'!O29</f>
        <v>5256</v>
      </c>
      <c r="P28">
        <f>'dane po Vs'!P29</f>
        <v>0.31</v>
      </c>
      <c r="Q28">
        <f>'dane po Vs'!Q29</f>
        <v>2.2000000000000002</v>
      </c>
      <c r="R28">
        <f>'dane po Vs'!R29</f>
        <v>18.350000000000001</v>
      </c>
      <c r="S28">
        <f>'dane po Vs'!S29</f>
        <v>0.16</v>
      </c>
      <c r="T28">
        <f>'dane po Vs'!T29</f>
        <v>13.9</v>
      </c>
      <c r="U28">
        <f>'dane po Vs'!U29</f>
        <v>23.7</v>
      </c>
      <c r="V28">
        <f>'dane po Vs'!V29</f>
        <v>325.20000000000005</v>
      </c>
      <c r="W28" s="9">
        <f>((B28-$B$30)^2+(C28-$C$30)^2+(D28-$D$30)^2+(E28-$E$30)^2+(F28-$F$30)^2+(G28-$G$30)^2+(H28-$H$30)^2+(I28-$I$30)^2+(J28-$J$30)^2+(K28-$K$30)^2+(L28-$L$30)^2+(M28-$M$30)^2+(N28-$N$30)^2++(O28-$O$30)^2+(P28-$P$30)+(Q28-$Q$30)^2+(R28-$R$30)^2+(S28-$S$30)^2+(T28-$T$30)^2+(U28-$U$30)^2+(V28-$V$30)^2)^(0.5)</f>
        <v>8357.2549849275765</v>
      </c>
      <c r="X28" s="9">
        <f>1-(W28/$AE$2)</f>
        <v>0.49552823490923836</v>
      </c>
      <c r="Y28" s="10">
        <f>X28-$AE$3</f>
        <v>0.30778859748575671</v>
      </c>
      <c r="Z28">
        <f>Y28/$AE$4</f>
        <v>0.3924365763113713</v>
      </c>
      <c r="AA28" t="str">
        <f t="shared" si="0"/>
        <v>Wielka Brytania</v>
      </c>
      <c r="AB28" s="10">
        <f t="shared" si="1"/>
        <v>0.49552823490923836</v>
      </c>
      <c r="AC28" t="s">
        <v>178</v>
      </c>
      <c r="AD28" t="s">
        <v>178</v>
      </c>
      <c r="AE28" t="s">
        <v>178</v>
      </c>
    </row>
    <row r="29" spans="1:31" x14ac:dyDescent="0.2">
      <c r="A29" t="str">
        <f>'dane po Vs'!A30</f>
        <v>Włochy</v>
      </c>
      <c r="B29">
        <f>'dane po Vs'!B30</f>
        <v>14</v>
      </c>
      <c r="C29">
        <f>'dane po Vs'!C30</f>
        <v>115.8</v>
      </c>
      <c r="D29">
        <f>'dane po Vs'!D30</f>
        <v>268</v>
      </c>
      <c r="E29">
        <f>'dane po Vs'!E30</f>
        <v>85.9</v>
      </c>
      <c r="F29">
        <f>'dane po Vs'!F30</f>
        <v>6.6</v>
      </c>
      <c r="G29">
        <f>'dane po Vs'!G30</f>
        <v>3.5</v>
      </c>
      <c r="H29">
        <f>'dane po Vs'!H30</f>
        <v>25</v>
      </c>
      <c r="I29">
        <f>'dane po Vs'!I30</f>
        <v>15.1</v>
      </c>
      <c r="J29">
        <f>'dane po Vs'!J30</f>
        <v>3</v>
      </c>
      <c r="K29">
        <f>'dane po Vs'!K30</f>
        <v>559</v>
      </c>
      <c r="L29">
        <f>'dane po Vs'!L30</f>
        <v>8.3000000000000007</v>
      </c>
      <c r="M29">
        <f>'dane po Vs'!M30</f>
        <v>34.1</v>
      </c>
      <c r="N29">
        <f>'dane po Vs'!N30</f>
        <v>7.9</v>
      </c>
      <c r="O29">
        <f>'dane po Vs'!O30</f>
        <v>2800</v>
      </c>
      <c r="P29">
        <f>'dane po Vs'!P30</f>
        <v>0.85</v>
      </c>
      <c r="Q29">
        <f>'dane po Vs'!Q30</f>
        <v>2.86</v>
      </c>
      <c r="R29">
        <f>'dane po Vs'!R30</f>
        <v>15.34</v>
      </c>
      <c r="S29">
        <f>'dane po Vs'!S30</f>
        <v>0.19</v>
      </c>
      <c r="T29">
        <f>'dane po Vs'!T30</f>
        <v>21.8</v>
      </c>
      <c r="U29">
        <f>'dane po Vs'!U30</f>
        <v>25.9</v>
      </c>
      <c r="V29">
        <f>'dane po Vs'!V30</f>
        <v>144.2523062613476</v>
      </c>
      <c r="W29" s="9">
        <f>((B29-$B$30)^2+(C29-$C$30)^2+(D29-$D$30)^2+(E29-$E$30)^2+(F29-$F$30)^2+(G29-$G$30)^2+(H29-$H$30)^2+(I29-$I$30)^2+(J29-$J$30)^2+(K29-$K$30)^2+(L29-$L$30)^2+(M29-$M$30)^2+(N29-$N$30)^2++(O29-$O$30)^2+(P29-$P$30)+(Q29-$Q$30)^2+(R29-$R$30)^2+(S29-$S$30)^2+(T29-$T$30)^2+(U29-$U$30)^2+(V29-$V$30)^2)^(0.5)</f>
        <v>10815.616611952821</v>
      </c>
      <c r="X29" s="9">
        <f>1-(W29/$AE$2)</f>
        <v>0.34713333353869358</v>
      </c>
      <c r="Y29" s="10">
        <f>X29-$AE$3</f>
        <v>0.15939369611521192</v>
      </c>
      <c r="Z29">
        <f>Y29/$AE$4</f>
        <v>0.20323012905623822</v>
      </c>
      <c r="AA29" t="str">
        <f t="shared" si="0"/>
        <v>Włochy</v>
      </c>
      <c r="AB29" s="10">
        <f t="shared" si="1"/>
        <v>0.34713333353869358</v>
      </c>
      <c r="AC29" t="s">
        <v>178</v>
      </c>
      <c r="AD29" t="s">
        <v>178</v>
      </c>
      <c r="AE29" t="s">
        <v>178</v>
      </c>
    </row>
    <row r="30" spans="1:31" x14ac:dyDescent="0.2">
      <c r="A30" t="s">
        <v>62</v>
      </c>
      <c r="B30" s="7">
        <f>MAX(B2:B29)</f>
        <v>37</v>
      </c>
      <c r="C30" s="7">
        <f>MAX(C2:C29)</f>
        <v>126.3</v>
      </c>
      <c r="D30" s="17">
        <f>MIN(D2:D29)</f>
        <v>1</v>
      </c>
      <c r="E30" s="17">
        <f t="shared" ref="E30:K30" si="2">MIN(E2:E29)</f>
        <v>-35.5</v>
      </c>
      <c r="F30" s="17">
        <f t="shared" si="2"/>
        <v>1.9</v>
      </c>
      <c r="G30" s="17">
        <f t="shared" si="2"/>
        <v>2.1</v>
      </c>
      <c r="H30" s="17">
        <f t="shared" si="2"/>
        <v>9.8571428571428577</v>
      </c>
      <c r="I30" s="17">
        <f t="shared" si="2"/>
        <v>10.7</v>
      </c>
      <c r="J30" s="17">
        <f t="shared" si="2"/>
        <v>-2</v>
      </c>
      <c r="K30" s="17">
        <f t="shared" si="2"/>
        <v>284</v>
      </c>
      <c r="L30" s="7">
        <f t="shared" ref="L30:S30" si="3">MAX(L2:L29)</f>
        <v>42.7</v>
      </c>
      <c r="M30" s="7">
        <f t="shared" si="3"/>
        <v>156.80000000000001</v>
      </c>
      <c r="N30" s="7">
        <f t="shared" si="3"/>
        <v>16.7</v>
      </c>
      <c r="O30" s="7">
        <f t="shared" si="3"/>
        <v>13603</v>
      </c>
      <c r="P30" s="7">
        <f t="shared" si="3"/>
        <v>1.31</v>
      </c>
      <c r="Q30" s="7">
        <f t="shared" si="3"/>
        <v>4.68</v>
      </c>
      <c r="R30" s="7">
        <f t="shared" si="3"/>
        <v>81.66</v>
      </c>
      <c r="S30" s="7">
        <f t="shared" si="3"/>
        <v>0.38</v>
      </c>
      <c r="T30" s="17">
        <f>MIN(T2:T29)</f>
        <v>7.7</v>
      </c>
      <c r="U30" s="17">
        <f>MIN(U2:U29)</f>
        <v>16</v>
      </c>
      <c r="V30" s="19">
        <f>MAX(V2:V29)</f>
        <v>442.83333333333331</v>
      </c>
      <c r="W30" t="s">
        <v>178</v>
      </c>
      <c r="X30" t="s">
        <v>178</v>
      </c>
      <c r="Y30" t="s">
        <v>178</v>
      </c>
      <c r="Z30" t="s">
        <v>178</v>
      </c>
      <c r="AA30" t="s">
        <v>178</v>
      </c>
      <c r="AB30" t="s">
        <v>178</v>
      </c>
      <c r="AC30" t="s">
        <v>178</v>
      </c>
      <c r="AD30" t="s">
        <v>178</v>
      </c>
      <c r="AE30" t="s">
        <v>178</v>
      </c>
    </row>
    <row r="35" spans="6:23" x14ac:dyDescent="0.2">
      <c r="F35" s="18"/>
      <c r="H35" s="18"/>
      <c r="W35" s="10"/>
    </row>
    <row r="36" spans="6:23" x14ac:dyDescent="0.2">
      <c r="F36" s="18"/>
      <c r="H36" s="18"/>
    </row>
    <row r="37" spans="6:23" x14ac:dyDescent="0.2">
      <c r="F37" s="18"/>
      <c r="H37" s="18"/>
    </row>
    <row r="38" spans="6:23" x14ac:dyDescent="0.2">
      <c r="F38" s="18"/>
      <c r="H38" s="18"/>
    </row>
    <row r="39" spans="6:23" x14ac:dyDescent="0.2">
      <c r="F39" s="18"/>
      <c r="H39" s="18"/>
    </row>
    <row r="40" spans="6:23" x14ac:dyDescent="0.2">
      <c r="F40" s="18"/>
      <c r="H40" s="18"/>
    </row>
    <row r="41" spans="6:23" x14ac:dyDescent="0.2">
      <c r="F41" s="18"/>
      <c r="H41" s="18"/>
    </row>
    <row r="42" spans="6:23" x14ac:dyDescent="0.2">
      <c r="F42" s="18"/>
      <c r="H42" s="18"/>
    </row>
    <row r="43" spans="6:23" x14ac:dyDescent="0.2">
      <c r="F43" s="18"/>
      <c r="H43" s="18"/>
    </row>
    <row r="44" spans="6:23" x14ac:dyDescent="0.2">
      <c r="F44" s="18"/>
      <c r="H44" s="18"/>
    </row>
    <row r="45" spans="6:23" x14ac:dyDescent="0.2">
      <c r="H45" s="18"/>
    </row>
    <row r="46" spans="6:23" x14ac:dyDescent="0.2">
      <c r="H46" s="18"/>
    </row>
    <row r="80" spans="2:2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92" spans="2:2" x14ac:dyDescent="0.2">
      <c r="B92" s="8"/>
    </row>
  </sheetData>
  <sortState ref="E35:F44">
    <sortCondition descending="1" ref="F3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60" zoomScaleNormal="6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X41" sqref="X41"/>
    </sheetView>
  </sheetViews>
  <sheetFormatPr defaultRowHeight="12.75" x14ac:dyDescent="0.2"/>
  <cols>
    <col min="1" max="1" width="18.42578125" customWidth="1"/>
    <col min="4" max="11" width="9.140625" style="11"/>
    <col min="20" max="21" width="9.140625" style="11"/>
  </cols>
  <sheetData>
    <row r="1" spans="1:22" x14ac:dyDescent="0.2">
      <c r="B1" t="str">
        <f>'dane po Vs'!B1</f>
        <v>X1</v>
      </c>
      <c r="C1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t="str">
        <f>'dane po Vs'!S1</f>
        <v>X24</v>
      </c>
      <c r="T1" s="11" t="str">
        <f>'dane po Vs'!T1</f>
        <v>X25</v>
      </c>
      <c r="U1" s="11" t="str">
        <f>'dane po Vs'!U1</f>
        <v>X26</v>
      </c>
      <c r="V1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t="str">
        <f>'dane po Vs'!C2</f>
        <v>Indeks wydajnosci zasobów (rok 2000=100)</v>
      </c>
      <c r="D2" s="11" t="str">
        <f>'dane po Vs'!D2</f>
        <v>Połowy w regionach rybackich (tys.ton)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t="str">
        <f>'dane po Vs'!R2</f>
        <v>Patenty związane z recyklingiem i surowcami wtórnymi  (liczba)</v>
      </c>
      <c r="S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wzorzec!B2</f>
        <v>11</v>
      </c>
      <c r="C3">
        <f>wzorzec!C2</f>
        <v>102.4</v>
      </c>
      <c r="D3" s="11">
        <f>wzorzec!D2</f>
        <v>434</v>
      </c>
      <c r="E3" s="11">
        <f>wzorzec!E2</f>
        <v>72.7</v>
      </c>
      <c r="F3" s="11">
        <f>wzorzec!F2</f>
        <v>1.9</v>
      </c>
      <c r="G3" s="11">
        <f>wzorzec!G2</f>
        <v>3.875</v>
      </c>
      <c r="H3" s="11">
        <f>wzorzec!H2</f>
        <v>18.7</v>
      </c>
      <c r="I3" s="11">
        <f>wzorzec!I2</f>
        <v>24.8</v>
      </c>
      <c r="J3" s="11">
        <f>wzorzec!J2</f>
        <v>2</v>
      </c>
      <c r="K3" s="11">
        <f>wzorzec!K2</f>
        <v>597</v>
      </c>
      <c r="L3">
        <f>wzorzec!L2</f>
        <v>25.4</v>
      </c>
      <c r="M3">
        <f>wzorzec!M2</f>
        <v>13</v>
      </c>
      <c r="N3">
        <f>wzorzec!N2</f>
        <v>16.7</v>
      </c>
      <c r="O3">
        <f>wzorzec!O2</f>
        <v>2214</v>
      </c>
      <c r="P3">
        <f>wzorzec!P2</f>
        <v>0.33</v>
      </c>
      <c r="Q3">
        <f>wzorzec!Q2</f>
        <v>2.4300000000000002</v>
      </c>
      <c r="R3">
        <f>wzorzec!R2</f>
        <v>5.93</v>
      </c>
      <c r="S3">
        <f>wzorzec!S2</f>
        <v>0.12</v>
      </c>
      <c r="T3" s="11">
        <f>wzorzec!T2</f>
        <v>9.8000000000000007</v>
      </c>
      <c r="U3" s="11">
        <f>wzorzec!U2</f>
        <v>17.8</v>
      </c>
      <c r="V3">
        <f>wzorzec!V2</f>
        <v>166.80385803767996</v>
      </c>
    </row>
    <row r="4" spans="1:22" x14ac:dyDescent="0.2">
      <c r="A4" t="str">
        <f>'dane '!A4</f>
        <v>Belgia</v>
      </c>
      <c r="B4">
        <f>wzorzec!B3</f>
        <v>10</v>
      </c>
      <c r="C4">
        <f>wzorzec!C3</f>
        <v>97.2</v>
      </c>
      <c r="D4" s="11">
        <f>wzorzec!D3</f>
        <v>231.76190476190476</v>
      </c>
      <c r="E4" s="11">
        <f>wzorzec!E3</f>
        <v>79.599999999999994</v>
      </c>
      <c r="F4" s="11">
        <f>wzorzec!F3</f>
        <v>12.7</v>
      </c>
      <c r="G4" s="11">
        <f>wzorzec!G3</f>
        <v>4.7</v>
      </c>
      <c r="H4" s="11">
        <f>wzorzec!H3</f>
        <v>22.5</v>
      </c>
      <c r="I4" s="11">
        <f>wzorzec!I3</f>
        <v>16.7</v>
      </c>
      <c r="J4" s="11">
        <f>wzorzec!J3</f>
        <v>10</v>
      </c>
      <c r="K4" s="11">
        <f>wzorzec!K3</f>
        <v>485</v>
      </c>
      <c r="L4">
        <f>wzorzec!L3</f>
        <v>2.6</v>
      </c>
      <c r="M4">
        <f>wzorzec!M3</f>
        <v>7.4</v>
      </c>
      <c r="N4">
        <f>wzorzec!N3</f>
        <v>2.1</v>
      </c>
      <c r="O4">
        <f>wzorzec!O3</f>
        <v>2359</v>
      </c>
      <c r="P4">
        <f>wzorzec!P3</f>
        <v>0.37</v>
      </c>
      <c r="Q4">
        <f>wzorzec!Q3</f>
        <v>2.27</v>
      </c>
      <c r="R4">
        <f>wzorzec!R3</f>
        <v>4.8600000000000003</v>
      </c>
      <c r="S4">
        <f>wzorzec!S3</f>
        <v>0.15</v>
      </c>
      <c r="T4" s="11">
        <f>wzorzec!T3</f>
        <v>20.5</v>
      </c>
      <c r="U4" s="11">
        <f>wzorzec!U3</f>
        <v>21.5</v>
      </c>
      <c r="V4">
        <f>wzorzec!V3</f>
        <v>74.099999999999994</v>
      </c>
    </row>
    <row r="5" spans="1:22" x14ac:dyDescent="0.2">
      <c r="A5" t="str">
        <f>'dane '!A5</f>
        <v>Bułgaria</v>
      </c>
      <c r="B5">
        <f>wzorzec!B4</f>
        <v>30</v>
      </c>
      <c r="C5">
        <f>wzorzec!C4</f>
        <v>103.3</v>
      </c>
      <c r="D5" s="11">
        <f>wzorzec!D4</f>
        <v>23</v>
      </c>
      <c r="E5" s="11">
        <f>wzorzec!E4</f>
        <v>45.6</v>
      </c>
      <c r="F5" s="11">
        <f>wzorzec!F4</f>
        <v>47.112499999999997</v>
      </c>
      <c r="G5" s="11">
        <f>wzorzec!G4</f>
        <v>6.9874999999999998</v>
      </c>
      <c r="H5" s="11">
        <f>wzorzec!H4</f>
        <v>17.7</v>
      </c>
      <c r="I5" s="11">
        <f>wzorzec!I4</f>
        <v>18.100000000000001</v>
      </c>
      <c r="J5" s="11">
        <f>wzorzec!J4</f>
        <v>-2</v>
      </c>
      <c r="K5" s="11">
        <f>wzorzec!K4</f>
        <v>577</v>
      </c>
      <c r="L5">
        <f>wzorzec!L4</f>
        <v>9.6</v>
      </c>
      <c r="M5">
        <f>wzorzec!M4</f>
        <v>19.899999999999999</v>
      </c>
      <c r="N5">
        <f>wzorzec!N4</f>
        <v>0.1</v>
      </c>
      <c r="O5">
        <f>wzorzec!O4</f>
        <v>262</v>
      </c>
      <c r="P5">
        <f>wzorzec!P4</f>
        <v>1.31</v>
      </c>
      <c r="Q5">
        <f>wzorzec!Q4</f>
        <v>2.83</v>
      </c>
      <c r="R5">
        <f>wzorzec!R4</f>
        <v>1</v>
      </c>
      <c r="S5">
        <f>wzorzec!S4</f>
        <v>0.28999999999999998</v>
      </c>
      <c r="T5" s="11">
        <f>wzorzec!T4</f>
        <v>18.3</v>
      </c>
      <c r="U5" s="11">
        <f>wzorzec!U4</f>
        <v>61.3</v>
      </c>
      <c r="V5">
        <f>wzorzec!V4</f>
        <v>33.18</v>
      </c>
    </row>
    <row r="6" spans="1:22" x14ac:dyDescent="0.2">
      <c r="A6" t="str">
        <f>'dane '!A6</f>
        <v>Chorwacja</v>
      </c>
      <c r="B6">
        <f>wzorzec!B5</f>
        <v>37</v>
      </c>
      <c r="C6">
        <f>wzorzec!C5</f>
        <v>75.099999999999994</v>
      </c>
      <c r="D6" s="11">
        <f>wzorzec!D5</f>
        <v>583</v>
      </c>
      <c r="E6" s="11">
        <f>wzorzec!E5</f>
        <v>49</v>
      </c>
      <c r="F6" s="11">
        <f>wzorzec!F5</f>
        <v>7.2125000000000004</v>
      </c>
      <c r="G6" s="11">
        <f>wzorzec!G5</f>
        <v>7.95</v>
      </c>
      <c r="H6" s="11">
        <f>wzorzec!H5</f>
        <v>9.8571428571428577</v>
      </c>
      <c r="I6" s="11">
        <f>wzorzec!I5</f>
        <v>13.5</v>
      </c>
      <c r="J6" s="11">
        <f>wzorzec!J5</f>
        <v>18</v>
      </c>
      <c r="K6" s="11">
        <f>wzorzec!K5</f>
        <v>384</v>
      </c>
      <c r="L6">
        <f>wzorzec!L5</f>
        <v>22.7</v>
      </c>
      <c r="M6">
        <f>wzorzec!M5</f>
        <v>23.4</v>
      </c>
      <c r="N6">
        <f>wzorzec!N5</f>
        <v>4.1100000000000003</v>
      </c>
      <c r="O6">
        <f>wzorzec!O5</f>
        <v>1172</v>
      </c>
      <c r="P6">
        <f>wzorzec!P5</f>
        <v>0.73</v>
      </c>
      <c r="Q6">
        <f>wzorzec!Q5</f>
        <v>3.26</v>
      </c>
      <c r="R6">
        <f>wzorzec!R5</f>
        <v>0</v>
      </c>
      <c r="S6">
        <f>wzorzec!S5</f>
        <v>0.2</v>
      </c>
      <c r="T6" s="11">
        <f>wzorzec!T5</f>
        <v>28.9</v>
      </c>
      <c r="U6" s="11">
        <f>wzorzec!U5</f>
        <v>30.357142857142861</v>
      </c>
      <c r="V6">
        <f>wzorzec!V5</f>
        <v>48.333333333333336</v>
      </c>
    </row>
    <row r="7" spans="1:22" x14ac:dyDescent="0.2">
      <c r="A7" t="str">
        <f>'dane '!A7</f>
        <v>Cypr</v>
      </c>
      <c r="B7">
        <f>wzorzec!B6</f>
        <v>7</v>
      </c>
      <c r="C7">
        <f>wzorzec!C6</f>
        <v>115.4</v>
      </c>
      <c r="D7" s="11">
        <f>wzorzec!D6</f>
        <v>312</v>
      </c>
      <c r="E7" s="11">
        <f>wzorzec!E6</f>
        <v>102.5</v>
      </c>
      <c r="F7" s="11">
        <f>wzorzec!F6</f>
        <v>21.462500000000002</v>
      </c>
      <c r="G7" s="11">
        <f>wzorzec!G6</f>
        <v>3.1000000000000005</v>
      </c>
      <c r="H7" s="11">
        <f>wzorzec!H6</f>
        <v>36</v>
      </c>
      <c r="I7" s="11">
        <f>wzorzec!I6</f>
        <v>24.2</v>
      </c>
      <c r="J7" s="11">
        <f>wzorzec!J6</f>
        <v>28</v>
      </c>
      <c r="K7" s="11">
        <f>wzorzec!K6</f>
        <v>694</v>
      </c>
      <c r="L7">
        <f>wzorzec!L6</f>
        <v>3.3</v>
      </c>
      <c r="M7">
        <f>wzorzec!M6</f>
        <v>156.80000000000001</v>
      </c>
      <c r="N7">
        <f>wzorzec!N6</f>
        <v>1.2</v>
      </c>
      <c r="O7">
        <f>wzorzec!O6</f>
        <v>2576</v>
      </c>
      <c r="P7">
        <f>wzorzec!P6</f>
        <v>0.2</v>
      </c>
      <c r="Q7">
        <f>wzorzec!Q6</f>
        <v>3.09</v>
      </c>
      <c r="R7">
        <f>wzorzec!R6</f>
        <v>0.5</v>
      </c>
      <c r="S7">
        <f>wzorzec!S6</f>
        <v>0.11</v>
      </c>
      <c r="T7" s="11">
        <f>wzorzec!T6</f>
        <v>10</v>
      </c>
      <c r="U7" s="11">
        <f>wzorzec!U6</f>
        <v>25.4</v>
      </c>
      <c r="V7">
        <f>wzorzec!V6</f>
        <v>144.90352633826882</v>
      </c>
    </row>
    <row r="8" spans="1:22" x14ac:dyDescent="0.2">
      <c r="A8" t="str">
        <f>'dane '!A8</f>
        <v>Czechy</v>
      </c>
      <c r="B8">
        <f>wzorzec!B7</f>
        <v>9</v>
      </c>
      <c r="C8">
        <f>wzorzec!C7</f>
        <v>120.1</v>
      </c>
      <c r="D8" s="11">
        <f>wzorzec!D7</f>
        <v>6</v>
      </c>
      <c r="E8" s="11">
        <f>wzorzec!E7</f>
        <v>27.6</v>
      </c>
      <c r="F8" s="11">
        <f>wzorzec!F7</f>
        <v>14.3</v>
      </c>
      <c r="G8" s="11">
        <f>wzorzec!G7</f>
        <v>3.7625000000000006</v>
      </c>
      <c r="H8" s="11">
        <f>wzorzec!H7</f>
        <v>18.8</v>
      </c>
      <c r="I8" s="11">
        <f>wzorzec!I7</f>
        <v>18.899999999999999</v>
      </c>
      <c r="J8" s="11">
        <f>wzorzec!J7</f>
        <v>1</v>
      </c>
      <c r="K8" s="11">
        <f>wzorzec!K7</f>
        <v>297</v>
      </c>
      <c r="L8">
        <f>wzorzec!L7</f>
        <v>7.4</v>
      </c>
      <c r="M8">
        <f>wzorzec!M7</f>
        <v>5.2</v>
      </c>
      <c r="N8">
        <f>wzorzec!N7</f>
        <v>7.2</v>
      </c>
      <c r="O8">
        <f>wzorzec!O7</f>
        <v>3258</v>
      </c>
      <c r="P8">
        <f>wzorzec!P7</f>
        <v>0.83</v>
      </c>
      <c r="Q8">
        <f>wzorzec!Q7</f>
        <v>2.38</v>
      </c>
      <c r="R8">
        <f>wzorzec!R7</f>
        <v>2.39</v>
      </c>
      <c r="S8">
        <f>wzorzec!S7</f>
        <v>0.27</v>
      </c>
      <c r="T8" s="11">
        <f>wzorzec!T7</f>
        <v>17.5</v>
      </c>
      <c r="U8" s="11">
        <f>wzorzec!U7</f>
        <v>18</v>
      </c>
      <c r="V8">
        <f>wzorzec!V7</f>
        <v>106.25</v>
      </c>
    </row>
    <row r="9" spans="1:22" x14ac:dyDescent="0.2">
      <c r="A9" t="str">
        <f>'dane '!A9</f>
        <v>Dania</v>
      </c>
      <c r="B9">
        <f>wzorzec!B8</f>
        <v>7</v>
      </c>
      <c r="C9">
        <f>wzorzec!C8</f>
        <v>94.8</v>
      </c>
      <c r="D9" s="11">
        <f>wzorzec!D8</f>
        <v>231.76190476190476</v>
      </c>
      <c r="E9" s="11">
        <f>wzorzec!E8</f>
        <v>-35.5</v>
      </c>
      <c r="F9" s="11">
        <f>wzorzec!F8</f>
        <v>5.6</v>
      </c>
      <c r="G9" s="11">
        <f>wzorzec!G8</f>
        <v>7.2</v>
      </c>
      <c r="H9" s="11">
        <f>wzorzec!H8</f>
        <v>18.399999999999999</v>
      </c>
      <c r="I9" s="11">
        <f>wzorzec!I8</f>
        <v>29.4</v>
      </c>
      <c r="J9" s="11">
        <f>wzorzec!J8</f>
        <v>12</v>
      </c>
      <c r="K9" s="11">
        <f>wzorzec!K8</f>
        <v>740</v>
      </c>
      <c r="L9">
        <f>wzorzec!L8</f>
        <v>16.3</v>
      </c>
      <c r="M9">
        <f>wzorzec!M8</f>
        <v>2.2000000000000002</v>
      </c>
      <c r="N9">
        <f>wzorzec!N8</f>
        <v>5.0999999999999996</v>
      </c>
      <c r="O9">
        <f>wzorzec!O8</f>
        <v>4799</v>
      </c>
      <c r="P9">
        <f>wzorzec!P8</f>
        <v>0.42</v>
      </c>
      <c r="Q9">
        <f>wzorzec!Q8</f>
        <v>4.68</v>
      </c>
      <c r="R9">
        <f>wzorzec!R8</f>
        <v>4.16</v>
      </c>
      <c r="S9">
        <f>wzorzec!S8</f>
        <v>0.16</v>
      </c>
      <c r="T9" s="11">
        <f>wzorzec!T8</f>
        <v>7.7</v>
      </c>
      <c r="U9" s="11">
        <f>wzorzec!U8</f>
        <v>16.7</v>
      </c>
      <c r="V9">
        <f>wzorzec!V8</f>
        <v>68.575000000000003</v>
      </c>
    </row>
    <row r="10" spans="1:22" x14ac:dyDescent="0.2">
      <c r="A10" t="str">
        <f>'dane '!A10</f>
        <v>Estonia</v>
      </c>
      <c r="B10">
        <f>wzorzec!B9</f>
        <v>16</v>
      </c>
      <c r="C10">
        <f>wzorzec!C9</f>
        <v>110.7</v>
      </c>
      <c r="D10" s="11">
        <f>wzorzec!D9</f>
        <v>276</v>
      </c>
      <c r="E10" s="11">
        <f>wzorzec!E9</f>
        <v>29.2</v>
      </c>
      <c r="F10" s="11">
        <f>wzorzec!F9</f>
        <v>40.512499999999996</v>
      </c>
      <c r="G10" s="11">
        <f>wzorzec!G9</f>
        <v>14.112499999999997</v>
      </c>
      <c r="H10" s="11">
        <f>wzorzec!H9</f>
        <v>22.4</v>
      </c>
      <c r="I10" s="11">
        <f>wzorzec!I9</f>
        <v>23.8</v>
      </c>
      <c r="J10" s="11">
        <f>wzorzec!J9</f>
        <v>-2</v>
      </c>
      <c r="K10" s="11">
        <f>wzorzec!K9</f>
        <v>398</v>
      </c>
      <c r="L10">
        <f>wzorzec!L9</f>
        <v>16.100000000000001</v>
      </c>
      <c r="M10">
        <f>wzorzec!M9</f>
        <v>10.1</v>
      </c>
      <c r="N10">
        <f>wzorzec!N9</f>
        <v>9.6</v>
      </c>
      <c r="O10">
        <f>wzorzec!O9</f>
        <v>3651</v>
      </c>
      <c r="P10">
        <f>wzorzec!P9</f>
        <v>0.53999999999999992</v>
      </c>
      <c r="Q10">
        <f>wzorzec!Q9</f>
        <v>2.19</v>
      </c>
      <c r="R10">
        <f>wzorzec!R9</f>
        <v>1</v>
      </c>
      <c r="S10">
        <f>wzorzec!S9</f>
        <v>0.15</v>
      </c>
      <c r="T10" s="11">
        <f>wzorzec!T9</f>
        <v>12.1</v>
      </c>
      <c r="U10" s="11">
        <f>wzorzec!U9</f>
        <v>22</v>
      </c>
      <c r="V10">
        <f>wzorzec!V9</f>
        <v>28.25</v>
      </c>
    </row>
    <row r="11" spans="1:22" x14ac:dyDescent="0.2">
      <c r="A11" t="str">
        <f>'dane '!A11</f>
        <v>Finlandia</v>
      </c>
      <c r="B11">
        <f>wzorzec!B10</f>
        <v>13</v>
      </c>
      <c r="C11">
        <f>wzorzec!C10</f>
        <v>102.7</v>
      </c>
      <c r="D11" s="11">
        <f>wzorzec!D10</f>
        <v>231.76190476190476</v>
      </c>
      <c r="E11" s="11">
        <f>wzorzec!E10</f>
        <v>53.6</v>
      </c>
      <c r="F11" s="11">
        <f>wzorzec!F10</f>
        <v>10.237500000000001</v>
      </c>
      <c r="G11" s="11">
        <f>wzorzec!G10</f>
        <v>8.1</v>
      </c>
      <c r="H11" s="11">
        <f>wzorzec!H10</f>
        <v>16.5</v>
      </c>
      <c r="I11" s="11">
        <f>wzorzec!I10</f>
        <v>38.200000000000003</v>
      </c>
      <c r="J11" s="11">
        <f>wzorzec!J10</f>
        <v>7</v>
      </c>
      <c r="K11" s="11">
        <f>wzorzec!K10</f>
        <v>494</v>
      </c>
      <c r="L11">
        <f>wzorzec!L10</f>
        <v>30</v>
      </c>
      <c r="M11">
        <f>wzorzec!M10</f>
        <v>48.4</v>
      </c>
      <c r="N11">
        <f>wzorzec!N10</f>
        <v>6.3</v>
      </c>
      <c r="O11">
        <f>wzorzec!O10</f>
        <v>956</v>
      </c>
      <c r="P11">
        <f>wzorzec!P10</f>
        <v>0.38</v>
      </c>
      <c r="Q11">
        <f>wzorzec!Q10</f>
        <v>2.91</v>
      </c>
      <c r="R11">
        <f>wzorzec!R10</f>
        <v>8.9700000000000006</v>
      </c>
      <c r="S11">
        <f>wzorzec!S10</f>
        <v>0.31</v>
      </c>
      <c r="T11" s="11">
        <f>wzorzec!T10</f>
        <v>18.7</v>
      </c>
      <c r="U11" s="11">
        <f>wzorzec!U10</f>
        <v>17.100000000000001</v>
      </c>
      <c r="V11">
        <f>wzorzec!V10</f>
        <v>132.69999999999999</v>
      </c>
    </row>
    <row r="12" spans="1:22" x14ac:dyDescent="0.2">
      <c r="A12" t="str">
        <f>'dane '!A12</f>
        <v>Francja</v>
      </c>
      <c r="B12">
        <f>wzorzec!B11</f>
        <v>8</v>
      </c>
      <c r="C12">
        <f>wzorzec!C11</f>
        <v>112.4</v>
      </c>
      <c r="D12" s="11">
        <f>wzorzec!D11</f>
        <v>681</v>
      </c>
      <c r="E12" s="11">
        <f>wzorzec!E11</f>
        <v>51.4</v>
      </c>
      <c r="F12" s="11">
        <f>wzorzec!F11</f>
        <v>3.65</v>
      </c>
      <c r="G12" s="11">
        <f>wzorzec!G11</f>
        <v>4.5249999999999995</v>
      </c>
      <c r="H12" s="11">
        <f>wzorzec!H11</f>
        <v>19.5</v>
      </c>
      <c r="I12" s="11">
        <f>wzorzec!I11</f>
        <v>13.8</v>
      </c>
      <c r="J12" s="11">
        <f>wzorzec!J11</f>
        <v>4</v>
      </c>
      <c r="K12" s="11">
        <f>wzorzec!K11</f>
        <v>536</v>
      </c>
      <c r="L12">
        <f>wzorzec!L11</f>
        <v>9.3000000000000007</v>
      </c>
      <c r="M12">
        <f>wzorzec!M11</f>
        <v>101.1</v>
      </c>
      <c r="N12">
        <f>wzorzec!N11</f>
        <v>1.7</v>
      </c>
      <c r="O12">
        <f>wzorzec!O11</f>
        <v>1034</v>
      </c>
      <c r="P12">
        <f>wzorzec!P11</f>
        <v>0.14000000000000001</v>
      </c>
      <c r="Q12">
        <f>wzorzec!Q11</f>
        <v>1.95</v>
      </c>
      <c r="R12">
        <f>wzorzec!R11</f>
        <v>36.71</v>
      </c>
      <c r="S12">
        <f>wzorzec!S11</f>
        <v>0.34</v>
      </c>
      <c r="T12" s="11">
        <f>wzorzec!T11</f>
        <v>22</v>
      </c>
      <c r="U12" s="11">
        <f>wzorzec!U11</f>
        <v>18.8</v>
      </c>
      <c r="V12">
        <f>wzorzec!V11</f>
        <v>434.97499999999997</v>
      </c>
    </row>
    <row r="13" spans="1:22" x14ac:dyDescent="0.2">
      <c r="A13" t="str">
        <f>'dane '!A13</f>
        <v>Grecja</v>
      </c>
      <c r="B13">
        <f>wzorzec!B12</f>
        <v>16</v>
      </c>
      <c r="C13">
        <f>wzorzec!C12</f>
        <v>110.8</v>
      </c>
      <c r="D13" s="11">
        <f>wzorzec!D12</f>
        <v>211</v>
      </c>
      <c r="E13" s="11">
        <f>wzorzec!E12</f>
        <v>71.900000000000006</v>
      </c>
      <c r="F13" s="11">
        <f>wzorzec!F12</f>
        <v>20.8125</v>
      </c>
      <c r="G13" s="11">
        <f>wzorzec!G12</f>
        <v>7.2999999999999989</v>
      </c>
      <c r="H13" s="11">
        <f>wzorzec!H12</f>
        <v>19.899999999999999</v>
      </c>
      <c r="I13" s="11">
        <f>wzorzec!I12</f>
        <v>16.100000000000001</v>
      </c>
      <c r="J13" s="11">
        <f>wzorzec!J12</f>
        <v>4</v>
      </c>
      <c r="K13" s="11">
        <f>wzorzec!K12</f>
        <v>447</v>
      </c>
      <c r="L13">
        <f>wzorzec!L12</f>
        <v>7.2</v>
      </c>
      <c r="M13">
        <f>wzorzec!M12</f>
        <v>11.6</v>
      </c>
      <c r="N13">
        <f>wzorzec!N12</f>
        <v>7.6</v>
      </c>
      <c r="O13">
        <f>wzorzec!O12</f>
        <v>2935</v>
      </c>
      <c r="P13">
        <f>wzorzec!P12</f>
        <v>0.42</v>
      </c>
      <c r="Q13">
        <f>wzorzec!Q12</f>
        <v>2.0299999999999998</v>
      </c>
      <c r="R13">
        <f>wzorzec!R12</f>
        <v>0.5</v>
      </c>
      <c r="S13">
        <f>wzorzec!S12</f>
        <v>0.12</v>
      </c>
      <c r="T13" s="11">
        <f>wzorzec!T12</f>
        <v>25</v>
      </c>
      <c r="U13" s="11">
        <f>wzorzec!U12</f>
        <v>29.3</v>
      </c>
      <c r="V13">
        <f>wzorzec!V12</f>
        <v>145.53229055046864</v>
      </c>
    </row>
    <row r="14" spans="1:22" x14ac:dyDescent="0.2">
      <c r="A14" t="str">
        <f>'dane '!A14</f>
        <v>Hiszpania</v>
      </c>
      <c r="B14">
        <f>wzorzec!B13</f>
        <v>23</v>
      </c>
      <c r="C14">
        <f>wzorzec!C13</f>
        <v>93.3</v>
      </c>
      <c r="D14" s="11">
        <f>wzorzec!D13</f>
        <v>97</v>
      </c>
      <c r="E14" s="11">
        <f>wzorzec!E13</f>
        <v>81.2</v>
      </c>
      <c r="F14" s="11">
        <f>wzorzec!F13</f>
        <v>8.2125000000000004</v>
      </c>
      <c r="G14" s="11">
        <f>wzorzec!G13</f>
        <v>3.8875000000000006</v>
      </c>
      <c r="H14" s="11">
        <f>wzorzec!H13</f>
        <v>26.5</v>
      </c>
      <c r="I14" s="11">
        <f>wzorzec!I13</f>
        <v>20.5</v>
      </c>
      <c r="J14" s="11">
        <f>wzorzec!J13</f>
        <v>0</v>
      </c>
      <c r="K14" s="11">
        <f>wzorzec!K13</f>
        <v>590</v>
      </c>
      <c r="L14">
        <f>wzorzec!L13</f>
        <v>9.1999999999999993</v>
      </c>
      <c r="M14">
        <f>wzorzec!M13</f>
        <v>68.900000000000006</v>
      </c>
      <c r="N14">
        <f>wzorzec!N13</f>
        <v>3.7</v>
      </c>
      <c r="O14">
        <f>wzorzec!O13</f>
        <v>153</v>
      </c>
      <c r="P14">
        <f>wzorzec!P13</f>
        <v>0.27</v>
      </c>
      <c r="Q14">
        <f>wzorzec!Q13</f>
        <v>1.83</v>
      </c>
      <c r="R14">
        <f>wzorzec!R13</f>
        <v>6.76</v>
      </c>
      <c r="S14">
        <f>wzorzec!S13</f>
        <v>0.2</v>
      </c>
      <c r="T14" s="11">
        <f>wzorzec!T13</f>
        <v>17.899999999999999</v>
      </c>
      <c r="U14" s="11">
        <f>wzorzec!U13</f>
        <v>24</v>
      </c>
      <c r="V14">
        <f>wzorzec!V13</f>
        <v>259.75</v>
      </c>
    </row>
    <row r="15" spans="1:22" x14ac:dyDescent="0.2">
      <c r="A15" t="str">
        <f>'dane '!A15</f>
        <v>Holandia</v>
      </c>
      <c r="B15">
        <f>wzorzec!B14</f>
        <v>8</v>
      </c>
      <c r="C15">
        <f>wzorzec!C14</f>
        <v>120.2</v>
      </c>
      <c r="D15" s="11">
        <f>wzorzec!D14</f>
        <v>1</v>
      </c>
      <c r="E15" s="11">
        <f>wzorzec!E14</f>
        <v>38.1</v>
      </c>
      <c r="F15" s="11">
        <f>wzorzec!F14</f>
        <v>3.9</v>
      </c>
      <c r="G15" s="11">
        <f>wzorzec!G14</f>
        <v>2.1</v>
      </c>
      <c r="H15" s="11">
        <f>wzorzec!H14</f>
        <v>31.3</v>
      </c>
      <c r="I15" s="11">
        <f>wzorzec!I14</f>
        <v>11.2</v>
      </c>
      <c r="J15" s="11">
        <f>wzorzec!J14</f>
        <v>17</v>
      </c>
      <c r="K15" s="11">
        <f>wzorzec!K14</f>
        <v>597</v>
      </c>
      <c r="L15">
        <f>wzorzec!L14</f>
        <v>2.8</v>
      </c>
      <c r="M15">
        <f>wzorzec!M14</f>
        <v>0.1</v>
      </c>
      <c r="N15">
        <f>wzorzec!N14</f>
        <v>2.5</v>
      </c>
      <c r="O15">
        <f>wzorzec!O14</f>
        <v>1346</v>
      </c>
      <c r="P15">
        <f>wzorzec!P14</f>
        <v>0.30333333333333329</v>
      </c>
      <c r="Q15">
        <f>wzorzec!Q14</f>
        <v>3.62</v>
      </c>
      <c r="R15">
        <f>wzorzec!R14</f>
        <v>12.85</v>
      </c>
      <c r="S15">
        <f>wzorzec!S14</f>
        <v>0.22</v>
      </c>
      <c r="T15" s="11">
        <f>wzorzec!T14</f>
        <v>10</v>
      </c>
      <c r="U15" s="11">
        <f>wzorzec!U14</f>
        <v>16</v>
      </c>
      <c r="V15">
        <f>wzorzec!V14</f>
        <v>130.75</v>
      </c>
    </row>
    <row r="16" spans="1:22" x14ac:dyDescent="0.2">
      <c r="A16" t="str">
        <f>'dane '!A16</f>
        <v>Irlandia</v>
      </c>
      <c r="B16">
        <f>wzorzec!B15</f>
        <v>11</v>
      </c>
      <c r="C16">
        <f>wzorzec!C15</f>
        <v>100.9</v>
      </c>
      <c r="D16" s="11">
        <f>wzorzec!D15</f>
        <v>84</v>
      </c>
      <c r="E16" s="11">
        <f>wzorzec!E15</f>
        <v>90.9</v>
      </c>
      <c r="F16" s="11">
        <f>wzorzec!F15</f>
        <v>14.7</v>
      </c>
      <c r="G16" s="11">
        <f>wzorzec!G15</f>
        <v>6.7</v>
      </c>
      <c r="H16" s="11">
        <f>wzorzec!H15</f>
        <v>14.5</v>
      </c>
      <c r="I16" s="11">
        <f>wzorzec!I15</f>
        <v>41.1</v>
      </c>
      <c r="J16" s="11">
        <f>wzorzec!J15</f>
        <v>6</v>
      </c>
      <c r="K16" s="11">
        <f>wzorzec!K15</f>
        <v>792</v>
      </c>
      <c r="L16">
        <f>wzorzec!L15</f>
        <v>3.2</v>
      </c>
      <c r="M16">
        <f>wzorzec!M15</f>
        <v>11.9</v>
      </c>
      <c r="N16">
        <f>wzorzec!N15</f>
        <v>0.9</v>
      </c>
      <c r="O16">
        <f>wzorzec!O15</f>
        <v>255</v>
      </c>
      <c r="P16">
        <f>wzorzec!P15</f>
        <v>0.42</v>
      </c>
      <c r="Q16">
        <f>wzorzec!Q15</f>
        <v>2.42</v>
      </c>
      <c r="R16">
        <f>wzorzec!R15</f>
        <v>1.5</v>
      </c>
      <c r="S16">
        <f>wzorzec!S15</f>
        <v>0.08</v>
      </c>
      <c r="T16" s="11">
        <f>wzorzec!T15</f>
        <v>8.8000000000000007</v>
      </c>
      <c r="U16" s="11">
        <f>wzorzec!U15</f>
        <v>23.3</v>
      </c>
      <c r="V16">
        <f>wzorzec!V15</f>
        <v>21.266666666666666</v>
      </c>
    </row>
    <row r="17" spans="1:22" x14ac:dyDescent="0.2">
      <c r="A17" t="str">
        <f>'dane '!A17</f>
        <v>Litwa</v>
      </c>
      <c r="B17">
        <f>wzorzec!B16</f>
        <v>10</v>
      </c>
      <c r="C17">
        <f>wzorzec!C16</f>
        <v>109.8</v>
      </c>
      <c r="D17" s="11">
        <f>wzorzec!D16</f>
        <v>140</v>
      </c>
      <c r="E17" s="11">
        <f>wzorzec!E16</f>
        <v>62</v>
      </c>
      <c r="F17" s="11">
        <f>wzorzec!F16</f>
        <v>6.8374999999999995</v>
      </c>
      <c r="G17" s="11">
        <f>wzorzec!G16</f>
        <v>8.6875</v>
      </c>
      <c r="H17" s="11">
        <f>wzorzec!H16</f>
        <v>20</v>
      </c>
      <c r="I17" s="11">
        <f>wzorzec!I16</f>
        <v>12.6</v>
      </c>
      <c r="J17" s="11">
        <f>wzorzec!J16</f>
        <v>9</v>
      </c>
      <c r="K17" s="11">
        <f>wzorzec!K16</f>
        <v>405</v>
      </c>
      <c r="L17">
        <f>wzorzec!L16</f>
        <v>16.899999999999999</v>
      </c>
      <c r="M17">
        <f>wzorzec!M16</f>
        <v>8.9</v>
      </c>
      <c r="N17">
        <f>wzorzec!N16</f>
        <v>3.5</v>
      </c>
      <c r="O17">
        <f>wzorzec!O16</f>
        <v>210</v>
      </c>
      <c r="P17">
        <f>wzorzec!P16</f>
        <v>0.6</v>
      </c>
      <c r="Q17">
        <f>wzorzec!Q16</f>
        <v>1.8</v>
      </c>
      <c r="R17">
        <f>wzorzec!R16</f>
        <v>1.95</v>
      </c>
      <c r="S17">
        <f>wzorzec!S16</f>
        <v>0.18</v>
      </c>
      <c r="T17" s="11">
        <f>wzorzec!T16</f>
        <v>10</v>
      </c>
      <c r="U17" s="11">
        <f>wzorzec!U16</f>
        <v>35.9</v>
      </c>
      <c r="V17">
        <f>wzorzec!V16</f>
        <v>36.933333333333337</v>
      </c>
    </row>
    <row r="18" spans="1:22" x14ac:dyDescent="0.2">
      <c r="A18" t="str">
        <f>'dane '!A18</f>
        <v>Luksemburg</v>
      </c>
      <c r="B18">
        <f>wzorzec!B17</f>
        <v>15</v>
      </c>
      <c r="C18">
        <f>wzorzec!C17</f>
        <v>103.9</v>
      </c>
      <c r="D18" s="11">
        <f>wzorzec!D17</f>
        <v>153</v>
      </c>
      <c r="E18" s="11">
        <f>wzorzec!E17</f>
        <v>98.2</v>
      </c>
      <c r="F18" s="11">
        <f>wzorzec!F17</f>
        <v>2.9125000000000001</v>
      </c>
      <c r="G18" s="11">
        <f>wzorzec!G17</f>
        <v>4.4000000000000004</v>
      </c>
      <c r="H18" s="11">
        <f>wzorzec!H17</f>
        <v>22.5</v>
      </c>
      <c r="I18" s="11">
        <f>wzorzec!I17</f>
        <v>27.6</v>
      </c>
      <c r="J18" s="11">
        <f>wzorzec!J17</f>
        <v>5</v>
      </c>
      <c r="K18" s="11">
        <f>wzorzec!K17</f>
        <v>683</v>
      </c>
      <c r="L18">
        <f>wzorzec!L17</f>
        <v>1.5</v>
      </c>
      <c r="M18">
        <f>wzorzec!M17</f>
        <v>0.6</v>
      </c>
      <c r="N18">
        <f>wzorzec!N17</f>
        <v>2.4</v>
      </c>
      <c r="O18">
        <f>wzorzec!O17</f>
        <v>423</v>
      </c>
      <c r="P18">
        <f>wzorzec!P17</f>
        <v>0.42</v>
      </c>
      <c r="Q18">
        <f>wzorzec!Q17</f>
        <v>2.64</v>
      </c>
      <c r="R18">
        <f>wzorzec!R17</f>
        <v>0.83</v>
      </c>
      <c r="S18">
        <f>wzorzec!S17</f>
        <v>0.2</v>
      </c>
      <c r="T18" s="11">
        <f>wzorzec!T17</f>
        <v>15.5</v>
      </c>
      <c r="U18" s="11">
        <f>wzorzec!U17</f>
        <v>16.5</v>
      </c>
      <c r="V18">
        <f>wzorzec!V17</f>
        <v>9.64</v>
      </c>
    </row>
    <row r="19" spans="1:22" x14ac:dyDescent="0.2">
      <c r="A19" t="str">
        <f>'dane '!A19</f>
        <v>Łotwa</v>
      </c>
      <c r="B19">
        <f>wzorzec!B18</f>
        <v>11</v>
      </c>
      <c r="C19">
        <f>wzorzec!C18</f>
        <v>126.3</v>
      </c>
      <c r="D19" s="11">
        <f>wzorzec!D18</f>
        <v>2</v>
      </c>
      <c r="E19" s="11">
        <f>wzorzec!E18</f>
        <v>66.7</v>
      </c>
      <c r="F19" s="11">
        <f>wzorzec!F18</f>
        <v>3.7</v>
      </c>
      <c r="G19" s="11">
        <f>wzorzec!G18</f>
        <v>12.2</v>
      </c>
      <c r="H19" s="11">
        <f>wzorzec!H18</f>
        <v>21.4</v>
      </c>
      <c r="I19" s="11">
        <f>wzorzec!I18</f>
        <v>20.6</v>
      </c>
      <c r="J19" s="11">
        <f>wzorzec!J18</f>
        <v>2</v>
      </c>
      <c r="K19" s="11">
        <f>wzorzec!K18</f>
        <v>343</v>
      </c>
      <c r="L19">
        <f>wzorzec!L18</f>
        <v>31.1</v>
      </c>
      <c r="M19">
        <f>wzorzec!M18</f>
        <v>16</v>
      </c>
      <c r="N19">
        <f>wzorzec!N18</f>
        <v>9.4</v>
      </c>
      <c r="O19">
        <f>wzorzec!O18</f>
        <v>13603</v>
      </c>
      <c r="P19">
        <f>wzorzec!P18</f>
        <v>0.28999999999999998</v>
      </c>
      <c r="Q19">
        <f>wzorzec!Q18</f>
        <v>2.23</v>
      </c>
      <c r="R19">
        <f>wzorzec!R18</f>
        <v>0</v>
      </c>
      <c r="S19">
        <f>wzorzec!S18</f>
        <v>0.1</v>
      </c>
      <c r="T19" s="11">
        <f>wzorzec!T18</f>
        <v>13.6</v>
      </c>
      <c r="U19" s="11">
        <f>wzorzec!U18</f>
        <v>42.2</v>
      </c>
      <c r="V19">
        <f>wzorzec!V18</f>
        <v>27.9</v>
      </c>
    </row>
    <row r="20" spans="1:22" x14ac:dyDescent="0.2">
      <c r="A20" t="str">
        <f>'dane '!A20</f>
        <v>Malta</v>
      </c>
      <c r="B20">
        <f>wzorzec!B19</f>
        <v>13</v>
      </c>
      <c r="C20">
        <f>wzorzec!C19</f>
        <v>95.2</v>
      </c>
      <c r="D20" s="11">
        <f>wzorzec!D19</f>
        <v>231.76190476190473</v>
      </c>
      <c r="E20" s="11">
        <f>wzorzec!E19</f>
        <v>100</v>
      </c>
      <c r="F20" s="11">
        <f>wzorzec!F19</f>
        <v>16.574999999999999</v>
      </c>
      <c r="G20" s="11">
        <f>wzorzec!G19</f>
        <v>3.35</v>
      </c>
      <c r="H20" s="11">
        <f>wzorzec!H19</f>
        <v>25.9</v>
      </c>
      <c r="I20" s="11">
        <f>wzorzec!I19</f>
        <v>10.7</v>
      </c>
      <c r="J20" s="11">
        <f>wzorzec!J19</f>
        <v>46</v>
      </c>
      <c r="K20" s="11">
        <f>wzorzec!K19</f>
        <v>624</v>
      </c>
      <c r="L20">
        <f>wzorzec!L19</f>
        <v>0.1</v>
      </c>
      <c r="M20">
        <f>wzorzec!M19</f>
        <v>0</v>
      </c>
      <c r="N20">
        <f>wzorzec!N19</f>
        <v>0.2</v>
      </c>
      <c r="O20">
        <f>wzorzec!O19</f>
        <v>376</v>
      </c>
      <c r="P20">
        <f>wzorzec!P19</f>
        <v>0.42</v>
      </c>
      <c r="Q20">
        <f>wzorzec!Q19</f>
        <v>3.19</v>
      </c>
      <c r="R20">
        <f>wzorzec!R19</f>
        <v>0.32</v>
      </c>
      <c r="S20">
        <f>wzorzec!S19</f>
        <v>0.03</v>
      </c>
      <c r="T20" s="11">
        <f>wzorzec!T19</f>
        <v>16.100000000000001</v>
      </c>
      <c r="U20" s="11">
        <f>wzorzec!U19</f>
        <v>19.5</v>
      </c>
      <c r="V20">
        <f>wzorzec!V19</f>
        <v>143.91419305977459</v>
      </c>
    </row>
    <row r="21" spans="1:22" x14ac:dyDescent="0.2">
      <c r="A21" t="str">
        <f>'dane '!A21</f>
        <v>Niemcy</v>
      </c>
      <c r="B21">
        <f>wzorzec!B20</f>
        <v>10</v>
      </c>
      <c r="C21">
        <f>wzorzec!C20</f>
        <v>116</v>
      </c>
      <c r="D21" s="11">
        <f>wzorzec!D20</f>
        <v>868</v>
      </c>
      <c r="E21" s="11">
        <f>wzorzec!E20</f>
        <v>60.9</v>
      </c>
      <c r="F21" s="11">
        <f>wzorzec!F20</f>
        <v>4.7874999999999996</v>
      </c>
      <c r="G21" s="11">
        <f>wzorzec!G20</f>
        <v>2.7875000000000001</v>
      </c>
      <c r="H21" s="11">
        <f>wzorzec!H20</f>
        <v>28.9</v>
      </c>
      <c r="I21" s="11">
        <f>wzorzec!I20</f>
        <v>16.2</v>
      </c>
      <c r="J21" s="11">
        <f>wzorzec!J20</f>
        <v>1</v>
      </c>
      <c r="K21" s="11">
        <f>wzorzec!K20</f>
        <v>564</v>
      </c>
      <c r="L21">
        <f>wzorzec!L20</f>
        <v>7.7</v>
      </c>
      <c r="M21">
        <f>wzorzec!M20</f>
        <v>21.5</v>
      </c>
      <c r="N21">
        <f>wzorzec!N20</f>
        <v>4.9000000000000004</v>
      </c>
      <c r="O21">
        <f>wzorzec!O20</f>
        <v>357</v>
      </c>
      <c r="P21">
        <f>wzorzec!P20</f>
        <v>0.44</v>
      </c>
      <c r="Q21">
        <f>wzorzec!Q20</f>
        <v>2.35</v>
      </c>
      <c r="R21">
        <f>wzorzec!R20</f>
        <v>81.66</v>
      </c>
      <c r="S21">
        <f>wzorzec!S20</f>
        <v>0.34</v>
      </c>
      <c r="T21" s="11">
        <f>wzorzec!T20</f>
        <v>13.6</v>
      </c>
      <c r="U21" s="11">
        <f>wzorzec!U20</f>
        <v>20.2</v>
      </c>
      <c r="V21">
        <f>wzorzec!V20</f>
        <v>410.24285714285713</v>
      </c>
    </row>
    <row r="22" spans="1:22" x14ac:dyDescent="0.2">
      <c r="A22" t="str">
        <f>'dane '!A22</f>
        <v>Polska</v>
      </c>
      <c r="B22">
        <f>wzorzec!B21</f>
        <v>8</v>
      </c>
      <c r="C22">
        <f>wzorzec!C21</f>
        <v>118.4</v>
      </c>
      <c r="D22" s="11">
        <f>wzorzec!D21</f>
        <v>231.76190476190473</v>
      </c>
      <c r="E22" s="11">
        <f>wzorzec!E21</f>
        <v>19.600000000000001</v>
      </c>
      <c r="F22" s="11">
        <f>wzorzec!F21</f>
        <v>21.012499999999999</v>
      </c>
      <c r="G22" s="11">
        <f>wzorzec!G21</f>
        <v>6.4375</v>
      </c>
      <c r="H22" s="11">
        <f>wzorzec!H21</f>
        <v>19.7</v>
      </c>
      <c r="I22" s="11">
        <f>wzorzec!I21</f>
        <v>14.8</v>
      </c>
      <c r="J22" s="11">
        <f>wzorzec!J21</f>
        <v>10</v>
      </c>
      <c r="K22" s="11">
        <f>wzorzec!K21</f>
        <v>321</v>
      </c>
      <c r="L22">
        <f>wzorzec!L21</f>
        <v>6.9</v>
      </c>
      <c r="M22">
        <f>wzorzec!M21</f>
        <v>40.1</v>
      </c>
      <c r="N22">
        <f>wzorzec!N21</f>
        <v>1</v>
      </c>
      <c r="O22">
        <f>wzorzec!O21</f>
        <v>3871</v>
      </c>
      <c r="P22">
        <f>wzorzec!P21</f>
        <v>0.72</v>
      </c>
      <c r="Q22">
        <f>wzorzec!Q21</f>
        <v>2.65</v>
      </c>
      <c r="R22">
        <f>wzorzec!R21</f>
        <v>12.33</v>
      </c>
      <c r="S22">
        <f>wzorzec!S21</f>
        <v>0.2</v>
      </c>
      <c r="T22" s="11">
        <f>wzorzec!T21</f>
        <v>29.8</v>
      </c>
      <c r="U22" s="11">
        <f>wzorzec!U21</f>
        <v>39.5</v>
      </c>
      <c r="V22">
        <f>wzorzec!V21</f>
        <v>442.83333333333331</v>
      </c>
    </row>
    <row r="23" spans="1:22" x14ac:dyDescent="0.2">
      <c r="A23" t="str">
        <f>'dane '!A23</f>
        <v>Portugalia</v>
      </c>
      <c r="B23">
        <f>wzorzec!B22</f>
        <v>17</v>
      </c>
      <c r="C23">
        <f>wzorzec!C22</f>
        <v>98.8</v>
      </c>
      <c r="D23" s="11">
        <f>wzorzec!D22</f>
        <v>120</v>
      </c>
      <c r="E23" s="11">
        <f>wzorzec!E22</f>
        <v>84</v>
      </c>
      <c r="F23" s="11">
        <f>wzorzec!F22</f>
        <v>16.2</v>
      </c>
      <c r="G23" s="11">
        <f>wzorzec!G22</f>
        <v>7.5</v>
      </c>
      <c r="H23" s="11">
        <f>wzorzec!H22</f>
        <v>25.3</v>
      </c>
      <c r="I23" s="11">
        <f>wzorzec!I22</f>
        <v>20.399999999999999</v>
      </c>
      <c r="J23" s="11">
        <f>wzorzec!J22</f>
        <v>6</v>
      </c>
      <c r="K23" s="11">
        <f>wzorzec!K22</f>
        <v>465</v>
      </c>
      <c r="L23">
        <f>wzorzec!L22</f>
        <v>20.8</v>
      </c>
      <c r="M23">
        <f>wzorzec!M22</f>
        <v>44.8</v>
      </c>
      <c r="N23">
        <f>wzorzec!N22</f>
        <v>7.2</v>
      </c>
      <c r="O23">
        <f>wzorzec!O22</f>
        <v>4142</v>
      </c>
      <c r="P23">
        <f>wzorzec!P22</f>
        <v>0.33</v>
      </c>
      <c r="Q23">
        <f>wzorzec!Q22</f>
        <v>2.79</v>
      </c>
      <c r="R23">
        <f>wzorzec!R22</f>
        <v>1.83</v>
      </c>
      <c r="S23">
        <f>wzorzec!S22</f>
        <v>0.11</v>
      </c>
      <c r="T23" s="11">
        <f>wzorzec!T22</f>
        <v>21.2</v>
      </c>
      <c r="U23" s="11">
        <f>wzorzec!U22</f>
        <v>25</v>
      </c>
      <c r="V23">
        <f>wzorzec!V22</f>
        <v>95.699999999999989</v>
      </c>
    </row>
    <row r="24" spans="1:22" x14ac:dyDescent="0.2">
      <c r="A24" t="str">
        <f>'dane '!A24</f>
        <v>Rumunia</v>
      </c>
      <c r="B24">
        <f>wzorzec!B23</f>
        <v>13</v>
      </c>
      <c r="C24">
        <f>wzorzec!C23</f>
        <v>68.5</v>
      </c>
      <c r="D24" s="11">
        <f>wzorzec!D23</f>
        <v>229</v>
      </c>
      <c r="E24" s="11">
        <f>wzorzec!E23</f>
        <v>29.4</v>
      </c>
      <c r="F24" s="11">
        <f>wzorzec!F23</f>
        <v>15</v>
      </c>
      <c r="G24" s="11">
        <f>wzorzec!G23</f>
        <v>7.9</v>
      </c>
      <c r="H24" s="11">
        <f>wzorzec!H23</f>
        <v>27.96</v>
      </c>
      <c r="I24" s="11">
        <f>wzorzec!I23</f>
        <v>17</v>
      </c>
      <c r="J24" s="11">
        <f>wzorzec!J23</f>
        <v>0</v>
      </c>
      <c r="K24" s="11">
        <f>wzorzec!K23</f>
        <v>396</v>
      </c>
      <c r="L24">
        <f>wzorzec!L23</f>
        <v>17.100000000000001</v>
      </c>
      <c r="M24">
        <f>wzorzec!M23</f>
        <v>29.1</v>
      </c>
      <c r="N24">
        <f>wzorzec!N23</f>
        <v>0.8</v>
      </c>
      <c r="O24">
        <f>wzorzec!O23</f>
        <v>3676</v>
      </c>
      <c r="P24">
        <f>wzorzec!P23</f>
        <v>0.67</v>
      </c>
      <c r="Q24">
        <f>wzorzec!Q23</f>
        <v>1.92</v>
      </c>
      <c r="R24">
        <f>wzorzec!R23</f>
        <v>2</v>
      </c>
      <c r="S24">
        <f>wzorzec!S23</f>
        <v>0.15</v>
      </c>
      <c r="T24" s="11">
        <f>wzorzec!T23</f>
        <v>20.2</v>
      </c>
      <c r="U24" s="11">
        <f>wzorzec!U23</f>
        <v>41.82</v>
      </c>
      <c r="V24">
        <f>wzorzec!V23</f>
        <v>267.7</v>
      </c>
    </row>
    <row r="25" spans="1:22" x14ac:dyDescent="0.2">
      <c r="A25" t="str">
        <f>'dane '!A25</f>
        <v>Słowacja</v>
      </c>
      <c r="B25">
        <f>wzorzec!B24</f>
        <v>12</v>
      </c>
      <c r="C25">
        <f>wzorzec!C24</f>
        <v>101.3</v>
      </c>
      <c r="D25" s="11">
        <f>wzorzec!D24</f>
        <v>1</v>
      </c>
      <c r="E25" s="11">
        <f>wzorzec!E24</f>
        <v>63.8</v>
      </c>
      <c r="F25" s="11">
        <f>wzorzec!F24</f>
        <v>12.15</v>
      </c>
      <c r="G25" s="11">
        <f>wzorzec!G24</f>
        <v>6.6875</v>
      </c>
      <c r="H25" s="11">
        <f>wzorzec!H24</f>
        <v>19.399999999999999</v>
      </c>
      <c r="I25" s="11">
        <f>wzorzec!I24</f>
        <v>13.8</v>
      </c>
      <c r="J25" s="11">
        <f>wzorzec!J24</f>
        <v>-2</v>
      </c>
      <c r="K25" s="11">
        <f>wzorzec!K24</f>
        <v>284</v>
      </c>
      <c r="L25">
        <f>wzorzec!L24</f>
        <v>6.6</v>
      </c>
      <c r="M25">
        <f>wzorzec!M24</f>
        <v>31.8</v>
      </c>
      <c r="N25">
        <f>wzorzec!N24</f>
        <v>6.2</v>
      </c>
      <c r="O25">
        <f>wzorzec!O24</f>
        <v>954</v>
      </c>
      <c r="P25">
        <f>wzorzec!P24</f>
        <v>1.02</v>
      </c>
      <c r="Q25">
        <f>wzorzec!Q24</f>
        <v>2.23</v>
      </c>
      <c r="R25">
        <f>wzorzec!R24</f>
        <v>0.33</v>
      </c>
      <c r="S25">
        <f>wzorzec!S24</f>
        <v>0.16</v>
      </c>
      <c r="T25" s="11">
        <f>wzorzec!T24</f>
        <v>27</v>
      </c>
      <c r="U25" s="11">
        <f>wzorzec!U24</f>
        <v>26.7</v>
      </c>
      <c r="V25">
        <f>wzorzec!V24</f>
        <v>144.01113543840199</v>
      </c>
    </row>
    <row r="26" spans="1:22" x14ac:dyDescent="0.2">
      <c r="A26" t="str">
        <f>'dane '!A26</f>
        <v>Słowenia</v>
      </c>
      <c r="B26">
        <f>wzorzec!B25</f>
        <v>31</v>
      </c>
      <c r="C26">
        <f>wzorzec!C25</f>
        <v>99.9</v>
      </c>
      <c r="D26" s="11">
        <f>wzorzec!D25</f>
        <v>1</v>
      </c>
      <c r="E26" s="11">
        <f>wzorzec!E25</f>
        <v>52</v>
      </c>
      <c r="F26" s="11">
        <f>wzorzec!F25</f>
        <v>5.0375000000000005</v>
      </c>
      <c r="G26" s="11">
        <f>wzorzec!G25</f>
        <v>6.8875000000000002</v>
      </c>
      <c r="H26" s="11">
        <f>wzorzec!H25</f>
        <v>17.5</v>
      </c>
      <c r="I26" s="11">
        <f>wzorzec!I25</f>
        <v>21.5</v>
      </c>
      <c r="J26" s="11">
        <f>wzorzec!J25</f>
        <v>8</v>
      </c>
      <c r="K26" s="11">
        <f>wzorzec!K25</f>
        <v>516</v>
      </c>
      <c r="L26">
        <f>wzorzec!L25</f>
        <v>15.6</v>
      </c>
      <c r="M26">
        <f>wzorzec!M25</f>
        <v>4.5999999999999996</v>
      </c>
      <c r="N26">
        <f>wzorzec!N25</f>
        <v>5.5</v>
      </c>
      <c r="O26">
        <f>wzorzec!O25</f>
        <v>282</v>
      </c>
      <c r="P26">
        <f>wzorzec!P25</f>
        <v>0.73</v>
      </c>
      <c r="Q26">
        <f>wzorzec!Q25</f>
        <v>2.96</v>
      </c>
      <c r="R26">
        <f>wzorzec!R25</f>
        <v>1</v>
      </c>
      <c r="S26">
        <f>wzorzec!S25</f>
        <v>0.38</v>
      </c>
      <c r="T26" s="11">
        <f>wzorzec!T25</f>
        <v>13.9</v>
      </c>
      <c r="U26" s="11">
        <f>wzorzec!U25</f>
        <v>17.100000000000001</v>
      </c>
      <c r="V26">
        <f>wzorzec!V25</f>
        <v>23.599999999999998</v>
      </c>
    </row>
    <row r="27" spans="1:22" x14ac:dyDescent="0.2">
      <c r="A27" t="str">
        <f>'dane '!A27</f>
        <v>Szwecja</v>
      </c>
      <c r="B27">
        <f>wzorzec!B26</f>
        <v>14</v>
      </c>
      <c r="C27">
        <f>wzorzec!C26</f>
        <v>113.4</v>
      </c>
      <c r="D27" s="11">
        <f>wzorzec!D26</f>
        <v>113</v>
      </c>
      <c r="E27" s="11">
        <f>wzorzec!E26</f>
        <v>37</v>
      </c>
      <c r="F27" s="11">
        <f>wzorzec!F26</f>
        <v>2.6374999999999997</v>
      </c>
      <c r="G27" s="11">
        <f>wzorzec!G26</f>
        <v>4.3624999999999998</v>
      </c>
      <c r="H27" s="11">
        <f>wzorzec!H26</f>
        <v>12.6</v>
      </c>
      <c r="I27" s="11">
        <f>wzorzec!I26</f>
        <v>20.399999999999999</v>
      </c>
      <c r="J27" s="11">
        <f>wzorzec!J26</f>
        <v>2</v>
      </c>
      <c r="K27" s="11">
        <f>wzorzec!K26</f>
        <v>490</v>
      </c>
      <c r="L27">
        <f>wzorzec!L26</f>
        <v>42.7</v>
      </c>
      <c r="M27">
        <f>wzorzec!M26</f>
        <v>4.5</v>
      </c>
      <c r="N27">
        <f>wzorzec!N26</f>
        <v>7.2</v>
      </c>
      <c r="O27">
        <f>wzorzec!O26</f>
        <v>1214</v>
      </c>
      <c r="P27">
        <f>wzorzec!P26</f>
        <v>0.32</v>
      </c>
      <c r="Q27">
        <f>wzorzec!Q26</f>
        <v>2.61</v>
      </c>
      <c r="R27">
        <f>wzorzec!R26</f>
        <v>0.75</v>
      </c>
      <c r="S27">
        <f>wzorzec!S26</f>
        <v>0.16</v>
      </c>
      <c r="T27" s="11">
        <f>wzorzec!T26</f>
        <v>21.5</v>
      </c>
      <c r="U27" s="11">
        <f>wzorzec!U26</f>
        <v>16.3</v>
      </c>
      <c r="V27">
        <f>wzorzec!V26</f>
        <v>71.7</v>
      </c>
    </row>
    <row r="28" spans="1:22" x14ac:dyDescent="0.2">
      <c r="A28" t="str">
        <f>'dane '!A28</f>
        <v>Węgry</v>
      </c>
      <c r="B28">
        <f>wzorzec!B27</f>
        <v>15</v>
      </c>
      <c r="C28">
        <f>wzorzec!C27</f>
        <v>102.4</v>
      </c>
      <c r="D28" s="11">
        <f>wzorzec!D27</f>
        <v>615</v>
      </c>
      <c r="E28" s="11">
        <f>wzorzec!E27</f>
        <v>61.6</v>
      </c>
      <c r="F28" s="11">
        <f>wzorzec!F27</f>
        <v>3.9</v>
      </c>
      <c r="G28" s="11">
        <f>wzorzec!G27</f>
        <v>5.7</v>
      </c>
      <c r="H28" s="11">
        <f>wzorzec!H27</f>
        <v>17.100000000000001</v>
      </c>
      <c r="I28" s="11">
        <f>wzorzec!I27</f>
        <v>15.1</v>
      </c>
      <c r="J28" s="11">
        <f>wzorzec!J27</f>
        <v>-1</v>
      </c>
      <c r="K28" s="11">
        <f>wzorzec!K27</f>
        <v>468</v>
      </c>
      <c r="L28">
        <f>wzorzec!L27</f>
        <v>7.4</v>
      </c>
      <c r="M28">
        <f>wzorzec!M27</f>
        <v>76.900000000000006</v>
      </c>
      <c r="N28">
        <f>wzorzec!N27</f>
        <v>2.1</v>
      </c>
      <c r="O28">
        <f>wzorzec!O27</f>
        <v>993</v>
      </c>
      <c r="P28">
        <f>wzorzec!P27</f>
        <v>0.51</v>
      </c>
      <c r="Q28">
        <f>wzorzec!Q27</f>
        <v>2.78</v>
      </c>
      <c r="R28">
        <f>wzorzec!R27</f>
        <v>5.51</v>
      </c>
      <c r="S28">
        <f>wzorzec!S27</f>
        <v>0.25</v>
      </c>
      <c r="T28" s="11">
        <f>wzorzec!T27</f>
        <v>19.100000000000001</v>
      </c>
      <c r="U28" s="11">
        <f>wzorzec!U27</f>
        <v>31.4</v>
      </c>
      <c r="V28">
        <f>wzorzec!V27</f>
        <v>144.12425003756678</v>
      </c>
    </row>
    <row r="29" spans="1:22" x14ac:dyDescent="0.2">
      <c r="A29" t="str">
        <f>'dane '!A29</f>
        <v>Wielka Brytania</v>
      </c>
      <c r="B29">
        <f>wzorzec!B28</f>
        <v>7</v>
      </c>
      <c r="C29">
        <f>wzorzec!C28</f>
        <v>120.4</v>
      </c>
      <c r="D29" s="11">
        <f>wzorzec!D28</f>
        <v>231.76190476190473</v>
      </c>
      <c r="E29" s="11">
        <f>wzorzec!E28</f>
        <v>21.2</v>
      </c>
      <c r="F29" s="11">
        <f>wzorzec!F28</f>
        <v>11</v>
      </c>
      <c r="G29" s="11">
        <f>wzorzec!G28</f>
        <v>2.7</v>
      </c>
      <c r="H29" s="11">
        <f>wzorzec!H28</f>
        <v>22.3</v>
      </c>
      <c r="I29" s="11">
        <f>wzorzec!I28</f>
        <v>11.9</v>
      </c>
      <c r="J29" s="11">
        <f>wzorzec!J28</f>
        <v>-0.54545454545454541</v>
      </c>
      <c r="K29" s="11">
        <f>wzorzec!K28</f>
        <v>583</v>
      </c>
      <c r="L29">
        <f>wzorzec!L28</f>
        <v>1.5</v>
      </c>
      <c r="M29">
        <f>wzorzec!M28</f>
        <v>90.2</v>
      </c>
      <c r="N29">
        <f>wzorzec!N28</f>
        <v>3.4</v>
      </c>
      <c r="O29">
        <f>wzorzec!O28</f>
        <v>5256</v>
      </c>
      <c r="P29">
        <f>wzorzec!P28</f>
        <v>0.31</v>
      </c>
      <c r="Q29">
        <f>wzorzec!Q28</f>
        <v>2.2000000000000002</v>
      </c>
      <c r="R29">
        <f>wzorzec!R28</f>
        <v>18.350000000000001</v>
      </c>
      <c r="S29">
        <f>wzorzec!S28</f>
        <v>0.16</v>
      </c>
      <c r="T29" s="11">
        <f>wzorzec!T28</f>
        <v>13.9</v>
      </c>
      <c r="U29" s="11">
        <f>wzorzec!U28</f>
        <v>23.7</v>
      </c>
      <c r="V29">
        <f>wzorzec!V28</f>
        <v>325.20000000000005</v>
      </c>
    </row>
    <row r="30" spans="1:22" x14ac:dyDescent="0.2">
      <c r="A30" t="str">
        <f>'dane '!A30</f>
        <v>Włochy</v>
      </c>
      <c r="B30">
        <f>wzorzec!B29</f>
        <v>14</v>
      </c>
      <c r="C30">
        <f>wzorzec!C29</f>
        <v>115.8</v>
      </c>
      <c r="D30" s="11">
        <f>wzorzec!D29</f>
        <v>268</v>
      </c>
      <c r="E30" s="11">
        <f>wzorzec!E29</f>
        <v>85.9</v>
      </c>
      <c r="F30" s="11">
        <f>wzorzec!F29</f>
        <v>6.6</v>
      </c>
      <c r="G30" s="11">
        <f>wzorzec!G29</f>
        <v>3.5</v>
      </c>
      <c r="H30" s="11">
        <f>wzorzec!H29</f>
        <v>25</v>
      </c>
      <c r="I30" s="11">
        <f>wzorzec!I29</f>
        <v>15.1</v>
      </c>
      <c r="J30" s="11">
        <f>wzorzec!J29</f>
        <v>3</v>
      </c>
      <c r="K30" s="11">
        <f>wzorzec!K29</f>
        <v>559</v>
      </c>
      <c r="L30">
        <f>wzorzec!L29</f>
        <v>8.3000000000000007</v>
      </c>
      <c r="M30">
        <f>wzorzec!M29</f>
        <v>34.1</v>
      </c>
      <c r="N30">
        <f>wzorzec!N29</f>
        <v>7.9</v>
      </c>
      <c r="O30">
        <f>wzorzec!O29</f>
        <v>2800</v>
      </c>
      <c r="P30">
        <f>wzorzec!P29</f>
        <v>0.85</v>
      </c>
      <c r="Q30">
        <f>wzorzec!Q29</f>
        <v>2.86</v>
      </c>
      <c r="R30">
        <f>wzorzec!R29</f>
        <v>15.34</v>
      </c>
      <c r="S30">
        <f>wzorzec!S29</f>
        <v>0.19</v>
      </c>
      <c r="T30" s="11">
        <f>wzorzec!T29</f>
        <v>21.8</v>
      </c>
      <c r="U30" s="11">
        <f>wzorzec!U29</f>
        <v>25.9</v>
      </c>
      <c r="V30">
        <f>wzorzec!V29</f>
        <v>144.2523062613476</v>
      </c>
    </row>
    <row r="31" spans="1:22" x14ac:dyDescent="0.2">
      <c r="A31" t="s">
        <v>28</v>
      </c>
      <c r="B31" s="12">
        <f t="shared" ref="B31:V31" si="0">AVERAGE(B3:B30)</f>
        <v>14.142857142857142</v>
      </c>
      <c r="C31" s="12">
        <f t="shared" si="0"/>
        <v>105.33571428571432</v>
      </c>
      <c r="D31" s="11">
        <f t="shared" si="0"/>
        <v>236.02040816326527</v>
      </c>
      <c r="E31" s="11">
        <f t="shared" si="0"/>
        <v>57.146428571428586</v>
      </c>
      <c r="F31" s="11">
        <f t="shared" si="0"/>
        <v>12.166517857142855</v>
      </c>
      <c r="G31" s="11">
        <f t="shared" si="0"/>
        <v>5.9785714285714278</v>
      </c>
      <c r="H31" s="11">
        <f t="shared" si="0"/>
        <v>21.361326530612242</v>
      </c>
      <c r="I31" s="11">
        <f t="shared" si="0"/>
        <v>19.571428571428573</v>
      </c>
      <c r="J31" s="11">
        <f t="shared" si="0"/>
        <v>6.9090909090909092</v>
      </c>
      <c r="K31" s="11">
        <f t="shared" si="0"/>
        <v>511.75</v>
      </c>
      <c r="L31" s="12">
        <f t="shared" si="0"/>
        <v>12.475</v>
      </c>
      <c r="M31" s="12">
        <f t="shared" si="0"/>
        <v>31.539285714285715</v>
      </c>
      <c r="N31" s="12">
        <f t="shared" si="0"/>
        <v>4.6610714285714296</v>
      </c>
      <c r="O31" s="12">
        <f t="shared" si="0"/>
        <v>2325.9642857142858</v>
      </c>
      <c r="P31" s="12">
        <f t="shared" si="0"/>
        <v>0.51047619047619042</v>
      </c>
      <c r="Q31" s="12">
        <f t="shared" si="0"/>
        <v>2.6107142857142853</v>
      </c>
      <c r="R31" s="12">
        <f t="shared" si="0"/>
        <v>8.1903571428571436</v>
      </c>
      <c r="S31" s="12">
        <f t="shared" si="0"/>
        <v>0.19035714285714292</v>
      </c>
      <c r="T31" s="11">
        <f t="shared" si="0"/>
        <v>17.3</v>
      </c>
      <c r="U31" s="11">
        <f t="shared" si="0"/>
        <v>25.831326530612248</v>
      </c>
      <c r="V31" s="12">
        <f t="shared" si="0"/>
        <v>145.82575298332259</v>
      </c>
    </row>
    <row r="32" spans="1:22" x14ac:dyDescent="0.2">
      <c r="A32" t="s">
        <v>31</v>
      </c>
      <c r="B32" s="12">
        <f t="shared" ref="B32:V32" si="1">ABS(B31)</f>
        <v>14.142857142857142</v>
      </c>
      <c r="C32" s="12">
        <f t="shared" si="1"/>
        <v>105.33571428571432</v>
      </c>
      <c r="D32" s="11">
        <f t="shared" si="1"/>
        <v>236.02040816326527</v>
      </c>
      <c r="E32" s="11">
        <f t="shared" si="1"/>
        <v>57.146428571428586</v>
      </c>
      <c r="F32" s="11">
        <f t="shared" si="1"/>
        <v>12.166517857142855</v>
      </c>
      <c r="G32" s="11">
        <f t="shared" si="1"/>
        <v>5.9785714285714278</v>
      </c>
      <c r="H32" s="11">
        <f t="shared" si="1"/>
        <v>21.361326530612242</v>
      </c>
      <c r="I32" s="11">
        <f t="shared" si="1"/>
        <v>19.571428571428573</v>
      </c>
      <c r="J32" s="11">
        <f t="shared" si="1"/>
        <v>6.9090909090909092</v>
      </c>
      <c r="K32" s="11">
        <f t="shared" si="1"/>
        <v>511.75</v>
      </c>
      <c r="L32" s="12">
        <f t="shared" si="1"/>
        <v>12.475</v>
      </c>
      <c r="M32" s="12">
        <f t="shared" si="1"/>
        <v>31.539285714285715</v>
      </c>
      <c r="N32" s="12">
        <f t="shared" si="1"/>
        <v>4.6610714285714296</v>
      </c>
      <c r="O32" s="12">
        <f t="shared" si="1"/>
        <v>2325.9642857142858</v>
      </c>
      <c r="P32" s="12">
        <f t="shared" si="1"/>
        <v>0.51047619047619042</v>
      </c>
      <c r="Q32" s="12">
        <f t="shared" si="1"/>
        <v>2.6107142857142853</v>
      </c>
      <c r="R32" s="12">
        <f t="shared" si="1"/>
        <v>8.1903571428571436</v>
      </c>
      <c r="S32" s="12">
        <f t="shared" si="1"/>
        <v>0.19035714285714292</v>
      </c>
      <c r="T32" s="11">
        <f t="shared" si="1"/>
        <v>17.3</v>
      </c>
      <c r="U32" s="11">
        <f t="shared" si="1"/>
        <v>25.831326530612248</v>
      </c>
      <c r="V32" s="12">
        <f t="shared" si="1"/>
        <v>145.82575298332259</v>
      </c>
    </row>
    <row r="33" spans="1:27" x14ac:dyDescent="0.2">
      <c r="A33" t="s">
        <v>29</v>
      </c>
      <c r="B33" s="12">
        <f t="shared" ref="B33:V33" si="2">STDEV(B3:B30)</f>
        <v>7.5410692125006298</v>
      </c>
      <c r="C33" s="12">
        <f t="shared" si="2"/>
        <v>13.093006736300792</v>
      </c>
      <c r="D33" s="11">
        <f t="shared" si="2"/>
        <v>220.74786665180105</v>
      </c>
      <c r="E33" s="11">
        <f t="shared" si="2"/>
        <v>30.276998752174109</v>
      </c>
      <c r="F33" s="11">
        <f t="shared" si="2"/>
        <v>10.775284677413353</v>
      </c>
      <c r="G33" s="11">
        <f t="shared" si="2"/>
        <v>2.8078343134426631</v>
      </c>
      <c r="H33" s="11">
        <f t="shared" si="2"/>
        <v>5.632311785015462</v>
      </c>
      <c r="I33" s="11">
        <f t="shared" si="2"/>
        <v>7.4748396312715384</v>
      </c>
      <c r="J33" s="11">
        <f t="shared" si="2"/>
        <v>10.327422107327662</v>
      </c>
      <c r="K33" s="11">
        <f t="shared" si="2"/>
        <v>131.66163844125987</v>
      </c>
      <c r="L33" s="12">
        <f t="shared" si="2"/>
        <v>10.46438846402053</v>
      </c>
      <c r="M33" s="12">
        <f t="shared" si="2"/>
        <v>37.09201111236473</v>
      </c>
      <c r="N33" s="12">
        <f t="shared" si="2"/>
        <v>3.6879968860813892</v>
      </c>
      <c r="O33" s="12">
        <f t="shared" si="2"/>
        <v>2698.6697886749462</v>
      </c>
      <c r="P33" s="12">
        <f t="shared" si="2"/>
        <v>0.26514180426112172</v>
      </c>
      <c r="Q33" s="12">
        <f t="shared" si="2"/>
        <v>0.61258365156011896</v>
      </c>
      <c r="R33" s="12">
        <f t="shared" si="2"/>
        <v>16.424416666374722</v>
      </c>
      <c r="S33" s="12">
        <f t="shared" si="2"/>
        <v>8.4699125136814588E-2</v>
      </c>
      <c r="T33" s="11">
        <f t="shared" si="2"/>
        <v>6.1082215390709438</v>
      </c>
      <c r="U33" s="11">
        <f t="shared" si="2"/>
        <v>10.435357406038936</v>
      </c>
      <c r="V33" s="12">
        <f t="shared" si="2"/>
        <v>126.79315307518733</v>
      </c>
    </row>
    <row r="34" spans="1:27" x14ac:dyDescent="0.2">
      <c r="A34" t="s">
        <v>30</v>
      </c>
      <c r="B34" s="12">
        <f t="shared" ref="B34:V34" si="3">B33/B32*100</f>
        <v>53.320691401519603</v>
      </c>
      <c r="C34" s="12">
        <f t="shared" si="3"/>
        <v>12.429788723686922</v>
      </c>
      <c r="D34" s="11">
        <f t="shared" si="3"/>
        <v>93.529143674347196</v>
      </c>
      <c r="E34" s="11">
        <f t="shared" si="3"/>
        <v>52.981436476524891</v>
      </c>
      <c r="F34" s="11">
        <f t="shared" si="3"/>
        <v>88.565066882199815</v>
      </c>
      <c r="G34" s="11">
        <f t="shared" si="3"/>
        <v>46.964970595217785</v>
      </c>
      <c r="H34" s="11">
        <f t="shared" si="3"/>
        <v>26.366863391858992</v>
      </c>
      <c r="I34" s="11">
        <f t="shared" si="3"/>
        <v>38.192611254672094</v>
      </c>
      <c r="J34" s="11">
        <f t="shared" si="3"/>
        <v>149.47584629026878</v>
      </c>
      <c r="K34" s="11">
        <f t="shared" si="3"/>
        <v>25.727726124330214</v>
      </c>
      <c r="L34" s="12">
        <f t="shared" si="3"/>
        <v>83.882873459082404</v>
      </c>
      <c r="M34" s="12">
        <f t="shared" si="3"/>
        <v>117.60574240133761</v>
      </c>
      <c r="N34" s="12">
        <f t="shared" si="3"/>
        <v>79.123372010021356</v>
      </c>
      <c r="O34" s="12">
        <f t="shared" si="3"/>
        <v>116.02369843981526</v>
      </c>
      <c r="P34" s="12">
        <f t="shared" si="3"/>
        <v>51.940092252645123</v>
      </c>
      <c r="Q34" s="12">
        <f t="shared" si="3"/>
        <v>23.464216475626994</v>
      </c>
      <c r="R34" s="12">
        <f t="shared" si="3"/>
        <v>200.53358333340259</v>
      </c>
      <c r="S34" s="12">
        <f t="shared" si="3"/>
        <v>44.494849978063932</v>
      </c>
      <c r="T34" s="11">
        <f t="shared" si="3"/>
        <v>35.307638954167302</v>
      </c>
      <c r="U34" s="11">
        <f t="shared" si="3"/>
        <v>40.398070124939878</v>
      </c>
      <c r="V34" s="12">
        <f t="shared" si="3"/>
        <v>86.948395932293295</v>
      </c>
    </row>
    <row r="35" spans="1:27" x14ac:dyDescent="0.2">
      <c r="A35" t="s">
        <v>33</v>
      </c>
      <c r="B35" s="12">
        <f t="shared" ref="B35:V35" si="4">MAX(B3:B30)</f>
        <v>37</v>
      </c>
      <c r="C35" s="12">
        <f t="shared" si="4"/>
        <v>126.3</v>
      </c>
      <c r="D35" s="11">
        <f t="shared" si="4"/>
        <v>868</v>
      </c>
      <c r="E35" s="11">
        <f t="shared" si="4"/>
        <v>102.5</v>
      </c>
      <c r="F35" s="11">
        <f t="shared" si="4"/>
        <v>47.112499999999997</v>
      </c>
      <c r="G35" s="11">
        <f t="shared" si="4"/>
        <v>14.112499999999997</v>
      </c>
      <c r="H35" s="11">
        <f t="shared" si="4"/>
        <v>36</v>
      </c>
      <c r="I35" s="11">
        <f t="shared" si="4"/>
        <v>41.1</v>
      </c>
      <c r="J35" s="11">
        <f t="shared" si="4"/>
        <v>46</v>
      </c>
      <c r="K35" s="11">
        <f t="shared" si="4"/>
        <v>792</v>
      </c>
      <c r="L35" s="12">
        <f t="shared" si="4"/>
        <v>42.7</v>
      </c>
      <c r="M35" s="12">
        <f t="shared" si="4"/>
        <v>156.80000000000001</v>
      </c>
      <c r="N35" s="12">
        <f t="shared" si="4"/>
        <v>16.7</v>
      </c>
      <c r="O35" s="12">
        <f t="shared" si="4"/>
        <v>13603</v>
      </c>
      <c r="P35" s="12">
        <f t="shared" si="4"/>
        <v>1.31</v>
      </c>
      <c r="Q35" s="12">
        <f t="shared" si="4"/>
        <v>4.68</v>
      </c>
      <c r="R35" s="12">
        <f t="shared" si="4"/>
        <v>81.66</v>
      </c>
      <c r="S35" s="12">
        <f t="shared" si="4"/>
        <v>0.38</v>
      </c>
      <c r="T35" s="11">
        <f t="shared" si="4"/>
        <v>29.8</v>
      </c>
      <c r="U35" s="11">
        <f t="shared" si="4"/>
        <v>61.3</v>
      </c>
      <c r="V35" s="12">
        <f t="shared" si="4"/>
        <v>442.83333333333331</v>
      </c>
    </row>
    <row r="36" spans="1:27" x14ac:dyDescent="0.2">
      <c r="A36" t="s">
        <v>34</v>
      </c>
      <c r="B36" s="12">
        <f t="shared" ref="B36:V36" si="5">MIN(B3:B30)</f>
        <v>7</v>
      </c>
      <c r="C36" s="12">
        <f t="shared" si="5"/>
        <v>68.5</v>
      </c>
      <c r="D36" s="11">
        <f t="shared" si="5"/>
        <v>1</v>
      </c>
      <c r="E36" s="11">
        <f t="shared" si="5"/>
        <v>-35.5</v>
      </c>
      <c r="F36" s="11">
        <f t="shared" si="5"/>
        <v>1.9</v>
      </c>
      <c r="G36" s="11">
        <f t="shared" si="5"/>
        <v>2.1</v>
      </c>
      <c r="H36" s="11">
        <f t="shared" si="5"/>
        <v>9.8571428571428577</v>
      </c>
      <c r="I36" s="11">
        <f t="shared" si="5"/>
        <v>10.7</v>
      </c>
      <c r="J36" s="11">
        <f t="shared" si="5"/>
        <v>-2</v>
      </c>
      <c r="K36" s="11">
        <f t="shared" si="5"/>
        <v>284</v>
      </c>
      <c r="L36" s="12">
        <f t="shared" si="5"/>
        <v>0.1</v>
      </c>
      <c r="M36" s="12">
        <f t="shared" si="5"/>
        <v>0</v>
      </c>
      <c r="N36" s="12">
        <f t="shared" si="5"/>
        <v>0.1</v>
      </c>
      <c r="O36" s="12">
        <f t="shared" si="5"/>
        <v>153</v>
      </c>
      <c r="P36" s="12">
        <f t="shared" si="5"/>
        <v>0.14000000000000001</v>
      </c>
      <c r="Q36" s="12">
        <f t="shared" si="5"/>
        <v>1.8</v>
      </c>
      <c r="R36" s="12">
        <f t="shared" si="5"/>
        <v>0</v>
      </c>
      <c r="S36" s="12">
        <f t="shared" si="5"/>
        <v>0.03</v>
      </c>
      <c r="T36" s="11">
        <f t="shared" si="5"/>
        <v>7.7</v>
      </c>
      <c r="U36" s="11">
        <f t="shared" si="5"/>
        <v>16</v>
      </c>
      <c r="V36" s="12">
        <f t="shared" si="5"/>
        <v>9.64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t="s">
        <v>55</v>
      </c>
      <c r="X41">
        <f>COLUMNS(B1:V10)</f>
        <v>21</v>
      </c>
    </row>
    <row r="42" spans="1:27" x14ac:dyDescent="0.2">
      <c r="B42" t="str">
        <f>B1</f>
        <v>X1</v>
      </c>
      <c r="C42" s="12" t="str">
        <f t="shared" ref="C42:V42" si="6">C1</f>
        <v>X5</v>
      </c>
      <c r="D42" s="11" t="str">
        <f t="shared" si="6"/>
        <v>X6</v>
      </c>
      <c r="E42" s="11" t="str">
        <f t="shared" si="6"/>
        <v>X8</v>
      </c>
      <c r="F42" s="11" t="str">
        <f t="shared" si="6"/>
        <v>X10</v>
      </c>
      <c r="G42" s="11" t="str">
        <f t="shared" si="6"/>
        <v>X11</v>
      </c>
      <c r="H42" s="11" t="str">
        <f t="shared" si="6"/>
        <v>X12</v>
      </c>
      <c r="I42" s="11" t="str">
        <f t="shared" si="6"/>
        <v>X13</v>
      </c>
      <c r="J42" s="11" t="str">
        <f t="shared" si="6"/>
        <v>X14</v>
      </c>
      <c r="K42" s="11" t="str">
        <f t="shared" si="6"/>
        <v>X15</v>
      </c>
      <c r="L42" t="str">
        <f t="shared" si="6"/>
        <v>X16</v>
      </c>
      <c r="M42" t="str">
        <f t="shared" si="6"/>
        <v>X17</v>
      </c>
      <c r="N42" t="str">
        <f t="shared" si="6"/>
        <v>X18</v>
      </c>
      <c r="O42" t="str">
        <f t="shared" si="6"/>
        <v>X19</v>
      </c>
      <c r="P42" t="str">
        <f t="shared" si="6"/>
        <v>X20</v>
      </c>
      <c r="Q42" t="str">
        <f t="shared" si="6"/>
        <v>X21</v>
      </c>
      <c r="R42" t="str">
        <f t="shared" si="6"/>
        <v>X23</v>
      </c>
      <c r="S42" t="str">
        <f t="shared" si="6"/>
        <v>X24</v>
      </c>
      <c r="T42" s="11" t="str">
        <f t="shared" si="6"/>
        <v>X25</v>
      </c>
      <c r="U42" s="11" t="str">
        <f t="shared" si="6"/>
        <v>X26</v>
      </c>
      <c r="V42" t="str">
        <f t="shared" si="6"/>
        <v>X27</v>
      </c>
      <c r="X42" t="s">
        <v>32</v>
      </c>
      <c r="Y42" t="s">
        <v>57</v>
      </c>
      <c r="Z42" t="s">
        <v>59</v>
      </c>
      <c r="AA42" t="s">
        <v>61</v>
      </c>
    </row>
    <row r="43" spans="1:27" x14ac:dyDescent="0.2">
      <c r="A43" t="str">
        <f>A3</f>
        <v>Austria</v>
      </c>
      <c r="B43">
        <f>(B3-$B$31)/$B$33</f>
        <v>-0.41676545517541619</v>
      </c>
      <c r="C43">
        <f>(C3-$C$31)/$C$33</f>
        <v>-0.22422002408163033</v>
      </c>
      <c r="D43" s="11">
        <f>($D$31-D3)/$D$33</f>
        <v>-0.89685846046711704</v>
      </c>
      <c r="E43" s="11">
        <f>($E$31-E3)/$E$33</f>
        <v>-0.51370915446018428</v>
      </c>
      <c r="F43" s="11">
        <f>($F$31-F3)/$F$33</f>
        <v>0.95278390914933775</v>
      </c>
      <c r="G43" s="11">
        <f>($G$31-G3)/$G$33</f>
        <v>0.74917932959949329</v>
      </c>
      <c r="H43" s="11">
        <f>($H$31-H3)/$H$33</f>
        <v>0.47251051294649465</v>
      </c>
      <c r="I43" s="11">
        <f>($I$31-I3)/$I$33</f>
        <v>-0.69948944545877834</v>
      </c>
      <c r="J43" s="11">
        <f>($J$31-J3)/$J$33</f>
        <v>0.47534523698878739</v>
      </c>
      <c r="K43" s="11">
        <f>($K$31-K3)/$K$33</f>
        <v>-0.64749308157845709</v>
      </c>
      <c r="L43">
        <f>(L3-$L$31)/$L$33</f>
        <v>1.2351414556559834</v>
      </c>
      <c r="M43">
        <f>(M3-$M$31)/$M$33</f>
        <v>-0.49981883317471532</v>
      </c>
      <c r="N43">
        <f>(N3-$N$31)/$N$33</f>
        <v>3.2643543211394368</v>
      </c>
      <c r="O43">
        <f>(O3-$O$31)/$O$33</f>
        <v>-4.1488694238971911E-2</v>
      </c>
      <c r="P43">
        <f>(P3-$P$31)/$P$33</f>
        <v>-0.68067799032720844</v>
      </c>
      <c r="Q43">
        <f>(Q3-$Q$31)/$Q$33</f>
        <v>-0.29500344198550632</v>
      </c>
      <c r="R43">
        <f>(R3-$R$31)/$R$33</f>
        <v>-0.13762176086805653</v>
      </c>
      <c r="S43">
        <f>(S3-$S$31)/$S$33</f>
        <v>-0.83067142362444657</v>
      </c>
      <c r="T43" s="11">
        <f>($T$31-T3)/$T$33</f>
        <v>1.2278533042763122</v>
      </c>
      <c r="U43" s="11">
        <f>($U$31-U3)/$U$33</f>
        <v>0.76962639784283027</v>
      </c>
      <c r="V43">
        <f>(V3-$V$31)/$V$33</f>
        <v>0.16545140289963073</v>
      </c>
      <c r="X43">
        <f t="shared" ref="X43:X70" si="7">SUM(B43:V43)</f>
        <v>3.4284281050578183</v>
      </c>
      <c r="Y43">
        <f t="shared" ref="Y43:Y70" si="8">X43/$X$41</f>
        <v>0.16325848119322944</v>
      </c>
      <c r="Z43">
        <f t="shared" ref="Z43:Z70" si="9">Y43-$Y$72</f>
        <v>0.68689944634741273</v>
      </c>
      <c r="AA43">
        <f>Z43/$Z$73</f>
        <v>0.78145497621805926</v>
      </c>
    </row>
    <row r="44" spans="1:27" x14ac:dyDescent="0.2">
      <c r="A44" t="str">
        <f t="shared" ref="A44:A70" si="10">A4</f>
        <v>Belgia</v>
      </c>
      <c r="B44">
        <f t="shared" ref="B44:B70" si="11">(B4-$B$31)/$B$33</f>
        <v>-0.54937264545850317</v>
      </c>
      <c r="C44">
        <f t="shared" ref="C44:C70" si="12">(C4-$C$31)/$C$33</f>
        <v>-0.62137860688315227</v>
      </c>
      <c r="D44" s="11">
        <f>($D$31-D4)/$D$33</f>
        <v>1.9291255068288875E-2</v>
      </c>
      <c r="E44" s="11">
        <f>($E$31-E4)/$E$33</f>
        <v>-0.74160492631255526</v>
      </c>
      <c r="F44" s="11">
        <f t="shared" ref="F44:F70" si="13">($F$31-F4)/$F$33</f>
        <v>-4.9509795687848919E-2</v>
      </c>
      <c r="G44" s="11">
        <f t="shared" ref="G44:G70" si="14">($G$31-G4)/$G$33</f>
        <v>0.45535857384824868</v>
      </c>
      <c r="H44" s="11">
        <f t="shared" ref="H44:H70" si="15">($H$31-H4)/$H$33</f>
        <v>-0.2021680462394061</v>
      </c>
      <c r="I44" s="11">
        <f t="shared" ref="I44:I70" si="16">($I$31-I4)/$I$33</f>
        <v>0.38414584299785404</v>
      </c>
      <c r="J44" s="11">
        <f t="shared" ref="J44:J70" si="17">($J$31-J4)/$J$33</f>
        <v>-0.2992914455114587</v>
      </c>
      <c r="K44" s="11">
        <f t="shared" ref="K44:K70" si="18">($K$31-K4)/$K$33</f>
        <v>0.20317231592051294</v>
      </c>
      <c r="L44">
        <f t="shared" ref="L44:L70" si="19">(L4-$L$31)/$L$33</f>
        <v>-0.94367674078165098</v>
      </c>
      <c r="M44">
        <f t="shared" ref="M44:M70" si="20">(M4-$M$31)/$M$33</f>
        <v>-0.65079473963165102</v>
      </c>
      <c r="N44">
        <f t="shared" ref="N44:N70" si="21">(N4-$N$31)/$N$33</f>
        <v>-0.69443427087397769</v>
      </c>
      <c r="O44">
        <f t="shared" ref="O44:O70" si="22">(O4-$O$31)/$O$33</f>
        <v>1.2241480756315445E-2</v>
      </c>
      <c r="P44">
        <f t="shared" ref="P44:P70" si="23">(P4-$P$31)/$P$33</f>
        <v>-0.52981532228634964</v>
      </c>
      <c r="Q44">
        <f t="shared" ref="Q44:Q70" si="24">(Q4-$Q$31)/$Q$33</f>
        <v>-0.55619226018611367</v>
      </c>
      <c r="R44">
        <f t="shared" ref="R44:R70" si="25">(R4-$R$31)/$R$33</f>
        <v>-0.20276867121103279</v>
      </c>
      <c r="S44">
        <f t="shared" ref="S44:S70" si="26">(S4-$S$31)/$S$33</f>
        <v>-0.47647650187595197</v>
      </c>
      <c r="T44" s="11">
        <f t="shared" ref="T44:T70" si="27">($T$31-T4)/$T$33</f>
        <v>-0.52388407649122648</v>
      </c>
      <c r="U44" s="11">
        <f t="shared" ref="U44:U70" si="28">($U$31-U4)/$U$33</f>
        <v>0.41506259556627279</v>
      </c>
      <c r="V44">
        <f t="shared" ref="V44:V70" si="29">(V4-$V$31)/$V$33</f>
        <v>-0.56569105857624502</v>
      </c>
      <c r="X44">
        <f t="shared" si="7"/>
        <v>-6.1177870438496313</v>
      </c>
      <c r="Y44">
        <f t="shared" si="8"/>
        <v>-0.29132319256426814</v>
      </c>
      <c r="Z44">
        <f t="shared" si="9"/>
        <v>0.23231777258991509</v>
      </c>
      <c r="AA44">
        <f t="shared" ref="AA44:AA70" si="30">Z44/$Z$73</f>
        <v>0.26429760632310112</v>
      </c>
    </row>
    <row r="45" spans="1:27" x14ac:dyDescent="0.2">
      <c r="A45" t="str">
        <f t="shared" si="10"/>
        <v>Bułgaria</v>
      </c>
      <c r="B45">
        <f t="shared" si="11"/>
        <v>2.1027711602032366</v>
      </c>
      <c r="C45">
        <f t="shared" si="12"/>
        <v>-0.15548103859675222</v>
      </c>
      <c r="D45" s="11">
        <f t="shared" ref="D45:D70" si="31">($D$31-D5)/$D$33</f>
        <v>0.96499418723386909</v>
      </c>
      <c r="E45" s="11">
        <f t="shared" ref="E45:E70" si="32">($E$31-E5)/$E$33</f>
        <v>0.38135974658318694</v>
      </c>
      <c r="F45" s="11">
        <f t="shared" si="13"/>
        <v>-3.2431609176980047</v>
      </c>
      <c r="G45" s="11">
        <f t="shared" si="14"/>
        <v>-0.35932624891656545</v>
      </c>
      <c r="H45" s="11">
        <f t="shared" si="15"/>
        <v>0.65005750220594216</v>
      </c>
      <c r="I45" s="11">
        <f t="shared" si="16"/>
        <v>0.19685085486954695</v>
      </c>
      <c r="J45" s="11">
        <f t="shared" si="17"/>
        <v>0.86266357823891049</v>
      </c>
      <c r="K45" s="11">
        <f t="shared" si="18"/>
        <v>-0.49558854631078386</v>
      </c>
      <c r="L45">
        <f t="shared" si="19"/>
        <v>-0.27474132959465786</v>
      </c>
      <c r="M45">
        <f t="shared" si="20"/>
        <v>-0.31379494843313377</v>
      </c>
      <c r="N45">
        <f t="shared" si="21"/>
        <v>-1.236734077999103</v>
      </c>
      <c r="O45">
        <f t="shared" si="22"/>
        <v>-0.76480801555484024</v>
      </c>
      <c r="P45">
        <f t="shared" si="23"/>
        <v>3.0154573766738353</v>
      </c>
      <c r="Q45">
        <f t="shared" si="24"/>
        <v>0.35796860351601145</v>
      </c>
      <c r="R45">
        <f t="shared" si="25"/>
        <v>-0.43778462814924646</v>
      </c>
      <c r="S45">
        <f t="shared" si="26"/>
        <v>1.1764331329503563</v>
      </c>
      <c r="T45" s="11">
        <f t="shared" si="27"/>
        <v>-0.1637137739035083</v>
      </c>
      <c r="U45" s="11">
        <f t="shared" si="28"/>
        <v>-3.398893980273455</v>
      </c>
      <c r="V45">
        <f t="shared" si="29"/>
        <v>-0.8884214190692501</v>
      </c>
      <c r="X45">
        <f t="shared" si="7"/>
        <v>-2.0238927820244057</v>
      </c>
      <c r="Y45">
        <f t="shared" si="8"/>
        <v>-9.6375846763066944E-2</v>
      </c>
      <c r="Z45">
        <f t="shared" si="9"/>
        <v>0.42726511839111631</v>
      </c>
      <c r="AA45">
        <f t="shared" si="30"/>
        <v>0.48608053872599211</v>
      </c>
    </row>
    <row r="46" spans="1:27" x14ac:dyDescent="0.2">
      <c r="A46" t="str">
        <f t="shared" si="10"/>
        <v>Chorwacja</v>
      </c>
      <c r="B46">
        <f t="shared" si="11"/>
        <v>3.0310214921848457</v>
      </c>
      <c r="C46">
        <f t="shared" si="12"/>
        <v>-2.3093025837896204</v>
      </c>
      <c r="D46" s="11">
        <f t="shared" si="31"/>
        <v>-1.5718366709475231</v>
      </c>
      <c r="E46" s="11">
        <f t="shared" si="32"/>
        <v>0.26906327929361273</v>
      </c>
      <c r="F46" s="11">
        <f t="shared" si="13"/>
        <v>0.45975749183937897</v>
      </c>
      <c r="G46" s="11">
        <f t="shared" si="14"/>
        <v>-0.70211713062635084</v>
      </c>
      <c r="H46" s="11">
        <f t="shared" si="15"/>
        <v>2.0425331751121805</v>
      </c>
      <c r="I46" s="11">
        <f t="shared" si="16"/>
        <v>0.81224867300541237</v>
      </c>
      <c r="J46" s="11">
        <f t="shared" si="17"/>
        <v>-1.0739281280117046</v>
      </c>
      <c r="K46" s="11">
        <f t="shared" si="18"/>
        <v>0.97029021902226276</v>
      </c>
      <c r="L46">
        <f t="shared" si="19"/>
        <v>0.97712351134100051</v>
      </c>
      <c r="M46">
        <f t="shared" si="20"/>
        <v>-0.21943500689754894</v>
      </c>
      <c r="N46">
        <f t="shared" si="21"/>
        <v>-0.14942296471322669</v>
      </c>
      <c r="O46">
        <f t="shared" si="22"/>
        <v>-0.42760484834303691</v>
      </c>
      <c r="P46">
        <f t="shared" si="23"/>
        <v>0.82794869008138072</v>
      </c>
      <c r="Q46">
        <f t="shared" si="24"/>
        <v>1.0599135524301428</v>
      </c>
      <c r="R46">
        <f t="shared" si="25"/>
        <v>-0.49866959108660752</v>
      </c>
      <c r="S46">
        <f t="shared" si="26"/>
        <v>0.11384836770487268</v>
      </c>
      <c r="T46" s="11">
        <f t="shared" si="27"/>
        <v>-1.899079777280696</v>
      </c>
      <c r="U46" s="11">
        <f t="shared" si="28"/>
        <v>-0.43370017436216662</v>
      </c>
      <c r="V46">
        <f t="shared" si="29"/>
        <v>-0.76890918228192506</v>
      </c>
      <c r="X46">
        <f t="shared" si="7"/>
        <v>0.5097423936746831</v>
      </c>
      <c r="Y46">
        <f t="shared" si="8"/>
        <v>2.4273447317842051E-2</v>
      </c>
      <c r="Z46">
        <f t="shared" si="9"/>
        <v>0.54791441247202533</v>
      </c>
      <c r="AA46">
        <f t="shared" si="30"/>
        <v>0.62333787928444906</v>
      </c>
    </row>
    <row r="47" spans="1:27" x14ac:dyDescent="0.2">
      <c r="A47" t="str">
        <f t="shared" si="10"/>
        <v>Cypr</v>
      </c>
      <c r="B47">
        <f t="shared" si="11"/>
        <v>-0.94719421630776413</v>
      </c>
      <c r="C47">
        <f t="shared" si="12"/>
        <v>0.76867643292217402</v>
      </c>
      <c r="D47" s="11">
        <f t="shared" si="31"/>
        <v>-0.34419173779188511</v>
      </c>
      <c r="E47" s="11">
        <f t="shared" si="32"/>
        <v>-1.4979546618805701</v>
      </c>
      <c r="F47" s="11">
        <f t="shared" si="13"/>
        <v>-0.86271336870968707</v>
      </c>
      <c r="G47" s="11">
        <f t="shared" si="14"/>
        <v>1.0251927668203591</v>
      </c>
      <c r="H47" s="11">
        <f t="shared" si="15"/>
        <v>-2.5990524012419476</v>
      </c>
      <c r="I47" s="11">
        <f t="shared" si="16"/>
        <v>-0.61922016483236098</v>
      </c>
      <c r="J47" s="11">
        <f t="shared" si="17"/>
        <v>-2.0422239811370124</v>
      </c>
      <c r="K47" s="11">
        <f t="shared" si="18"/>
        <v>-1.3842300776266723</v>
      </c>
      <c r="L47">
        <f t="shared" si="19"/>
        <v>-0.87678319966295171</v>
      </c>
      <c r="M47">
        <f t="shared" si="20"/>
        <v>3.3770267647730288</v>
      </c>
      <c r="N47">
        <f t="shared" si="21"/>
        <v>-0.93846918408028401</v>
      </c>
      <c r="O47">
        <f t="shared" si="22"/>
        <v>9.2651466783745487E-2</v>
      </c>
      <c r="P47">
        <f t="shared" si="23"/>
        <v>-1.1709816614599999</v>
      </c>
      <c r="Q47">
        <f t="shared" si="24"/>
        <v>0.7824004330919978</v>
      </c>
      <c r="R47">
        <f t="shared" si="25"/>
        <v>-0.46822710961792696</v>
      </c>
      <c r="S47">
        <f t="shared" si="26"/>
        <v>-0.94873639754061145</v>
      </c>
      <c r="T47" s="11">
        <f t="shared" si="27"/>
        <v>1.1951105494956107</v>
      </c>
      <c r="U47" s="11">
        <f t="shared" si="28"/>
        <v>4.1333182355847355E-2</v>
      </c>
      <c r="V47">
        <f t="shared" si="29"/>
        <v>-7.2734735487404098E-3</v>
      </c>
      <c r="X47">
        <f t="shared" si="7"/>
        <v>-7.4248600391956519</v>
      </c>
      <c r="Y47">
        <f t="shared" si="8"/>
        <v>-0.35356476377122154</v>
      </c>
      <c r="Z47">
        <f t="shared" si="9"/>
        <v>0.1700762013829617</v>
      </c>
      <c r="AA47">
        <f t="shared" si="30"/>
        <v>0.19348813660239864</v>
      </c>
    </row>
    <row r="48" spans="1:27" x14ac:dyDescent="0.2">
      <c r="A48" t="str">
        <f t="shared" si="10"/>
        <v>Czechy</v>
      </c>
      <c r="B48">
        <f t="shared" si="11"/>
        <v>-0.68197983574159016</v>
      </c>
      <c r="C48">
        <f t="shared" si="12"/>
        <v>1.1276466904543179</v>
      </c>
      <c r="D48" s="11">
        <f t="shared" si="31"/>
        <v>1.04200512400009</v>
      </c>
      <c r="E48" s="11">
        <f t="shared" si="32"/>
        <v>0.9758704557632859</v>
      </c>
      <c r="F48" s="11">
        <f t="shared" si="13"/>
        <v>-0.19799775196002486</v>
      </c>
      <c r="G48" s="11">
        <f t="shared" si="14"/>
        <v>0.78924579629284453</v>
      </c>
      <c r="H48" s="11">
        <f t="shared" si="15"/>
        <v>0.45475581402054965</v>
      </c>
      <c r="I48" s="11">
        <f t="shared" si="16"/>
        <v>8.9825147367657746E-2</v>
      </c>
      <c r="J48" s="11">
        <f t="shared" si="17"/>
        <v>0.57217482230131811</v>
      </c>
      <c r="K48" s="11">
        <f t="shared" si="18"/>
        <v>1.6310749474366413</v>
      </c>
      <c r="L48">
        <f t="shared" si="19"/>
        <v>-0.4849781731105699</v>
      </c>
      <c r="M48">
        <f t="shared" si="20"/>
        <v>-0.71010670288259015</v>
      </c>
      <c r="N48">
        <f t="shared" si="21"/>
        <v>0.68843023729509178</v>
      </c>
      <c r="O48">
        <f t="shared" si="22"/>
        <v>0.34536856572709701</v>
      </c>
      <c r="P48">
        <f t="shared" si="23"/>
        <v>1.205105360183528</v>
      </c>
      <c r="Q48">
        <f t="shared" si="24"/>
        <v>-0.37662494767319649</v>
      </c>
      <c r="R48">
        <f t="shared" si="25"/>
        <v>-0.35315452966631455</v>
      </c>
      <c r="S48">
        <f t="shared" si="26"/>
        <v>0.94030318511802702</v>
      </c>
      <c r="T48" s="11">
        <f t="shared" si="27"/>
        <v>-3.2742754780701544E-2</v>
      </c>
      <c r="U48" s="11">
        <f t="shared" si="28"/>
        <v>0.75046078690896234</v>
      </c>
      <c r="V48">
        <f t="shared" si="29"/>
        <v>-0.31212847084774742</v>
      </c>
      <c r="X48">
        <f t="shared" si="7"/>
        <v>7.4625537662066748</v>
      </c>
      <c r="Y48">
        <f t="shared" si="8"/>
        <v>0.35535970315269882</v>
      </c>
      <c r="Z48">
        <f t="shared" si="9"/>
        <v>0.87900066830688206</v>
      </c>
      <c r="AA48">
        <f t="shared" si="30"/>
        <v>1</v>
      </c>
    </row>
    <row r="49" spans="1:27" x14ac:dyDescent="0.2">
      <c r="A49" t="str">
        <f t="shared" si="10"/>
        <v>Dania</v>
      </c>
      <c r="B49">
        <f t="shared" si="11"/>
        <v>-0.94719421630776413</v>
      </c>
      <c r="C49">
        <f t="shared" si="12"/>
        <v>-0.80468256817616279</v>
      </c>
      <c r="D49" s="11">
        <f t="shared" si="31"/>
        <v>1.9291255068288875E-2</v>
      </c>
      <c r="E49" s="11">
        <f t="shared" si="32"/>
        <v>3.0599607751668549</v>
      </c>
      <c r="F49" s="11">
        <f t="shared" si="13"/>
        <v>0.60940551026993117</v>
      </c>
      <c r="G49" s="11">
        <f t="shared" si="14"/>
        <v>-0.43500735267067403</v>
      </c>
      <c r="H49" s="11">
        <f t="shared" si="15"/>
        <v>0.52577460972432899</v>
      </c>
      <c r="I49" s="11">
        <f t="shared" si="16"/>
        <v>-1.3148872635946434</v>
      </c>
      <c r="J49" s="11">
        <f t="shared" si="17"/>
        <v>-0.49295061613652019</v>
      </c>
      <c r="K49" s="11">
        <f t="shared" si="18"/>
        <v>-1.7336105087423206</v>
      </c>
      <c r="L49">
        <f t="shared" si="19"/>
        <v>0.36552542111289271</v>
      </c>
      <c r="M49">
        <f t="shared" si="20"/>
        <v>-0.79098665277023439</v>
      </c>
      <c r="N49">
        <f t="shared" si="21"/>
        <v>0.11901543981371014</v>
      </c>
      <c r="O49">
        <f t="shared" si="22"/>
        <v>0.91639063240115093</v>
      </c>
      <c r="P49">
        <f t="shared" si="23"/>
        <v>-0.34123698723527596</v>
      </c>
      <c r="Q49">
        <f t="shared" si="24"/>
        <v>3.3779643139605313</v>
      </c>
      <c r="R49">
        <f t="shared" si="25"/>
        <v>-0.24538814526718553</v>
      </c>
      <c r="S49">
        <f t="shared" si="26"/>
        <v>-0.35841152795978698</v>
      </c>
      <c r="T49" s="11">
        <f t="shared" si="27"/>
        <v>1.5716522294736799</v>
      </c>
      <c r="U49" s="11">
        <f t="shared" si="28"/>
        <v>0.87503725797910437</v>
      </c>
      <c r="V49">
        <f t="shared" si="29"/>
        <v>-0.60926596673176425</v>
      </c>
      <c r="X49">
        <f t="shared" si="7"/>
        <v>3.3663956393781409</v>
      </c>
      <c r="Y49">
        <f t="shared" si="8"/>
        <v>0.16030455425610196</v>
      </c>
      <c r="Z49">
        <f t="shared" si="9"/>
        <v>0.68394551941028525</v>
      </c>
      <c r="AA49">
        <f t="shared" si="30"/>
        <v>0.77809442480594571</v>
      </c>
    </row>
    <row r="50" spans="1:27" x14ac:dyDescent="0.2">
      <c r="A50" t="str">
        <f t="shared" si="10"/>
        <v>Estonia</v>
      </c>
      <c r="B50">
        <f t="shared" si="11"/>
        <v>0.24627049624001876</v>
      </c>
      <c r="C50">
        <f t="shared" si="12"/>
        <v>0.40970617539002918</v>
      </c>
      <c r="D50" s="11">
        <f t="shared" si="31"/>
        <v>-0.18110975405165275</v>
      </c>
      <c r="E50" s="11">
        <f t="shared" si="32"/>
        <v>0.92302505939172164</v>
      </c>
      <c r="F50" s="11">
        <f t="shared" si="13"/>
        <v>-2.6306480980752793</v>
      </c>
      <c r="G50" s="11">
        <f t="shared" si="14"/>
        <v>-2.8968691394954944</v>
      </c>
      <c r="H50" s="11">
        <f t="shared" si="15"/>
        <v>-0.1844133473134611</v>
      </c>
      <c r="I50" s="11">
        <f t="shared" si="16"/>
        <v>-0.56570731108141636</v>
      </c>
      <c r="J50" s="11">
        <f t="shared" si="17"/>
        <v>0.86266357823891049</v>
      </c>
      <c r="K50" s="11">
        <f t="shared" si="18"/>
        <v>0.8639570443348914</v>
      </c>
      <c r="L50">
        <f t="shared" si="19"/>
        <v>0.34641298079326444</v>
      </c>
      <c r="M50">
        <f t="shared" si="20"/>
        <v>-0.57800278473277145</v>
      </c>
      <c r="N50">
        <f t="shared" si="21"/>
        <v>1.3391900058452419</v>
      </c>
      <c r="O50">
        <f t="shared" si="22"/>
        <v>0.49099586761087588</v>
      </c>
      <c r="P50">
        <f t="shared" si="23"/>
        <v>0.11135101688730058</v>
      </c>
      <c r="Q50">
        <f t="shared" si="24"/>
        <v>-0.68678666928641741</v>
      </c>
      <c r="R50">
        <f t="shared" si="25"/>
        <v>-0.43778462814924646</v>
      </c>
      <c r="S50">
        <f t="shared" si="26"/>
        <v>-0.47647650187595197</v>
      </c>
      <c r="T50" s="11">
        <f t="shared" si="27"/>
        <v>0.85131162429824336</v>
      </c>
      <c r="U50" s="11">
        <f t="shared" si="28"/>
        <v>0.36714856823160286</v>
      </c>
      <c r="V50">
        <f t="shared" si="29"/>
        <v>-0.9273036448080213</v>
      </c>
      <c r="X50">
        <f t="shared" si="7"/>
        <v>-2.7530694616076112</v>
      </c>
      <c r="Y50">
        <f t="shared" si="8"/>
        <v>-0.13109854579083863</v>
      </c>
      <c r="Z50">
        <f t="shared" si="9"/>
        <v>0.39254241936334461</v>
      </c>
      <c r="AA50">
        <f t="shared" si="30"/>
        <v>0.44657806702178504</v>
      </c>
    </row>
    <row r="51" spans="1:27" x14ac:dyDescent="0.2">
      <c r="A51" t="str">
        <f t="shared" si="10"/>
        <v>Finlandia</v>
      </c>
      <c r="B51">
        <f t="shared" si="11"/>
        <v>-0.15155107460924222</v>
      </c>
      <c r="C51">
        <f t="shared" si="12"/>
        <v>-0.20130702892000429</v>
      </c>
      <c r="D51" s="11">
        <f t="shared" si="31"/>
        <v>1.9291255068288875E-2</v>
      </c>
      <c r="E51" s="11">
        <f t="shared" si="32"/>
        <v>0.11713276472536518</v>
      </c>
      <c r="F51" s="11">
        <f t="shared" si="13"/>
        <v>0.17902244951229654</v>
      </c>
      <c r="G51" s="11">
        <f t="shared" si="14"/>
        <v>-0.755539086217486</v>
      </c>
      <c r="H51" s="11">
        <f t="shared" si="15"/>
        <v>0.86311388931727906</v>
      </c>
      <c r="I51" s="11">
        <f t="shared" si="16"/>
        <v>-2.4921700461154295</v>
      </c>
      <c r="J51" s="11">
        <f t="shared" si="17"/>
        <v>-8.8026895738664238E-3</v>
      </c>
      <c r="K51" s="11">
        <f t="shared" si="18"/>
        <v>0.13481527505006</v>
      </c>
      <c r="L51">
        <f t="shared" si="19"/>
        <v>1.674727583007436</v>
      </c>
      <c r="M51">
        <f t="shared" si="20"/>
        <v>0.45456457549948581</v>
      </c>
      <c r="N51">
        <f t="shared" si="21"/>
        <v>0.44439532408878535</v>
      </c>
      <c r="O51">
        <f t="shared" si="22"/>
        <v>-0.50764428143946494</v>
      </c>
      <c r="P51">
        <f t="shared" si="23"/>
        <v>-0.49209965527613481</v>
      </c>
      <c r="Q51">
        <f t="shared" si="24"/>
        <v>0.48856301261631518</v>
      </c>
      <c r="R51">
        <f t="shared" si="25"/>
        <v>4.7468526461521124E-2</v>
      </c>
      <c r="S51">
        <f t="shared" si="26"/>
        <v>1.4125630807826863</v>
      </c>
      <c r="T51" s="11">
        <f t="shared" si="27"/>
        <v>-0.22919928346491139</v>
      </c>
      <c r="U51" s="11">
        <f t="shared" si="28"/>
        <v>0.83670603611136818</v>
      </c>
      <c r="V51">
        <f t="shared" si="29"/>
        <v>-0.10352099198557774</v>
      </c>
      <c r="X51">
        <f t="shared" si="7"/>
        <v>1.7305296346387709</v>
      </c>
      <c r="Y51">
        <f t="shared" si="8"/>
        <v>8.2406173078036701E-2</v>
      </c>
      <c r="Z51">
        <f t="shared" si="9"/>
        <v>0.6060471382322199</v>
      </c>
      <c r="AA51">
        <f t="shared" si="30"/>
        <v>0.68947289812598078</v>
      </c>
    </row>
    <row r="52" spans="1:27" x14ac:dyDescent="0.2">
      <c r="A52" t="str">
        <f t="shared" si="10"/>
        <v>Francja</v>
      </c>
      <c r="B52">
        <f t="shared" si="11"/>
        <v>-0.81458702602467714</v>
      </c>
      <c r="C52">
        <f t="shared" si="12"/>
        <v>0.53954648130591143</v>
      </c>
      <c r="D52" s="11">
        <f t="shared" si="31"/>
        <v>-2.0157820711292667</v>
      </c>
      <c r="E52" s="11">
        <f t="shared" si="32"/>
        <v>0.18979518473626625</v>
      </c>
      <c r="F52" s="11">
        <f t="shared" si="13"/>
        <v>0.79037520697664543</v>
      </c>
      <c r="G52" s="11">
        <f t="shared" si="14"/>
        <v>0.51768418870457356</v>
      </c>
      <c r="H52" s="11">
        <f t="shared" si="15"/>
        <v>0.33047292153893648</v>
      </c>
      <c r="I52" s="11">
        <f t="shared" si="16"/>
        <v>0.77211403269220369</v>
      </c>
      <c r="J52" s="11">
        <f t="shared" si="17"/>
        <v>0.28168606636372584</v>
      </c>
      <c r="K52" s="11">
        <f t="shared" si="18"/>
        <v>-0.18418424901205377</v>
      </c>
      <c r="L52">
        <f t="shared" si="19"/>
        <v>-0.3034099900741003</v>
      </c>
      <c r="M52">
        <f t="shared" si="20"/>
        <v>1.8753556951924351</v>
      </c>
      <c r="N52">
        <f t="shared" si="21"/>
        <v>-0.8028942322990027</v>
      </c>
      <c r="O52">
        <f t="shared" si="22"/>
        <v>-0.47874115282131036</v>
      </c>
      <c r="P52">
        <f t="shared" si="23"/>
        <v>-1.3972756635212884</v>
      </c>
      <c r="Q52">
        <f t="shared" si="24"/>
        <v>-1.078569896587328</v>
      </c>
      <c r="R52">
        <f t="shared" si="25"/>
        <v>1.7364173983439164</v>
      </c>
      <c r="S52">
        <f t="shared" si="26"/>
        <v>1.7667580025311813</v>
      </c>
      <c r="T52" s="11">
        <f t="shared" si="27"/>
        <v>-0.76945473734648895</v>
      </c>
      <c r="U52" s="11">
        <f t="shared" si="28"/>
        <v>0.67379834317349041</v>
      </c>
      <c r="V52">
        <f t="shared" si="29"/>
        <v>2.2804799786405985</v>
      </c>
      <c r="X52">
        <f t="shared" si="7"/>
        <v>3.9095844813843681</v>
      </c>
      <c r="Y52">
        <f t="shared" si="8"/>
        <v>0.18617068958973182</v>
      </c>
      <c r="Z52">
        <f t="shared" si="9"/>
        <v>0.70981165474391505</v>
      </c>
      <c r="AA52">
        <f t="shared" si="30"/>
        <v>0.8075211775562624</v>
      </c>
    </row>
    <row r="53" spans="1:27" x14ac:dyDescent="0.2">
      <c r="A53" t="str">
        <f t="shared" si="10"/>
        <v>Grecja</v>
      </c>
      <c r="B53">
        <f t="shared" si="11"/>
        <v>0.24627049624001876</v>
      </c>
      <c r="C53">
        <f t="shared" si="12"/>
        <v>0.41734384044390416</v>
      </c>
      <c r="D53" s="11">
        <f t="shared" si="31"/>
        <v>0.11334382770154457</v>
      </c>
      <c r="E53" s="11">
        <f t="shared" si="32"/>
        <v>-0.4872864562744022</v>
      </c>
      <c r="F53" s="11">
        <f t="shared" si="13"/>
        <v>-0.80239013647411539</v>
      </c>
      <c r="G53" s="11">
        <f t="shared" si="14"/>
        <v>-0.47062198973143049</v>
      </c>
      <c r="H53" s="11">
        <f t="shared" si="15"/>
        <v>0.25945412583515776</v>
      </c>
      <c r="I53" s="11">
        <f t="shared" si="16"/>
        <v>0.46441512362427095</v>
      </c>
      <c r="J53" s="11">
        <f t="shared" si="17"/>
        <v>0.28168606636372584</v>
      </c>
      <c r="K53" s="11">
        <f t="shared" si="18"/>
        <v>0.49179093292909204</v>
      </c>
      <c r="L53">
        <f t="shared" si="19"/>
        <v>-0.50409061343019834</v>
      </c>
      <c r="M53">
        <f t="shared" si="20"/>
        <v>-0.53756280978894933</v>
      </c>
      <c r="N53">
        <f t="shared" si="21"/>
        <v>0.79689019872011679</v>
      </c>
      <c r="O53">
        <f t="shared" si="22"/>
        <v>0.22567996901345694</v>
      </c>
      <c r="P53">
        <f t="shared" si="23"/>
        <v>-0.34123698723527596</v>
      </c>
      <c r="Q53">
        <f t="shared" si="24"/>
        <v>-0.94797548748702476</v>
      </c>
      <c r="R53">
        <f t="shared" si="25"/>
        <v>-0.46822710961792696</v>
      </c>
      <c r="S53">
        <f t="shared" si="26"/>
        <v>-0.83067142362444657</v>
      </c>
      <c r="T53" s="11">
        <f t="shared" si="27"/>
        <v>-1.2605960590570138</v>
      </c>
      <c r="U53" s="11">
        <f t="shared" si="28"/>
        <v>-0.33239623085457842</v>
      </c>
      <c r="V53">
        <f t="shared" si="29"/>
        <v>-2.314497476688839E-3</v>
      </c>
      <c r="X53">
        <f t="shared" si="7"/>
        <v>-3.6884952201807635</v>
      </c>
      <c r="Y53">
        <f t="shared" si="8"/>
        <v>-0.1756426295324173</v>
      </c>
      <c r="Z53">
        <f t="shared" si="9"/>
        <v>0.34799833562176596</v>
      </c>
      <c r="AA53">
        <f t="shared" si="30"/>
        <v>0.39590224236356403</v>
      </c>
    </row>
    <row r="54" spans="1:27" x14ac:dyDescent="0.2">
      <c r="A54" t="str">
        <f t="shared" si="10"/>
        <v>Hiszpania</v>
      </c>
      <c r="B54">
        <f t="shared" si="11"/>
        <v>1.1745208282216277</v>
      </c>
      <c r="C54">
        <f t="shared" si="12"/>
        <v>-0.91924754398429409</v>
      </c>
      <c r="D54" s="11">
        <f t="shared" si="31"/>
        <v>0.62977010954561374</v>
      </c>
      <c r="E54" s="11">
        <f t="shared" si="32"/>
        <v>-0.79445032268411986</v>
      </c>
      <c r="F54" s="11">
        <f t="shared" si="13"/>
        <v>0.36695251916926908</v>
      </c>
      <c r="G54" s="11">
        <f t="shared" si="14"/>
        <v>0.74472749996689847</v>
      </c>
      <c r="H54" s="11">
        <f t="shared" si="15"/>
        <v>-0.91235600327719624</v>
      </c>
      <c r="I54" s="11">
        <f t="shared" si="16"/>
        <v>-0.12422626763612166</v>
      </c>
      <c r="J54" s="11">
        <f t="shared" si="17"/>
        <v>0.66900440761384883</v>
      </c>
      <c r="K54" s="11">
        <f t="shared" si="18"/>
        <v>-0.59432649423477146</v>
      </c>
      <c r="L54">
        <f t="shared" si="19"/>
        <v>-0.31296621023391463</v>
      </c>
      <c r="M54">
        <f t="shared" si="20"/>
        <v>1.0072442330650546</v>
      </c>
      <c r="N54">
        <f t="shared" si="21"/>
        <v>-0.26059442517387743</v>
      </c>
      <c r="O54">
        <f t="shared" si="22"/>
        <v>-0.80519828503405633</v>
      </c>
      <c r="P54">
        <f t="shared" si="23"/>
        <v>-0.90697199238849679</v>
      </c>
      <c r="Q54">
        <f t="shared" si="24"/>
        <v>-1.2744615102377834</v>
      </c>
      <c r="R54">
        <f t="shared" si="25"/>
        <v>-8.7087241630046844E-2</v>
      </c>
      <c r="S54">
        <f t="shared" si="26"/>
        <v>0.11384836770487268</v>
      </c>
      <c r="T54" s="11">
        <f t="shared" si="27"/>
        <v>-9.8228264342104632E-2</v>
      </c>
      <c r="U54" s="11">
        <f t="shared" si="28"/>
        <v>0.17549245889292306</v>
      </c>
      <c r="V54">
        <f t="shared" si="29"/>
        <v>0.89850472406125304</v>
      </c>
      <c r="X54">
        <f t="shared" si="7"/>
        <v>-1.3100494126154225</v>
      </c>
      <c r="Y54">
        <f t="shared" si="8"/>
        <v>-6.2383305362639169E-2</v>
      </c>
      <c r="Z54">
        <f t="shared" si="9"/>
        <v>0.46125765979154409</v>
      </c>
      <c r="AA54">
        <f t="shared" si="30"/>
        <v>0.52475234254373404</v>
      </c>
    </row>
    <row r="55" spans="1:27" x14ac:dyDescent="0.2">
      <c r="A55" t="str">
        <f t="shared" si="10"/>
        <v>Holandia</v>
      </c>
      <c r="B55">
        <f t="shared" si="11"/>
        <v>-0.81458702602467714</v>
      </c>
      <c r="C55">
        <f t="shared" si="12"/>
        <v>1.135284355508194</v>
      </c>
      <c r="D55" s="11">
        <f t="shared" si="31"/>
        <v>1.0646553995195667</v>
      </c>
      <c r="E55" s="11">
        <f t="shared" si="32"/>
        <v>0.62907254207489482</v>
      </c>
      <c r="F55" s="11">
        <f t="shared" si="13"/>
        <v>0.76717396380911795</v>
      </c>
      <c r="G55" s="11">
        <f t="shared" si="14"/>
        <v>1.3813391374279285</v>
      </c>
      <c r="H55" s="11">
        <f t="shared" si="15"/>
        <v>-1.7645815517225445</v>
      </c>
      <c r="I55" s="11">
        <f t="shared" si="16"/>
        <v>1.1199475820733451</v>
      </c>
      <c r="J55" s="11">
        <f t="shared" si="17"/>
        <v>-0.97709854269917396</v>
      </c>
      <c r="K55" s="11">
        <f t="shared" si="18"/>
        <v>-0.64749308157845709</v>
      </c>
      <c r="L55">
        <f t="shared" si="19"/>
        <v>-0.92456430046202265</v>
      </c>
      <c r="M55">
        <f t="shared" si="20"/>
        <v>-0.84760261769158518</v>
      </c>
      <c r="N55">
        <f t="shared" si="21"/>
        <v>-0.58597430944895268</v>
      </c>
      <c r="O55">
        <f t="shared" si="22"/>
        <v>-0.36312863834869208</v>
      </c>
      <c r="P55">
        <f t="shared" si="23"/>
        <v>-0.781253102354448</v>
      </c>
      <c r="Q55">
        <f t="shared" si="24"/>
        <v>1.6475883933815094</v>
      </c>
      <c r="R55">
        <f t="shared" si="25"/>
        <v>0.28370218265848191</v>
      </c>
      <c r="S55">
        <f t="shared" si="26"/>
        <v>0.34997831553720232</v>
      </c>
      <c r="T55" s="11">
        <f t="shared" si="27"/>
        <v>1.1951105494956107</v>
      </c>
      <c r="U55" s="11">
        <f t="shared" si="28"/>
        <v>0.94211689624764217</v>
      </c>
      <c r="V55">
        <f t="shared" si="29"/>
        <v>-0.11890037133458449</v>
      </c>
      <c r="X55">
        <f t="shared" si="7"/>
        <v>2.6907857760683553</v>
      </c>
      <c r="Y55">
        <f t="shared" si="8"/>
        <v>0.12813265600325502</v>
      </c>
      <c r="Z55">
        <f t="shared" si="9"/>
        <v>0.65177362115743831</v>
      </c>
      <c r="AA55">
        <f t="shared" si="30"/>
        <v>0.74149388579291398</v>
      </c>
    </row>
    <row r="56" spans="1:27" x14ac:dyDescent="0.2">
      <c r="A56" t="str">
        <f t="shared" si="10"/>
        <v>Irlandia</v>
      </c>
      <c r="B56">
        <f t="shared" si="11"/>
        <v>-0.41676545517541619</v>
      </c>
      <c r="C56">
        <f t="shared" si="12"/>
        <v>-0.33878499988976163</v>
      </c>
      <c r="D56" s="11">
        <f t="shared" si="31"/>
        <v>0.68866082589625321</v>
      </c>
      <c r="E56" s="11">
        <f t="shared" si="32"/>
        <v>-1.1148255381867289</v>
      </c>
      <c r="F56" s="11">
        <f t="shared" si="13"/>
        <v>-0.23511974102806868</v>
      </c>
      <c r="G56" s="11">
        <f t="shared" si="14"/>
        <v>-0.25693416736688945</v>
      </c>
      <c r="H56" s="11">
        <f t="shared" si="15"/>
        <v>1.2182078678361741</v>
      </c>
      <c r="I56" s="11">
        <f t="shared" si="16"/>
        <v>-2.8801382358097793</v>
      </c>
      <c r="J56" s="11">
        <f t="shared" si="17"/>
        <v>8.8026895738664332E-2</v>
      </c>
      <c r="K56" s="11">
        <f t="shared" si="18"/>
        <v>-2.1285623004382712</v>
      </c>
      <c r="L56">
        <f t="shared" si="19"/>
        <v>-0.88633941982276565</v>
      </c>
      <c r="M56">
        <f t="shared" si="20"/>
        <v>-0.52947481480018477</v>
      </c>
      <c r="N56">
        <f t="shared" si="21"/>
        <v>-1.0198141551490529</v>
      </c>
      <c r="O56">
        <f t="shared" si="22"/>
        <v>-0.76740188607185411</v>
      </c>
      <c r="P56">
        <f t="shared" si="23"/>
        <v>-0.34123698723527596</v>
      </c>
      <c r="Q56">
        <f t="shared" si="24"/>
        <v>-0.31132774312304462</v>
      </c>
      <c r="R56">
        <f t="shared" si="25"/>
        <v>-0.40734214668056595</v>
      </c>
      <c r="S56">
        <f t="shared" si="26"/>
        <v>-1.3029313192891061</v>
      </c>
      <c r="T56" s="11">
        <f t="shared" si="27"/>
        <v>1.3915670781798206</v>
      </c>
      <c r="U56" s="11">
        <f t="shared" si="28"/>
        <v>0.24257209716146091</v>
      </c>
      <c r="V56">
        <f t="shared" si="29"/>
        <v>-0.98238022555360993</v>
      </c>
      <c r="X56">
        <f t="shared" si="7"/>
        <v>-10.290344370808004</v>
      </c>
      <c r="Y56">
        <f t="shared" si="8"/>
        <v>-0.49001639860990498</v>
      </c>
      <c r="Z56">
        <f t="shared" si="9"/>
        <v>3.3624566544278256E-2</v>
      </c>
      <c r="AA56">
        <f t="shared" si="30"/>
        <v>3.8253175175674656E-2</v>
      </c>
    </row>
    <row r="57" spans="1:27" x14ac:dyDescent="0.2">
      <c r="A57" t="str">
        <f t="shared" si="10"/>
        <v>Litwa</v>
      </c>
      <c r="B57">
        <f t="shared" si="11"/>
        <v>-0.54937264545850317</v>
      </c>
      <c r="C57">
        <f t="shared" si="12"/>
        <v>0.34096718990514996</v>
      </c>
      <c r="D57" s="11">
        <f t="shared" si="31"/>
        <v>0.43497774007811396</v>
      </c>
      <c r="E57" s="11">
        <f t="shared" si="32"/>
        <v>-0.16030556622534761</v>
      </c>
      <c r="F57" s="11">
        <f t="shared" si="13"/>
        <v>0.49455935659067024</v>
      </c>
      <c r="G57" s="11">
        <f t="shared" si="14"/>
        <v>-0.96477507894943293</v>
      </c>
      <c r="H57" s="11">
        <f t="shared" si="15"/>
        <v>0.24169942690921273</v>
      </c>
      <c r="I57" s="11">
        <f t="shared" si="16"/>
        <v>0.93265259394503819</v>
      </c>
      <c r="J57" s="11">
        <f t="shared" si="17"/>
        <v>-0.20246186019892795</v>
      </c>
      <c r="K57" s="11">
        <f t="shared" si="18"/>
        <v>0.81079045699120578</v>
      </c>
      <c r="L57">
        <f t="shared" si="19"/>
        <v>0.42286274207177765</v>
      </c>
      <c r="M57">
        <f t="shared" si="20"/>
        <v>-0.61035476468782901</v>
      </c>
      <c r="N57">
        <f t="shared" si="21"/>
        <v>-0.31482440588638999</v>
      </c>
      <c r="O57">
        <f t="shared" si="22"/>
        <v>-0.78407676796694337</v>
      </c>
      <c r="P57">
        <f t="shared" si="23"/>
        <v>0.33764501894858917</v>
      </c>
      <c r="Q57">
        <f t="shared" si="24"/>
        <v>-1.3234344136503973</v>
      </c>
      <c r="R57">
        <f t="shared" si="25"/>
        <v>-0.37994391335875344</v>
      </c>
      <c r="S57">
        <f t="shared" si="26"/>
        <v>-0.1222815801274573</v>
      </c>
      <c r="T57" s="11">
        <f t="shared" si="27"/>
        <v>1.1951105494956107</v>
      </c>
      <c r="U57" s="11">
        <f t="shared" si="28"/>
        <v>-0.96486139167222151</v>
      </c>
      <c r="V57">
        <f t="shared" si="29"/>
        <v>-0.85881940001458046</v>
      </c>
      <c r="X57">
        <f t="shared" si="7"/>
        <v>-2.0242467132614155</v>
      </c>
      <c r="Y57">
        <f t="shared" si="8"/>
        <v>-9.6392700631495978E-2</v>
      </c>
      <c r="Z57">
        <f t="shared" si="9"/>
        <v>0.42724826452268727</v>
      </c>
      <c r="AA57">
        <f t="shared" si="30"/>
        <v>0.48606136482881918</v>
      </c>
    </row>
    <row r="58" spans="1:27" x14ac:dyDescent="0.2">
      <c r="A58" t="str">
        <f t="shared" si="10"/>
        <v>Luksemburg</v>
      </c>
      <c r="B58">
        <f t="shared" si="11"/>
        <v>0.11366330595693178</v>
      </c>
      <c r="C58">
        <f t="shared" si="12"/>
        <v>-0.10965504827349906</v>
      </c>
      <c r="D58" s="11">
        <f t="shared" si="31"/>
        <v>0.37608702372747449</v>
      </c>
      <c r="E58" s="11">
        <f t="shared" si="32"/>
        <v>-1.3559326591319911</v>
      </c>
      <c r="F58" s="11">
        <f t="shared" si="13"/>
        <v>0.85881887432085147</v>
      </c>
      <c r="G58" s="11">
        <f t="shared" si="14"/>
        <v>0.56220248503051939</v>
      </c>
      <c r="H58" s="11">
        <f t="shared" si="15"/>
        <v>-0.2021680462394061</v>
      </c>
      <c r="I58" s="11">
        <f t="shared" si="16"/>
        <v>-1.0740794217153922</v>
      </c>
      <c r="J58" s="11">
        <f t="shared" si="17"/>
        <v>0.18485648105119509</v>
      </c>
      <c r="K58" s="11">
        <f t="shared" si="18"/>
        <v>-1.300682583229452</v>
      </c>
      <c r="L58">
        <f t="shared" si="19"/>
        <v>-1.048795162539607</v>
      </c>
      <c r="M58">
        <f t="shared" si="20"/>
        <v>-0.83412262604364451</v>
      </c>
      <c r="N58">
        <f t="shared" si="21"/>
        <v>-0.61308929980520888</v>
      </c>
      <c r="O58">
        <f t="shared" si="22"/>
        <v>-0.70514899366352124</v>
      </c>
      <c r="P58">
        <f t="shared" si="23"/>
        <v>-0.34123698723527596</v>
      </c>
      <c r="Q58">
        <f t="shared" si="24"/>
        <v>4.7806881902790553E-2</v>
      </c>
      <c r="R58">
        <f t="shared" si="25"/>
        <v>-0.44813507184859785</v>
      </c>
      <c r="S58">
        <f t="shared" si="26"/>
        <v>0.11384836770487268</v>
      </c>
      <c r="T58" s="11">
        <f t="shared" si="27"/>
        <v>0.29468479302631506</v>
      </c>
      <c r="U58" s="11">
        <f t="shared" si="28"/>
        <v>0.89420286891297218</v>
      </c>
      <c r="V58">
        <f t="shared" si="29"/>
        <v>-1.0740781318259789</v>
      </c>
      <c r="X58">
        <f t="shared" si="7"/>
        <v>-5.660952949917653</v>
      </c>
      <c r="Y58">
        <f t="shared" si="8"/>
        <v>-0.2695691880913168</v>
      </c>
      <c r="Z58">
        <f t="shared" si="9"/>
        <v>0.25407177706286643</v>
      </c>
      <c r="AA58">
        <f t="shared" si="30"/>
        <v>0.28904617052482529</v>
      </c>
    </row>
    <row r="59" spans="1:27" x14ac:dyDescent="0.2">
      <c r="A59" t="str">
        <f t="shared" si="10"/>
        <v>Łotwa</v>
      </c>
      <c r="B59">
        <f t="shared" si="11"/>
        <v>-0.41676545517541619</v>
      </c>
      <c r="C59">
        <f t="shared" si="12"/>
        <v>1.6011819237945939</v>
      </c>
      <c r="D59" s="11">
        <f t="shared" si="31"/>
        <v>1.0601253444156713</v>
      </c>
      <c r="E59" s="11">
        <f t="shared" si="32"/>
        <v>-0.315538918066818</v>
      </c>
      <c r="F59" s="11">
        <f t="shared" si="13"/>
        <v>0.78573495834313989</v>
      </c>
      <c r="G59" s="11">
        <f t="shared" si="14"/>
        <v>-2.2157392057085192</v>
      </c>
      <c r="H59" s="11">
        <f t="shared" si="15"/>
        <v>-6.8663580540135579E-3</v>
      </c>
      <c r="I59" s="11">
        <f t="shared" si="16"/>
        <v>-0.13760448107385806</v>
      </c>
      <c r="J59" s="11">
        <f t="shared" si="17"/>
        <v>0.47534523698878739</v>
      </c>
      <c r="K59" s="11">
        <f t="shared" si="18"/>
        <v>1.2816945163209927</v>
      </c>
      <c r="L59">
        <f t="shared" si="19"/>
        <v>1.7798460047653923</v>
      </c>
      <c r="M59">
        <f t="shared" si="20"/>
        <v>-0.41893888328707118</v>
      </c>
      <c r="N59">
        <f t="shared" si="21"/>
        <v>1.2849600251327298</v>
      </c>
      <c r="O59">
        <f t="shared" si="22"/>
        <v>4.1787386369425983</v>
      </c>
      <c r="P59">
        <f t="shared" si="23"/>
        <v>-0.83154065836806745</v>
      </c>
      <c r="Q59">
        <f t="shared" si="24"/>
        <v>-0.62148946473626554</v>
      </c>
      <c r="R59">
        <f t="shared" si="25"/>
        <v>-0.49866959108660752</v>
      </c>
      <c r="S59">
        <f t="shared" si="26"/>
        <v>-1.0668013714567763</v>
      </c>
      <c r="T59" s="11">
        <f t="shared" si="27"/>
        <v>0.6057409634429809</v>
      </c>
      <c r="U59" s="11">
        <f t="shared" si="28"/>
        <v>-1.5685781360890632</v>
      </c>
      <c r="V59">
        <f t="shared" si="29"/>
        <v>-0.9300640462296379</v>
      </c>
      <c r="X59">
        <f t="shared" si="7"/>
        <v>4.0247710408147714</v>
      </c>
      <c r="Y59">
        <f t="shared" si="8"/>
        <v>0.19165576384832245</v>
      </c>
      <c r="Z59">
        <f t="shared" si="9"/>
        <v>0.71529672900250563</v>
      </c>
      <c r="AA59">
        <f t="shared" si="30"/>
        <v>0.81376130279889258</v>
      </c>
    </row>
    <row r="60" spans="1:27" x14ac:dyDescent="0.2">
      <c r="A60" t="str">
        <f t="shared" si="10"/>
        <v>Malta</v>
      </c>
      <c r="B60">
        <f t="shared" si="11"/>
        <v>-0.15155107460924222</v>
      </c>
      <c r="C60">
        <f t="shared" si="12"/>
        <v>-0.77413190796066067</v>
      </c>
      <c r="D60" s="11">
        <f t="shared" si="31"/>
        <v>1.9291255068289003E-2</v>
      </c>
      <c r="E60" s="11">
        <f t="shared" si="32"/>
        <v>-1.415383730050001</v>
      </c>
      <c r="F60" s="11">
        <f t="shared" si="13"/>
        <v>-0.40912906478452471</v>
      </c>
      <c r="G60" s="11">
        <f t="shared" si="14"/>
        <v>0.93615617416846697</v>
      </c>
      <c r="H60" s="11">
        <f t="shared" si="15"/>
        <v>-0.80582780972152745</v>
      </c>
      <c r="I60" s="11">
        <f t="shared" si="16"/>
        <v>1.186838649262026</v>
      </c>
      <c r="J60" s="11">
        <f t="shared" si="17"/>
        <v>-3.7851565167625663</v>
      </c>
      <c r="K60" s="11">
        <f t="shared" si="18"/>
        <v>-0.85256420418981593</v>
      </c>
      <c r="L60">
        <f t="shared" si="19"/>
        <v>-1.1825822447770056</v>
      </c>
      <c r="M60">
        <f t="shared" si="20"/>
        <v>-0.8502986160211734</v>
      </c>
      <c r="N60">
        <f t="shared" si="21"/>
        <v>-1.2096190876428468</v>
      </c>
      <c r="O60">
        <f t="shared" si="22"/>
        <v>-0.72256498142061432</v>
      </c>
      <c r="P60">
        <f t="shared" si="23"/>
        <v>-0.34123698723527596</v>
      </c>
      <c r="Q60">
        <f t="shared" si="24"/>
        <v>0.94564344446737736</v>
      </c>
      <c r="R60">
        <f t="shared" si="25"/>
        <v>-0.47918640294665193</v>
      </c>
      <c r="S60">
        <f t="shared" si="26"/>
        <v>-1.8932561888699306</v>
      </c>
      <c r="T60" s="11">
        <f t="shared" si="27"/>
        <v>0.19645652868420985</v>
      </c>
      <c r="U60" s="11">
        <f t="shared" si="28"/>
        <v>0.60671870490495261</v>
      </c>
      <c r="V60">
        <f t="shared" si="29"/>
        <v>-1.5076207801334965E-2</v>
      </c>
      <c r="X60">
        <f t="shared" si="7"/>
        <v>-10.996460268237849</v>
      </c>
      <c r="Y60">
        <f t="shared" si="8"/>
        <v>-0.52364096515418324</v>
      </c>
      <c r="Z60">
        <f t="shared" si="9"/>
        <v>0</v>
      </c>
      <c r="AA60">
        <f t="shared" si="30"/>
        <v>0</v>
      </c>
    </row>
    <row r="61" spans="1:27" x14ac:dyDescent="0.2">
      <c r="A61" t="str">
        <f t="shared" si="10"/>
        <v>Niemcy</v>
      </c>
      <c r="B61">
        <f t="shared" si="11"/>
        <v>-0.54937264545850317</v>
      </c>
      <c r="C61">
        <f t="shared" si="12"/>
        <v>0.8145024232454261</v>
      </c>
      <c r="D61" s="11">
        <f t="shared" si="31"/>
        <v>-2.8629023755576961</v>
      </c>
      <c r="E61" s="11">
        <f t="shared" si="32"/>
        <v>-0.12397435621989707</v>
      </c>
      <c r="F61" s="11">
        <f t="shared" si="13"/>
        <v>0.68480955056439552</v>
      </c>
      <c r="G61" s="11">
        <f t="shared" si="14"/>
        <v>1.1364885076352247</v>
      </c>
      <c r="H61" s="11">
        <f t="shared" si="15"/>
        <v>-1.33846877749987</v>
      </c>
      <c r="I61" s="11">
        <f t="shared" si="16"/>
        <v>0.45103691018653508</v>
      </c>
      <c r="J61" s="11">
        <f t="shared" si="17"/>
        <v>0.57217482230131811</v>
      </c>
      <c r="K61" s="11">
        <f t="shared" si="18"/>
        <v>-0.39685059838679632</v>
      </c>
      <c r="L61">
        <f t="shared" si="19"/>
        <v>-0.45630951263112735</v>
      </c>
      <c r="M61">
        <f t="shared" si="20"/>
        <v>-0.27065897515972354</v>
      </c>
      <c r="N61">
        <f t="shared" si="21"/>
        <v>6.4785459101197804E-2</v>
      </c>
      <c r="O61">
        <f t="shared" si="22"/>
        <v>-0.72960548710965201</v>
      </c>
      <c r="P61">
        <f t="shared" si="23"/>
        <v>-0.26580565321484645</v>
      </c>
      <c r="Q61">
        <f t="shared" si="24"/>
        <v>-0.42559785108581</v>
      </c>
      <c r="R61">
        <f t="shared" si="25"/>
        <v>4.4731964823782961</v>
      </c>
      <c r="S61">
        <f t="shared" si="26"/>
        <v>1.7667580025311813</v>
      </c>
      <c r="T61" s="11">
        <f t="shared" si="27"/>
        <v>0.6057409634429809</v>
      </c>
      <c r="U61" s="11">
        <f t="shared" si="28"/>
        <v>0.5396390666364147</v>
      </c>
      <c r="V61">
        <f t="shared" si="29"/>
        <v>2.0854210006335068</v>
      </c>
      <c r="X61">
        <f t="shared" si="7"/>
        <v>5.7750069563325539</v>
      </c>
      <c r="Y61">
        <f t="shared" si="8"/>
        <v>0.27500033125393114</v>
      </c>
      <c r="Z61">
        <f t="shared" si="9"/>
        <v>0.79864129640811443</v>
      </c>
      <c r="AA61">
        <f t="shared" si="30"/>
        <v>0.90857871353664077</v>
      </c>
    </row>
    <row r="62" spans="1:27" x14ac:dyDescent="0.2">
      <c r="A62" t="str">
        <f t="shared" si="10"/>
        <v>Polska</v>
      </c>
      <c r="B62">
        <f t="shared" si="11"/>
        <v>-0.81458702602467714</v>
      </c>
      <c r="C62">
        <f t="shared" si="12"/>
        <v>0.99780638453843662</v>
      </c>
      <c r="D62" s="11">
        <f t="shared" si="31"/>
        <v>1.9291255068289003E-2</v>
      </c>
      <c r="E62" s="11">
        <f t="shared" si="32"/>
        <v>1.2400974376211076</v>
      </c>
      <c r="F62" s="11">
        <f t="shared" si="13"/>
        <v>-0.82095113100813732</v>
      </c>
      <c r="G62" s="11">
        <f t="shared" si="14"/>
        <v>-0.16344574508240253</v>
      </c>
      <c r="H62" s="11">
        <f t="shared" si="15"/>
        <v>0.29496352368704715</v>
      </c>
      <c r="I62" s="11">
        <f t="shared" si="16"/>
        <v>0.63833189831484172</v>
      </c>
      <c r="J62" s="11">
        <f t="shared" si="17"/>
        <v>-0.2992914455114587</v>
      </c>
      <c r="K62" s="11">
        <f t="shared" si="18"/>
        <v>1.4487895051154334</v>
      </c>
      <c r="L62">
        <f t="shared" si="19"/>
        <v>-0.53275927390964084</v>
      </c>
      <c r="M62">
        <f t="shared" si="20"/>
        <v>0.23079671414367034</v>
      </c>
      <c r="N62">
        <f t="shared" si="21"/>
        <v>-0.99269916479279663</v>
      </c>
      <c r="O62">
        <f t="shared" si="22"/>
        <v>0.57251751243131188</v>
      </c>
      <c r="P62">
        <f t="shared" si="23"/>
        <v>0.79023302307116594</v>
      </c>
      <c r="Q62">
        <f t="shared" si="24"/>
        <v>6.4131183040328152E-2</v>
      </c>
      <c r="R62">
        <f t="shared" si="25"/>
        <v>0.25204200193105419</v>
      </c>
      <c r="S62">
        <f t="shared" si="26"/>
        <v>0.11384836770487268</v>
      </c>
      <c r="T62" s="11">
        <f t="shared" si="27"/>
        <v>-2.0464221737938537</v>
      </c>
      <c r="U62" s="11">
        <f t="shared" si="28"/>
        <v>-1.3098423884818451</v>
      </c>
      <c r="V62">
        <f t="shared" si="29"/>
        <v>2.3424575629402287</v>
      </c>
      <c r="X62">
        <f t="shared" si="7"/>
        <v>2.0253080210029752</v>
      </c>
      <c r="Y62">
        <f t="shared" si="8"/>
        <v>9.6443239095379774E-2</v>
      </c>
      <c r="Z62">
        <f t="shared" si="9"/>
        <v>0.62008420424956301</v>
      </c>
      <c r="AA62">
        <f t="shared" si="30"/>
        <v>0.70544224436593428</v>
      </c>
    </row>
    <row r="63" spans="1:27" x14ac:dyDescent="0.2">
      <c r="A63" t="str">
        <f t="shared" si="10"/>
        <v>Portugalia</v>
      </c>
      <c r="B63">
        <f t="shared" si="11"/>
        <v>0.37887768652310577</v>
      </c>
      <c r="C63">
        <f t="shared" si="12"/>
        <v>-0.49917596602114606</v>
      </c>
      <c r="D63" s="11">
        <f t="shared" si="31"/>
        <v>0.5255788421560208</v>
      </c>
      <c r="E63" s="11">
        <f t="shared" si="32"/>
        <v>-0.88692976633435738</v>
      </c>
      <c r="F63" s="11">
        <f t="shared" si="13"/>
        <v>-0.3743272000332335</v>
      </c>
      <c r="G63" s="11">
        <f t="shared" si="14"/>
        <v>-0.54185126385294469</v>
      </c>
      <c r="H63" s="11">
        <f t="shared" si="15"/>
        <v>-0.69929961616585934</v>
      </c>
      <c r="I63" s="11">
        <f t="shared" si="16"/>
        <v>-0.11084805419838527</v>
      </c>
      <c r="J63" s="11">
        <f t="shared" si="17"/>
        <v>8.8026895738664332E-2</v>
      </c>
      <c r="K63" s="11">
        <f t="shared" si="18"/>
        <v>0.35507685118818616</v>
      </c>
      <c r="L63">
        <f t="shared" si="19"/>
        <v>0.79555532830453113</v>
      </c>
      <c r="M63">
        <f t="shared" si="20"/>
        <v>0.35750863563431279</v>
      </c>
      <c r="N63">
        <f t="shared" si="21"/>
        <v>0.68843023729509178</v>
      </c>
      <c r="O63">
        <f t="shared" si="22"/>
        <v>0.67293735673284893</v>
      </c>
      <c r="P63">
        <f t="shared" si="23"/>
        <v>-0.68067799032720844</v>
      </c>
      <c r="Q63">
        <f t="shared" si="24"/>
        <v>0.29267139896585964</v>
      </c>
      <c r="R63">
        <f t="shared" si="25"/>
        <v>-0.38725010891123679</v>
      </c>
      <c r="S63">
        <f t="shared" si="26"/>
        <v>-0.94873639754061145</v>
      </c>
      <c r="T63" s="11">
        <f t="shared" si="27"/>
        <v>-0.63848371822368211</v>
      </c>
      <c r="U63" s="11">
        <f t="shared" si="28"/>
        <v>7.9664404223583174E-2</v>
      </c>
      <c r="V63">
        <f t="shared" si="29"/>
        <v>-0.39533485655647688</v>
      </c>
      <c r="X63">
        <f t="shared" si="7"/>
        <v>-1.9285873014029375</v>
      </c>
      <c r="Y63">
        <f t="shared" si="8"/>
        <v>-9.183749054299703E-2</v>
      </c>
      <c r="Z63">
        <f t="shared" si="9"/>
        <v>0.43180347461118618</v>
      </c>
      <c r="AA63">
        <f t="shared" si="30"/>
        <v>0.49124362492570067</v>
      </c>
    </row>
    <row r="64" spans="1:27" x14ac:dyDescent="0.2">
      <c r="A64" t="str">
        <f t="shared" si="10"/>
        <v>Rumunia</v>
      </c>
      <c r="B64">
        <f t="shared" si="11"/>
        <v>-0.15155107460924222</v>
      </c>
      <c r="C64">
        <f t="shared" si="12"/>
        <v>-2.8133884773453977</v>
      </c>
      <c r="D64" s="11">
        <f t="shared" si="31"/>
        <v>3.1802835831428386E-2</v>
      </c>
      <c r="E64" s="11">
        <f t="shared" si="32"/>
        <v>0.91641938484527607</v>
      </c>
      <c r="F64" s="11">
        <f t="shared" si="13"/>
        <v>-0.26296123282910172</v>
      </c>
      <c r="G64" s="11">
        <f t="shared" si="14"/>
        <v>-0.68430981209597241</v>
      </c>
      <c r="H64" s="11">
        <f t="shared" si="15"/>
        <v>-1.1715746075959899</v>
      </c>
      <c r="I64" s="11">
        <f t="shared" si="16"/>
        <v>0.34401120268464536</v>
      </c>
      <c r="J64" s="11">
        <f t="shared" si="17"/>
        <v>0.66900440761384883</v>
      </c>
      <c r="K64" s="11">
        <f t="shared" si="18"/>
        <v>0.8791474978616588</v>
      </c>
      <c r="L64">
        <f t="shared" si="19"/>
        <v>0.44197518239140632</v>
      </c>
      <c r="M64">
        <f t="shared" si="20"/>
        <v>-6.5763102111024929E-2</v>
      </c>
      <c r="N64">
        <f t="shared" si="21"/>
        <v>-1.0469291455053091</v>
      </c>
      <c r="O64">
        <f t="shared" si="22"/>
        <v>0.50025969088592537</v>
      </c>
      <c r="P64">
        <f t="shared" si="23"/>
        <v>0.60165468802009248</v>
      </c>
      <c r="Q64">
        <f t="shared" si="24"/>
        <v>-1.1275427999999421</v>
      </c>
      <c r="R64">
        <f t="shared" si="25"/>
        <v>-0.37689966521188539</v>
      </c>
      <c r="S64">
        <f t="shared" si="26"/>
        <v>-0.47647650187595197</v>
      </c>
      <c r="T64" s="11">
        <f t="shared" si="27"/>
        <v>-0.47476994432017383</v>
      </c>
      <c r="U64" s="11">
        <f t="shared" si="28"/>
        <v>-1.5321634753147138</v>
      </c>
      <c r="V64">
        <f t="shared" si="29"/>
        <v>0.96120527063797312</v>
      </c>
      <c r="X64">
        <f t="shared" si="7"/>
        <v>-4.8388496780424513</v>
      </c>
      <c r="Y64">
        <f t="shared" si="8"/>
        <v>-0.23042141324011672</v>
      </c>
      <c r="Z64">
        <f t="shared" si="9"/>
        <v>0.29321955191406651</v>
      </c>
      <c r="AA64">
        <f t="shared" si="30"/>
        <v>0.33358285435534607</v>
      </c>
    </row>
    <row r="65" spans="1:27" x14ac:dyDescent="0.2">
      <c r="A65" t="str">
        <f t="shared" si="10"/>
        <v>Słowacja</v>
      </c>
      <c r="B65">
        <f t="shared" si="11"/>
        <v>-0.2841582648923292</v>
      </c>
      <c r="C65">
        <f t="shared" si="12"/>
        <v>-0.30823433967426056</v>
      </c>
      <c r="D65" s="11">
        <f t="shared" si="31"/>
        <v>1.0646553995195667</v>
      </c>
      <c r="E65" s="11">
        <f t="shared" si="32"/>
        <v>-0.21975663714335741</v>
      </c>
      <c r="F65" s="11">
        <f t="shared" si="13"/>
        <v>1.5329392807114197E-3</v>
      </c>
      <c r="G65" s="11">
        <f t="shared" si="14"/>
        <v>-0.25248233773429479</v>
      </c>
      <c r="H65" s="11">
        <f t="shared" si="15"/>
        <v>0.34822762046488148</v>
      </c>
      <c r="I65" s="11">
        <f t="shared" si="16"/>
        <v>0.77211403269220369</v>
      </c>
      <c r="J65" s="11">
        <f t="shared" si="17"/>
        <v>0.86266357823891049</v>
      </c>
      <c r="K65" s="11">
        <f t="shared" si="18"/>
        <v>1.7298128953606289</v>
      </c>
      <c r="L65">
        <f t="shared" si="19"/>
        <v>-0.56142793438908345</v>
      </c>
      <c r="M65">
        <f t="shared" si="20"/>
        <v>7.0288527878548017E-3</v>
      </c>
      <c r="N65">
        <f t="shared" si="21"/>
        <v>0.41728033373252921</v>
      </c>
      <c r="O65">
        <f t="shared" si="22"/>
        <v>-0.50838538730146887</v>
      </c>
      <c r="P65">
        <f t="shared" si="23"/>
        <v>1.9217030333776079</v>
      </c>
      <c r="Q65">
        <f t="shared" si="24"/>
        <v>-0.62148946473626554</v>
      </c>
      <c r="R65">
        <f t="shared" si="25"/>
        <v>-0.47857755331727836</v>
      </c>
      <c r="S65">
        <f t="shared" si="26"/>
        <v>-0.35841152795978698</v>
      </c>
      <c r="T65" s="11">
        <f t="shared" si="27"/>
        <v>-1.5880236068640303</v>
      </c>
      <c r="U65" s="11">
        <f t="shared" si="28"/>
        <v>-8.3243288714294567E-2</v>
      </c>
      <c r="V65">
        <f t="shared" si="29"/>
        <v>-1.431163671625502E-2</v>
      </c>
      <c r="X65">
        <f t="shared" si="7"/>
        <v>1.846516706012189</v>
      </c>
      <c r="Y65">
        <f t="shared" si="8"/>
        <v>8.7929366952961385E-2</v>
      </c>
      <c r="Z65">
        <f t="shared" si="9"/>
        <v>0.61157033210714462</v>
      </c>
      <c r="AA65">
        <f t="shared" si="30"/>
        <v>0.69575639036218506</v>
      </c>
    </row>
    <row r="66" spans="1:27" x14ac:dyDescent="0.2">
      <c r="A66" t="str">
        <f t="shared" si="10"/>
        <v>Słowenia</v>
      </c>
      <c r="B66">
        <f t="shared" si="11"/>
        <v>2.2353783504863238</v>
      </c>
      <c r="C66">
        <f t="shared" si="12"/>
        <v>-0.41516165042851577</v>
      </c>
      <c r="D66" s="11">
        <f t="shared" si="31"/>
        <v>1.0646553995195667</v>
      </c>
      <c r="E66" s="11">
        <f t="shared" si="32"/>
        <v>0.16997816109692956</v>
      </c>
      <c r="F66" s="11">
        <f t="shared" si="13"/>
        <v>0.66160830739686793</v>
      </c>
      <c r="G66" s="11">
        <f t="shared" si="14"/>
        <v>-0.32371161185580871</v>
      </c>
      <c r="H66" s="11">
        <f t="shared" si="15"/>
        <v>0.68556690005783161</v>
      </c>
      <c r="I66" s="11">
        <f t="shared" si="16"/>
        <v>-0.25800840201348368</v>
      </c>
      <c r="J66" s="11">
        <f t="shared" si="17"/>
        <v>-0.10563227488639718</v>
      </c>
      <c r="K66" s="11">
        <f t="shared" si="18"/>
        <v>-3.2279713744380559E-2</v>
      </c>
      <c r="L66">
        <f t="shared" si="19"/>
        <v>0.29863187999419333</v>
      </c>
      <c r="M66">
        <f t="shared" si="20"/>
        <v>-0.72628269286011904</v>
      </c>
      <c r="N66">
        <f t="shared" si="21"/>
        <v>0.2274754012387353</v>
      </c>
      <c r="O66">
        <f t="shared" si="22"/>
        <v>-0.75739695693480069</v>
      </c>
      <c r="P66">
        <f t="shared" si="23"/>
        <v>0.82794869008138072</v>
      </c>
      <c r="Q66">
        <f t="shared" si="24"/>
        <v>0.57018451830400463</v>
      </c>
      <c r="R66">
        <f t="shared" si="25"/>
        <v>-0.43778462814924646</v>
      </c>
      <c r="S66">
        <f t="shared" si="26"/>
        <v>2.2390178981958404</v>
      </c>
      <c r="T66" s="11">
        <f t="shared" si="27"/>
        <v>0.55662683127192825</v>
      </c>
      <c r="U66" s="11">
        <f t="shared" si="28"/>
        <v>0.83670603611136818</v>
      </c>
      <c r="V66">
        <f t="shared" si="29"/>
        <v>-0.9639775494094992</v>
      </c>
      <c r="X66">
        <f t="shared" si="7"/>
        <v>6.3535428934727198</v>
      </c>
      <c r="Y66">
        <f t="shared" si="8"/>
        <v>0.30254966159393903</v>
      </c>
      <c r="Z66">
        <f t="shared" si="9"/>
        <v>0.82619062674812227</v>
      </c>
      <c r="AA66">
        <f t="shared" si="30"/>
        <v>0.9399203624492326</v>
      </c>
    </row>
    <row r="67" spans="1:27" x14ac:dyDescent="0.2">
      <c r="A67" t="str">
        <f t="shared" si="10"/>
        <v>Szwecja</v>
      </c>
      <c r="B67">
        <f t="shared" si="11"/>
        <v>-1.8943884326155219E-2</v>
      </c>
      <c r="C67">
        <f t="shared" si="12"/>
        <v>0.61592313184466563</v>
      </c>
      <c r="D67" s="11">
        <f t="shared" si="31"/>
        <v>0.55728922788328816</v>
      </c>
      <c r="E67" s="11">
        <f t="shared" si="32"/>
        <v>0.66540375208034541</v>
      </c>
      <c r="F67" s="11">
        <f t="shared" si="13"/>
        <v>0.88434024180513171</v>
      </c>
      <c r="G67" s="11">
        <f t="shared" si="14"/>
        <v>0.57555797392830343</v>
      </c>
      <c r="H67" s="11">
        <f t="shared" si="15"/>
        <v>1.5555471474291245</v>
      </c>
      <c r="I67" s="11">
        <f t="shared" si="16"/>
        <v>-0.11084805419838527</v>
      </c>
      <c r="J67" s="11">
        <f t="shared" si="17"/>
        <v>0.47534523698878739</v>
      </c>
      <c r="K67" s="11">
        <f t="shared" si="18"/>
        <v>0.16519618210359463</v>
      </c>
      <c r="L67">
        <f t="shared" si="19"/>
        <v>2.888367543303838</v>
      </c>
      <c r="M67">
        <f t="shared" si="20"/>
        <v>-0.72897869118970715</v>
      </c>
      <c r="N67">
        <f t="shared" si="21"/>
        <v>0.68843023729509178</v>
      </c>
      <c r="O67">
        <f t="shared" si="22"/>
        <v>-0.41204162524095367</v>
      </c>
      <c r="P67">
        <f t="shared" si="23"/>
        <v>-0.71839365733742322</v>
      </c>
      <c r="Q67">
        <f t="shared" si="24"/>
        <v>-1.1660215098237001E-3</v>
      </c>
      <c r="R67">
        <f t="shared" si="25"/>
        <v>-0.45300586888358674</v>
      </c>
      <c r="S67">
        <f t="shared" si="26"/>
        <v>-0.35841152795978698</v>
      </c>
      <c r="T67" s="11">
        <f t="shared" si="27"/>
        <v>-0.68759785039473476</v>
      </c>
      <c r="U67" s="11">
        <f t="shared" si="28"/>
        <v>0.91336847984684011</v>
      </c>
      <c r="V67">
        <f t="shared" si="29"/>
        <v>-0.5846195254673302</v>
      </c>
      <c r="X67">
        <f t="shared" si="7"/>
        <v>5.9107624480011243</v>
      </c>
      <c r="Y67">
        <f t="shared" si="8"/>
        <v>0.28146487847624402</v>
      </c>
      <c r="Z67">
        <f t="shared" si="9"/>
        <v>0.80510584363042725</v>
      </c>
      <c r="AA67">
        <f t="shared" si="30"/>
        <v>0.91593314164505713</v>
      </c>
    </row>
    <row r="68" spans="1:27" x14ac:dyDescent="0.2">
      <c r="A68" t="str">
        <f t="shared" si="10"/>
        <v>Węgry</v>
      </c>
      <c r="B68">
        <f t="shared" si="11"/>
        <v>0.11366330595693178</v>
      </c>
      <c r="C68">
        <f t="shared" si="12"/>
        <v>-0.22422002408163033</v>
      </c>
      <c r="D68" s="11">
        <f t="shared" si="31"/>
        <v>-1.716798434272174</v>
      </c>
      <c r="E68" s="11">
        <f t="shared" si="32"/>
        <v>-0.14709421713245657</v>
      </c>
      <c r="F68" s="11">
        <f t="shared" si="13"/>
        <v>0.76717396380911795</v>
      </c>
      <c r="G68" s="11">
        <f t="shared" si="14"/>
        <v>9.9212203240679614E-2</v>
      </c>
      <c r="H68" s="11">
        <f t="shared" si="15"/>
        <v>0.75658569576161028</v>
      </c>
      <c r="I68" s="11">
        <f t="shared" si="16"/>
        <v>0.59819725800163326</v>
      </c>
      <c r="J68" s="11">
        <f t="shared" si="17"/>
        <v>0.76583399292637966</v>
      </c>
      <c r="K68" s="11">
        <f t="shared" si="18"/>
        <v>0.33229117089803517</v>
      </c>
      <c r="L68">
        <f t="shared" si="19"/>
        <v>-0.4849781731105699</v>
      </c>
      <c r="M68">
        <f t="shared" si="20"/>
        <v>1.2229240994321058</v>
      </c>
      <c r="N68">
        <f t="shared" si="21"/>
        <v>-0.69443427087397769</v>
      </c>
      <c r="O68">
        <f t="shared" si="22"/>
        <v>-0.49393382299239164</v>
      </c>
      <c r="P68">
        <f t="shared" si="23"/>
        <v>-1.795984143343301E-3</v>
      </c>
      <c r="Q68">
        <f t="shared" si="24"/>
        <v>0.27634709782832129</v>
      </c>
      <c r="R68">
        <f t="shared" si="25"/>
        <v>-0.16319344530174815</v>
      </c>
      <c r="S68">
        <f t="shared" si="26"/>
        <v>0.70417323728569703</v>
      </c>
      <c r="T68" s="11">
        <f t="shared" si="27"/>
        <v>-0.29468479302631506</v>
      </c>
      <c r="U68" s="11">
        <f t="shared" si="28"/>
        <v>-0.53363514566019199</v>
      </c>
      <c r="V68">
        <f t="shared" si="29"/>
        <v>-1.3419517572426234E-2</v>
      </c>
      <c r="X68">
        <f t="shared" si="7"/>
        <v>0.86821419697328739</v>
      </c>
      <c r="Y68">
        <f t="shared" si="8"/>
        <v>4.1343533189204161E-2</v>
      </c>
      <c r="Z68">
        <f t="shared" si="9"/>
        <v>0.56498449834338738</v>
      </c>
      <c r="AA68">
        <f t="shared" si="30"/>
        <v>0.64275775743339547</v>
      </c>
    </row>
    <row r="69" spans="1:27" x14ac:dyDescent="0.2">
      <c r="A69" t="str">
        <f t="shared" si="10"/>
        <v>Wielka Brytania</v>
      </c>
      <c r="B69">
        <f t="shared" si="11"/>
        <v>-0.94719421630776413</v>
      </c>
      <c r="C69">
        <f t="shared" si="12"/>
        <v>1.150559685615945</v>
      </c>
      <c r="D69" s="11">
        <f t="shared" si="31"/>
        <v>1.9291255068289003E-2</v>
      </c>
      <c r="E69" s="11">
        <f t="shared" si="32"/>
        <v>1.1872520412495433</v>
      </c>
      <c r="F69" s="11">
        <f t="shared" si="13"/>
        <v>0.10825865785133781</v>
      </c>
      <c r="G69" s="11">
        <f t="shared" si="14"/>
        <v>1.1676513150633869</v>
      </c>
      <c r="H69" s="11">
        <f t="shared" si="15"/>
        <v>-0.16665864838751671</v>
      </c>
      <c r="I69" s="11">
        <f t="shared" si="16"/>
        <v>1.0263000880091915</v>
      </c>
      <c r="J69" s="11">
        <f t="shared" si="17"/>
        <v>0.72182054505704751</v>
      </c>
      <c r="K69" s="11">
        <f t="shared" si="18"/>
        <v>-0.54115990689108584</v>
      </c>
      <c r="L69">
        <f t="shared" si="19"/>
        <v>-1.048795162539607</v>
      </c>
      <c r="M69">
        <f t="shared" si="20"/>
        <v>1.5814918772673281</v>
      </c>
      <c r="N69">
        <f t="shared" si="21"/>
        <v>-0.3419393962426463</v>
      </c>
      <c r="O69">
        <f t="shared" si="22"/>
        <v>1.0857333218690566</v>
      </c>
      <c r="P69">
        <f t="shared" si="23"/>
        <v>-0.756109324347638</v>
      </c>
      <c r="Q69">
        <f t="shared" si="24"/>
        <v>-0.67046236814887905</v>
      </c>
      <c r="R69">
        <f t="shared" si="25"/>
        <v>0.61856947881396784</v>
      </c>
      <c r="S69">
        <f t="shared" si="26"/>
        <v>-0.35841152795978698</v>
      </c>
      <c r="T69" s="11">
        <f t="shared" si="27"/>
        <v>0.55662683127192825</v>
      </c>
      <c r="U69" s="11">
        <f t="shared" si="28"/>
        <v>0.20424087529372509</v>
      </c>
      <c r="V69">
        <f t="shared" si="29"/>
        <v>1.41469978990356</v>
      </c>
      <c r="X69">
        <f t="shared" si="7"/>
        <v>6.0117652115093838</v>
      </c>
      <c r="Y69">
        <f t="shared" si="8"/>
        <v>0.28627453388139923</v>
      </c>
      <c r="Z69">
        <f t="shared" si="9"/>
        <v>0.80991549903558246</v>
      </c>
      <c r="AA69">
        <f t="shared" si="30"/>
        <v>0.92140487287185979</v>
      </c>
    </row>
    <row r="70" spans="1:27" x14ac:dyDescent="0.2">
      <c r="A70" t="str">
        <f t="shared" si="10"/>
        <v>Włochy</v>
      </c>
      <c r="B70">
        <f t="shared" si="11"/>
        <v>-1.8943884326155219E-2</v>
      </c>
      <c r="C70">
        <f t="shared" si="12"/>
        <v>0.79922709313767504</v>
      </c>
      <c r="D70" s="11">
        <f t="shared" si="31"/>
        <v>-0.14486931322049001</v>
      </c>
      <c r="E70" s="11">
        <f t="shared" si="32"/>
        <v>-0.94968367452559033</v>
      </c>
      <c r="F70" s="11">
        <f t="shared" si="13"/>
        <v>0.51660053759982127</v>
      </c>
      <c r="G70" s="11">
        <f t="shared" si="14"/>
        <v>0.8827342185773317</v>
      </c>
      <c r="H70" s="11">
        <f t="shared" si="15"/>
        <v>-0.64603551938802495</v>
      </c>
      <c r="I70" s="11">
        <f t="shared" si="16"/>
        <v>0.59819725800163326</v>
      </c>
      <c r="J70" s="11">
        <f t="shared" si="17"/>
        <v>0.37851565167625661</v>
      </c>
      <c r="K70" s="11">
        <f t="shared" si="18"/>
        <v>-0.35887446456987798</v>
      </c>
      <c r="L70">
        <f t="shared" si="19"/>
        <v>-0.39897219167224218</v>
      </c>
      <c r="M70">
        <f t="shared" si="20"/>
        <v>6.9036814368382021E-2</v>
      </c>
      <c r="N70">
        <f t="shared" si="21"/>
        <v>0.87823516978888572</v>
      </c>
      <c r="O70">
        <f t="shared" si="22"/>
        <v>0.17565532332818939</v>
      </c>
      <c r="P70">
        <f t="shared" si="23"/>
        <v>1.2805366942039575</v>
      </c>
      <c r="Q70">
        <f t="shared" si="24"/>
        <v>0.40694150692862502</v>
      </c>
      <c r="R70">
        <f t="shared" si="25"/>
        <v>0.43530574037251096</v>
      </c>
      <c r="S70">
        <f t="shared" si="26"/>
        <v>-4.2166062112923086E-3</v>
      </c>
      <c r="T70" s="11">
        <f t="shared" si="27"/>
        <v>-0.7367119825657874</v>
      </c>
      <c r="U70" s="11">
        <f t="shared" si="28"/>
        <v>-6.5808449788225878E-3</v>
      </c>
      <c r="V70">
        <f t="shared" si="29"/>
        <v>-1.2409555909079313E-2</v>
      </c>
      <c r="X70">
        <f t="shared" si="7"/>
        <v>3.1436879706159067</v>
      </c>
      <c r="Y70">
        <f t="shared" si="8"/>
        <v>0.14969942717218604</v>
      </c>
      <c r="Z70">
        <f t="shared" si="9"/>
        <v>0.67334039232636922</v>
      </c>
      <c r="AA70">
        <f t="shared" si="30"/>
        <v>0.76602944298477882</v>
      </c>
    </row>
    <row r="72" spans="1:27" x14ac:dyDescent="0.2">
      <c r="X72" t="s">
        <v>58</v>
      </c>
      <c r="Y72">
        <f>MIN(Y43:Y70)</f>
        <v>-0.52364096515418324</v>
      </c>
    </row>
    <row r="73" spans="1:27" x14ac:dyDescent="0.2">
      <c r="Y73" t="s">
        <v>60</v>
      </c>
      <c r="Z73">
        <f>MAX(Z43:Z70)</f>
        <v>0.87900066830688206</v>
      </c>
    </row>
    <row r="76" spans="1:27" x14ac:dyDescent="0.2">
      <c r="A76" t="s">
        <v>65</v>
      </c>
      <c r="B76" t="s">
        <v>61</v>
      </c>
    </row>
    <row r="77" spans="1:27" x14ac:dyDescent="0.2">
      <c r="A77" t="str">
        <f t="shared" ref="A77:A104" si="33">A43</f>
        <v>Austria</v>
      </c>
      <c r="B77">
        <f t="shared" ref="B77:B104" si="34">AA43</f>
        <v>0.78145497621805926</v>
      </c>
    </row>
    <row r="78" spans="1:27" x14ac:dyDescent="0.2">
      <c r="A78" t="str">
        <f t="shared" si="33"/>
        <v>Belgia</v>
      </c>
      <c r="B78">
        <f t="shared" si="34"/>
        <v>0.26429760632310112</v>
      </c>
    </row>
    <row r="79" spans="1:27" x14ac:dyDescent="0.2">
      <c r="A79" t="str">
        <f t="shared" si="33"/>
        <v>Bułgaria</v>
      </c>
      <c r="B79">
        <f t="shared" si="34"/>
        <v>0.48608053872599211</v>
      </c>
    </row>
    <row r="80" spans="1:27" x14ac:dyDescent="0.2">
      <c r="A80" t="str">
        <f t="shared" si="33"/>
        <v>Chorwacja</v>
      </c>
      <c r="B80">
        <f t="shared" si="34"/>
        <v>0.62333787928444906</v>
      </c>
    </row>
    <row r="81" spans="1:2" x14ac:dyDescent="0.2">
      <c r="A81" t="str">
        <f t="shared" si="33"/>
        <v>Cypr</v>
      </c>
      <c r="B81">
        <f t="shared" si="34"/>
        <v>0.19348813660239864</v>
      </c>
    </row>
    <row r="82" spans="1:2" x14ac:dyDescent="0.2">
      <c r="A82" t="str">
        <f t="shared" si="33"/>
        <v>Czechy</v>
      </c>
      <c r="B82">
        <f t="shared" si="34"/>
        <v>1</v>
      </c>
    </row>
    <row r="83" spans="1:2" x14ac:dyDescent="0.2">
      <c r="A83" t="str">
        <f t="shared" si="33"/>
        <v>Dania</v>
      </c>
      <c r="B83">
        <f t="shared" si="34"/>
        <v>0.77809442480594571</v>
      </c>
    </row>
    <row r="84" spans="1:2" x14ac:dyDescent="0.2">
      <c r="A84" t="str">
        <f t="shared" si="33"/>
        <v>Estonia</v>
      </c>
      <c r="B84">
        <f t="shared" si="34"/>
        <v>0.44657806702178504</v>
      </c>
    </row>
    <row r="85" spans="1:2" x14ac:dyDescent="0.2">
      <c r="A85" t="str">
        <f t="shared" si="33"/>
        <v>Finlandia</v>
      </c>
      <c r="B85">
        <f t="shared" si="34"/>
        <v>0.68947289812598078</v>
      </c>
    </row>
    <row r="86" spans="1:2" x14ac:dyDescent="0.2">
      <c r="A86" t="str">
        <f t="shared" si="33"/>
        <v>Francja</v>
      </c>
      <c r="B86">
        <f t="shared" si="34"/>
        <v>0.8075211775562624</v>
      </c>
    </row>
    <row r="87" spans="1:2" x14ac:dyDescent="0.2">
      <c r="A87" t="str">
        <f t="shared" si="33"/>
        <v>Grecja</v>
      </c>
      <c r="B87">
        <f t="shared" si="34"/>
        <v>0.39590224236356403</v>
      </c>
    </row>
    <row r="88" spans="1:2" x14ac:dyDescent="0.2">
      <c r="A88" t="str">
        <f t="shared" si="33"/>
        <v>Hiszpania</v>
      </c>
      <c r="B88">
        <f t="shared" si="34"/>
        <v>0.52475234254373404</v>
      </c>
    </row>
    <row r="89" spans="1:2" x14ac:dyDescent="0.2">
      <c r="A89" t="str">
        <f t="shared" si="33"/>
        <v>Holandia</v>
      </c>
      <c r="B89">
        <f t="shared" si="34"/>
        <v>0.74149388579291398</v>
      </c>
    </row>
    <row r="90" spans="1:2" x14ac:dyDescent="0.2">
      <c r="A90" t="str">
        <f t="shared" si="33"/>
        <v>Irlandia</v>
      </c>
      <c r="B90">
        <f t="shared" si="34"/>
        <v>3.8253175175674656E-2</v>
      </c>
    </row>
    <row r="91" spans="1:2" x14ac:dyDescent="0.2">
      <c r="A91" t="str">
        <f t="shared" si="33"/>
        <v>Litwa</v>
      </c>
      <c r="B91">
        <f t="shared" si="34"/>
        <v>0.48606136482881918</v>
      </c>
    </row>
    <row r="92" spans="1:2" x14ac:dyDescent="0.2">
      <c r="A92" t="str">
        <f t="shared" si="33"/>
        <v>Luksemburg</v>
      </c>
      <c r="B92">
        <f t="shared" si="34"/>
        <v>0.28904617052482529</v>
      </c>
    </row>
    <row r="93" spans="1:2" x14ac:dyDescent="0.2">
      <c r="A93" t="str">
        <f t="shared" si="33"/>
        <v>Łotwa</v>
      </c>
      <c r="B93">
        <f t="shared" si="34"/>
        <v>0.81376130279889258</v>
      </c>
    </row>
    <row r="94" spans="1:2" x14ac:dyDescent="0.2">
      <c r="A94" t="str">
        <f t="shared" si="33"/>
        <v>Malta</v>
      </c>
      <c r="B94">
        <f t="shared" si="34"/>
        <v>0</v>
      </c>
    </row>
    <row r="95" spans="1:2" x14ac:dyDescent="0.2">
      <c r="A95" t="str">
        <f t="shared" si="33"/>
        <v>Niemcy</v>
      </c>
      <c r="B95">
        <f t="shared" si="34"/>
        <v>0.90857871353664077</v>
      </c>
    </row>
    <row r="96" spans="1:2" x14ac:dyDescent="0.2">
      <c r="A96" t="str">
        <f t="shared" si="33"/>
        <v>Polska</v>
      </c>
      <c r="B96">
        <f t="shared" si="34"/>
        <v>0.70544224436593428</v>
      </c>
    </row>
    <row r="97" spans="1:2" x14ac:dyDescent="0.2">
      <c r="A97" t="str">
        <f t="shared" si="33"/>
        <v>Portugalia</v>
      </c>
      <c r="B97">
        <f t="shared" si="34"/>
        <v>0.49124362492570067</v>
      </c>
    </row>
    <row r="98" spans="1:2" x14ac:dyDescent="0.2">
      <c r="A98" t="str">
        <f t="shared" si="33"/>
        <v>Rumunia</v>
      </c>
      <c r="B98">
        <f t="shared" si="34"/>
        <v>0.33358285435534607</v>
      </c>
    </row>
    <row r="99" spans="1:2" x14ac:dyDescent="0.2">
      <c r="A99" t="str">
        <f t="shared" si="33"/>
        <v>Słowacja</v>
      </c>
      <c r="B99">
        <f t="shared" si="34"/>
        <v>0.69575639036218506</v>
      </c>
    </row>
    <row r="100" spans="1:2" x14ac:dyDescent="0.2">
      <c r="A100" t="str">
        <f t="shared" si="33"/>
        <v>Słowenia</v>
      </c>
      <c r="B100">
        <f t="shared" si="34"/>
        <v>0.9399203624492326</v>
      </c>
    </row>
    <row r="101" spans="1:2" x14ac:dyDescent="0.2">
      <c r="A101" t="str">
        <f t="shared" si="33"/>
        <v>Szwecja</v>
      </c>
      <c r="B101">
        <f t="shared" si="34"/>
        <v>0.91593314164505713</v>
      </c>
    </row>
    <row r="102" spans="1:2" x14ac:dyDescent="0.2">
      <c r="A102" t="str">
        <f t="shared" si="33"/>
        <v>Węgry</v>
      </c>
      <c r="B102">
        <f t="shared" si="34"/>
        <v>0.64275775743339547</v>
      </c>
    </row>
    <row r="103" spans="1:2" x14ac:dyDescent="0.2">
      <c r="A103" t="str">
        <f t="shared" si="33"/>
        <v>Wielka Brytania</v>
      </c>
      <c r="B103">
        <f t="shared" si="34"/>
        <v>0.92140487287185979</v>
      </c>
    </row>
    <row r="104" spans="1:2" x14ac:dyDescent="0.2">
      <c r="A104" t="str">
        <f t="shared" si="33"/>
        <v>Włochy</v>
      </c>
      <c r="B104">
        <f t="shared" si="34"/>
        <v>0.76602944298477882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3"/>
  <sheetViews>
    <sheetView zoomScale="70" zoomScaleNormal="7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2"/>
    <col min="20" max="21" width="9.140625" style="11"/>
    <col min="25" max="25" width="9.7109375" bestFit="1" customWidth="1"/>
  </cols>
  <sheetData>
    <row r="1" spans="1:22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s="12" t="str">
        <f>'ranking-standaryzacja'!L1</f>
        <v>X16</v>
      </c>
      <c r="M1" s="12" t="str">
        <f>'ranking-standaryzacja'!M1</f>
        <v>X17</v>
      </c>
      <c r="N1" s="12" t="str">
        <f>'ranking-standaryzacja'!N1</f>
        <v>X18</v>
      </c>
      <c r="O1" s="12" t="str">
        <f>'ranking-standaryzacja'!O1</f>
        <v>X19</v>
      </c>
      <c r="P1" s="12" t="str">
        <f>'ranking-standaryzacja'!P1</f>
        <v>X20</v>
      </c>
      <c r="Q1" s="12" t="str">
        <f>'ranking-standaryzacja'!Q1</f>
        <v>X21</v>
      </c>
      <c r="R1" s="12" t="str">
        <f>'ranking-standaryzacja'!R1</f>
        <v>X23</v>
      </c>
      <c r="S1" s="12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t="str">
        <f>'ranking-standaryzacja'!V1</f>
        <v>X27</v>
      </c>
    </row>
    <row r="2" spans="1:22" x14ac:dyDescent="0.2">
      <c r="B2" t="str">
        <f>'ranking-standaryzacja'!B2</f>
        <v>Chroniony obszar lądowy (% powierzchni państwa)</v>
      </c>
      <c r="C2" s="12" t="str">
        <f>'ranking-standaryzacja'!C2</f>
        <v>Indeks wydajnosci zasobów (rok 2000=100)</v>
      </c>
      <c r="D2" s="11" t="str">
        <f>'ranking-standaryzacja'!D2</f>
        <v>Połowy w regionach rybackich (tys.ton)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s="12" t="str">
        <f>'ranking-standaryzacja'!L2</f>
        <v>Odnawialna energia elektryczna (%konsumpcji prądu)</v>
      </c>
      <c r="M2" s="12" t="str">
        <f>'ranking-standaryzacja'!M2</f>
        <v>Krajowa konsumpcja biomasy (100 tys. ton ekwiwalentu oleju)</v>
      </c>
      <c r="N2" s="12" t="str">
        <f>'ranking-standaryzacja'!N2</f>
        <v>Uprawy ekologiczne (% użytków rolnych)</v>
      </c>
      <c r="O2" s="12" t="str">
        <f>'ranking-standaryzacja'!O2</f>
        <v>Odzysk odpadów (kg/osoba)</v>
      </c>
      <c r="P2" s="12" t="str">
        <f>'ranking-standaryzacja'!P2</f>
        <v>Wydatki na ochronę środoiwska (% PKB)</v>
      </c>
      <c r="Q2" s="12" t="str">
        <f>'ranking-standaryzacja'!Q2</f>
        <v>Dochody z podatków środoiwskowych (% PKB)</v>
      </c>
      <c r="R2" s="12" t="str">
        <f>'ranking-standaryzacja'!R2</f>
        <v>Patenty związane z recyklingiem i surowcami wtórnymi  (liczba)</v>
      </c>
      <c r="S2" s="12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t="str">
        <f>'ranking-standaryzacja'!V2</f>
        <v>Zatrudnienie w sektorze dóbr i usług środowiskowych (ekwiwalent pełnego czasu pracy ∙〖10〗^(-3); FTE)</v>
      </c>
    </row>
    <row r="3" spans="1:22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102.4</v>
      </c>
      <c r="D3">
        <f>'ranking-standaryzacja'!D3</f>
        <v>434</v>
      </c>
      <c r="E3">
        <f>'ranking-standaryzacja'!E3</f>
        <v>72.7</v>
      </c>
      <c r="F3">
        <f>'ranking-standaryzacja'!F3</f>
        <v>1.9</v>
      </c>
      <c r="G3">
        <f>'ranking-standaryzacja'!G3</f>
        <v>3.875</v>
      </c>
      <c r="H3">
        <f>'ranking-standaryzacja'!H3</f>
        <v>18.7</v>
      </c>
      <c r="I3">
        <f>'ranking-standaryzacja'!I3</f>
        <v>24.8</v>
      </c>
      <c r="J3">
        <f>'ranking-standaryzacja'!J3</f>
        <v>2</v>
      </c>
      <c r="K3">
        <f>'ranking-standaryzacja'!K3</f>
        <v>597</v>
      </c>
      <c r="L3">
        <f>'ranking-standaryzacja'!L3</f>
        <v>25.4</v>
      </c>
      <c r="M3">
        <f>'ranking-standaryzacja'!M3</f>
        <v>13</v>
      </c>
      <c r="N3">
        <f>'ranking-standaryzacja'!N3</f>
        <v>16.7</v>
      </c>
      <c r="O3">
        <f>'ranking-standaryzacja'!O3</f>
        <v>2214</v>
      </c>
      <c r="P3">
        <f>'ranking-standaryzacja'!P3</f>
        <v>0.33</v>
      </c>
      <c r="Q3">
        <f>'ranking-standaryzacja'!Q3</f>
        <v>2.4300000000000002</v>
      </c>
      <c r="R3">
        <f>'ranking-standaryzacja'!R3</f>
        <v>5.93</v>
      </c>
      <c r="S3">
        <f>'ranking-standaryzacja'!S3</f>
        <v>0.12</v>
      </c>
      <c r="T3">
        <f>'ranking-standaryzacja'!T3</f>
        <v>9.8000000000000007</v>
      </c>
      <c r="U3">
        <f>'ranking-standaryzacja'!U3</f>
        <v>17.8</v>
      </c>
      <c r="V3">
        <f>'ranking-standaryzacja'!V3</f>
        <v>166.80385803767996</v>
      </c>
    </row>
    <row r="4" spans="1:22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97.2</v>
      </c>
      <c r="D4">
        <f>'ranking-standaryzacja'!D4</f>
        <v>231.76190476190476</v>
      </c>
      <c r="E4">
        <f>'ranking-standaryzacja'!E4</f>
        <v>79.599999999999994</v>
      </c>
      <c r="F4">
        <f>'ranking-standaryzacja'!F4</f>
        <v>12.7</v>
      </c>
      <c r="G4">
        <f>'ranking-standaryzacja'!G4</f>
        <v>4.7</v>
      </c>
      <c r="H4">
        <f>'ranking-standaryzacja'!H4</f>
        <v>22.5</v>
      </c>
      <c r="I4">
        <f>'ranking-standaryzacja'!I4</f>
        <v>16.7</v>
      </c>
      <c r="J4">
        <f>'ranking-standaryzacja'!J4</f>
        <v>10</v>
      </c>
      <c r="K4">
        <f>'ranking-standaryzacja'!K4</f>
        <v>485</v>
      </c>
      <c r="L4">
        <f>'ranking-standaryzacja'!L4</f>
        <v>2.6</v>
      </c>
      <c r="M4">
        <f>'ranking-standaryzacja'!M4</f>
        <v>7.4</v>
      </c>
      <c r="N4">
        <f>'ranking-standaryzacja'!N4</f>
        <v>2.1</v>
      </c>
      <c r="O4">
        <f>'ranking-standaryzacja'!O4</f>
        <v>2359</v>
      </c>
      <c r="P4">
        <f>'ranking-standaryzacja'!P4</f>
        <v>0.37</v>
      </c>
      <c r="Q4">
        <f>'ranking-standaryzacja'!Q4</f>
        <v>2.27</v>
      </c>
      <c r="R4">
        <f>'ranking-standaryzacja'!R4</f>
        <v>4.8600000000000003</v>
      </c>
      <c r="S4">
        <f>'ranking-standaryzacja'!S4</f>
        <v>0.15</v>
      </c>
      <c r="T4">
        <f>'ranking-standaryzacja'!T4</f>
        <v>20.5</v>
      </c>
      <c r="U4">
        <f>'ranking-standaryzacja'!U4</f>
        <v>21.5</v>
      </c>
      <c r="V4">
        <f>'ranking-standaryzacja'!V4</f>
        <v>74.099999999999994</v>
      </c>
    </row>
    <row r="5" spans="1:22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103.3</v>
      </c>
      <c r="D5">
        <f>'ranking-standaryzacja'!D5</f>
        <v>23</v>
      </c>
      <c r="E5">
        <f>'ranking-standaryzacja'!E5</f>
        <v>45.6</v>
      </c>
      <c r="F5">
        <f>'ranking-standaryzacja'!F5</f>
        <v>47.112499999999997</v>
      </c>
      <c r="G5">
        <f>'ranking-standaryzacja'!G5</f>
        <v>6.9874999999999998</v>
      </c>
      <c r="H5">
        <f>'ranking-standaryzacja'!H5</f>
        <v>17.7</v>
      </c>
      <c r="I5">
        <f>'ranking-standaryzacja'!I5</f>
        <v>18.100000000000001</v>
      </c>
      <c r="J5">
        <f>'ranking-standaryzacja'!J5</f>
        <v>-2</v>
      </c>
      <c r="K5">
        <f>'ranking-standaryzacja'!K5</f>
        <v>577</v>
      </c>
      <c r="L5">
        <f>'ranking-standaryzacja'!L5</f>
        <v>9.6</v>
      </c>
      <c r="M5">
        <f>'ranking-standaryzacja'!M5</f>
        <v>19.899999999999999</v>
      </c>
      <c r="N5">
        <f>'ranking-standaryzacja'!N5</f>
        <v>0.1</v>
      </c>
      <c r="O5">
        <f>'ranking-standaryzacja'!O5</f>
        <v>262</v>
      </c>
      <c r="P5">
        <f>'ranking-standaryzacja'!P5</f>
        <v>1.31</v>
      </c>
      <c r="Q5">
        <f>'ranking-standaryzacja'!Q5</f>
        <v>2.83</v>
      </c>
      <c r="R5">
        <f>'ranking-standaryzacja'!R5</f>
        <v>1</v>
      </c>
      <c r="S5">
        <f>'ranking-standaryzacja'!S5</f>
        <v>0.28999999999999998</v>
      </c>
      <c r="T5">
        <f>'ranking-standaryzacja'!T5</f>
        <v>18.3</v>
      </c>
      <c r="U5">
        <f>'ranking-standaryzacja'!U5</f>
        <v>61.3</v>
      </c>
      <c r="V5">
        <f>'ranking-standaryzacja'!V5</f>
        <v>33.18</v>
      </c>
    </row>
    <row r="6" spans="1:22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75.099999999999994</v>
      </c>
      <c r="D6">
        <f>'ranking-standaryzacja'!D6</f>
        <v>583</v>
      </c>
      <c r="E6">
        <f>'ranking-standaryzacja'!E6</f>
        <v>49</v>
      </c>
      <c r="F6">
        <f>'ranking-standaryzacja'!F6</f>
        <v>7.2125000000000004</v>
      </c>
      <c r="G6">
        <f>'ranking-standaryzacja'!G6</f>
        <v>7.95</v>
      </c>
      <c r="H6">
        <f>'ranking-standaryzacja'!H6</f>
        <v>9.8571428571428577</v>
      </c>
      <c r="I6">
        <f>'ranking-standaryzacja'!I6</f>
        <v>13.5</v>
      </c>
      <c r="J6">
        <f>'ranking-standaryzacja'!J6</f>
        <v>18</v>
      </c>
      <c r="K6">
        <f>'ranking-standaryzacja'!K6</f>
        <v>384</v>
      </c>
      <c r="L6">
        <f>'ranking-standaryzacja'!L6</f>
        <v>22.7</v>
      </c>
      <c r="M6">
        <f>'ranking-standaryzacja'!M6</f>
        <v>23.4</v>
      </c>
      <c r="N6">
        <f>'ranking-standaryzacja'!N6</f>
        <v>4.1100000000000003</v>
      </c>
      <c r="O6">
        <f>'ranking-standaryzacja'!O6</f>
        <v>1172</v>
      </c>
      <c r="P6">
        <f>'ranking-standaryzacja'!P6</f>
        <v>0.73</v>
      </c>
      <c r="Q6">
        <f>'ranking-standaryzacja'!Q6</f>
        <v>3.26</v>
      </c>
      <c r="R6">
        <f>'ranking-standaryzacja'!R6</f>
        <v>0</v>
      </c>
      <c r="S6">
        <f>'ranking-standaryzacja'!S6</f>
        <v>0.2</v>
      </c>
      <c r="T6">
        <f>'ranking-standaryzacja'!T6</f>
        <v>28.9</v>
      </c>
      <c r="U6">
        <f>'ranking-standaryzacja'!U6</f>
        <v>30.357142857142861</v>
      </c>
      <c r="V6">
        <f>'ranking-standaryzacja'!V6</f>
        <v>48.333333333333336</v>
      </c>
    </row>
    <row r="7" spans="1:22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115.4</v>
      </c>
      <c r="D7">
        <f>'ranking-standaryzacja'!D7</f>
        <v>312</v>
      </c>
      <c r="E7">
        <f>'ranking-standaryzacja'!E7</f>
        <v>102.5</v>
      </c>
      <c r="F7">
        <f>'ranking-standaryzacja'!F7</f>
        <v>21.462500000000002</v>
      </c>
      <c r="G7">
        <f>'ranking-standaryzacja'!G7</f>
        <v>3.1000000000000005</v>
      </c>
      <c r="H7">
        <f>'ranking-standaryzacja'!H7</f>
        <v>36</v>
      </c>
      <c r="I7">
        <f>'ranking-standaryzacja'!I7</f>
        <v>24.2</v>
      </c>
      <c r="J7">
        <f>'ranking-standaryzacja'!J7</f>
        <v>28</v>
      </c>
      <c r="K7">
        <f>'ranking-standaryzacja'!K7</f>
        <v>694</v>
      </c>
      <c r="L7">
        <f>'ranking-standaryzacja'!L7</f>
        <v>3.3</v>
      </c>
      <c r="M7">
        <f>'ranking-standaryzacja'!M7</f>
        <v>156.80000000000001</v>
      </c>
      <c r="N7">
        <f>'ranking-standaryzacja'!N7</f>
        <v>1.2</v>
      </c>
      <c r="O7">
        <f>'ranking-standaryzacja'!O7</f>
        <v>2576</v>
      </c>
      <c r="P7">
        <f>'ranking-standaryzacja'!P7</f>
        <v>0.2</v>
      </c>
      <c r="Q7">
        <f>'ranking-standaryzacja'!Q7</f>
        <v>3.09</v>
      </c>
      <c r="R7">
        <f>'ranking-standaryzacja'!R7</f>
        <v>0.5</v>
      </c>
      <c r="S7">
        <f>'ranking-standaryzacja'!S7</f>
        <v>0.11</v>
      </c>
      <c r="T7">
        <f>'ranking-standaryzacja'!T7</f>
        <v>10</v>
      </c>
      <c r="U7">
        <f>'ranking-standaryzacja'!U7</f>
        <v>25.4</v>
      </c>
      <c r="V7">
        <f>'ranking-standaryzacja'!V7</f>
        <v>144.90352633826882</v>
      </c>
    </row>
    <row r="8" spans="1:22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120.1</v>
      </c>
      <c r="D8">
        <f>'ranking-standaryzacja'!D8</f>
        <v>6</v>
      </c>
      <c r="E8">
        <f>'ranking-standaryzacja'!E8</f>
        <v>27.6</v>
      </c>
      <c r="F8">
        <f>'ranking-standaryzacja'!F8</f>
        <v>14.3</v>
      </c>
      <c r="G8">
        <f>'ranking-standaryzacja'!G8</f>
        <v>3.7625000000000006</v>
      </c>
      <c r="H8">
        <f>'ranking-standaryzacja'!H8</f>
        <v>18.8</v>
      </c>
      <c r="I8">
        <f>'ranking-standaryzacja'!I8</f>
        <v>18.899999999999999</v>
      </c>
      <c r="J8">
        <f>'ranking-standaryzacja'!J8</f>
        <v>1</v>
      </c>
      <c r="K8">
        <f>'ranking-standaryzacja'!K8</f>
        <v>297</v>
      </c>
      <c r="L8">
        <f>'ranking-standaryzacja'!L8</f>
        <v>7.4</v>
      </c>
      <c r="M8">
        <f>'ranking-standaryzacja'!M8</f>
        <v>5.2</v>
      </c>
      <c r="N8">
        <f>'ranking-standaryzacja'!N8</f>
        <v>7.2</v>
      </c>
      <c r="O8">
        <f>'ranking-standaryzacja'!O8</f>
        <v>3258</v>
      </c>
      <c r="P8">
        <f>'ranking-standaryzacja'!P8</f>
        <v>0.83</v>
      </c>
      <c r="Q8">
        <f>'ranking-standaryzacja'!Q8</f>
        <v>2.38</v>
      </c>
      <c r="R8">
        <f>'ranking-standaryzacja'!R8</f>
        <v>2.39</v>
      </c>
      <c r="S8">
        <f>'ranking-standaryzacja'!S8</f>
        <v>0.27</v>
      </c>
      <c r="T8">
        <f>'ranking-standaryzacja'!T8</f>
        <v>17.5</v>
      </c>
      <c r="U8">
        <f>'ranking-standaryzacja'!U8</f>
        <v>18</v>
      </c>
      <c r="V8">
        <f>'ranking-standaryzacja'!V8</f>
        <v>106.25</v>
      </c>
    </row>
    <row r="9" spans="1:22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94.8</v>
      </c>
      <c r="D9">
        <f>'ranking-standaryzacja'!D9</f>
        <v>231.76190476190476</v>
      </c>
      <c r="E9">
        <f>'ranking-standaryzacja'!E9</f>
        <v>-35.5</v>
      </c>
      <c r="F9">
        <f>'ranking-standaryzacja'!F9</f>
        <v>5.6</v>
      </c>
      <c r="G9">
        <f>'ranking-standaryzacja'!G9</f>
        <v>7.2</v>
      </c>
      <c r="H9">
        <f>'ranking-standaryzacja'!H9</f>
        <v>18.399999999999999</v>
      </c>
      <c r="I9">
        <f>'ranking-standaryzacja'!I9</f>
        <v>29.4</v>
      </c>
      <c r="J9">
        <f>'ranking-standaryzacja'!J9</f>
        <v>12</v>
      </c>
      <c r="K9">
        <f>'ranking-standaryzacja'!K9</f>
        <v>740</v>
      </c>
      <c r="L9">
        <f>'ranking-standaryzacja'!L9</f>
        <v>16.3</v>
      </c>
      <c r="M9">
        <f>'ranking-standaryzacja'!M9</f>
        <v>2.2000000000000002</v>
      </c>
      <c r="N9">
        <f>'ranking-standaryzacja'!N9</f>
        <v>5.0999999999999996</v>
      </c>
      <c r="O9">
        <f>'ranking-standaryzacja'!O9</f>
        <v>4799</v>
      </c>
      <c r="P9">
        <f>'ranking-standaryzacja'!P9</f>
        <v>0.42</v>
      </c>
      <c r="Q9">
        <f>'ranking-standaryzacja'!Q9</f>
        <v>4.68</v>
      </c>
      <c r="R9">
        <f>'ranking-standaryzacja'!R9</f>
        <v>4.16</v>
      </c>
      <c r="S9">
        <f>'ranking-standaryzacja'!S9</f>
        <v>0.16</v>
      </c>
      <c r="T9">
        <f>'ranking-standaryzacja'!T9</f>
        <v>7.7</v>
      </c>
      <c r="U9">
        <f>'ranking-standaryzacja'!U9</f>
        <v>16.7</v>
      </c>
      <c r="V9">
        <f>'ranking-standaryzacja'!V9</f>
        <v>68.575000000000003</v>
      </c>
    </row>
    <row r="10" spans="1:22" x14ac:dyDescent="0.2">
      <c r="A10" t="str">
        <f>'ranking-standaryzacja'!A10</f>
        <v>Estonia</v>
      </c>
      <c r="B10">
        <f>'ranking-standaryzacja'!B10</f>
        <v>16</v>
      </c>
      <c r="C10">
        <f>'ranking-standaryzacja'!C10</f>
        <v>110.7</v>
      </c>
      <c r="D10">
        <f>'ranking-standaryzacja'!D10</f>
        <v>276</v>
      </c>
      <c r="E10">
        <f>'ranking-standaryzacja'!E10</f>
        <v>29.2</v>
      </c>
      <c r="F10">
        <f>'ranking-standaryzacja'!F10</f>
        <v>40.512499999999996</v>
      </c>
      <c r="G10">
        <f>'ranking-standaryzacja'!G10</f>
        <v>14.112499999999997</v>
      </c>
      <c r="H10">
        <f>'ranking-standaryzacja'!H10</f>
        <v>22.4</v>
      </c>
      <c r="I10">
        <f>'ranking-standaryzacja'!I10</f>
        <v>23.8</v>
      </c>
      <c r="J10">
        <f>'ranking-standaryzacja'!J10</f>
        <v>-2</v>
      </c>
      <c r="K10">
        <f>'ranking-standaryzacja'!K10</f>
        <v>398</v>
      </c>
      <c r="L10">
        <f>'ranking-standaryzacja'!L10</f>
        <v>16.100000000000001</v>
      </c>
      <c r="M10">
        <f>'ranking-standaryzacja'!M10</f>
        <v>10.1</v>
      </c>
      <c r="N10">
        <f>'ranking-standaryzacja'!N10</f>
        <v>9.6</v>
      </c>
      <c r="O10">
        <f>'ranking-standaryzacja'!O10</f>
        <v>3651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1</v>
      </c>
      <c r="S10">
        <f>'ranking-standaryzacja'!S10</f>
        <v>0.15</v>
      </c>
      <c r="T10">
        <f>'ranking-standaryzacja'!T10</f>
        <v>12.1</v>
      </c>
      <c r="U10">
        <f>'ranking-standaryzacja'!U10</f>
        <v>22</v>
      </c>
      <c r="V10">
        <f>'ranking-standaryzacja'!V10</f>
        <v>28.25</v>
      </c>
    </row>
    <row r="11" spans="1:22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102.7</v>
      </c>
      <c r="D11">
        <f>'ranking-standaryzacja'!D11</f>
        <v>231.76190476190476</v>
      </c>
      <c r="E11">
        <f>'ranking-standaryzacja'!E11</f>
        <v>53.6</v>
      </c>
      <c r="F11">
        <f>'ranking-standaryzacja'!F11</f>
        <v>10.237500000000001</v>
      </c>
      <c r="G11">
        <f>'ranking-standaryzacja'!G11</f>
        <v>8.1</v>
      </c>
      <c r="H11">
        <f>'ranking-standaryzacja'!H11</f>
        <v>16.5</v>
      </c>
      <c r="I11">
        <f>'ranking-standaryzacja'!I11</f>
        <v>38.200000000000003</v>
      </c>
      <c r="J11">
        <f>'ranking-standaryzacja'!J11</f>
        <v>7</v>
      </c>
      <c r="K11">
        <f>'ranking-standaryzacja'!K11</f>
        <v>494</v>
      </c>
      <c r="L11">
        <f>'ranking-standaryzacja'!L11</f>
        <v>30</v>
      </c>
      <c r="M11">
        <f>'ranking-standaryzacja'!M11</f>
        <v>48.4</v>
      </c>
      <c r="N11">
        <f>'ranking-standaryzacja'!N11</f>
        <v>6.3</v>
      </c>
      <c r="O11">
        <f>'ranking-standaryzacja'!O11</f>
        <v>956</v>
      </c>
      <c r="P11">
        <f>'ranking-standaryzacja'!P11</f>
        <v>0.38</v>
      </c>
      <c r="Q11">
        <f>'ranking-standaryzacja'!Q11</f>
        <v>2.91</v>
      </c>
      <c r="R11">
        <f>'ranking-standaryzacja'!R11</f>
        <v>8.9700000000000006</v>
      </c>
      <c r="S11">
        <f>'ranking-standaryzacja'!S11</f>
        <v>0.31</v>
      </c>
      <c r="T11">
        <f>'ranking-standaryzacja'!T11</f>
        <v>18.7</v>
      </c>
      <c r="U11">
        <f>'ranking-standaryzacja'!U11</f>
        <v>17.100000000000001</v>
      </c>
      <c r="V11">
        <f>'ranking-standaryzacja'!V11</f>
        <v>132.69999999999999</v>
      </c>
    </row>
    <row r="12" spans="1:22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112.4</v>
      </c>
      <c r="D12">
        <f>'ranking-standaryzacja'!D12</f>
        <v>681</v>
      </c>
      <c r="E12">
        <f>'ranking-standaryzacja'!E12</f>
        <v>51.4</v>
      </c>
      <c r="F12">
        <f>'ranking-standaryzacja'!F12</f>
        <v>3.65</v>
      </c>
      <c r="G12">
        <f>'ranking-standaryzacja'!G12</f>
        <v>4.5249999999999995</v>
      </c>
      <c r="H12">
        <f>'ranking-standaryzacja'!H12</f>
        <v>19.5</v>
      </c>
      <c r="I12">
        <f>'ranking-standaryzacja'!I12</f>
        <v>13.8</v>
      </c>
      <c r="J12">
        <f>'ranking-standaryzacja'!J12</f>
        <v>4</v>
      </c>
      <c r="K12">
        <f>'ranking-standaryzacja'!K12</f>
        <v>536</v>
      </c>
      <c r="L12">
        <f>'ranking-standaryzacja'!L12</f>
        <v>9.3000000000000007</v>
      </c>
      <c r="M12">
        <f>'ranking-standaryzacja'!M12</f>
        <v>101.1</v>
      </c>
      <c r="N12">
        <f>'ranking-standaryzacja'!N12</f>
        <v>1.7</v>
      </c>
      <c r="O12">
        <f>'ranking-standaryzacja'!O12</f>
        <v>1034</v>
      </c>
      <c r="P12">
        <f>'ranking-standaryzacja'!P12</f>
        <v>0.14000000000000001</v>
      </c>
      <c r="Q12">
        <f>'ranking-standaryzacja'!Q12</f>
        <v>1.95</v>
      </c>
      <c r="R12">
        <f>'ranking-standaryzacja'!R12</f>
        <v>36.71</v>
      </c>
      <c r="S12">
        <f>'ranking-standaryzacja'!S12</f>
        <v>0.34</v>
      </c>
      <c r="T12">
        <f>'ranking-standaryzacja'!T12</f>
        <v>22</v>
      </c>
      <c r="U12">
        <f>'ranking-standaryzacja'!U12</f>
        <v>18.8</v>
      </c>
      <c r="V12">
        <f>'ranking-standaryzacja'!V12</f>
        <v>434.97499999999997</v>
      </c>
    </row>
    <row r="13" spans="1:22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110.8</v>
      </c>
      <c r="D13">
        <f>'ranking-standaryzacja'!D13</f>
        <v>211</v>
      </c>
      <c r="E13">
        <f>'ranking-standaryzacja'!E13</f>
        <v>71.900000000000006</v>
      </c>
      <c r="F13">
        <f>'ranking-standaryzacja'!F13</f>
        <v>20.8125</v>
      </c>
      <c r="G13">
        <f>'ranking-standaryzacja'!G13</f>
        <v>7.2999999999999989</v>
      </c>
      <c r="H13">
        <f>'ranking-standaryzacja'!H13</f>
        <v>19.899999999999999</v>
      </c>
      <c r="I13">
        <f>'ranking-standaryzacja'!I13</f>
        <v>16.100000000000001</v>
      </c>
      <c r="J13">
        <f>'ranking-standaryzacja'!J13</f>
        <v>4</v>
      </c>
      <c r="K13">
        <f>'ranking-standaryzacja'!K13</f>
        <v>447</v>
      </c>
      <c r="L13">
        <f>'ranking-standaryzacja'!L13</f>
        <v>7.2</v>
      </c>
      <c r="M13">
        <f>'ranking-standaryzacja'!M13</f>
        <v>11.6</v>
      </c>
      <c r="N13">
        <f>'ranking-standaryzacja'!N13</f>
        <v>7.6</v>
      </c>
      <c r="O13">
        <f>'ranking-standaryzacja'!O13</f>
        <v>2935</v>
      </c>
      <c r="P13">
        <f>'ranking-standaryzacja'!P13</f>
        <v>0.42</v>
      </c>
      <c r="Q13">
        <f>'ranking-standaryzacja'!Q13</f>
        <v>2.0299999999999998</v>
      </c>
      <c r="R13">
        <f>'ranking-standaryzacja'!R13</f>
        <v>0.5</v>
      </c>
      <c r="S13">
        <f>'ranking-standaryzacja'!S13</f>
        <v>0.12</v>
      </c>
      <c r="T13">
        <f>'ranking-standaryzacja'!T13</f>
        <v>25</v>
      </c>
      <c r="U13">
        <f>'ranking-standaryzacja'!U13</f>
        <v>29.3</v>
      </c>
      <c r="V13">
        <f>'ranking-standaryzacja'!V13</f>
        <v>145.53229055046864</v>
      </c>
    </row>
    <row r="14" spans="1:22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93.3</v>
      </c>
      <c r="D14">
        <f>'ranking-standaryzacja'!D14</f>
        <v>97</v>
      </c>
      <c r="E14">
        <f>'ranking-standaryzacja'!E14</f>
        <v>81.2</v>
      </c>
      <c r="F14">
        <f>'ranking-standaryzacja'!F14</f>
        <v>8.2125000000000004</v>
      </c>
      <c r="G14">
        <f>'ranking-standaryzacja'!G14</f>
        <v>3.8875000000000006</v>
      </c>
      <c r="H14">
        <f>'ranking-standaryzacja'!H14</f>
        <v>26.5</v>
      </c>
      <c r="I14">
        <f>'ranking-standaryzacja'!I14</f>
        <v>20.5</v>
      </c>
      <c r="J14">
        <f>'ranking-standaryzacja'!J14</f>
        <v>0</v>
      </c>
      <c r="K14">
        <f>'ranking-standaryzacja'!K14</f>
        <v>590</v>
      </c>
      <c r="L14">
        <f>'ranking-standaryzacja'!L14</f>
        <v>9.1999999999999993</v>
      </c>
      <c r="M14">
        <f>'ranking-standaryzacja'!M14</f>
        <v>68.900000000000006</v>
      </c>
      <c r="N14">
        <f>'ranking-standaryzacja'!N14</f>
        <v>3.7</v>
      </c>
      <c r="O14">
        <f>'ranking-standaryzacja'!O14</f>
        <v>153</v>
      </c>
      <c r="P14">
        <f>'ranking-standaryzacja'!P14</f>
        <v>0.27</v>
      </c>
      <c r="Q14">
        <f>'ranking-standaryzacja'!Q14</f>
        <v>1.83</v>
      </c>
      <c r="R14">
        <f>'ranking-standaryzacja'!R14</f>
        <v>6.76</v>
      </c>
      <c r="S14">
        <f>'ranking-standaryzacja'!S14</f>
        <v>0.2</v>
      </c>
      <c r="T14">
        <f>'ranking-standaryzacja'!T14</f>
        <v>17.899999999999999</v>
      </c>
      <c r="U14">
        <f>'ranking-standaryzacja'!U14</f>
        <v>24</v>
      </c>
      <c r="V14">
        <f>'ranking-standaryzacja'!V14</f>
        <v>259.75</v>
      </c>
    </row>
    <row r="15" spans="1:22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120.2</v>
      </c>
      <c r="D15">
        <f>'ranking-standaryzacja'!D15</f>
        <v>1</v>
      </c>
      <c r="E15">
        <f>'ranking-standaryzacja'!E15</f>
        <v>38.1</v>
      </c>
      <c r="F15">
        <f>'ranking-standaryzacja'!F15</f>
        <v>3.9</v>
      </c>
      <c r="G15">
        <f>'ranking-standaryzacja'!G15</f>
        <v>2.1</v>
      </c>
      <c r="H15">
        <f>'ranking-standaryzacja'!H15</f>
        <v>31.3</v>
      </c>
      <c r="I15">
        <f>'ranking-standaryzacja'!I15</f>
        <v>11.2</v>
      </c>
      <c r="J15">
        <f>'ranking-standaryzacja'!J15</f>
        <v>17</v>
      </c>
      <c r="K15">
        <f>'ranking-standaryzacja'!K15</f>
        <v>597</v>
      </c>
      <c r="L15">
        <f>'ranking-standaryzacja'!L15</f>
        <v>2.8</v>
      </c>
      <c r="M15">
        <f>'ranking-standaryzacja'!M15</f>
        <v>0.1</v>
      </c>
      <c r="N15">
        <f>'ranking-standaryzacja'!N15</f>
        <v>2.5</v>
      </c>
      <c r="O15">
        <f>'ranking-standaryzacja'!O15</f>
        <v>1346</v>
      </c>
      <c r="P15">
        <f>'ranking-standaryzacja'!P15</f>
        <v>0.30333333333333329</v>
      </c>
      <c r="Q15">
        <f>'ranking-standaryzacja'!Q15</f>
        <v>3.62</v>
      </c>
      <c r="R15">
        <f>'ranking-standaryzacja'!R15</f>
        <v>12.85</v>
      </c>
      <c r="S15">
        <f>'ranking-standaryzacja'!S15</f>
        <v>0.22</v>
      </c>
      <c r="T15">
        <f>'ranking-standaryzacja'!T15</f>
        <v>10</v>
      </c>
      <c r="U15">
        <f>'ranking-standaryzacja'!U15</f>
        <v>16</v>
      </c>
      <c r="V15">
        <f>'ranking-standaryzacja'!V15</f>
        <v>130.75</v>
      </c>
    </row>
    <row r="16" spans="1:22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100.9</v>
      </c>
      <c r="D16">
        <f>'ranking-standaryzacja'!D16</f>
        <v>84</v>
      </c>
      <c r="E16">
        <f>'ranking-standaryzacja'!E16</f>
        <v>90.9</v>
      </c>
      <c r="F16">
        <f>'ranking-standaryzacja'!F16</f>
        <v>14.7</v>
      </c>
      <c r="G16">
        <f>'ranking-standaryzacja'!G16</f>
        <v>6.7</v>
      </c>
      <c r="H16">
        <f>'ranking-standaryzacja'!H16</f>
        <v>14.5</v>
      </c>
      <c r="I16">
        <f>'ranking-standaryzacja'!I16</f>
        <v>41.1</v>
      </c>
      <c r="J16">
        <f>'ranking-standaryzacja'!J16</f>
        <v>6</v>
      </c>
      <c r="K16">
        <f>'ranking-standaryzacja'!K16</f>
        <v>792</v>
      </c>
      <c r="L16">
        <f>'ranking-standaryzacja'!L16</f>
        <v>3.2</v>
      </c>
      <c r="M16">
        <f>'ranking-standaryzacja'!M16</f>
        <v>11.9</v>
      </c>
      <c r="N16">
        <f>'ranking-standaryzacja'!N16</f>
        <v>0.9</v>
      </c>
      <c r="O16">
        <f>'ranking-standaryzacja'!O16</f>
        <v>255</v>
      </c>
      <c r="P16">
        <f>'ranking-standaryzacja'!P16</f>
        <v>0.42</v>
      </c>
      <c r="Q16">
        <f>'ranking-standaryzacja'!Q16</f>
        <v>2.42</v>
      </c>
      <c r="R16">
        <f>'ranking-standaryzacja'!R16</f>
        <v>1.5</v>
      </c>
      <c r="S16">
        <f>'ranking-standaryzacja'!S16</f>
        <v>0.08</v>
      </c>
      <c r="T16">
        <f>'ranking-standaryzacja'!T16</f>
        <v>8.8000000000000007</v>
      </c>
      <c r="U16">
        <f>'ranking-standaryzacja'!U16</f>
        <v>23.3</v>
      </c>
      <c r="V16">
        <f>'ranking-standaryzacja'!V16</f>
        <v>21.266666666666666</v>
      </c>
    </row>
    <row r="17" spans="1:22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109.8</v>
      </c>
      <c r="D17">
        <f>'ranking-standaryzacja'!D17</f>
        <v>140</v>
      </c>
      <c r="E17">
        <f>'ranking-standaryzacja'!E17</f>
        <v>62</v>
      </c>
      <c r="F17">
        <f>'ranking-standaryzacja'!F17</f>
        <v>6.8374999999999995</v>
      </c>
      <c r="G17">
        <f>'ranking-standaryzacja'!G17</f>
        <v>8.6875</v>
      </c>
      <c r="H17">
        <f>'ranking-standaryzacja'!H17</f>
        <v>20</v>
      </c>
      <c r="I17">
        <f>'ranking-standaryzacja'!I17</f>
        <v>12.6</v>
      </c>
      <c r="J17">
        <f>'ranking-standaryzacja'!J17</f>
        <v>9</v>
      </c>
      <c r="K17">
        <f>'ranking-standaryzacja'!K17</f>
        <v>405</v>
      </c>
      <c r="L17">
        <f>'ranking-standaryzacja'!L17</f>
        <v>16.899999999999999</v>
      </c>
      <c r="M17">
        <f>'ranking-standaryzacja'!M17</f>
        <v>8.9</v>
      </c>
      <c r="N17">
        <f>'ranking-standaryzacja'!N17</f>
        <v>3.5</v>
      </c>
      <c r="O17">
        <f>'ranking-standaryzacja'!O17</f>
        <v>210</v>
      </c>
      <c r="P17">
        <f>'ranking-standaryzacja'!P17</f>
        <v>0.6</v>
      </c>
      <c r="Q17">
        <f>'ranking-standaryzacja'!Q17</f>
        <v>1.8</v>
      </c>
      <c r="R17">
        <f>'ranking-standaryzacja'!R17</f>
        <v>1.95</v>
      </c>
      <c r="S17">
        <f>'ranking-standaryzacja'!S17</f>
        <v>0.18</v>
      </c>
      <c r="T17">
        <f>'ranking-standaryzacja'!T17</f>
        <v>10</v>
      </c>
      <c r="U17">
        <f>'ranking-standaryzacja'!U17</f>
        <v>35.9</v>
      </c>
      <c r="V17">
        <f>'ranking-standaryzacja'!V17</f>
        <v>36.933333333333337</v>
      </c>
    </row>
    <row r="18" spans="1:22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103.9</v>
      </c>
      <c r="D18">
        <f>'ranking-standaryzacja'!D18</f>
        <v>153</v>
      </c>
      <c r="E18">
        <f>'ranking-standaryzacja'!E18</f>
        <v>98.2</v>
      </c>
      <c r="F18">
        <f>'ranking-standaryzacja'!F18</f>
        <v>2.9125000000000001</v>
      </c>
      <c r="G18">
        <f>'ranking-standaryzacja'!G18</f>
        <v>4.4000000000000004</v>
      </c>
      <c r="H18">
        <f>'ranking-standaryzacja'!H18</f>
        <v>22.5</v>
      </c>
      <c r="I18">
        <f>'ranking-standaryzacja'!I18</f>
        <v>27.6</v>
      </c>
      <c r="J18">
        <f>'ranking-standaryzacja'!J18</f>
        <v>5</v>
      </c>
      <c r="K18">
        <f>'ranking-standaryzacja'!K18</f>
        <v>683</v>
      </c>
      <c r="L18">
        <f>'ranking-standaryzacja'!L18</f>
        <v>1.5</v>
      </c>
      <c r="M18">
        <f>'ranking-standaryzacja'!M18</f>
        <v>0.6</v>
      </c>
      <c r="N18">
        <f>'ranking-standaryzacja'!N18</f>
        <v>2.4</v>
      </c>
      <c r="O18">
        <f>'ranking-standaryzacja'!O18</f>
        <v>423</v>
      </c>
      <c r="P18">
        <f>'ranking-standaryzacja'!P18</f>
        <v>0.42</v>
      </c>
      <c r="Q18">
        <f>'ranking-standaryzacja'!Q18</f>
        <v>2.64</v>
      </c>
      <c r="R18">
        <f>'ranking-standaryzacja'!R18</f>
        <v>0.83</v>
      </c>
      <c r="S18">
        <f>'ranking-standaryzacja'!S18</f>
        <v>0.2</v>
      </c>
      <c r="T18">
        <f>'ranking-standaryzacja'!T18</f>
        <v>15.5</v>
      </c>
      <c r="U18">
        <f>'ranking-standaryzacja'!U18</f>
        <v>16.5</v>
      </c>
      <c r="V18">
        <f>'ranking-standaryzacja'!V18</f>
        <v>9.64</v>
      </c>
    </row>
    <row r="19" spans="1:22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126.3</v>
      </c>
      <c r="D19">
        <f>'ranking-standaryzacja'!D19</f>
        <v>2</v>
      </c>
      <c r="E19">
        <f>'ranking-standaryzacja'!E19</f>
        <v>66.7</v>
      </c>
      <c r="F19">
        <f>'ranking-standaryzacja'!F19</f>
        <v>3.7</v>
      </c>
      <c r="G19">
        <f>'ranking-standaryzacja'!G19</f>
        <v>12.2</v>
      </c>
      <c r="H19">
        <f>'ranking-standaryzacja'!H19</f>
        <v>21.4</v>
      </c>
      <c r="I19">
        <f>'ranking-standaryzacja'!I19</f>
        <v>20.6</v>
      </c>
      <c r="J19">
        <f>'ranking-standaryzacja'!J19</f>
        <v>2</v>
      </c>
      <c r="K19">
        <f>'ranking-standaryzacja'!K19</f>
        <v>343</v>
      </c>
      <c r="L19">
        <f>'ranking-standaryzacja'!L19</f>
        <v>31.1</v>
      </c>
      <c r="M19">
        <f>'ranking-standaryzacja'!M19</f>
        <v>16</v>
      </c>
      <c r="N19">
        <f>'ranking-standaryzacja'!N19</f>
        <v>9.4</v>
      </c>
      <c r="O19">
        <f>'ranking-standaryzacja'!O19</f>
        <v>13603</v>
      </c>
      <c r="P19">
        <f>'ranking-standaryzacja'!P19</f>
        <v>0.28999999999999998</v>
      </c>
      <c r="Q19">
        <f>'ranking-standaryzacja'!Q19</f>
        <v>2.23</v>
      </c>
      <c r="R19">
        <f>'ranking-standaryzacja'!R19</f>
        <v>0</v>
      </c>
      <c r="S19">
        <f>'ranking-standaryzacja'!S19</f>
        <v>0.1</v>
      </c>
      <c r="T19">
        <f>'ranking-standaryzacja'!T19</f>
        <v>13.6</v>
      </c>
      <c r="U19">
        <f>'ranking-standaryzacja'!U19</f>
        <v>42.2</v>
      </c>
      <c r="V19">
        <f>'ranking-standaryzacja'!V19</f>
        <v>27.9</v>
      </c>
    </row>
    <row r="20" spans="1:22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95.2</v>
      </c>
      <c r="D20">
        <f>'ranking-standaryzacja'!D20</f>
        <v>231.76190476190473</v>
      </c>
      <c r="E20">
        <f>'ranking-standaryzacja'!E20</f>
        <v>100</v>
      </c>
      <c r="F20">
        <f>'ranking-standaryzacja'!F20</f>
        <v>16.574999999999999</v>
      </c>
      <c r="G20">
        <f>'ranking-standaryzacja'!G20</f>
        <v>3.35</v>
      </c>
      <c r="H20">
        <f>'ranking-standaryzacja'!H20</f>
        <v>25.9</v>
      </c>
      <c r="I20">
        <f>'ranking-standaryzacja'!I20</f>
        <v>10.7</v>
      </c>
      <c r="J20">
        <f>'ranking-standaryzacja'!J20</f>
        <v>46</v>
      </c>
      <c r="K20">
        <f>'ranking-standaryzacja'!K20</f>
        <v>624</v>
      </c>
      <c r="L20">
        <f>'ranking-standaryzacja'!L20</f>
        <v>0.1</v>
      </c>
      <c r="M20">
        <f>'ranking-standaryzacja'!M20</f>
        <v>0</v>
      </c>
      <c r="N20">
        <f>'ranking-standaryzacja'!N20</f>
        <v>0.2</v>
      </c>
      <c r="O20">
        <f>'ranking-standaryzacja'!O20</f>
        <v>376</v>
      </c>
      <c r="P20">
        <f>'ranking-standaryzacja'!P20</f>
        <v>0.42</v>
      </c>
      <c r="Q20">
        <f>'ranking-standaryzacja'!Q20</f>
        <v>3.19</v>
      </c>
      <c r="R20">
        <f>'ranking-standaryzacja'!R20</f>
        <v>0.32</v>
      </c>
      <c r="S20">
        <f>'ranking-standaryzacja'!S20</f>
        <v>0.03</v>
      </c>
      <c r="T20">
        <f>'ranking-standaryzacja'!T20</f>
        <v>16.100000000000001</v>
      </c>
      <c r="U20">
        <f>'ranking-standaryzacja'!U20</f>
        <v>19.5</v>
      </c>
      <c r="V20">
        <f>'ranking-standaryzacja'!V20</f>
        <v>143.91419305977459</v>
      </c>
    </row>
    <row r="21" spans="1:22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116</v>
      </c>
      <c r="D21">
        <f>'ranking-standaryzacja'!D21</f>
        <v>868</v>
      </c>
      <c r="E21">
        <f>'ranking-standaryzacja'!E21</f>
        <v>60.9</v>
      </c>
      <c r="F21">
        <f>'ranking-standaryzacja'!F21</f>
        <v>4.7874999999999996</v>
      </c>
      <c r="G21">
        <f>'ranking-standaryzacja'!G21</f>
        <v>2.7875000000000001</v>
      </c>
      <c r="H21">
        <f>'ranking-standaryzacja'!H21</f>
        <v>28.9</v>
      </c>
      <c r="I21">
        <f>'ranking-standaryzacja'!I21</f>
        <v>16.2</v>
      </c>
      <c r="J21">
        <f>'ranking-standaryzacja'!J21</f>
        <v>1</v>
      </c>
      <c r="K21">
        <f>'ranking-standaryzacja'!K21</f>
        <v>564</v>
      </c>
      <c r="L21">
        <f>'ranking-standaryzacja'!L21</f>
        <v>7.7</v>
      </c>
      <c r="M21">
        <f>'ranking-standaryzacja'!M21</f>
        <v>21.5</v>
      </c>
      <c r="N21">
        <f>'ranking-standaryzacja'!N21</f>
        <v>4.9000000000000004</v>
      </c>
      <c r="O21">
        <f>'ranking-standaryzacja'!O21</f>
        <v>357</v>
      </c>
      <c r="P21">
        <f>'ranking-standaryzacja'!P21</f>
        <v>0.44</v>
      </c>
      <c r="Q21">
        <f>'ranking-standaryzacja'!Q21</f>
        <v>2.35</v>
      </c>
      <c r="R21">
        <f>'ranking-standaryzacja'!R21</f>
        <v>81.66</v>
      </c>
      <c r="S21">
        <f>'ranking-standaryzacja'!S21</f>
        <v>0.34</v>
      </c>
      <c r="T21">
        <f>'ranking-standaryzacja'!T21</f>
        <v>13.6</v>
      </c>
      <c r="U21">
        <f>'ranking-standaryzacja'!U21</f>
        <v>20.2</v>
      </c>
      <c r="V21">
        <f>'ranking-standaryzacja'!V21</f>
        <v>410.24285714285713</v>
      </c>
    </row>
    <row r="22" spans="1:22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118.4</v>
      </c>
      <c r="D22">
        <f>'ranking-standaryzacja'!D22</f>
        <v>231.76190476190473</v>
      </c>
      <c r="E22">
        <f>'ranking-standaryzacja'!E22</f>
        <v>19.600000000000001</v>
      </c>
      <c r="F22">
        <f>'ranking-standaryzacja'!F22</f>
        <v>21.012499999999999</v>
      </c>
      <c r="G22">
        <f>'ranking-standaryzacja'!G22</f>
        <v>6.4375</v>
      </c>
      <c r="H22">
        <f>'ranking-standaryzacja'!H22</f>
        <v>19.7</v>
      </c>
      <c r="I22">
        <f>'ranking-standaryzacja'!I22</f>
        <v>14.8</v>
      </c>
      <c r="J22">
        <f>'ranking-standaryzacja'!J22</f>
        <v>10</v>
      </c>
      <c r="K22">
        <f>'ranking-standaryzacja'!K22</f>
        <v>321</v>
      </c>
      <c r="L22">
        <f>'ranking-standaryzacja'!L22</f>
        <v>6.9</v>
      </c>
      <c r="M22">
        <f>'ranking-standaryzacja'!M22</f>
        <v>40.1</v>
      </c>
      <c r="N22">
        <f>'ranking-standaryzacja'!N22</f>
        <v>1</v>
      </c>
      <c r="O22">
        <f>'ranking-standaryzacja'!O22</f>
        <v>3871</v>
      </c>
      <c r="P22">
        <f>'ranking-standaryzacja'!P22</f>
        <v>0.72</v>
      </c>
      <c r="Q22">
        <f>'ranking-standaryzacja'!Q22</f>
        <v>2.65</v>
      </c>
      <c r="R22">
        <f>'ranking-standaryzacja'!R22</f>
        <v>12.33</v>
      </c>
      <c r="S22">
        <f>'ranking-standaryzacja'!S22</f>
        <v>0.2</v>
      </c>
      <c r="T22">
        <f>'ranking-standaryzacja'!T22</f>
        <v>29.8</v>
      </c>
      <c r="U22">
        <f>'ranking-standaryzacja'!U22</f>
        <v>39.5</v>
      </c>
      <c r="V22">
        <f>'ranking-standaryzacja'!V22</f>
        <v>442.83333333333331</v>
      </c>
    </row>
    <row r="23" spans="1:22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98.8</v>
      </c>
      <c r="D23">
        <f>'ranking-standaryzacja'!D23</f>
        <v>120</v>
      </c>
      <c r="E23">
        <f>'ranking-standaryzacja'!E23</f>
        <v>84</v>
      </c>
      <c r="F23">
        <f>'ranking-standaryzacja'!F23</f>
        <v>16.2</v>
      </c>
      <c r="G23">
        <f>'ranking-standaryzacja'!G23</f>
        <v>7.5</v>
      </c>
      <c r="H23">
        <f>'ranking-standaryzacja'!H23</f>
        <v>25.3</v>
      </c>
      <c r="I23">
        <f>'ranking-standaryzacja'!I23</f>
        <v>20.399999999999999</v>
      </c>
      <c r="J23">
        <f>'ranking-standaryzacja'!J23</f>
        <v>6</v>
      </c>
      <c r="K23">
        <f>'ranking-standaryzacja'!K23</f>
        <v>465</v>
      </c>
      <c r="L23">
        <f>'ranking-standaryzacja'!L23</f>
        <v>20.8</v>
      </c>
      <c r="M23">
        <f>'ranking-standaryzacja'!M23</f>
        <v>44.8</v>
      </c>
      <c r="N23">
        <f>'ranking-standaryzacja'!N23</f>
        <v>7.2</v>
      </c>
      <c r="O23">
        <f>'ranking-standaryzacja'!O23</f>
        <v>4142</v>
      </c>
      <c r="P23">
        <f>'ranking-standaryzacja'!P23</f>
        <v>0.33</v>
      </c>
      <c r="Q23">
        <f>'ranking-standaryzacja'!Q23</f>
        <v>2.79</v>
      </c>
      <c r="R23">
        <f>'ranking-standaryzacja'!R23</f>
        <v>1.83</v>
      </c>
      <c r="S23">
        <f>'ranking-standaryzacja'!S23</f>
        <v>0.11</v>
      </c>
      <c r="T23">
        <f>'ranking-standaryzacja'!T23</f>
        <v>21.2</v>
      </c>
      <c r="U23">
        <f>'ranking-standaryzacja'!U23</f>
        <v>25</v>
      </c>
      <c r="V23">
        <f>'ranking-standaryzacja'!V23</f>
        <v>95.699999999999989</v>
      </c>
    </row>
    <row r="24" spans="1:22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68.5</v>
      </c>
      <c r="D24">
        <f>'ranking-standaryzacja'!D24</f>
        <v>229</v>
      </c>
      <c r="E24">
        <f>'ranking-standaryzacja'!E24</f>
        <v>29.4</v>
      </c>
      <c r="F24">
        <f>'ranking-standaryzacja'!F24</f>
        <v>15</v>
      </c>
      <c r="G24">
        <f>'ranking-standaryzacja'!G24</f>
        <v>7.9</v>
      </c>
      <c r="H24">
        <f>'ranking-standaryzacja'!H24</f>
        <v>27.96</v>
      </c>
      <c r="I24">
        <f>'ranking-standaryzacja'!I24</f>
        <v>17</v>
      </c>
      <c r="J24">
        <f>'ranking-standaryzacja'!J24</f>
        <v>0</v>
      </c>
      <c r="K24">
        <f>'ranking-standaryzacja'!K24</f>
        <v>396</v>
      </c>
      <c r="L24">
        <f>'ranking-standaryzacja'!L24</f>
        <v>17.100000000000001</v>
      </c>
      <c r="M24">
        <f>'ranking-standaryzacja'!M24</f>
        <v>29.1</v>
      </c>
      <c r="N24">
        <f>'ranking-standaryzacja'!N24</f>
        <v>0.8</v>
      </c>
      <c r="O24">
        <f>'ranking-standaryzacja'!O24</f>
        <v>3676</v>
      </c>
      <c r="P24">
        <f>'ranking-standaryzacja'!P24</f>
        <v>0.67</v>
      </c>
      <c r="Q24">
        <f>'ranking-standaryzacja'!Q24</f>
        <v>1.92</v>
      </c>
      <c r="R24">
        <f>'ranking-standaryzacja'!R24</f>
        <v>2</v>
      </c>
      <c r="S24">
        <f>'ranking-standaryzacja'!S24</f>
        <v>0.15</v>
      </c>
      <c r="T24">
        <f>'ranking-standaryzacja'!T24</f>
        <v>20.2</v>
      </c>
      <c r="U24">
        <f>'ranking-standaryzacja'!U24</f>
        <v>41.82</v>
      </c>
      <c r="V24">
        <f>'ranking-standaryzacja'!V24</f>
        <v>267.7</v>
      </c>
    </row>
    <row r="25" spans="1:22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101.3</v>
      </c>
      <c r="D25">
        <f>'ranking-standaryzacja'!D25</f>
        <v>1</v>
      </c>
      <c r="E25">
        <f>'ranking-standaryzacja'!E25</f>
        <v>63.8</v>
      </c>
      <c r="F25">
        <f>'ranking-standaryzacja'!F25</f>
        <v>12.15</v>
      </c>
      <c r="G25">
        <f>'ranking-standaryzacja'!G25</f>
        <v>6.6875</v>
      </c>
      <c r="H25">
        <f>'ranking-standaryzacja'!H25</f>
        <v>19.399999999999999</v>
      </c>
      <c r="I25">
        <f>'ranking-standaryzacja'!I25</f>
        <v>13.8</v>
      </c>
      <c r="J25">
        <f>'ranking-standaryzacja'!J25</f>
        <v>-2</v>
      </c>
      <c r="K25">
        <f>'ranking-standaryzacja'!K25</f>
        <v>284</v>
      </c>
      <c r="L25">
        <f>'ranking-standaryzacja'!L25</f>
        <v>6.6</v>
      </c>
      <c r="M25">
        <f>'ranking-standaryzacja'!M25</f>
        <v>31.8</v>
      </c>
      <c r="N25">
        <f>'ranking-standaryzacja'!N25</f>
        <v>6.2</v>
      </c>
      <c r="O25">
        <f>'ranking-standaryzacja'!O25</f>
        <v>954</v>
      </c>
      <c r="P25">
        <f>'ranking-standaryzacja'!P25</f>
        <v>1.02</v>
      </c>
      <c r="Q25">
        <f>'ranking-standaryzacja'!Q25</f>
        <v>2.23</v>
      </c>
      <c r="R25">
        <f>'ranking-standaryzacja'!R25</f>
        <v>0.33</v>
      </c>
      <c r="S25">
        <f>'ranking-standaryzacja'!S25</f>
        <v>0.16</v>
      </c>
      <c r="T25">
        <f>'ranking-standaryzacja'!T25</f>
        <v>27</v>
      </c>
      <c r="U25">
        <f>'ranking-standaryzacja'!U25</f>
        <v>26.7</v>
      </c>
      <c r="V25">
        <f>'ranking-standaryzacja'!V25</f>
        <v>144.01113543840199</v>
      </c>
    </row>
    <row r="26" spans="1:22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99.9</v>
      </c>
      <c r="D26">
        <f>'ranking-standaryzacja'!D26</f>
        <v>1</v>
      </c>
      <c r="E26">
        <f>'ranking-standaryzacja'!E26</f>
        <v>52</v>
      </c>
      <c r="F26">
        <f>'ranking-standaryzacja'!F26</f>
        <v>5.0375000000000005</v>
      </c>
      <c r="G26">
        <f>'ranking-standaryzacja'!G26</f>
        <v>6.8875000000000002</v>
      </c>
      <c r="H26">
        <f>'ranking-standaryzacja'!H26</f>
        <v>17.5</v>
      </c>
      <c r="I26">
        <f>'ranking-standaryzacja'!I26</f>
        <v>21.5</v>
      </c>
      <c r="J26">
        <f>'ranking-standaryzacja'!J26</f>
        <v>8</v>
      </c>
      <c r="K26">
        <f>'ranking-standaryzacja'!K26</f>
        <v>516</v>
      </c>
      <c r="L26">
        <f>'ranking-standaryzacja'!L26</f>
        <v>15.6</v>
      </c>
      <c r="M26">
        <f>'ranking-standaryzacja'!M26</f>
        <v>4.5999999999999996</v>
      </c>
      <c r="N26">
        <f>'ranking-standaryzacja'!N26</f>
        <v>5.5</v>
      </c>
      <c r="O26">
        <f>'ranking-standaryzacja'!O26</f>
        <v>282</v>
      </c>
      <c r="P26">
        <f>'ranking-standaryzacja'!P26</f>
        <v>0.73</v>
      </c>
      <c r="Q26">
        <f>'ranking-standaryzacja'!Q26</f>
        <v>2.96</v>
      </c>
      <c r="R26">
        <f>'ranking-standaryzacja'!R26</f>
        <v>1</v>
      </c>
      <c r="S26">
        <f>'ranking-standaryzacja'!S26</f>
        <v>0.38</v>
      </c>
      <c r="T26">
        <f>'ranking-standaryzacja'!T26</f>
        <v>13.9</v>
      </c>
      <c r="U26">
        <f>'ranking-standaryzacja'!U26</f>
        <v>17.100000000000001</v>
      </c>
      <c r="V26">
        <f>'ranking-standaryzacja'!V26</f>
        <v>23.599999999999998</v>
      </c>
    </row>
    <row r="27" spans="1:22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113.4</v>
      </c>
      <c r="D27">
        <f>'ranking-standaryzacja'!D27</f>
        <v>113</v>
      </c>
      <c r="E27">
        <f>'ranking-standaryzacja'!E27</f>
        <v>37</v>
      </c>
      <c r="F27">
        <f>'ranking-standaryzacja'!F27</f>
        <v>2.6374999999999997</v>
      </c>
      <c r="G27">
        <f>'ranking-standaryzacja'!G27</f>
        <v>4.3624999999999998</v>
      </c>
      <c r="H27">
        <f>'ranking-standaryzacja'!H27</f>
        <v>12.6</v>
      </c>
      <c r="I27">
        <f>'ranking-standaryzacja'!I27</f>
        <v>20.399999999999999</v>
      </c>
      <c r="J27">
        <f>'ranking-standaryzacja'!J27</f>
        <v>2</v>
      </c>
      <c r="K27">
        <f>'ranking-standaryzacja'!K27</f>
        <v>490</v>
      </c>
      <c r="L27">
        <f>'ranking-standaryzacja'!L27</f>
        <v>42.7</v>
      </c>
      <c r="M27">
        <f>'ranking-standaryzacja'!M27</f>
        <v>4.5</v>
      </c>
      <c r="N27">
        <f>'ranking-standaryzacja'!N27</f>
        <v>7.2</v>
      </c>
      <c r="O27">
        <f>'ranking-standaryzacja'!O27</f>
        <v>1214</v>
      </c>
      <c r="P27">
        <f>'ranking-standaryzacja'!P27</f>
        <v>0.32</v>
      </c>
      <c r="Q27">
        <f>'ranking-standaryzacja'!Q27</f>
        <v>2.61</v>
      </c>
      <c r="R27">
        <f>'ranking-standaryzacja'!R27</f>
        <v>0.75</v>
      </c>
      <c r="S27">
        <f>'ranking-standaryzacja'!S27</f>
        <v>0.16</v>
      </c>
      <c r="T27">
        <f>'ranking-standaryzacja'!T27</f>
        <v>21.5</v>
      </c>
      <c r="U27">
        <f>'ranking-standaryzacja'!U27</f>
        <v>16.3</v>
      </c>
      <c r="V27">
        <f>'ranking-standaryzacja'!V27</f>
        <v>71.7</v>
      </c>
    </row>
    <row r="28" spans="1:22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102.4</v>
      </c>
      <c r="D28">
        <f>'ranking-standaryzacja'!D28</f>
        <v>615</v>
      </c>
      <c r="E28">
        <f>'ranking-standaryzacja'!E28</f>
        <v>61.6</v>
      </c>
      <c r="F28">
        <f>'ranking-standaryzacja'!F28</f>
        <v>3.9</v>
      </c>
      <c r="G28">
        <f>'ranking-standaryzacja'!G28</f>
        <v>5.7</v>
      </c>
      <c r="H28">
        <f>'ranking-standaryzacja'!H28</f>
        <v>17.100000000000001</v>
      </c>
      <c r="I28">
        <f>'ranking-standaryzacja'!I28</f>
        <v>15.1</v>
      </c>
      <c r="J28">
        <f>'ranking-standaryzacja'!J28</f>
        <v>-1</v>
      </c>
      <c r="K28">
        <f>'ranking-standaryzacja'!K28</f>
        <v>468</v>
      </c>
      <c r="L28">
        <f>'ranking-standaryzacja'!L28</f>
        <v>7.4</v>
      </c>
      <c r="M28">
        <f>'ranking-standaryzacja'!M28</f>
        <v>76.900000000000006</v>
      </c>
      <c r="N28">
        <f>'ranking-standaryzacja'!N28</f>
        <v>2.1</v>
      </c>
      <c r="O28">
        <f>'ranking-standaryzacja'!O28</f>
        <v>993</v>
      </c>
      <c r="P28">
        <f>'ranking-standaryzacja'!P28</f>
        <v>0.51</v>
      </c>
      <c r="Q28">
        <f>'ranking-standaryzacja'!Q28</f>
        <v>2.78</v>
      </c>
      <c r="R28">
        <f>'ranking-standaryzacja'!R28</f>
        <v>5.51</v>
      </c>
      <c r="S28">
        <f>'ranking-standaryzacja'!S28</f>
        <v>0.25</v>
      </c>
      <c r="T28">
        <f>'ranking-standaryzacja'!T28</f>
        <v>19.100000000000001</v>
      </c>
      <c r="U28">
        <f>'ranking-standaryzacja'!U28</f>
        <v>31.4</v>
      </c>
      <c r="V28">
        <f>'ranking-standaryzacja'!V28</f>
        <v>144.12425003756678</v>
      </c>
    </row>
    <row r="29" spans="1:22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120.4</v>
      </c>
      <c r="D29">
        <f>'ranking-standaryzacja'!D29</f>
        <v>231.76190476190473</v>
      </c>
      <c r="E29">
        <f>'ranking-standaryzacja'!E29</f>
        <v>21.2</v>
      </c>
      <c r="F29">
        <f>'ranking-standaryzacja'!F29</f>
        <v>11</v>
      </c>
      <c r="G29">
        <f>'ranking-standaryzacja'!G29</f>
        <v>2.7</v>
      </c>
      <c r="H29">
        <f>'ranking-standaryzacja'!H29</f>
        <v>22.3</v>
      </c>
      <c r="I29">
        <f>'ranking-standaryzacja'!I29</f>
        <v>11.9</v>
      </c>
      <c r="J29">
        <f>'ranking-standaryzacja'!J29</f>
        <v>-0.54545454545454541</v>
      </c>
      <c r="K29">
        <f>'ranking-standaryzacja'!K29</f>
        <v>583</v>
      </c>
      <c r="L29">
        <f>'ranking-standaryzacja'!L29</f>
        <v>1.5</v>
      </c>
      <c r="M29">
        <f>'ranking-standaryzacja'!M29</f>
        <v>90.2</v>
      </c>
      <c r="N29">
        <f>'ranking-standaryzacja'!N29</f>
        <v>3.4</v>
      </c>
      <c r="O29">
        <f>'ranking-standaryzacja'!O29</f>
        <v>5256</v>
      </c>
      <c r="P29">
        <f>'ranking-standaryzacja'!P29</f>
        <v>0.31</v>
      </c>
      <c r="Q29">
        <f>'ranking-standaryzacja'!Q29</f>
        <v>2.2000000000000002</v>
      </c>
      <c r="R29">
        <f>'ranking-standaryzacja'!R29</f>
        <v>18.350000000000001</v>
      </c>
      <c r="S29">
        <f>'ranking-standaryzacja'!S29</f>
        <v>0.16</v>
      </c>
      <c r="T29">
        <f>'ranking-standaryzacja'!T29</f>
        <v>13.9</v>
      </c>
      <c r="U29">
        <f>'ranking-standaryzacja'!U29</f>
        <v>23.7</v>
      </c>
      <c r="V29">
        <f>'ranking-standaryzacja'!V29</f>
        <v>325.20000000000005</v>
      </c>
    </row>
    <row r="30" spans="1:22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115.8</v>
      </c>
      <c r="D30">
        <f>'ranking-standaryzacja'!D30</f>
        <v>268</v>
      </c>
      <c r="E30">
        <f>'ranking-standaryzacja'!E30</f>
        <v>85.9</v>
      </c>
      <c r="F30">
        <f>'ranking-standaryzacja'!F30</f>
        <v>6.6</v>
      </c>
      <c r="G30">
        <f>'ranking-standaryzacja'!G30</f>
        <v>3.5</v>
      </c>
      <c r="H30">
        <f>'ranking-standaryzacja'!H30</f>
        <v>25</v>
      </c>
      <c r="I30">
        <f>'ranking-standaryzacja'!I30</f>
        <v>15.1</v>
      </c>
      <c r="J30">
        <f>'ranking-standaryzacja'!J30</f>
        <v>3</v>
      </c>
      <c r="K30">
        <f>'ranking-standaryzacja'!K30</f>
        <v>559</v>
      </c>
      <c r="L30">
        <f>'ranking-standaryzacja'!L30</f>
        <v>8.3000000000000007</v>
      </c>
      <c r="M30">
        <f>'ranking-standaryzacja'!M30</f>
        <v>34.1</v>
      </c>
      <c r="N30">
        <f>'ranking-standaryzacja'!N30</f>
        <v>7.9</v>
      </c>
      <c r="O30">
        <f>'ranking-standaryzacja'!O30</f>
        <v>2800</v>
      </c>
      <c r="P30">
        <f>'ranking-standaryzacja'!P30</f>
        <v>0.85</v>
      </c>
      <c r="Q30">
        <f>'ranking-standaryzacja'!Q30</f>
        <v>2.86</v>
      </c>
      <c r="R30">
        <f>'ranking-standaryzacja'!R30</f>
        <v>15.34</v>
      </c>
      <c r="S30">
        <f>'ranking-standaryzacja'!S30</f>
        <v>0.19</v>
      </c>
      <c r="T30">
        <f>'ranking-standaryzacja'!T30</f>
        <v>21.8</v>
      </c>
      <c r="U30">
        <f>'ranking-standaryzacja'!U30</f>
        <v>25.9</v>
      </c>
      <c r="V30">
        <f>'ranking-standaryzacja'!V30</f>
        <v>144.2523062613476</v>
      </c>
    </row>
    <row r="31" spans="1:22" x14ac:dyDescent="0.2">
      <c r="A31" t="s">
        <v>28</v>
      </c>
      <c r="B31">
        <f t="shared" ref="B31:V31" si="0">AVERAGE(B3:B30)</f>
        <v>14.142857142857142</v>
      </c>
      <c r="C31" s="12">
        <f t="shared" si="0"/>
        <v>105.33571428571432</v>
      </c>
      <c r="D31" s="11">
        <f t="shared" si="0"/>
        <v>236.02040816326527</v>
      </c>
      <c r="E31" s="11">
        <f t="shared" si="0"/>
        <v>57.146428571428586</v>
      </c>
      <c r="F31" s="11">
        <f t="shared" si="0"/>
        <v>12.166517857142855</v>
      </c>
      <c r="G31" s="11">
        <f t="shared" si="0"/>
        <v>5.9785714285714278</v>
      </c>
      <c r="H31" s="11">
        <f t="shared" si="0"/>
        <v>21.361326530612242</v>
      </c>
      <c r="I31" s="11">
        <f t="shared" si="0"/>
        <v>19.571428571428573</v>
      </c>
      <c r="J31" s="11">
        <f t="shared" si="0"/>
        <v>6.9090909090909092</v>
      </c>
      <c r="K31" s="11">
        <f t="shared" si="0"/>
        <v>511.75</v>
      </c>
      <c r="L31" s="12">
        <f t="shared" si="0"/>
        <v>12.475</v>
      </c>
      <c r="M31" s="12">
        <f t="shared" si="0"/>
        <v>31.539285714285715</v>
      </c>
      <c r="N31" s="12">
        <f t="shared" si="0"/>
        <v>4.6610714285714296</v>
      </c>
      <c r="O31" s="12">
        <f t="shared" si="0"/>
        <v>2325.9642857142858</v>
      </c>
      <c r="P31" s="12">
        <f t="shared" si="0"/>
        <v>0.51047619047619042</v>
      </c>
      <c r="Q31" s="12">
        <f t="shared" si="0"/>
        <v>2.6107142857142853</v>
      </c>
      <c r="R31" s="12">
        <f t="shared" si="0"/>
        <v>8.1903571428571436</v>
      </c>
      <c r="S31" s="12">
        <f t="shared" si="0"/>
        <v>0.19035714285714292</v>
      </c>
      <c r="T31" s="11">
        <f t="shared" si="0"/>
        <v>17.3</v>
      </c>
      <c r="U31" s="11">
        <f t="shared" si="0"/>
        <v>25.831326530612248</v>
      </c>
      <c r="V31">
        <f t="shared" si="0"/>
        <v>145.82575298332259</v>
      </c>
    </row>
    <row r="32" spans="1:22" x14ac:dyDescent="0.2">
      <c r="A32" t="s">
        <v>31</v>
      </c>
      <c r="B32">
        <f t="shared" ref="B32:V32" si="1">ABS(B31)</f>
        <v>14.142857142857142</v>
      </c>
      <c r="C32" s="12">
        <f t="shared" si="1"/>
        <v>105.33571428571432</v>
      </c>
      <c r="D32" s="11">
        <f t="shared" si="1"/>
        <v>236.02040816326527</v>
      </c>
      <c r="E32" s="11">
        <f t="shared" si="1"/>
        <v>57.146428571428586</v>
      </c>
      <c r="F32" s="11">
        <f t="shared" si="1"/>
        <v>12.166517857142855</v>
      </c>
      <c r="G32" s="11">
        <f t="shared" si="1"/>
        <v>5.9785714285714278</v>
      </c>
      <c r="H32" s="11">
        <f t="shared" si="1"/>
        <v>21.361326530612242</v>
      </c>
      <c r="I32" s="11">
        <f t="shared" si="1"/>
        <v>19.571428571428573</v>
      </c>
      <c r="J32" s="11">
        <f t="shared" si="1"/>
        <v>6.9090909090909092</v>
      </c>
      <c r="K32" s="11">
        <f t="shared" si="1"/>
        <v>511.75</v>
      </c>
      <c r="L32" s="12">
        <f t="shared" si="1"/>
        <v>12.475</v>
      </c>
      <c r="M32" s="12">
        <f t="shared" si="1"/>
        <v>31.539285714285715</v>
      </c>
      <c r="N32" s="12">
        <f t="shared" si="1"/>
        <v>4.6610714285714296</v>
      </c>
      <c r="O32" s="12">
        <f t="shared" si="1"/>
        <v>2325.9642857142858</v>
      </c>
      <c r="P32" s="12">
        <f t="shared" si="1"/>
        <v>0.51047619047619042</v>
      </c>
      <c r="Q32" s="12">
        <f t="shared" si="1"/>
        <v>2.6107142857142853</v>
      </c>
      <c r="R32" s="12">
        <f t="shared" si="1"/>
        <v>8.1903571428571436</v>
      </c>
      <c r="S32" s="12">
        <f t="shared" si="1"/>
        <v>0.19035714285714292</v>
      </c>
      <c r="T32" s="11">
        <f t="shared" si="1"/>
        <v>17.3</v>
      </c>
      <c r="U32" s="11">
        <f t="shared" si="1"/>
        <v>25.831326530612248</v>
      </c>
      <c r="V32">
        <f t="shared" si="1"/>
        <v>145.82575298332259</v>
      </c>
    </row>
    <row r="33" spans="1:26" x14ac:dyDescent="0.2">
      <c r="A33" t="s">
        <v>29</v>
      </c>
      <c r="B33">
        <f t="shared" ref="B33:V33" si="2">STDEV(B3:B30)</f>
        <v>7.5410692125006298</v>
      </c>
      <c r="C33" s="12">
        <f t="shared" si="2"/>
        <v>13.093006736300792</v>
      </c>
      <c r="D33" s="11">
        <f t="shared" si="2"/>
        <v>220.74786665180105</v>
      </c>
      <c r="E33" s="11">
        <f t="shared" si="2"/>
        <v>30.276998752174109</v>
      </c>
      <c r="F33" s="11">
        <f t="shared" si="2"/>
        <v>10.775284677413353</v>
      </c>
      <c r="G33" s="11">
        <f t="shared" si="2"/>
        <v>2.8078343134426631</v>
      </c>
      <c r="H33" s="11">
        <f t="shared" si="2"/>
        <v>5.632311785015462</v>
      </c>
      <c r="I33" s="11">
        <f t="shared" si="2"/>
        <v>7.4748396312715384</v>
      </c>
      <c r="J33" s="11">
        <f t="shared" si="2"/>
        <v>10.327422107327662</v>
      </c>
      <c r="K33" s="11">
        <f t="shared" si="2"/>
        <v>131.66163844125987</v>
      </c>
      <c r="L33" s="12">
        <f t="shared" si="2"/>
        <v>10.46438846402053</v>
      </c>
      <c r="M33" s="12">
        <f t="shared" si="2"/>
        <v>37.09201111236473</v>
      </c>
      <c r="N33" s="12">
        <f t="shared" si="2"/>
        <v>3.6879968860813892</v>
      </c>
      <c r="O33" s="12">
        <f t="shared" si="2"/>
        <v>2698.6697886749462</v>
      </c>
      <c r="P33" s="12">
        <f t="shared" si="2"/>
        <v>0.26514180426112172</v>
      </c>
      <c r="Q33" s="12">
        <f t="shared" si="2"/>
        <v>0.61258365156011896</v>
      </c>
      <c r="R33" s="12">
        <f t="shared" si="2"/>
        <v>16.424416666374722</v>
      </c>
      <c r="S33" s="12">
        <f t="shared" si="2"/>
        <v>8.4699125136814588E-2</v>
      </c>
      <c r="T33" s="11">
        <f t="shared" si="2"/>
        <v>6.1082215390709438</v>
      </c>
      <c r="U33" s="11">
        <f t="shared" si="2"/>
        <v>10.435357406038936</v>
      </c>
      <c r="V33">
        <f t="shared" si="2"/>
        <v>126.79315307518733</v>
      </c>
    </row>
    <row r="34" spans="1:26" x14ac:dyDescent="0.2">
      <c r="A34" t="s">
        <v>30</v>
      </c>
      <c r="B34">
        <f t="shared" ref="B34:V34" si="3">B33/B32*100</f>
        <v>53.320691401519603</v>
      </c>
      <c r="C34" s="12">
        <f t="shared" si="3"/>
        <v>12.429788723686922</v>
      </c>
      <c r="D34" s="11">
        <f t="shared" si="3"/>
        <v>93.529143674347196</v>
      </c>
      <c r="E34" s="11">
        <f t="shared" si="3"/>
        <v>52.981436476524891</v>
      </c>
      <c r="F34" s="11">
        <f t="shared" si="3"/>
        <v>88.565066882199815</v>
      </c>
      <c r="G34" s="11">
        <f t="shared" si="3"/>
        <v>46.964970595217785</v>
      </c>
      <c r="H34" s="11">
        <f t="shared" si="3"/>
        <v>26.366863391858992</v>
      </c>
      <c r="I34" s="11">
        <f t="shared" si="3"/>
        <v>38.192611254672094</v>
      </c>
      <c r="J34" s="11">
        <f t="shared" si="3"/>
        <v>149.47584629026878</v>
      </c>
      <c r="K34" s="11">
        <f t="shared" si="3"/>
        <v>25.727726124330214</v>
      </c>
      <c r="L34" s="12">
        <f t="shared" si="3"/>
        <v>83.882873459082404</v>
      </c>
      <c r="M34" s="12">
        <f t="shared" si="3"/>
        <v>117.60574240133761</v>
      </c>
      <c r="N34" s="12">
        <f t="shared" si="3"/>
        <v>79.123372010021356</v>
      </c>
      <c r="O34" s="12">
        <f t="shared" si="3"/>
        <v>116.02369843981526</v>
      </c>
      <c r="P34" s="12">
        <f t="shared" si="3"/>
        <v>51.940092252645123</v>
      </c>
      <c r="Q34" s="12">
        <f t="shared" si="3"/>
        <v>23.464216475626994</v>
      </c>
      <c r="R34" s="12">
        <f t="shared" si="3"/>
        <v>200.53358333340259</v>
      </c>
      <c r="S34" s="12">
        <f t="shared" si="3"/>
        <v>44.494849978063932</v>
      </c>
      <c r="T34" s="11">
        <f t="shared" si="3"/>
        <v>35.307638954167302</v>
      </c>
      <c r="U34" s="11">
        <f t="shared" si="3"/>
        <v>40.398070124939878</v>
      </c>
      <c r="V34">
        <f t="shared" si="3"/>
        <v>86.948395932293295</v>
      </c>
    </row>
    <row r="35" spans="1:26" x14ac:dyDescent="0.2">
      <c r="A35" t="s">
        <v>33</v>
      </c>
      <c r="B35">
        <f t="shared" ref="B35:V35" si="4">MAX(B3:B30)</f>
        <v>37</v>
      </c>
      <c r="C35" s="12">
        <f t="shared" si="4"/>
        <v>126.3</v>
      </c>
      <c r="D35" s="11">
        <f t="shared" si="4"/>
        <v>868</v>
      </c>
      <c r="E35" s="11">
        <f t="shared" si="4"/>
        <v>102.5</v>
      </c>
      <c r="F35" s="11">
        <f t="shared" si="4"/>
        <v>47.112499999999997</v>
      </c>
      <c r="G35" s="11">
        <f t="shared" si="4"/>
        <v>14.112499999999997</v>
      </c>
      <c r="H35" s="11">
        <f t="shared" si="4"/>
        <v>36</v>
      </c>
      <c r="I35" s="11">
        <f t="shared" si="4"/>
        <v>41.1</v>
      </c>
      <c r="J35" s="11">
        <f t="shared" si="4"/>
        <v>46</v>
      </c>
      <c r="K35" s="11">
        <f t="shared" si="4"/>
        <v>792</v>
      </c>
      <c r="L35" s="12">
        <f t="shared" si="4"/>
        <v>42.7</v>
      </c>
      <c r="M35" s="12">
        <f t="shared" si="4"/>
        <v>156.80000000000001</v>
      </c>
      <c r="N35" s="12">
        <f t="shared" si="4"/>
        <v>16.7</v>
      </c>
      <c r="O35" s="12">
        <f t="shared" si="4"/>
        <v>13603</v>
      </c>
      <c r="P35" s="12">
        <f t="shared" si="4"/>
        <v>1.31</v>
      </c>
      <c r="Q35" s="12">
        <f t="shared" si="4"/>
        <v>4.68</v>
      </c>
      <c r="R35" s="12">
        <f t="shared" si="4"/>
        <v>81.66</v>
      </c>
      <c r="S35" s="12">
        <f t="shared" si="4"/>
        <v>0.38</v>
      </c>
      <c r="T35" s="11">
        <f t="shared" si="4"/>
        <v>29.8</v>
      </c>
      <c r="U35" s="11">
        <f t="shared" si="4"/>
        <v>61.3</v>
      </c>
      <c r="V35">
        <f t="shared" si="4"/>
        <v>442.83333333333331</v>
      </c>
    </row>
    <row r="36" spans="1:26" x14ac:dyDescent="0.2">
      <c r="A36" t="s">
        <v>34</v>
      </c>
      <c r="B36">
        <f t="shared" ref="B36:V36" si="5">MIN(B3:B30)</f>
        <v>7</v>
      </c>
      <c r="C36" s="12">
        <f t="shared" si="5"/>
        <v>68.5</v>
      </c>
      <c r="D36" s="11">
        <f t="shared" si="5"/>
        <v>1</v>
      </c>
      <c r="E36" s="11">
        <f t="shared" si="5"/>
        <v>-35.5</v>
      </c>
      <c r="F36" s="11">
        <f t="shared" si="5"/>
        <v>1.9</v>
      </c>
      <c r="G36" s="11">
        <f t="shared" si="5"/>
        <v>2.1</v>
      </c>
      <c r="H36" s="11">
        <f t="shared" si="5"/>
        <v>9.8571428571428577</v>
      </c>
      <c r="I36" s="11">
        <f t="shared" si="5"/>
        <v>10.7</v>
      </c>
      <c r="J36" s="11">
        <f t="shared" si="5"/>
        <v>-2</v>
      </c>
      <c r="K36" s="11">
        <f t="shared" si="5"/>
        <v>284</v>
      </c>
      <c r="L36" s="12">
        <f t="shared" si="5"/>
        <v>0.1</v>
      </c>
      <c r="M36" s="12">
        <f t="shared" si="5"/>
        <v>0</v>
      </c>
      <c r="N36" s="12">
        <f t="shared" si="5"/>
        <v>0.1</v>
      </c>
      <c r="O36" s="12">
        <f t="shared" si="5"/>
        <v>153</v>
      </c>
      <c r="P36" s="12">
        <f t="shared" si="5"/>
        <v>0.14000000000000001</v>
      </c>
      <c r="Q36" s="12">
        <f t="shared" si="5"/>
        <v>1.8</v>
      </c>
      <c r="R36" s="12">
        <f t="shared" si="5"/>
        <v>0</v>
      </c>
      <c r="S36" s="12">
        <f t="shared" si="5"/>
        <v>0.03</v>
      </c>
      <c r="T36" s="11">
        <f t="shared" si="5"/>
        <v>7.7</v>
      </c>
      <c r="U36" s="11">
        <f t="shared" si="5"/>
        <v>16</v>
      </c>
      <c r="V36">
        <f t="shared" si="5"/>
        <v>9.64</v>
      </c>
    </row>
    <row r="41" spans="1:26" x14ac:dyDescent="0.2">
      <c r="X41">
        <f>COLUMNS(B43:V43)</f>
        <v>21</v>
      </c>
    </row>
    <row r="42" spans="1:26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s="12" t="s">
        <v>45</v>
      </c>
      <c r="M42" s="12" t="s">
        <v>46</v>
      </c>
      <c r="N42" s="12" t="s">
        <v>47</v>
      </c>
      <c r="O42" s="12" t="s">
        <v>48</v>
      </c>
      <c r="P42" s="12" t="s">
        <v>49</v>
      </c>
      <c r="Q42" s="12" t="s">
        <v>50</v>
      </c>
      <c r="R42" s="12" t="s">
        <v>51</v>
      </c>
      <c r="S42" s="12" t="s">
        <v>52</v>
      </c>
      <c r="T42" s="11" t="s">
        <v>53</v>
      </c>
      <c r="U42" s="11" t="s">
        <v>54</v>
      </c>
      <c r="V42" t="s">
        <v>55</v>
      </c>
    </row>
    <row r="43" spans="1:26" x14ac:dyDescent="0.2">
      <c r="B43" t="str">
        <f>B1</f>
        <v>X1</v>
      </c>
      <c r="C43" s="12" t="str">
        <f t="shared" ref="C43:V43" si="6">C1</f>
        <v>X5</v>
      </c>
      <c r="D43" s="11" t="str">
        <f t="shared" si="6"/>
        <v>X6</v>
      </c>
      <c r="E43" s="11" t="str">
        <f t="shared" si="6"/>
        <v>X8</v>
      </c>
      <c r="F43" s="11" t="str">
        <f t="shared" si="6"/>
        <v>X10</v>
      </c>
      <c r="G43" s="11" t="str">
        <f t="shared" si="6"/>
        <v>X11</v>
      </c>
      <c r="H43" s="11" t="str">
        <f t="shared" si="6"/>
        <v>X12</v>
      </c>
      <c r="I43" s="11" t="str">
        <f t="shared" si="6"/>
        <v>X13</v>
      </c>
      <c r="J43" s="11" t="str">
        <f t="shared" si="6"/>
        <v>X14</v>
      </c>
      <c r="K43" s="11" t="str">
        <f t="shared" si="6"/>
        <v>X15</v>
      </c>
      <c r="L43" t="str">
        <f t="shared" si="6"/>
        <v>X16</v>
      </c>
      <c r="M43" t="str">
        <f t="shared" si="6"/>
        <v>X17</v>
      </c>
      <c r="N43" t="str">
        <f t="shared" si="6"/>
        <v>X18</v>
      </c>
      <c r="O43" t="str">
        <f t="shared" si="6"/>
        <v>X19</v>
      </c>
      <c r="P43" t="str">
        <f t="shared" si="6"/>
        <v>X20</v>
      </c>
      <c r="Q43" t="str">
        <f t="shared" si="6"/>
        <v>X21</v>
      </c>
      <c r="R43" t="str">
        <f t="shared" si="6"/>
        <v>X23</v>
      </c>
      <c r="S43" t="str">
        <f t="shared" si="6"/>
        <v>X24</v>
      </c>
      <c r="T43" s="11" t="str">
        <f t="shared" si="6"/>
        <v>X25</v>
      </c>
      <c r="U43" s="11" t="str">
        <f t="shared" si="6"/>
        <v>X26</v>
      </c>
      <c r="V43" t="str">
        <f t="shared" si="6"/>
        <v>X27</v>
      </c>
      <c r="W43" t="s">
        <v>32</v>
      </c>
      <c r="X43" t="s">
        <v>56</v>
      </c>
      <c r="Y43" t="s">
        <v>127</v>
      </c>
      <c r="Z43" t="s">
        <v>130</v>
      </c>
    </row>
    <row r="44" spans="1:26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0.58650519031141879</v>
      </c>
      <c r="D44" s="11">
        <f>($D$35-D3)/($D$35-$D$36)</f>
        <v>0.50057670126874276</v>
      </c>
      <c r="E44" s="11">
        <f>($E$35-E3)/($E$35-$E$36)</f>
        <v>0.21594202898550724</v>
      </c>
      <c r="F44" s="11">
        <f>($F$35-F3)/($F$35-$F$36)</f>
        <v>1</v>
      </c>
      <c r="G44" s="11">
        <f>($G$35-G3)/($G$35-$G$36)</f>
        <v>0.85223725286160246</v>
      </c>
      <c r="H44" s="11">
        <f>($H$35-H3)/($H$35-$H$36)</f>
        <v>0.66174863387978144</v>
      </c>
      <c r="I44" s="11">
        <f>($I$35-I3)/($I$35-$I$36)</f>
        <v>0.53618421052631582</v>
      </c>
      <c r="J44" s="11">
        <f>($J$35-J3)/($J$35-$J$36)</f>
        <v>0.91666666666666663</v>
      </c>
      <c r="K44" s="11">
        <f>($K$35-K3)/($K$35-$K$36)</f>
        <v>0.38385826771653542</v>
      </c>
      <c r="L44" s="12">
        <f>(L3-$L$36)/($L$35-$L$36)</f>
        <v>0.59389671361502339</v>
      </c>
      <c r="M44" s="12">
        <f>(M3-$M$36)/($M$35-$M$36)</f>
        <v>8.2908163265306117E-2</v>
      </c>
      <c r="N44" s="12">
        <f>(N3-$N$36)/($N$35-$N$36)</f>
        <v>1</v>
      </c>
      <c r="O44" s="12">
        <f>(O3-$O$36)/($O$35-$O$36)</f>
        <v>0.15323420074349442</v>
      </c>
      <c r="P44" s="12">
        <f>(P3-$P$36)/($P$35-$P$36)</f>
        <v>0.1623931623931624</v>
      </c>
      <c r="Q44" s="12">
        <f>(Q3-$Q$36)/($Q$35-$Q$36)</f>
        <v>0.21875000000000006</v>
      </c>
      <c r="R44" s="12">
        <f>(R3-$R$36)/($R$35-$R$36)</f>
        <v>7.2618172912074452E-2</v>
      </c>
      <c r="S44" s="12">
        <f>(S3-$S$36)/($S$35-$S$36)</f>
        <v>0.25714285714285717</v>
      </c>
      <c r="T44" s="11">
        <f>($T$35-T3)/($T$35-$T$36)</f>
        <v>0.90497737556561075</v>
      </c>
      <c r="U44" s="11">
        <f>($U$35-U3)/($U$35-$U$36)</f>
        <v>0.96026490066225167</v>
      </c>
      <c r="V44">
        <f>(V3-$V$36)/($V$35-$V$36)</f>
        <v>0.36280303953049442</v>
      </c>
      <c r="W44">
        <f t="shared" ref="W44:W71" si="7">SUM(B44:V44)</f>
        <v>10.556040871380178</v>
      </c>
      <c r="X44">
        <f>W44/$X$41</f>
        <v>0.50266861292286558</v>
      </c>
      <c r="Y44">
        <f>X44-$X$73</f>
        <v>0.15488806960620066</v>
      </c>
      <c r="Z44">
        <f>Y44/$Y$74</f>
        <v>0.77720351621917894</v>
      </c>
    </row>
    <row r="45" spans="1:26" x14ac:dyDescent="0.2">
      <c r="A45" t="str">
        <f t="shared" ref="A45:A71" si="8">A4</f>
        <v>Belgia</v>
      </c>
      <c r="B45">
        <f t="shared" ref="B45:B71" si="9">(B4-$B$36)/($B$35-$B$36)</f>
        <v>0.1</v>
      </c>
      <c r="C45" s="12">
        <f t="shared" ref="C45:C71" si="10">(C4-$C$36)/($C$35-$C$36)</f>
        <v>0.49653979238754331</v>
      </c>
      <c r="D45" s="11">
        <f t="shared" ref="D45:D71" si="11">($D$35-D4)/($D$35-$D$36)</f>
        <v>0.73383863349261269</v>
      </c>
      <c r="E45" s="11">
        <f t="shared" ref="E45:E71" si="12">($E$35-E4)/($E$35-$E$36)</f>
        <v>0.16594202898550728</v>
      </c>
      <c r="F45" s="11">
        <f t="shared" ref="F45:F71" si="13">($F$35-F4)/($F$35-$F$36)</f>
        <v>0.76112800663533309</v>
      </c>
      <c r="G45" s="11">
        <f t="shared" ref="G45:G71" si="14">($G$35-G4)/($G$35-$G$36)</f>
        <v>0.78355879292403741</v>
      </c>
      <c r="H45" s="11">
        <f t="shared" ref="H45:H71" si="15">($H$35-H4)/($H$35-$H$36)</f>
        <v>0.51639344262295084</v>
      </c>
      <c r="I45" s="11">
        <f t="shared" ref="I45:I71" si="16">($I$35-I4)/($I$35-$I$36)</f>
        <v>0.80263157894736847</v>
      </c>
      <c r="J45" s="11">
        <f t="shared" ref="J45:J71" si="17">($J$35-J4)/($J$35-$J$36)</f>
        <v>0.75</v>
      </c>
      <c r="K45" s="11">
        <f t="shared" ref="K45:K71" si="18">($K$35-K4)/($K$35-$K$36)</f>
        <v>0.60433070866141736</v>
      </c>
      <c r="L45" s="12">
        <f t="shared" ref="L45:L71" si="19">(L4-$L$36)/($L$35-$L$36)</f>
        <v>5.8685446009389672E-2</v>
      </c>
      <c r="M45" s="12">
        <f t="shared" ref="M45:M71" si="20">(M4-$M$36)/($M$35-$M$36)</f>
        <v>4.7193877551020405E-2</v>
      </c>
      <c r="N45" s="12">
        <f t="shared" ref="N45:N71" si="21">(N4-$N$36)/($N$35-$N$36)</f>
        <v>0.12048192771084339</v>
      </c>
      <c r="O45" s="12">
        <f t="shared" ref="O45:O71" si="22">(O4-$O$36)/($O$35-$O$36)</f>
        <v>0.16401486988847583</v>
      </c>
      <c r="P45" s="12">
        <f t="shared" ref="P45:P71" si="23">(P4-$P$36)/($P$35-$P$36)</f>
        <v>0.19658119658119658</v>
      </c>
      <c r="Q45" s="12">
        <f t="shared" ref="Q45:Q71" si="24">(Q4-$Q$36)/($Q$35-$Q$36)</f>
        <v>0.16319444444444445</v>
      </c>
      <c r="R45" s="12">
        <f t="shared" ref="R45:R71" si="25">(R4-$R$36)/($R$35-$R$36)</f>
        <v>5.9515062454077887E-2</v>
      </c>
      <c r="S45" s="12">
        <f t="shared" ref="S45:S71" si="26">(S4-$S$36)/($S$35-$S$36)</f>
        <v>0.34285714285714286</v>
      </c>
      <c r="T45" s="11">
        <f t="shared" ref="T45:T71" si="27">($T$35-T4)/($T$35-$T$36)</f>
        <v>0.42081447963800905</v>
      </c>
      <c r="U45" s="11">
        <f t="shared" ref="U45:U71" si="28">($U$35-U4)/($U$35-$U$36)</f>
        <v>0.87858719646799122</v>
      </c>
      <c r="V45">
        <f t="shared" ref="V45:V71" si="29">(V4-$V$36)/($V$35-$V$36)</f>
        <v>0.14880192062050815</v>
      </c>
      <c r="W45">
        <f t="shared" si="7"/>
        <v>8.315090548879871</v>
      </c>
      <c r="X45">
        <f t="shared" ref="X45:X71" si="30">W45/$X$41</f>
        <v>0.39595669280380336</v>
      </c>
      <c r="Y45">
        <f t="shared" ref="Y45:Y71" si="31">X45-$X$73</f>
        <v>4.8176149487138442E-2</v>
      </c>
      <c r="Z45">
        <f t="shared" ref="Z45:Z71" si="32">Y45/$Y$74</f>
        <v>0.24174019906440775</v>
      </c>
    </row>
    <row r="46" spans="1:26" x14ac:dyDescent="0.2">
      <c r="A46" t="str">
        <f t="shared" si="8"/>
        <v>Bułgaria</v>
      </c>
      <c r="B46">
        <f t="shared" si="9"/>
        <v>0.76666666666666672</v>
      </c>
      <c r="C46" s="12">
        <f t="shared" si="10"/>
        <v>0.60207612456747406</v>
      </c>
      <c r="D46" s="11">
        <f t="shared" si="11"/>
        <v>0.9746251441753172</v>
      </c>
      <c r="E46" s="11">
        <f t="shared" si="12"/>
        <v>0.41231884057971013</v>
      </c>
      <c r="F46" s="11">
        <f t="shared" si="13"/>
        <v>0</v>
      </c>
      <c r="G46" s="11">
        <f t="shared" si="14"/>
        <v>0.59313215400624342</v>
      </c>
      <c r="H46" s="11">
        <f t="shared" si="15"/>
        <v>0.70000000000000007</v>
      </c>
      <c r="I46" s="11">
        <f t="shared" si="16"/>
        <v>0.75657894736842102</v>
      </c>
      <c r="J46" s="11">
        <f t="shared" si="17"/>
        <v>1</v>
      </c>
      <c r="K46" s="11">
        <f t="shared" si="18"/>
        <v>0.42322834645669294</v>
      </c>
      <c r="L46" s="12">
        <f t="shared" si="19"/>
        <v>0.22300469483568075</v>
      </c>
      <c r="M46" s="12">
        <f t="shared" si="20"/>
        <v>0.12691326530612243</v>
      </c>
      <c r="N46" s="12">
        <f t="shared" si="21"/>
        <v>0</v>
      </c>
      <c r="O46" s="12">
        <f t="shared" si="22"/>
        <v>8.1040892193308556E-3</v>
      </c>
      <c r="P46" s="12">
        <f t="shared" si="23"/>
        <v>1</v>
      </c>
      <c r="Q46" s="12">
        <f t="shared" si="24"/>
        <v>0.3576388888888889</v>
      </c>
      <c r="R46" s="12">
        <f t="shared" si="25"/>
        <v>1.2245897624295862E-2</v>
      </c>
      <c r="S46" s="12">
        <f t="shared" si="26"/>
        <v>0.74285714285714288</v>
      </c>
      <c r="T46" s="11">
        <f t="shared" si="27"/>
        <v>0.52036199095022617</v>
      </c>
      <c r="U46" s="11">
        <f t="shared" si="28"/>
        <v>0</v>
      </c>
      <c r="V46">
        <f t="shared" si="29"/>
        <v>5.4340633127625847E-2</v>
      </c>
      <c r="W46">
        <f t="shared" si="7"/>
        <v>9.2740928266298415</v>
      </c>
      <c r="X46">
        <f t="shared" si="30"/>
        <v>0.44162346793475438</v>
      </c>
      <c r="Y46">
        <f t="shared" si="31"/>
        <v>9.3842924618089463E-2</v>
      </c>
      <c r="Z46">
        <f t="shared" si="32"/>
        <v>0.47088875967597871</v>
      </c>
    </row>
    <row r="47" spans="1:26" x14ac:dyDescent="0.2">
      <c r="A47" t="str">
        <f t="shared" si="8"/>
        <v>Chorwacja</v>
      </c>
      <c r="B47">
        <f t="shared" si="9"/>
        <v>1</v>
      </c>
      <c r="C47" s="12">
        <f t="shared" si="10"/>
        <v>0.11418685121107257</v>
      </c>
      <c r="D47" s="11">
        <f t="shared" si="11"/>
        <v>0.32871972318339099</v>
      </c>
      <c r="E47" s="11">
        <f t="shared" si="12"/>
        <v>0.38768115942028986</v>
      </c>
      <c r="F47" s="11">
        <f t="shared" si="13"/>
        <v>0.88249930881946359</v>
      </c>
      <c r="G47" s="11">
        <f t="shared" si="14"/>
        <v>0.51300728407908414</v>
      </c>
      <c r="H47" s="11">
        <f t="shared" si="15"/>
        <v>1</v>
      </c>
      <c r="I47" s="11">
        <f t="shared" si="16"/>
        <v>0.9078947368421052</v>
      </c>
      <c r="J47" s="11">
        <f t="shared" si="17"/>
        <v>0.58333333333333337</v>
      </c>
      <c r="K47" s="11">
        <f t="shared" si="18"/>
        <v>0.80314960629921262</v>
      </c>
      <c r="L47" s="12">
        <f t="shared" si="19"/>
        <v>0.53051643192488251</v>
      </c>
      <c r="M47" s="12">
        <f t="shared" si="20"/>
        <v>0.14923469387755101</v>
      </c>
      <c r="N47" s="12">
        <f t="shared" si="21"/>
        <v>0.24156626506024104</v>
      </c>
      <c r="O47" s="12">
        <f t="shared" si="22"/>
        <v>7.576208178438662E-2</v>
      </c>
      <c r="P47" s="12">
        <f t="shared" si="23"/>
        <v>0.50427350427350426</v>
      </c>
      <c r="Q47" s="12">
        <f t="shared" si="24"/>
        <v>0.50694444444444442</v>
      </c>
      <c r="R47" s="12">
        <f t="shared" si="25"/>
        <v>0</v>
      </c>
      <c r="S47" s="12">
        <f t="shared" si="26"/>
        <v>0.48571428571428577</v>
      </c>
      <c r="T47" s="11">
        <f t="shared" si="27"/>
        <v>4.072398190045258E-2</v>
      </c>
      <c r="U47" s="11">
        <f t="shared" si="28"/>
        <v>0.68306527909176906</v>
      </c>
      <c r="V47">
        <f t="shared" si="29"/>
        <v>8.9321165299558331E-2</v>
      </c>
      <c r="W47">
        <f t="shared" si="7"/>
        <v>9.8275941365590285</v>
      </c>
      <c r="X47">
        <f t="shared" si="30"/>
        <v>0.46798067316947756</v>
      </c>
      <c r="Y47">
        <f t="shared" si="31"/>
        <v>0.12020012985281264</v>
      </c>
      <c r="Z47">
        <f t="shared" si="32"/>
        <v>0.60314499243954678</v>
      </c>
    </row>
    <row r="48" spans="1:26" x14ac:dyDescent="0.2">
      <c r="A48" t="str">
        <f t="shared" si="8"/>
        <v>Cypr</v>
      </c>
      <c r="B48">
        <f t="shared" si="9"/>
        <v>0</v>
      </c>
      <c r="C48" s="12">
        <f t="shared" si="10"/>
        <v>0.81141868512110737</v>
      </c>
      <c r="D48" s="11">
        <f t="shared" si="11"/>
        <v>0.64129181084198383</v>
      </c>
      <c r="E48" s="11">
        <f t="shared" si="12"/>
        <v>0</v>
      </c>
      <c r="F48" s="11">
        <f t="shared" si="13"/>
        <v>0.56732098424108368</v>
      </c>
      <c r="G48" s="11">
        <f t="shared" si="14"/>
        <v>0.91675338189386035</v>
      </c>
      <c r="H48" s="11">
        <f t="shared" si="15"/>
        <v>0</v>
      </c>
      <c r="I48" s="11">
        <f t="shared" si="16"/>
        <v>0.55592105263157898</v>
      </c>
      <c r="J48" s="11">
        <f t="shared" si="17"/>
        <v>0.375</v>
      </c>
      <c r="K48" s="11">
        <f t="shared" si="18"/>
        <v>0.19291338582677164</v>
      </c>
      <c r="L48" s="12">
        <f t="shared" si="19"/>
        <v>7.5117370892018767E-2</v>
      </c>
      <c r="M48" s="12">
        <f t="shared" si="20"/>
        <v>1</v>
      </c>
      <c r="N48" s="12">
        <f t="shared" si="21"/>
        <v>6.6265060240963861E-2</v>
      </c>
      <c r="O48" s="12">
        <f t="shared" si="22"/>
        <v>0.18014869888475837</v>
      </c>
      <c r="P48" s="12">
        <f t="shared" si="23"/>
        <v>5.128205128205128E-2</v>
      </c>
      <c r="Q48" s="12">
        <f t="shared" si="24"/>
        <v>0.44791666666666663</v>
      </c>
      <c r="R48" s="12">
        <f t="shared" si="25"/>
        <v>6.122948812147931E-3</v>
      </c>
      <c r="S48" s="12">
        <f t="shared" si="26"/>
        <v>0.22857142857142859</v>
      </c>
      <c r="T48" s="11">
        <f t="shared" si="27"/>
        <v>0.89592760180995468</v>
      </c>
      <c r="U48" s="11">
        <f t="shared" si="28"/>
        <v>0.79249448123620314</v>
      </c>
      <c r="V48">
        <f t="shared" si="29"/>
        <v>0.31224747919697632</v>
      </c>
      <c r="W48">
        <f t="shared" si="7"/>
        <v>8.1167130881495559</v>
      </c>
      <c r="X48">
        <f t="shared" si="30"/>
        <v>0.38651014705474074</v>
      </c>
      <c r="Y48">
        <f t="shared" si="31"/>
        <v>3.8729603738075824E-2</v>
      </c>
      <c r="Z48">
        <f t="shared" si="32"/>
        <v>0.19433894607595367</v>
      </c>
    </row>
    <row r="49" spans="1:26" x14ac:dyDescent="0.2">
      <c r="A49" t="str">
        <f t="shared" si="8"/>
        <v>Czechy</v>
      </c>
      <c r="B49">
        <f t="shared" si="9"/>
        <v>6.6666666666666666E-2</v>
      </c>
      <c r="C49" s="12">
        <f t="shared" si="10"/>
        <v>0.89273356401384074</v>
      </c>
      <c r="D49" s="11">
        <f t="shared" si="11"/>
        <v>0.99423298731257204</v>
      </c>
      <c r="E49" s="11">
        <f t="shared" si="12"/>
        <v>0.54275362318840581</v>
      </c>
      <c r="F49" s="11">
        <f t="shared" si="13"/>
        <v>0.72573956317390109</v>
      </c>
      <c r="G49" s="11">
        <f t="shared" si="14"/>
        <v>0.861602497398543</v>
      </c>
      <c r="H49" s="11">
        <f t="shared" si="15"/>
        <v>0.65792349726775956</v>
      </c>
      <c r="I49" s="11">
        <f t="shared" si="16"/>
        <v>0.73026315789473684</v>
      </c>
      <c r="J49" s="11">
        <f t="shared" si="17"/>
        <v>0.9375</v>
      </c>
      <c r="K49" s="11">
        <f t="shared" si="18"/>
        <v>0.97440944881889768</v>
      </c>
      <c r="L49" s="12">
        <f t="shared" si="19"/>
        <v>0.17136150234741784</v>
      </c>
      <c r="M49" s="12">
        <f t="shared" si="20"/>
        <v>3.3163265306122451E-2</v>
      </c>
      <c r="N49" s="12">
        <f t="shared" si="21"/>
        <v>0.42771084337349408</v>
      </c>
      <c r="O49" s="12">
        <f t="shared" si="22"/>
        <v>0.2308550185873606</v>
      </c>
      <c r="P49" s="12">
        <f t="shared" si="23"/>
        <v>0.58974358974358976</v>
      </c>
      <c r="Q49" s="12">
        <f t="shared" si="24"/>
        <v>0.20138888888888884</v>
      </c>
      <c r="R49" s="12">
        <f t="shared" si="25"/>
        <v>2.9267695322067109E-2</v>
      </c>
      <c r="S49" s="12">
        <f t="shared" si="26"/>
        <v>0.68571428571428583</v>
      </c>
      <c r="T49" s="11">
        <f t="shared" si="27"/>
        <v>0.5565610859728507</v>
      </c>
      <c r="U49" s="11">
        <f t="shared" si="28"/>
        <v>0.95584988962472406</v>
      </c>
      <c r="V49">
        <f t="shared" si="29"/>
        <v>0.2230182058819003</v>
      </c>
      <c r="W49">
        <f t="shared" si="7"/>
        <v>11.488459276498027</v>
      </c>
      <c r="X49">
        <f t="shared" si="30"/>
        <v>0.54706948935704891</v>
      </c>
      <c r="Y49">
        <f t="shared" si="31"/>
        <v>0.199288946040384</v>
      </c>
      <c r="Z49">
        <f t="shared" si="32"/>
        <v>1</v>
      </c>
    </row>
    <row r="50" spans="1:26" x14ac:dyDescent="0.2">
      <c r="A50" t="str">
        <f t="shared" si="8"/>
        <v>Dania</v>
      </c>
      <c r="B50">
        <f t="shared" si="9"/>
        <v>0</v>
      </c>
      <c r="C50" s="12">
        <f t="shared" si="10"/>
        <v>0.45501730103806226</v>
      </c>
      <c r="D50" s="11">
        <f t="shared" si="11"/>
        <v>0.73383863349261269</v>
      </c>
      <c r="E50" s="11">
        <f t="shared" si="12"/>
        <v>1</v>
      </c>
      <c r="F50" s="11">
        <f t="shared" si="13"/>
        <v>0.91816422449543811</v>
      </c>
      <c r="G50" s="11">
        <f t="shared" si="14"/>
        <v>0.57544224765868879</v>
      </c>
      <c r="H50" s="11">
        <f t="shared" si="15"/>
        <v>0.6732240437158471</v>
      </c>
      <c r="I50" s="11">
        <f t="shared" si="16"/>
        <v>0.38486842105263164</v>
      </c>
      <c r="J50" s="11">
        <f t="shared" si="17"/>
        <v>0.70833333333333337</v>
      </c>
      <c r="K50" s="11">
        <f t="shared" si="18"/>
        <v>0.10236220472440945</v>
      </c>
      <c r="L50" s="12">
        <f t="shared" si="19"/>
        <v>0.38028169014084506</v>
      </c>
      <c r="M50" s="12">
        <f t="shared" si="20"/>
        <v>1.4030612244897959E-2</v>
      </c>
      <c r="N50" s="12">
        <f t="shared" si="21"/>
        <v>0.30120481927710846</v>
      </c>
      <c r="O50" s="12">
        <f t="shared" si="22"/>
        <v>0.34542750929368032</v>
      </c>
      <c r="P50" s="12">
        <f t="shared" si="23"/>
        <v>0.2393162393162393</v>
      </c>
      <c r="Q50" s="12">
        <f t="shared" si="24"/>
        <v>1</v>
      </c>
      <c r="R50" s="12">
        <f t="shared" si="25"/>
        <v>5.0942934117070786E-2</v>
      </c>
      <c r="S50" s="12">
        <f t="shared" si="26"/>
        <v>0.37142857142857144</v>
      </c>
      <c r="T50" s="11">
        <f t="shared" si="27"/>
        <v>1</v>
      </c>
      <c r="U50" s="11">
        <f t="shared" si="28"/>
        <v>0.98454746136865334</v>
      </c>
      <c r="V50">
        <f t="shared" si="29"/>
        <v>0.13604780005848044</v>
      </c>
      <c r="W50">
        <f t="shared" si="7"/>
        <v>10.37447804675657</v>
      </c>
      <c r="X50">
        <f t="shared" si="30"/>
        <v>0.49402276413126522</v>
      </c>
      <c r="Y50">
        <f t="shared" si="31"/>
        <v>0.14624222081460031</v>
      </c>
      <c r="Z50">
        <f t="shared" si="32"/>
        <v>0.7338200322709606</v>
      </c>
    </row>
    <row r="51" spans="1:26" x14ac:dyDescent="0.2">
      <c r="A51" t="str">
        <f t="shared" si="8"/>
        <v>Estonia</v>
      </c>
      <c r="B51">
        <f t="shared" si="9"/>
        <v>0.3</v>
      </c>
      <c r="C51" s="12">
        <f t="shared" si="10"/>
        <v>0.73010380622837379</v>
      </c>
      <c r="D51" s="11">
        <f t="shared" si="11"/>
        <v>0.68281430219146477</v>
      </c>
      <c r="E51" s="11">
        <f t="shared" si="12"/>
        <v>0.53115942028985508</v>
      </c>
      <c r="F51" s="11">
        <f t="shared" si="13"/>
        <v>0.14597732927840756</v>
      </c>
      <c r="G51" s="11">
        <f t="shared" si="14"/>
        <v>0</v>
      </c>
      <c r="H51" s="11">
        <f t="shared" si="15"/>
        <v>0.52021857923497272</v>
      </c>
      <c r="I51" s="11">
        <f t="shared" si="16"/>
        <v>0.56907894736842102</v>
      </c>
      <c r="J51" s="11">
        <f t="shared" si="17"/>
        <v>1</v>
      </c>
      <c r="K51" s="11">
        <f t="shared" si="18"/>
        <v>0.77559055118110232</v>
      </c>
      <c r="L51" s="12">
        <f t="shared" si="19"/>
        <v>0.37558685446009388</v>
      </c>
      <c r="M51" s="12">
        <f t="shared" si="20"/>
        <v>6.4413265306122444E-2</v>
      </c>
      <c r="N51" s="12">
        <f t="shared" si="21"/>
        <v>0.57228915662650615</v>
      </c>
      <c r="O51" s="12">
        <f t="shared" si="22"/>
        <v>0.26007434944237917</v>
      </c>
      <c r="P51" s="12">
        <f t="shared" si="23"/>
        <v>0.34188034188034183</v>
      </c>
      <c r="Q51" s="12">
        <f t="shared" si="24"/>
        <v>0.13541666666666663</v>
      </c>
      <c r="R51" s="12">
        <f t="shared" si="25"/>
        <v>1.2245897624295862E-2</v>
      </c>
      <c r="S51" s="12">
        <f t="shared" si="26"/>
        <v>0.34285714285714286</v>
      </c>
      <c r="T51" s="11">
        <f t="shared" si="27"/>
        <v>0.80090497737556565</v>
      </c>
      <c r="U51" s="11">
        <f t="shared" si="28"/>
        <v>0.86754966887417218</v>
      </c>
      <c r="V51">
        <f t="shared" si="29"/>
        <v>4.2960033241508794E-2</v>
      </c>
      <c r="W51">
        <f t="shared" si="7"/>
        <v>9.0711212901273921</v>
      </c>
      <c r="X51">
        <f t="shared" si="30"/>
        <v>0.43195815667273296</v>
      </c>
      <c r="Y51">
        <f t="shared" si="31"/>
        <v>8.4177613356068048E-2</v>
      </c>
      <c r="Z51">
        <f t="shared" si="32"/>
        <v>0.4223897763953765</v>
      </c>
    </row>
    <row r="52" spans="1:26" x14ac:dyDescent="0.2">
      <c r="A52" t="str">
        <f t="shared" si="8"/>
        <v>Finlandia</v>
      </c>
      <c r="B52">
        <f t="shared" si="9"/>
        <v>0.2</v>
      </c>
      <c r="C52" s="12">
        <f t="shared" si="10"/>
        <v>0.59169550173010388</v>
      </c>
      <c r="D52" s="11">
        <f t="shared" si="11"/>
        <v>0.73383863349261269</v>
      </c>
      <c r="E52" s="11">
        <f t="shared" si="12"/>
        <v>0.35434782608695653</v>
      </c>
      <c r="F52" s="11">
        <f t="shared" si="13"/>
        <v>0.81559303290019358</v>
      </c>
      <c r="G52" s="11">
        <f t="shared" si="14"/>
        <v>0.50052029136316323</v>
      </c>
      <c r="H52" s="11">
        <f t="shared" si="15"/>
        <v>0.74590163934426235</v>
      </c>
      <c r="I52" s="11">
        <f t="shared" si="16"/>
        <v>9.5394736842105213E-2</v>
      </c>
      <c r="J52" s="11">
        <f t="shared" si="17"/>
        <v>0.8125</v>
      </c>
      <c r="K52" s="11">
        <f t="shared" si="18"/>
        <v>0.58661417322834641</v>
      </c>
      <c r="L52" s="12">
        <f t="shared" si="19"/>
        <v>0.70187793427230039</v>
      </c>
      <c r="M52" s="12">
        <f t="shared" si="20"/>
        <v>0.30867346938775508</v>
      </c>
      <c r="N52" s="12">
        <f t="shared" si="21"/>
        <v>0.37349397590361449</v>
      </c>
      <c r="O52" s="12">
        <f t="shared" si="22"/>
        <v>5.9702602230483272E-2</v>
      </c>
      <c r="P52" s="12">
        <f t="shared" si="23"/>
        <v>0.20512820512820512</v>
      </c>
      <c r="Q52" s="12">
        <f t="shared" si="24"/>
        <v>0.38541666666666674</v>
      </c>
      <c r="R52" s="12">
        <f t="shared" si="25"/>
        <v>0.10984570168993388</v>
      </c>
      <c r="S52" s="12">
        <f t="shared" si="26"/>
        <v>0.80000000000000016</v>
      </c>
      <c r="T52" s="11">
        <f t="shared" si="27"/>
        <v>0.50226244343891402</v>
      </c>
      <c r="U52" s="11">
        <f t="shared" si="28"/>
        <v>0.97571743929359822</v>
      </c>
      <c r="V52">
        <f t="shared" si="29"/>
        <v>0.28407639391187922</v>
      </c>
      <c r="W52">
        <f t="shared" si="7"/>
        <v>10.142600666911095</v>
      </c>
      <c r="X52">
        <f t="shared" si="30"/>
        <v>0.48298098413862356</v>
      </c>
      <c r="Y52">
        <f t="shared" si="31"/>
        <v>0.13520044082195865</v>
      </c>
      <c r="Z52">
        <f t="shared" si="32"/>
        <v>0.67841414944590839</v>
      </c>
    </row>
    <row r="53" spans="1:26" x14ac:dyDescent="0.2">
      <c r="A53" t="str">
        <f t="shared" si="8"/>
        <v>Francja</v>
      </c>
      <c r="B53">
        <f t="shared" si="9"/>
        <v>3.3333333333333333E-2</v>
      </c>
      <c r="C53" s="12">
        <f t="shared" si="10"/>
        <v>0.75951557093425615</v>
      </c>
      <c r="D53" s="11">
        <f t="shared" si="11"/>
        <v>0.21568627450980393</v>
      </c>
      <c r="E53" s="11">
        <f t="shared" si="12"/>
        <v>0.37028985507246376</v>
      </c>
      <c r="F53" s="11">
        <f t="shared" si="13"/>
        <v>0.96129388996405862</v>
      </c>
      <c r="G53" s="11">
        <f t="shared" si="14"/>
        <v>0.79812695109261189</v>
      </c>
      <c r="H53" s="11">
        <f t="shared" si="15"/>
        <v>0.63114754098360659</v>
      </c>
      <c r="I53" s="11">
        <f t="shared" si="16"/>
        <v>0.89802631578947367</v>
      </c>
      <c r="J53" s="11">
        <f t="shared" si="17"/>
        <v>0.875</v>
      </c>
      <c r="K53" s="11">
        <f t="shared" si="18"/>
        <v>0.50393700787401574</v>
      </c>
      <c r="L53" s="12">
        <f t="shared" si="19"/>
        <v>0.215962441314554</v>
      </c>
      <c r="M53" s="12">
        <f t="shared" si="20"/>
        <v>0.64477040816326525</v>
      </c>
      <c r="N53" s="12">
        <f t="shared" si="21"/>
        <v>9.6385542168674704E-2</v>
      </c>
      <c r="O53" s="12">
        <f t="shared" si="22"/>
        <v>6.5501858736059473E-2</v>
      </c>
      <c r="P53" s="12">
        <f t="shared" si="23"/>
        <v>0</v>
      </c>
      <c r="Q53" s="12">
        <f t="shared" si="24"/>
        <v>5.2083333333333301E-2</v>
      </c>
      <c r="R53" s="12">
        <f t="shared" si="25"/>
        <v>0.44954690178790108</v>
      </c>
      <c r="S53" s="12">
        <f t="shared" si="26"/>
        <v>0.8857142857142859</v>
      </c>
      <c r="T53" s="11">
        <f t="shared" si="27"/>
        <v>0.35294117647058826</v>
      </c>
      <c r="U53" s="11">
        <f t="shared" si="28"/>
        <v>0.9381898454746137</v>
      </c>
      <c r="V53">
        <f t="shared" si="29"/>
        <v>0.98185952384616559</v>
      </c>
      <c r="W53">
        <f t="shared" si="7"/>
        <v>10.729312056563067</v>
      </c>
      <c r="X53">
        <f t="shared" si="30"/>
        <v>0.5109196217410984</v>
      </c>
      <c r="Y53">
        <f t="shared" si="31"/>
        <v>0.16313907842443348</v>
      </c>
      <c r="Z53">
        <f t="shared" si="32"/>
        <v>0.81860575644458933</v>
      </c>
    </row>
    <row r="54" spans="1:26" x14ac:dyDescent="0.2">
      <c r="A54" t="str">
        <f t="shared" si="8"/>
        <v>Grecja</v>
      </c>
      <c r="B54">
        <f t="shared" si="9"/>
        <v>0.3</v>
      </c>
      <c r="C54" s="12">
        <f t="shared" si="10"/>
        <v>0.73183391003460208</v>
      </c>
      <c r="D54" s="11">
        <f t="shared" si="11"/>
        <v>0.75778546712802763</v>
      </c>
      <c r="E54" s="11">
        <f t="shared" si="12"/>
        <v>0.22173913043478258</v>
      </c>
      <c r="F54" s="11">
        <f t="shared" si="13"/>
        <v>0.58169753939729052</v>
      </c>
      <c r="G54" s="11">
        <f t="shared" si="14"/>
        <v>0.56711758584807492</v>
      </c>
      <c r="H54" s="11">
        <f t="shared" si="15"/>
        <v>0.61584699453551917</v>
      </c>
      <c r="I54" s="11">
        <f t="shared" si="16"/>
        <v>0.82236842105263153</v>
      </c>
      <c r="J54" s="11">
        <f t="shared" si="17"/>
        <v>0.875</v>
      </c>
      <c r="K54" s="11">
        <f t="shared" si="18"/>
        <v>0.67913385826771655</v>
      </c>
      <c r="L54" s="12">
        <f t="shared" si="19"/>
        <v>0.16666666666666669</v>
      </c>
      <c r="M54" s="12">
        <f t="shared" si="20"/>
        <v>7.3979591836734693E-2</v>
      </c>
      <c r="N54" s="12">
        <f t="shared" si="21"/>
        <v>0.45180722891566272</v>
      </c>
      <c r="O54" s="12">
        <f t="shared" si="22"/>
        <v>0.20684014869888476</v>
      </c>
      <c r="P54" s="12">
        <f t="shared" si="23"/>
        <v>0.2393162393162393</v>
      </c>
      <c r="Q54" s="12">
        <f t="shared" si="24"/>
        <v>7.9861111111111036E-2</v>
      </c>
      <c r="R54" s="12">
        <f t="shared" si="25"/>
        <v>6.122948812147931E-3</v>
      </c>
      <c r="S54" s="12">
        <f t="shared" si="26"/>
        <v>0.25714285714285717</v>
      </c>
      <c r="T54" s="11">
        <f t="shared" si="27"/>
        <v>0.21719457013574661</v>
      </c>
      <c r="U54" s="11">
        <f t="shared" si="28"/>
        <v>0.70640176600441495</v>
      </c>
      <c r="V54">
        <f t="shared" si="29"/>
        <v>0.31369894246710933</v>
      </c>
      <c r="W54">
        <f t="shared" si="7"/>
        <v>8.8715549778062215</v>
      </c>
      <c r="X54">
        <f t="shared" si="30"/>
        <v>0.42245499894315341</v>
      </c>
      <c r="Y54">
        <f t="shared" si="31"/>
        <v>7.4674455626488501E-2</v>
      </c>
      <c r="Z54">
        <f t="shared" si="32"/>
        <v>0.37470445355938825</v>
      </c>
    </row>
    <row r="55" spans="1:26" x14ac:dyDescent="0.2">
      <c r="A55" t="str">
        <f t="shared" si="8"/>
        <v>Hiszpania</v>
      </c>
      <c r="B55">
        <f t="shared" si="9"/>
        <v>0.53333333333333333</v>
      </c>
      <c r="C55" s="12">
        <f t="shared" si="10"/>
        <v>0.42906574394463665</v>
      </c>
      <c r="D55" s="11">
        <f t="shared" si="11"/>
        <v>0.88927335640138405</v>
      </c>
      <c r="E55" s="11">
        <f t="shared" si="12"/>
        <v>0.15434782608695649</v>
      </c>
      <c r="F55" s="11">
        <f t="shared" si="13"/>
        <v>0.86038153165606857</v>
      </c>
      <c r="G55" s="11">
        <f t="shared" si="14"/>
        <v>0.85119667013527556</v>
      </c>
      <c r="H55" s="11">
        <f t="shared" si="15"/>
        <v>0.36338797814207652</v>
      </c>
      <c r="I55" s="11">
        <f t="shared" si="16"/>
        <v>0.67763157894736847</v>
      </c>
      <c r="J55" s="11">
        <f t="shared" si="17"/>
        <v>0.95833333333333337</v>
      </c>
      <c r="K55" s="11">
        <f t="shared" si="18"/>
        <v>0.39763779527559057</v>
      </c>
      <c r="L55" s="12">
        <f t="shared" si="19"/>
        <v>0.21361502347417838</v>
      </c>
      <c r="M55" s="12">
        <f t="shared" si="20"/>
        <v>0.43941326530612246</v>
      </c>
      <c r="N55" s="12">
        <f t="shared" si="21"/>
        <v>0.2168674698795181</v>
      </c>
      <c r="O55" s="12">
        <f t="shared" si="22"/>
        <v>0</v>
      </c>
      <c r="P55" s="12">
        <f t="shared" si="23"/>
        <v>0.11111111111111112</v>
      </c>
      <c r="Q55" s="12">
        <f t="shared" si="24"/>
        <v>1.0416666666666676E-2</v>
      </c>
      <c r="R55" s="12">
        <f t="shared" si="25"/>
        <v>8.2782267940240017E-2</v>
      </c>
      <c r="S55" s="12">
        <f t="shared" si="26"/>
        <v>0.48571428571428577</v>
      </c>
      <c r="T55" s="11">
        <f t="shared" si="27"/>
        <v>0.53846153846153855</v>
      </c>
      <c r="U55" s="11">
        <f t="shared" si="28"/>
        <v>0.82339955849889623</v>
      </c>
      <c r="V55">
        <f t="shared" si="29"/>
        <v>0.57736345588574778</v>
      </c>
      <c r="W55">
        <f t="shared" si="7"/>
        <v>9.6137337901943258</v>
      </c>
      <c r="X55">
        <f t="shared" si="30"/>
        <v>0.45779684715211078</v>
      </c>
      <c r="Y55">
        <f t="shared" si="31"/>
        <v>0.11001630383544586</v>
      </c>
      <c r="Z55">
        <f t="shared" si="32"/>
        <v>0.55204418519606258</v>
      </c>
    </row>
    <row r="56" spans="1:26" x14ac:dyDescent="0.2">
      <c r="A56" t="str">
        <f t="shared" si="8"/>
        <v>Holandia</v>
      </c>
      <c r="B56">
        <f t="shared" si="9"/>
        <v>3.3333333333333333E-2</v>
      </c>
      <c r="C56" s="12">
        <f t="shared" si="10"/>
        <v>0.89446366782006925</v>
      </c>
      <c r="D56" s="11">
        <f t="shared" si="11"/>
        <v>1</v>
      </c>
      <c r="E56" s="11">
        <f t="shared" si="12"/>
        <v>0.46666666666666673</v>
      </c>
      <c r="F56" s="11">
        <f t="shared" si="13"/>
        <v>0.95576444567320984</v>
      </c>
      <c r="G56" s="11">
        <f t="shared" si="14"/>
        <v>1</v>
      </c>
      <c r="H56" s="11">
        <f t="shared" si="15"/>
        <v>0.17978142076502729</v>
      </c>
      <c r="I56" s="11">
        <f t="shared" si="16"/>
        <v>0.98355263157894735</v>
      </c>
      <c r="J56" s="11">
        <f t="shared" si="17"/>
        <v>0.60416666666666663</v>
      </c>
      <c r="K56" s="11">
        <f t="shared" si="18"/>
        <v>0.38385826771653542</v>
      </c>
      <c r="L56" s="12">
        <f t="shared" si="19"/>
        <v>6.338028169014083E-2</v>
      </c>
      <c r="M56" s="12">
        <f t="shared" si="20"/>
        <v>6.3775510204081628E-4</v>
      </c>
      <c r="N56" s="12">
        <f t="shared" si="21"/>
        <v>0.14457831325301207</v>
      </c>
      <c r="O56" s="12">
        <f t="shared" si="22"/>
        <v>8.8698884758364308E-2</v>
      </c>
      <c r="P56" s="12">
        <f t="shared" si="23"/>
        <v>0.13960113960113957</v>
      </c>
      <c r="Q56" s="12">
        <f t="shared" si="24"/>
        <v>0.63194444444444453</v>
      </c>
      <c r="R56" s="12">
        <f t="shared" si="25"/>
        <v>0.15735978447220181</v>
      </c>
      <c r="S56" s="12">
        <f t="shared" si="26"/>
        <v>0.54285714285714293</v>
      </c>
      <c r="T56" s="11">
        <f t="shared" si="27"/>
        <v>0.89592760180995468</v>
      </c>
      <c r="U56" s="11">
        <f t="shared" si="28"/>
        <v>1</v>
      </c>
      <c r="V56">
        <f t="shared" si="29"/>
        <v>0.27957493959586943</v>
      </c>
      <c r="W56">
        <f t="shared" si="7"/>
        <v>10.446147387804768</v>
      </c>
      <c r="X56">
        <f t="shared" si="30"/>
        <v>0.4974355898954651</v>
      </c>
      <c r="Y56">
        <f t="shared" si="31"/>
        <v>0.14965504657880019</v>
      </c>
      <c r="Z56">
        <f t="shared" si="32"/>
        <v>0.7509450451329801</v>
      </c>
    </row>
    <row r="57" spans="1:26" x14ac:dyDescent="0.2">
      <c r="A57" t="str">
        <f>A16</f>
        <v>Irlandia</v>
      </c>
      <c r="B57">
        <f t="shared" si="9"/>
        <v>0.13333333333333333</v>
      </c>
      <c r="C57" s="12">
        <f t="shared" si="10"/>
        <v>0.56055363321799323</v>
      </c>
      <c r="D57" s="11">
        <f t="shared" si="11"/>
        <v>0.90426758938869667</v>
      </c>
      <c r="E57" s="11">
        <f t="shared" si="12"/>
        <v>8.4057971014492708E-2</v>
      </c>
      <c r="F57" s="11">
        <f t="shared" si="13"/>
        <v>0.71689245230854293</v>
      </c>
      <c r="G57" s="11">
        <f t="shared" si="14"/>
        <v>0.61706555671175845</v>
      </c>
      <c r="H57" s="11">
        <f t="shared" si="15"/>
        <v>0.82240437158469948</v>
      </c>
      <c r="I57" s="11">
        <f t="shared" si="16"/>
        <v>0</v>
      </c>
      <c r="J57" s="11">
        <f t="shared" si="17"/>
        <v>0.83333333333333337</v>
      </c>
      <c r="K57" s="11">
        <f t="shared" si="18"/>
        <v>0</v>
      </c>
      <c r="L57" s="12">
        <f t="shared" si="19"/>
        <v>7.2769953051643188E-2</v>
      </c>
      <c r="M57" s="12">
        <f t="shared" si="20"/>
        <v>7.5892857142857137E-2</v>
      </c>
      <c r="N57" s="12">
        <f t="shared" si="21"/>
        <v>4.8192771084337359E-2</v>
      </c>
      <c r="O57" s="12">
        <f t="shared" si="22"/>
        <v>7.58364312267658E-3</v>
      </c>
      <c r="P57" s="12">
        <f t="shared" si="23"/>
        <v>0.2393162393162393</v>
      </c>
      <c r="Q57" s="12">
        <f t="shared" si="24"/>
        <v>0.21527777777777773</v>
      </c>
      <c r="R57" s="12">
        <f t="shared" si="25"/>
        <v>1.8368846436443792E-2</v>
      </c>
      <c r="S57" s="12">
        <f t="shared" si="26"/>
        <v>0.14285714285714288</v>
      </c>
      <c r="T57" s="11">
        <f t="shared" si="27"/>
        <v>0.95022624434389136</v>
      </c>
      <c r="U57" s="11">
        <f t="shared" si="28"/>
        <v>0.83885209713024289</v>
      </c>
      <c r="V57">
        <f t="shared" si="29"/>
        <v>2.6839440434601944E-2</v>
      </c>
      <c r="W57">
        <f t="shared" si="7"/>
        <v>7.3080852535907033</v>
      </c>
      <c r="X57">
        <f t="shared" si="30"/>
        <v>0.34800405969479542</v>
      </c>
      <c r="Y57">
        <f t="shared" si="31"/>
        <v>2.2351637813050607E-4</v>
      </c>
      <c r="Z57">
        <f t="shared" si="32"/>
        <v>1.1215693723685639E-3</v>
      </c>
    </row>
    <row r="58" spans="1:26" x14ac:dyDescent="0.2">
      <c r="A58" t="str">
        <f t="shared" si="8"/>
        <v>Litwa</v>
      </c>
      <c r="B58">
        <f t="shared" si="9"/>
        <v>0.1</v>
      </c>
      <c r="C58" s="12">
        <f t="shared" si="10"/>
        <v>0.7145328719723183</v>
      </c>
      <c r="D58" s="11">
        <f t="shared" si="11"/>
        <v>0.83967704728950399</v>
      </c>
      <c r="E58" s="11">
        <f t="shared" si="12"/>
        <v>0.29347826086956524</v>
      </c>
      <c r="F58" s="11">
        <f t="shared" si="13"/>
        <v>0.89079347525573682</v>
      </c>
      <c r="G58" s="11">
        <f t="shared" si="14"/>
        <v>0.45161290322580633</v>
      </c>
      <c r="H58" s="11">
        <f t="shared" si="15"/>
        <v>0.61202185792349728</v>
      </c>
      <c r="I58" s="11">
        <f t="shared" si="16"/>
        <v>0.93749999999999989</v>
      </c>
      <c r="J58" s="11">
        <f t="shared" si="17"/>
        <v>0.77083333333333337</v>
      </c>
      <c r="K58" s="11">
        <f t="shared" si="18"/>
        <v>0.76181102362204722</v>
      </c>
      <c r="L58" s="12">
        <f t="shared" si="19"/>
        <v>0.39436619718309851</v>
      </c>
      <c r="M58" s="12">
        <f t="shared" si="20"/>
        <v>5.6760204081632654E-2</v>
      </c>
      <c r="N58" s="12">
        <f t="shared" si="21"/>
        <v>0.20481927710843376</v>
      </c>
      <c r="O58" s="12">
        <f t="shared" si="22"/>
        <v>4.2379182156133833E-3</v>
      </c>
      <c r="P58" s="12">
        <f t="shared" si="23"/>
        <v>0.39316239316239315</v>
      </c>
      <c r="Q58" s="12">
        <f t="shared" si="24"/>
        <v>0</v>
      </c>
      <c r="R58" s="12">
        <f t="shared" si="25"/>
        <v>2.3879500367376929E-2</v>
      </c>
      <c r="S58" s="12">
        <f t="shared" si="26"/>
        <v>0.4285714285714286</v>
      </c>
      <c r="T58" s="11">
        <f t="shared" si="27"/>
        <v>0.89592760180995468</v>
      </c>
      <c r="U58" s="11">
        <f t="shared" si="28"/>
        <v>0.56070640176600439</v>
      </c>
      <c r="V58">
        <f t="shared" si="29"/>
        <v>6.3004970836731872E-2</v>
      </c>
      <c r="W58">
        <f t="shared" si="7"/>
        <v>9.3976966665944772</v>
      </c>
      <c r="X58">
        <f t="shared" si="30"/>
        <v>0.44750936507592748</v>
      </c>
      <c r="Y58">
        <f t="shared" si="31"/>
        <v>9.9728821759262565E-2</v>
      </c>
      <c r="Z58">
        <f t="shared" si="32"/>
        <v>0.50042324845781194</v>
      </c>
    </row>
    <row r="59" spans="1:26" x14ac:dyDescent="0.2">
      <c r="A59" t="str">
        <f t="shared" si="8"/>
        <v>Luksemburg</v>
      </c>
      <c r="B59">
        <f t="shared" si="9"/>
        <v>0.26666666666666666</v>
      </c>
      <c r="C59" s="12">
        <f t="shared" si="10"/>
        <v>0.61245674740484446</v>
      </c>
      <c r="D59" s="11">
        <f t="shared" si="11"/>
        <v>0.82468281430219148</v>
      </c>
      <c r="E59" s="11">
        <f t="shared" si="12"/>
        <v>3.1159420289855053E-2</v>
      </c>
      <c r="F59" s="11">
        <f t="shared" si="13"/>
        <v>0.97760575062206245</v>
      </c>
      <c r="G59" s="11">
        <f t="shared" si="14"/>
        <v>0.80853277835587922</v>
      </c>
      <c r="H59" s="11">
        <f t="shared" si="15"/>
        <v>0.51639344262295084</v>
      </c>
      <c r="I59" s="11">
        <f t="shared" si="16"/>
        <v>0.44407894736842102</v>
      </c>
      <c r="J59" s="11">
        <f t="shared" si="17"/>
        <v>0.85416666666666663</v>
      </c>
      <c r="K59" s="11">
        <f t="shared" si="18"/>
        <v>0.21456692913385828</v>
      </c>
      <c r="L59" s="12">
        <f t="shared" si="19"/>
        <v>3.2863849765258211E-2</v>
      </c>
      <c r="M59" s="12">
        <f t="shared" si="20"/>
        <v>3.8265306122448974E-3</v>
      </c>
      <c r="N59" s="12">
        <f t="shared" si="21"/>
        <v>0.13855421686746988</v>
      </c>
      <c r="O59" s="12">
        <f t="shared" si="22"/>
        <v>2.0074349442379184E-2</v>
      </c>
      <c r="P59" s="12">
        <f t="shared" si="23"/>
        <v>0.2393162393162393</v>
      </c>
      <c r="Q59" s="12">
        <f t="shared" si="24"/>
        <v>0.29166666666666669</v>
      </c>
      <c r="R59" s="12">
        <f t="shared" si="25"/>
        <v>1.0164095028165565E-2</v>
      </c>
      <c r="S59" s="12">
        <f t="shared" si="26"/>
        <v>0.48571428571428577</v>
      </c>
      <c r="T59" s="11">
        <f t="shared" si="27"/>
        <v>0.6470588235294118</v>
      </c>
      <c r="U59" s="11">
        <f t="shared" si="28"/>
        <v>0.98896247240618107</v>
      </c>
      <c r="V59">
        <f t="shared" si="29"/>
        <v>0</v>
      </c>
      <c r="W59">
        <f t="shared" si="7"/>
        <v>8.4085116927816994</v>
      </c>
      <c r="X59">
        <f t="shared" si="30"/>
        <v>0.40040531870389046</v>
      </c>
      <c r="Y59">
        <f t="shared" si="31"/>
        <v>5.2624775387225542E-2</v>
      </c>
      <c r="Z59">
        <f t="shared" si="32"/>
        <v>0.26406269104640473</v>
      </c>
    </row>
    <row r="60" spans="1:26" x14ac:dyDescent="0.2">
      <c r="A60" t="str">
        <f t="shared" si="8"/>
        <v>Łotwa</v>
      </c>
      <c r="B60">
        <f t="shared" si="9"/>
        <v>0.13333333333333333</v>
      </c>
      <c r="C60" s="12">
        <f t="shared" si="10"/>
        <v>1</v>
      </c>
      <c r="D60" s="11">
        <f t="shared" si="11"/>
        <v>0.99884659746251436</v>
      </c>
      <c r="E60" s="11">
        <f t="shared" si="12"/>
        <v>0.25942028985507243</v>
      </c>
      <c r="F60" s="11">
        <f t="shared" si="13"/>
        <v>0.96018800110588876</v>
      </c>
      <c r="G60" s="11">
        <f t="shared" si="14"/>
        <v>0.15920915712799152</v>
      </c>
      <c r="H60" s="11">
        <f t="shared" si="15"/>
        <v>0.55846994535519134</v>
      </c>
      <c r="I60" s="11">
        <f t="shared" si="16"/>
        <v>0.67434210526315785</v>
      </c>
      <c r="J60" s="11">
        <f t="shared" si="17"/>
        <v>0.91666666666666663</v>
      </c>
      <c r="K60" s="11">
        <f t="shared" si="18"/>
        <v>0.88385826771653542</v>
      </c>
      <c r="L60" s="12">
        <f t="shared" si="19"/>
        <v>0.72769953051643188</v>
      </c>
      <c r="M60" s="12">
        <f t="shared" si="20"/>
        <v>0.1020408163265306</v>
      </c>
      <c r="N60" s="12">
        <f t="shared" si="21"/>
        <v>0.56024096385542177</v>
      </c>
      <c r="O60" s="12">
        <f t="shared" si="22"/>
        <v>1</v>
      </c>
      <c r="P60" s="12">
        <f t="shared" si="23"/>
        <v>0.12820512820512819</v>
      </c>
      <c r="Q60" s="12">
        <f t="shared" si="24"/>
        <v>0.14930555555555555</v>
      </c>
      <c r="R60" s="12">
        <f t="shared" si="25"/>
        <v>0</v>
      </c>
      <c r="S60" s="12">
        <f t="shared" si="26"/>
        <v>0.20000000000000004</v>
      </c>
      <c r="T60" s="11">
        <f t="shared" si="27"/>
        <v>0.73303167420814486</v>
      </c>
      <c r="U60" s="11">
        <f t="shared" si="28"/>
        <v>0.42163355408388509</v>
      </c>
      <c r="V60">
        <f t="shared" si="29"/>
        <v>4.2152079902737803E-2</v>
      </c>
      <c r="W60">
        <f t="shared" si="7"/>
        <v>10.608643666540184</v>
      </c>
      <c r="X60">
        <f t="shared" si="30"/>
        <v>0.50517350793048499</v>
      </c>
      <c r="Y60">
        <f t="shared" si="31"/>
        <v>0.15739296461382007</v>
      </c>
      <c r="Z60">
        <f t="shared" si="32"/>
        <v>0.78977267801860873</v>
      </c>
    </row>
    <row r="61" spans="1:26" x14ac:dyDescent="0.2">
      <c r="A61" t="str">
        <f t="shared" si="8"/>
        <v>Malta</v>
      </c>
      <c r="B61">
        <f t="shared" si="9"/>
        <v>0.2</v>
      </c>
      <c r="C61" s="12">
        <f t="shared" si="10"/>
        <v>0.46193771626297586</v>
      </c>
      <c r="D61" s="11">
        <f t="shared" si="11"/>
        <v>0.7338386334926128</v>
      </c>
      <c r="E61" s="11">
        <f t="shared" si="12"/>
        <v>1.8115942028985508E-2</v>
      </c>
      <c r="F61" s="11">
        <f t="shared" si="13"/>
        <v>0.67542162012717721</v>
      </c>
      <c r="G61" s="11">
        <f t="shared" si="14"/>
        <v>0.89594172736732569</v>
      </c>
      <c r="H61" s="11">
        <f t="shared" si="15"/>
        <v>0.38633879781420771</v>
      </c>
      <c r="I61" s="11">
        <f t="shared" si="16"/>
        <v>1</v>
      </c>
      <c r="J61" s="11">
        <f t="shared" si="17"/>
        <v>0</v>
      </c>
      <c r="K61" s="11">
        <f t="shared" si="18"/>
        <v>0.33070866141732286</v>
      </c>
      <c r="L61" s="12">
        <f t="shared" si="19"/>
        <v>0</v>
      </c>
      <c r="M61" s="12">
        <f t="shared" si="20"/>
        <v>0</v>
      </c>
      <c r="N61" s="12">
        <f t="shared" si="21"/>
        <v>6.0240963855421699E-3</v>
      </c>
      <c r="O61" s="12">
        <f t="shared" si="22"/>
        <v>1.657992565055762E-2</v>
      </c>
      <c r="P61" s="12">
        <f t="shared" si="23"/>
        <v>0.2393162393162393</v>
      </c>
      <c r="Q61" s="12">
        <f t="shared" si="24"/>
        <v>0.4826388888888889</v>
      </c>
      <c r="R61" s="12">
        <f t="shared" si="25"/>
        <v>3.9186872397746755E-3</v>
      </c>
      <c r="S61" s="12">
        <f t="shared" si="26"/>
        <v>0</v>
      </c>
      <c r="T61" s="11">
        <f t="shared" si="27"/>
        <v>0.61990950226244335</v>
      </c>
      <c r="U61" s="11">
        <f t="shared" si="28"/>
        <v>0.92273730684326716</v>
      </c>
      <c r="V61">
        <f t="shared" si="29"/>
        <v>0.30996366455264296</v>
      </c>
      <c r="W61">
        <f t="shared" si="7"/>
        <v>7.3033914096499633</v>
      </c>
      <c r="X61">
        <f t="shared" si="30"/>
        <v>0.34778054331666491</v>
      </c>
      <c r="Y61">
        <f t="shared" si="31"/>
        <v>0</v>
      </c>
      <c r="Z61">
        <f t="shared" si="32"/>
        <v>0</v>
      </c>
    </row>
    <row r="62" spans="1:26" x14ac:dyDescent="0.2">
      <c r="A62" t="str">
        <f t="shared" si="8"/>
        <v>Niemcy</v>
      </c>
      <c r="B62">
        <f t="shared" si="9"/>
        <v>0.1</v>
      </c>
      <c r="C62" s="12">
        <f t="shared" si="10"/>
        <v>0.82179930795847755</v>
      </c>
      <c r="D62" s="11">
        <f t="shared" si="11"/>
        <v>0</v>
      </c>
      <c r="E62" s="11">
        <f t="shared" si="12"/>
        <v>0.30144927536231886</v>
      </c>
      <c r="F62" s="11">
        <f t="shared" si="13"/>
        <v>0.93613491844069663</v>
      </c>
      <c r="G62" s="11">
        <f t="shared" si="14"/>
        <v>0.94276795005202907</v>
      </c>
      <c r="H62" s="11">
        <f t="shared" si="15"/>
        <v>0.27158469945355196</v>
      </c>
      <c r="I62" s="11">
        <f t="shared" si="16"/>
        <v>0.81907894736842102</v>
      </c>
      <c r="J62" s="11">
        <f t="shared" si="17"/>
        <v>0.9375</v>
      </c>
      <c r="K62" s="11">
        <f t="shared" si="18"/>
        <v>0.44881889763779526</v>
      </c>
      <c r="L62" s="12">
        <f t="shared" si="19"/>
        <v>0.17840375586854459</v>
      </c>
      <c r="M62" s="12">
        <f t="shared" si="20"/>
        <v>0.1371173469387755</v>
      </c>
      <c r="N62" s="12">
        <f t="shared" si="21"/>
        <v>0.28915662650602419</v>
      </c>
      <c r="O62" s="12">
        <f t="shared" si="22"/>
        <v>1.516728624535316E-2</v>
      </c>
      <c r="P62" s="12">
        <f t="shared" si="23"/>
        <v>0.25641025641025644</v>
      </c>
      <c r="Q62" s="12">
        <f t="shared" si="24"/>
        <v>0.19097222222222224</v>
      </c>
      <c r="R62" s="12">
        <f t="shared" si="25"/>
        <v>1</v>
      </c>
      <c r="S62" s="12">
        <f t="shared" si="26"/>
        <v>0.8857142857142859</v>
      </c>
      <c r="T62" s="11">
        <f t="shared" si="27"/>
        <v>0.73303167420814486</v>
      </c>
      <c r="U62" s="11">
        <f t="shared" si="28"/>
        <v>0.9072847682119205</v>
      </c>
      <c r="V62">
        <f t="shared" si="29"/>
        <v>0.92476690271362394</v>
      </c>
      <c r="W62">
        <f t="shared" si="7"/>
        <v>11.097159121312441</v>
      </c>
      <c r="X62">
        <f t="shared" si="30"/>
        <v>0.52843614863392574</v>
      </c>
      <c r="Y62">
        <f t="shared" si="31"/>
        <v>0.18065560531726083</v>
      </c>
      <c r="Z62">
        <f t="shared" si="32"/>
        <v>0.9065008817932767</v>
      </c>
    </row>
    <row r="63" spans="1:26" x14ac:dyDescent="0.2">
      <c r="A63" t="str">
        <f t="shared" si="8"/>
        <v>Polska</v>
      </c>
      <c r="B63">
        <f t="shared" si="9"/>
        <v>3.3333333333333333E-2</v>
      </c>
      <c r="C63" s="12">
        <f t="shared" si="10"/>
        <v>0.8633217993079586</v>
      </c>
      <c r="D63" s="11">
        <f t="shared" si="11"/>
        <v>0.7338386334926128</v>
      </c>
      <c r="E63" s="11">
        <f t="shared" si="12"/>
        <v>0.60072463768115947</v>
      </c>
      <c r="F63" s="11">
        <f t="shared" si="13"/>
        <v>0.57727398396461149</v>
      </c>
      <c r="G63" s="11">
        <f t="shared" si="14"/>
        <v>0.63891779396462012</v>
      </c>
      <c r="H63" s="11">
        <f t="shared" si="15"/>
        <v>0.62349726775956293</v>
      </c>
      <c r="I63" s="11">
        <f t="shared" si="16"/>
        <v>0.86513157894736836</v>
      </c>
      <c r="J63" s="11">
        <f t="shared" si="17"/>
        <v>0.75</v>
      </c>
      <c r="K63" s="11">
        <f t="shared" si="18"/>
        <v>0.92716535433070868</v>
      </c>
      <c r="L63" s="12">
        <f t="shared" si="19"/>
        <v>0.15962441314553991</v>
      </c>
      <c r="M63" s="12">
        <f t="shared" si="20"/>
        <v>0.25573979591836732</v>
      </c>
      <c r="N63" s="12">
        <f t="shared" si="21"/>
        <v>5.4216867469879526E-2</v>
      </c>
      <c r="O63" s="12">
        <f t="shared" si="22"/>
        <v>0.27643122676579923</v>
      </c>
      <c r="P63" s="12">
        <f t="shared" si="23"/>
        <v>0.49572649572649574</v>
      </c>
      <c r="Q63" s="12">
        <f t="shared" si="24"/>
        <v>0.29513888888888884</v>
      </c>
      <c r="R63" s="12">
        <f t="shared" si="25"/>
        <v>0.15099191770756798</v>
      </c>
      <c r="S63" s="12">
        <f t="shared" si="26"/>
        <v>0.48571428571428577</v>
      </c>
      <c r="T63" s="11">
        <f t="shared" si="27"/>
        <v>0</v>
      </c>
      <c r="U63" s="11">
        <f t="shared" si="28"/>
        <v>0.48123620309050769</v>
      </c>
      <c r="V63">
        <f t="shared" si="29"/>
        <v>1</v>
      </c>
      <c r="W63">
        <f t="shared" si="7"/>
        <v>10.268024477209266</v>
      </c>
      <c r="X63">
        <f t="shared" si="30"/>
        <v>0.4889535465337746</v>
      </c>
      <c r="Y63">
        <f t="shared" si="31"/>
        <v>0.14117300321710968</v>
      </c>
      <c r="Z63">
        <f t="shared" si="32"/>
        <v>0.70838351058619342</v>
      </c>
    </row>
    <row r="64" spans="1:26" x14ac:dyDescent="0.2">
      <c r="A64" t="str">
        <f t="shared" si="8"/>
        <v>Portugalia</v>
      </c>
      <c r="B64">
        <f t="shared" si="9"/>
        <v>0.33333333333333331</v>
      </c>
      <c r="C64" s="12">
        <f t="shared" si="10"/>
        <v>0.52422145328719716</v>
      </c>
      <c r="D64" s="11">
        <f t="shared" si="11"/>
        <v>0.86274509803921573</v>
      </c>
      <c r="E64" s="11">
        <f t="shared" si="12"/>
        <v>0.13405797101449277</v>
      </c>
      <c r="F64" s="11">
        <f t="shared" si="13"/>
        <v>0.68371578656345033</v>
      </c>
      <c r="G64" s="11">
        <f t="shared" si="14"/>
        <v>0.55046826222684686</v>
      </c>
      <c r="H64" s="11">
        <f t="shared" si="15"/>
        <v>0.4092896174863388</v>
      </c>
      <c r="I64" s="11">
        <f t="shared" si="16"/>
        <v>0.68092105263157898</v>
      </c>
      <c r="J64" s="11">
        <f t="shared" si="17"/>
        <v>0.83333333333333337</v>
      </c>
      <c r="K64" s="11">
        <f t="shared" si="18"/>
        <v>0.64370078740157477</v>
      </c>
      <c r="L64" s="12">
        <f t="shared" si="19"/>
        <v>0.48591549295774644</v>
      </c>
      <c r="M64" s="12">
        <f t="shared" si="20"/>
        <v>0.2857142857142857</v>
      </c>
      <c r="N64" s="12">
        <f t="shared" si="21"/>
        <v>0.42771084337349408</v>
      </c>
      <c r="O64" s="12">
        <f t="shared" si="22"/>
        <v>0.29657992565055763</v>
      </c>
      <c r="P64" s="12">
        <f t="shared" si="23"/>
        <v>0.1623931623931624</v>
      </c>
      <c r="Q64" s="12">
        <f t="shared" si="24"/>
        <v>0.34375</v>
      </c>
      <c r="R64" s="12">
        <f t="shared" si="25"/>
        <v>2.2409992652461429E-2</v>
      </c>
      <c r="S64" s="12">
        <f t="shared" si="26"/>
        <v>0.22857142857142859</v>
      </c>
      <c r="T64" s="11">
        <f t="shared" si="27"/>
        <v>0.38914027149321273</v>
      </c>
      <c r="U64" s="11">
        <f t="shared" si="28"/>
        <v>0.80132450331125826</v>
      </c>
      <c r="V64">
        <f t="shared" si="29"/>
        <v>0.19866418381323195</v>
      </c>
      <c r="W64">
        <f t="shared" si="7"/>
        <v>9.2979607852482005</v>
      </c>
      <c r="X64">
        <f t="shared" si="30"/>
        <v>0.44276003739277148</v>
      </c>
      <c r="Y64">
        <f t="shared" si="31"/>
        <v>9.4979494076106563E-2</v>
      </c>
      <c r="Z64">
        <f t="shared" si="32"/>
        <v>0.47659188310855877</v>
      </c>
    </row>
    <row r="65" spans="1:26" x14ac:dyDescent="0.2">
      <c r="A65" t="str">
        <f t="shared" si="8"/>
        <v>Rumunia</v>
      </c>
      <c r="B65">
        <f t="shared" si="9"/>
        <v>0.2</v>
      </c>
      <c r="C65" s="12">
        <f t="shared" si="10"/>
        <v>0</v>
      </c>
      <c r="D65" s="11">
        <f t="shared" si="11"/>
        <v>0.73702422145328716</v>
      </c>
      <c r="E65" s="11">
        <f t="shared" si="12"/>
        <v>0.52971014492753621</v>
      </c>
      <c r="F65" s="11">
        <f t="shared" si="13"/>
        <v>0.71025711915952439</v>
      </c>
      <c r="G65" s="11">
        <f t="shared" si="14"/>
        <v>0.51716961498439107</v>
      </c>
      <c r="H65" s="11">
        <f t="shared" si="15"/>
        <v>0.30754098360655735</v>
      </c>
      <c r="I65" s="11">
        <f t="shared" si="16"/>
        <v>0.79276315789473684</v>
      </c>
      <c r="J65" s="11">
        <f t="shared" si="17"/>
        <v>0.95833333333333337</v>
      </c>
      <c r="K65" s="11">
        <f t="shared" si="18"/>
        <v>0.77952755905511806</v>
      </c>
      <c r="L65" s="12">
        <f t="shared" si="19"/>
        <v>0.39906103286384975</v>
      </c>
      <c r="M65" s="12">
        <f t="shared" si="20"/>
        <v>0.18558673469387754</v>
      </c>
      <c r="N65" s="12">
        <f t="shared" si="21"/>
        <v>4.2168674698795192E-2</v>
      </c>
      <c r="O65" s="12">
        <f t="shared" si="22"/>
        <v>0.26193308550185873</v>
      </c>
      <c r="P65" s="12">
        <f t="shared" si="23"/>
        <v>0.45299145299145305</v>
      </c>
      <c r="Q65" s="12">
        <f t="shared" si="24"/>
        <v>4.166666666666663E-2</v>
      </c>
      <c r="R65" s="12">
        <f t="shared" si="25"/>
        <v>2.4491795248591724E-2</v>
      </c>
      <c r="S65" s="12">
        <f t="shared" si="26"/>
        <v>0.34285714285714286</v>
      </c>
      <c r="T65" s="11">
        <f t="shared" si="27"/>
        <v>0.43438914027149322</v>
      </c>
      <c r="U65" s="11">
        <f t="shared" si="28"/>
        <v>0.43002207505518758</v>
      </c>
      <c r="V65">
        <f t="shared" si="29"/>
        <v>0.59571553886640305</v>
      </c>
      <c r="W65">
        <f t="shared" si="7"/>
        <v>8.7432094741298041</v>
      </c>
      <c r="X65">
        <f t="shared" si="30"/>
        <v>0.41634330829189542</v>
      </c>
      <c r="Y65">
        <f t="shared" si="31"/>
        <v>6.8562764975230506E-2</v>
      </c>
      <c r="Z65">
        <f t="shared" si="32"/>
        <v>0.34403696912189458</v>
      </c>
    </row>
    <row r="66" spans="1:26" x14ac:dyDescent="0.2">
      <c r="A66" t="str">
        <f>A25</f>
        <v>Słowacja</v>
      </c>
      <c r="B66">
        <f t="shared" si="9"/>
        <v>0.16666666666666666</v>
      </c>
      <c r="C66" s="12">
        <f t="shared" si="10"/>
        <v>0.5674740484429065</v>
      </c>
      <c r="D66" s="11">
        <f t="shared" si="11"/>
        <v>1</v>
      </c>
      <c r="E66" s="11">
        <f t="shared" si="12"/>
        <v>0.2804347826086957</v>
      </c>
      <c r="F66" s="11">
        <f t="shared" si="13"/>
        <v>0.77329278407520041</v>
      </c>
      <c r="G66" s="11">
        <f t="shared" si="14"/>
        <v>0.61810613943808523</v>
      </c>
      <c r="H66" s="11">
        <f t="shared" si="15"/>
        <v>0.63497267759562848</v>
      </c>
      <c r="I66" s="11">
        <f t="shared" si="16"/>
        <v>0.89802631578947367</v>
      </c>
      <c r="J66" s="11">
        <f t="shared" si="17"/>
        <v>1</v>
      </c>
      <c r="K66" s="11">
        <f t="shared" si="18"/>
        <v>1</v>
      </c>
      <c r="L66" s="12">
        <f t="shared" si="19"/>
        <v>0.15258215962441313</v>
      </c>
      <c r="M66" s="12">
        <f t="shared" si="20"/>
        <v>0.20280612244897958</v>
      </c>
      <c r="N66" s="12">
        <f t="shared" si="21"/>
        <v>0.36746987951807236</v>
      </c>
      <c r="O66" s="12">
        <f t="shared" si="22"/>
        <v>5.9553903345724905E-2</v>
      </c>
      <c r="P66" s="12">
        <f t="shared" si="23"/>
        <v>0.75213675213675224</v>
      </c>
      <c r="Q66" s="12">
        <f t="shared" si="24"/>
        <v>0.14930555555555555</v>
      </c>
      <c r="R66" s="12">
        <f t="shared" si="25"/>
        <v>4.0411462160176341E-3</v>
      </c>
      <c r="S66" s="12">
        <f t="shared" si="26"/>
        <v>0.37142857142857144</v>
      </c>
      <c r="T66" s="11">
        <f t="shared" si="27"/>
        <v>0.12669683257918554</v>
      </c>
      <c r="U66" s="11">
        <f t="shared" si="28"/>
        <v>0.76379690949227363</v>
      </c>
      <c r="V66">
        <f t="shared" si="29"/>
        <v>0.3101874500340156</v>
      </c>
      <c r="W66">
        <f t="shared" si="7"/>
        <v>10.198978696996219</v>
      </c>
      <c r="X66">
        <f t="shared" si="30"/>
        <v>0.48566565223791519</v>
      </c>
      <c r="Y66">
        <f t="shared" si="31"/>
        <v>0.13788510892125028</v>
      </c>
      <c r="Z66">
        <f t="shared" si="32"/>
        <v>0.69188538381506204</v>
      </c>
    </row>
    <row r="67" spans="1:26" x14ac:dyDescent="0.2">
      <c r="A67" t="str">
        <f t="shared" si="8"/>
        <v>Słowenia</v>
      </c>
      <c r="B67">
        <f t="shared" si="9"/>
        <v>0.8</v>
      </c>
      <c r="C67" s="12">
        <f t="shared" si="10"/>
        <v>0.54325259515570945</v>
      </c>
      <c r="D67" s="11">
        <f t="shared" si="11"/>
        <v>1</v>
      </c>
      <c r="E67" s="11">
        <f t="shared" si="12"/>
        <v>0.36594202898550726</v>
      </c>
      <c r="F67" s="11">
        <f t="shared" si="13"/>
        <v>0.93060547414984784</v>
      </c>
      <c r="G67" s="11">
        <f t="shared" si="14"/>
        <v>0.60145681581685728</v>
      </c>
      <c r="H67" s="11">
        <f t="shared" si="15"/>
        <v>0.70765027322404372</v>
      </c>
      <c r="I67" s="11">
        <f t="shared" si="16"/>
        <v>0.64473684210526316</v>
      </c>
      <c r="J67" s="11">
        <f t="shared" si="17"/>
        <v>0.79166666666666663</v>
      </c>
      <c r="K67" s="11">
        <f t="shared" si="18"/>
        <v>0.54330708661417326</v>
      </c>
      <c r="L67" s="12">
        <f t="shared" si="19"/>
        <v>0.36384976525821594</v>
      </c>
      <c r="M67" s="12">
        <f t="shared" si="20"/>
        <v>2.9336734693877545E-2</v>
      </c>
      <c r="N67" s="12">
        <f t="shared" si="21"/>
        <v>0.32530120481927716</v>
      </c>
      <c r="O67" s="12">
        <f t="shared" si="22"/>
        <v>9.5910780669144977E-3</v>
      </c>
      <c r="P67" s="12">
        <f t="shared" si="23"/>
        <v>0.50427350427350426</v>
      </c>
      <c r="Q67" s="12">
        <f t="shared" si="24"/>
        <v>0.40277777777777779</v>
      </c>
      <c r="R67" s="12">
        <f t="shared" si="25"/>
        <v>1.2245897624295862E-2</v>
      </c>
      <c r="S67" s="12">
        <f t="shared" si="26"/>
        <v>1</v>
      </c>
      <c r="T67" s="11">
        <f t="shared" si="27"/>
        <v>0.71945701357466063</v>
      </c>
      <c r="U67" s="11">
        <f t="shared" si="28"/>
        <v>0.97571743929359822</v>
      </c>
      <c r="V67">
        <f t="shared" si="29"/>
        <v>3.2225796026408529E-2</v>
      </c>
      <c r="W67">
        <f t="shared" si="7"/>
        <v>11.3033939941266</v>
      </c>
      <c r="X67">
        <f t="shared" si="30"/>
        <v>0.53825685686317137</v>
      </c>
      <c r="Y67">
        <f t="shared" si="31"/>
        <v>0.19047631354650646</v>
      </c>
      <c r="Z67">
        <f t="shared" si="32"/>
        <v>0.95577962215680667</v>
      </c>
    </row>
    <row r="68" spans="1:26" x14ac:dyDescent="0.2">
      <c r="A68" t="str">
        <f t="shared" si="8"/>
        <v>Szwecja</v>
      </c>
      <c r="B68">
        <f t="shared" si="9"/>
        <v>0.23333333333333334</v>
      </c>
      <c r="C68" s="12">
        <f t="shared" si="10"/>
        <v>0.77681660899653993</v>
      </c>
      <c r="D68" s="11">
        <f t="shared" si="11"/>
        <v>0.87081891580161475</v>
      </c>
      <c r="E68" s="11">
        <f t="shared" si="12"/>
        <v>0.47463768115942029</v>
      </c>
      <c r="F68" s="11">
        <f t="shared" si="13"/>
        <v>0.98368813934199606</v>
      </c>
      <c r="G68" s="11">
        <f t="shared" si="14"/>
        <v>0.81165452653485937</v>
      </c>
      <c r="H68" s="11">
        <f t="shared" si="15"/>
        <v>0.89508196721311473</v>
      </c>
      <c r="I68" s="11">
        <f t="shared" si="16"/>
        <v>0.68092105263157898</v>
      </c>
      <c r="J68" s="11">
        <f t="shared" si="17"/>
        <v>0.91666666666666663</v>
      </c>
      <c r="K68" s="11">
        <f t="shared" si="18"/>
        <v>0.59448818897637801</v>
      </c>
      <c r="L68" s="12">
        <f t="shared" si="19"/>
        <v>1</v>
      </c>
      <c r="M68" s="12">
        <f t="shared" si="20"/>
        <v>2.8698979591836732E-2</v>
      </c>
      <c r="N68" s="12">
        <f t="shared" si="21"/>
        <v>0.42771084337349408</v>
      </c>
      <c r="O68" s="12">
        <f t="shared" si="22"/>
        <v>7.8884758364312274E-2</v>
      </c>
      <c r="P68" s="12">
        <f t="shared" si="23"/>
        <v>0.15384615384615385</v>
      </c>
      <c r="Q68" s="12">
        <f t="shared" si="24"/>
        <v>0.28124999999999994</v>
      </c>
      <c r="R68" s="12">
        <f t="shared" si="25"/>
        <v>9.184423218221896E-3</v>
      </c>
      <c r="S68" s="12">
        <f t="shared" si="26"/>
        <v>0.37142857142857144</v>
      </c>
      <c r="T68" s="11">
        <f t="shared" si="27"/>
        <v>0.3755656108597285</v>
      </c>
      <c r="U68" s="11">
        <f t="shared" si="28"/>
        <v>0.99337748344370869</v>
      </c>
      <c r="V68">
        <f t="shared" si="29"/>
        <v>0.14326166915464997</v>
      </c>
      <c r="W68">
        <f t="shared" si="7"/>
        <v>11.101315573936184</v>
      </c>
      <c r="X68">
        <f t="shared" si="30"/>
        <v>0.52863407494934211</v>
      </c>
      <c r="Y68">
        <f t="shared" si="31"/>
        <v>0.1808535316326772</v>
      </c>
      <c r="Z68">
        <f t="shared" si="32"/>
        <v>0.90749404433113401</v>
      </c>
    </row>
    <row r="69" spans="1:26" x14ac:dyDescent="0.2">
      <c r="A69" t="str">
        <f t="shared" si="8"/>
        <v>Węgry</v>
      </c>
      <c r="B69">
        <f t="shared" si="9"/>
        <v>0.26666666666666666</v>
      </c>
      <c r="C69" s="12">
        <f t="shared" si="10"/>
        <v>0.58650519031141879</v>
      </c>
      <c r="D69" s="11">
        <f t="shared" si="11"/>
        <v>0.29181084198385238</v>
      </c>
      <c r="E69" s="11">
        <f t="shared" si="12"/>
        <v>0.29637681159420287</v>
      </c>
      <c r="F69" s="11">
        <f t="shared" si="13"/>
        <v>0.95576444567320984</v>
      </c>
      <c r="G69" s="11">
        <f t="shared" si="14"/>
        <v>0.70031217481789798</v>
      </c>
      <c r="H69" s="11">
        <f t="shared" si="15"/>
        <v>0.72295081967213115</v>
      </c>
      <c r="I69" s="11">
        <f t="shared" si="16"/>
        <v>0.85526315789473684</v>
      </c>
      <c r="J69" s="11">
        <f t="shared" si="17"/>
        <v>0.97916666666666663</v>
      </c>
      <c r="K69" s="11">
        <f t="shared" si="18"/>
        <v>0.63779527559055116</v>
      </c>
      <c r="L69" s="12">
        <f t="shared" si="19"/>
        <v>0.17136150234741784</v>
      </c>
      <c r="M69" s="12">
        <f t="shared" si="20"/>
        <v>0.49043367346938777</v>
      </c>
      <c r="N69" s="12">
        <f t="shared" si="21"/>
        <v>0.12048192771084339</v>
      </c>
      <c r="O69" s="12">
        <f t="shared" si="22"/>
        <v>6.245353159851301E-2</v>
      </c>
      <c r="P69" s="12">
        <f t="shared" si="23"/>
        <v>0.31623931623931628</v>
      </c>
      <c r="Q69" s="12">
        <f t="shared" si="24"/>
        <v>0.34027777777777773</v>
      </c>
      <c r="R69" s="12">
        <f t="shared" si="25"/>
        <v>6.74748959098702E-2</v>
      </c>
      <c r="S69" s="12">
        <f t="shared" si="26"/>
        <v>0.62857142857142867</v>
      </c>
      <c r="T69" s="11">
        <f t="shared" si="27"/>
        <v>0.48416289592760176</v>
      </c>
      <c r="U69" s="11">
        <f t="shared" si="28"/>
        <v>0.66004415011037532</v>
      </c>
      <c r="V69">
        <f t="shared" si="29"/>
        <v>0.3104485680856125</v>
      </c>
      <c r="W69">
        <f t="shared" si="7"/>
        <v>9.9445617186194806</v>
      </c>
      <c r="X69">
        <f t="shared" si="30"/>
        <v>0.47355055802949908</v>
      </c>
      <c r="Y69">
        <f t="shared" si="31"/>
        <v>0.12577001471283417</v>
      </c>
      <c r="Z69">
        <f t="shared" si="32"/>
        <v>0.63109378222788171</v>
      </c>
    </row>
    <row r="70" spans="1:26" x14ac:dyDescent="0.2">
      <c r="A70" t="str">
        <f t="shared" si="8"/>
        <v>Wielka Brytania</v>
      </c>
      <c r="B70">
        <f t="shared" si="9"/>
        <v>0</v>
      </c>
      <c r="C70" s="12">
        <f t="shared" si="10"/>
        <v>0.89792387543252605</v>
      </c>
      <c r="D70" s="11">
        <f t="shared" si="11"/>
        <v>0.7338386334926128</v>
      </c>
      <c r="E70" s="11">
        <f t="shared" si="12"/>
        <v>0.58913043478260863</v>
      </c>
      <c r="F70" s="11">
        <f t="shared" si="13"/>
        <v>0.79872822781310471</v>
      </c>
      <c r="G70" s="11">
        <f t="shared" si="14"/>
        <v>0.95005202913631637</v>
      </c>
      <c r="H70" s="11">
        <f t="shared" si="15"/>
        <v>0.5240437158469945</v>
      </c>
      <c r="I70" s="11">
        <f t="shared" si="16"/>
        <v>0.96052631578947367</v>
      </c>
      <c r="J70" s="11">
        <f t="shared" si="17"/>
        <v>0.96969696969696972</v>
      </c>
      <c r="K70" s="11">
        <f t="shared" si="18"/>
        <v>0.41141732283464566</v>
      </c>
      <c r="L70" s="12">
        <f t="shared" si="19"/>
        <v>3.2863849765258211E-2</v>
      </c>
      <c r="M70" s="12">
        <f t="shared" si="20"/>
        <v>0.57525510204081631</v>
      </c>
      <c r="N70" s="12">
        <f t="shared" si="21"/>
        <v>0.19879518072289157</v>
      </c>
      <c r="O70" s="12">
        <f t="shared" si="22"/>
        <v>0.37940520446096654</v>
      </c>
      <c r="P70" s="12">
        <f t="shared" si="23"/>
        <v>0.14529914529914528</v>
      </c>
      <c r="Q70" s="12">
        <f t="shared" si="24"/>
        <v>0.13888888888888895</v>
      </c>
      <c r="R70" s="12">
        <f t="shared" si="25"/>
        <v>0.22471222140582908</v>
      </c>
      <c r="S70" s="12">
        <f t="shared" si="26"/>
        <v>0.37142857142857144</v>
      </c>
      <c r="T70" s="11">
        <f t="shared" si="27"/>
        <v>0.71945701357466063</v>
      </c>
      <c r="U70" s="11">
        <f t="shared" si="28"/>
        <v>0.83002207505518755</v>
      </c>
      <c r="V70">
        <f t="shared" si="29"/>
        <v>0.72845073023592255</v>
      </c>
      <c r="W70">
        <f t="shared" si="7"/>
        <v>11.179935507703389</v>
      </c>
      <c r="X70">
        <f t="shared" si="30"/>
        <v>0.53237788131920905</v>
      </c>
      <c r="Y70">
        <f t="shared" si="31"/>
        <v>0.18459733800254413</v>
      </c>
      <c r="Z70">
        <f t="shared" si="32"/>
        <v>0.92627986484075864</v>
      </c>
    </row>
    <row r="71" spans="1:26" x14ac:dyDescent="0.2">
      <c r="A71" t="str">
        <f t="shared" si="8"/>
        <v>Włochy</v>
      </c>
      <c r="B71">
        <f t="shared" si="9"/>
        <v>0.23333333333333334</v>
      </c>
      <c r="C71" s="12">
        <f t="shared" si="10"/>
        <v>0.81833910034602075</v>
      </c>
      <c r="D71" s="11">
        <f t="shared" si="11"/>
        <v>0.69204152249134943</v>
      </c>
      <c r="E71" s="11">
        <f t="shared" si="12"/>
        <v>0.12028985507246373</v>
      </c>
      <c r="F71" s="11">
        <f t="shared" si="13"/>
        <v>0.89604644733204308</v>
      </c>
      <c r="G71" s="11">
        <f t="shared" si="14"/>
        <v>0.88345473465140478</v>
      </c>
      <c r="H71" s="11">
        <f t="shared" si="15"/>
        <v>0.42076502732240439</v>
      </c>
      <c r="I71" s="11">
        <f t="shared" si="16"/>
        <v>0.85526315789473684</v>
      </c>
      <c r="J71" s="11">
        <f t="shared" si="17"/>
        <v>0.89583333333333337</v>
      </c>
      <c r="K71" s="11">
        <f t="shared" si="18"/>
        <v>0.45866141732283466</v>
      </c>
      <c r="L71" s="12">
        <f t="shared" si="19"/>
        <v>0.19248826291079815</v>
      </c>
      <c r="M71" s="12">
        <f t="shared" si="20"/>
        <v>0.21747448979591835</v>
      </c>
      <c r="N71" s="12">
        <f t="shared" si="21"/>
        <v>0.46987951807228928</v>
      </c>
      <c r="O71" s="12">
        <f t="shared" si="22"/>
        <v>0.19680297397769517</v>
      </c>
      <c r="P71" s="12">
        <f t="shared" si="23"/>
        <v>0.60683760683760679</v>
      </c>
      <c r="Q71" s="12">
        <f t="shared" si="24"/>
        <v>0.36805555555555552</v>
      </c>
      <c r="R71" s="12">
        <f t="shared" si="25"/>
        <v>0.1878520695566985</v>
      </c>
      <c r="S71" s="12">
        <f t="shared" si="26"/>
        <v>0.45714285714285718</v>
      </c>
      <c r="T71" s="11">
        <f t="shared" si="27"/>
        <v>0.36199095022624433</v>
      </c>
      <c r="U71" s="11">
        <f t="shared" si="28"/>
        <v>0.7814569536423841</v>
      </c>
      <c r="V71">
        <f t="shared" si="29"/>
        <v>0.31074417795291004</v>
      </c>
      <c r="W71">
        <f t="shared" si="7"/>
        <v>10.424753344770883</v>
      </c>
      <c r="X71">
        <f t="shared" si="30"/>
        <v>0.49641682594147063</v>
      </c>
      <c r="Y71">
        <f t="shared" si="31"/>
        <v>0.14863628262480572</v>
      </c>
      <c r="Z71">
        <f t="shared" si="32"/>
        <v>0.74583305084410445</v>
      </c>
    </row>
    <row r="73" spans="1:26" x14ac:dyDescent="0.2">
      <c r="W73" t="s">
        <v>128</v>
      </c>
      <c r="X73">
        <f>MIN(X44:X71)</f>
        <v>0.34778054331666491</v>
      </c>
    </row>
    <row r="74" spans="1:26" x14ac:dyDescent="0.2">
      <c r="X74" t="s">
        <v>129</v>
      </c>
      <c r="Y74">
        <f>MAX(Y44:Y71)</f>
        <v>0.199288946040384</v>
      </c>
    </row>
    <row r="75" spans="1:26" x14ac:dyDescent="0.2">
      <c r="A75" t="s">
        <v>66</v>
      </c>
      <c r="B75" t="str">
        <f>X43</f>
        <v>si</v>
      </c>
      <c r="C75" s="12" t="str">
        <f t="shared" ref="C75:D75" si="33">Y43</f>
        <v>si'</v>
      </c>
      <c r="D75" s="11" t="str">
        <f t="shared" si="33"/>
        <v>si''</v>
      </c>
    </row>
    <row r="76" spans="1:26" x14ac:dyDescent="0.2">
      <c r="A76" t="str">
        <f>A44</f>
        <v>Austria</v>
      </c>
      <c r="B76">
        <f t="shared" ref="B76:B103" si="34">X44</f>
        <v>0.50266861292286558</v>
      </c>
      <c r="C76" s="12">
        <f t="shared" ref="C76:C88" si="35">Y44</f>
        <v>0.15488806960620066</v>
      </c>
      <c r="D76" s="11">
        <f t="shared" ref="D76:D88" si="36">Z44</f>
        <v>0.77720351621917894</v>
      </c>
    </row>
    <row r="77" spans="1:26" x14ac:dyDescent="0.2">
      <c r="A77" t="str">
        <f t="shared" ref="A77:A103" si="37">A45</f>
        <v>Belgia</v>
      </c>
      <c r="B77">
        <f t="shared" si="34"/>
        <v>0.39595669280380336</v>
      </c>
      <c r="C77" s="12">
        <f t="shared" si="35"/>
        <v>4.8176149487138442E-2</v>
      </c>
      <c r="D77" s="11">
        <f t="shared" si="36"/>
        <v>0.24174019906440775</v>
      </c>
    </row>
    <row r="78" spans="1:26" x14ac:dyDescent="0.2">
      <c r="A78" t="str">
        <f t="shared" si="37"/>
        <v>Bułgaria</v>
      </c>
      <c r="B78">
        <f t="shared" si="34"/>
        <v>0.44162346793475438</v>
      </c>
      <c r="C78" s="12">
        <f t="shared" si="35"/>
        <v>9.3842924618089463E-2</v>
      </c>
      <c r="D78" s="11">
        <f t="shared" si="36"/>
        <v>0.47088875967597871</v>
      </c>
    </row>
    <row r="79" spans="1:26" x14ac:dyDescent="0.2">
      <c r="A79" t="str">
        <f t="shared" si="37"/>
        <v>Chorwacja</v>
      </c>
      <c r="B79">
        <f t="shared" si="34"/>
        <v>0.46798067316947756</v>
      </c>
      <c r="C79" s="12">
        <f t="shared" si="35"/>
        <v>0.12020012985281264</v>
      </c>
      <c r="D79" s="11">
        <f t="shared" si="36"/>
        <v>0.60314499243954678</v>
      </c>
    </row>
    <row r="80" spans="1:26" x14ac:dyDescent="0.2">
      <c r="A80" t="str">
        <f t="shared" si="37"/>
        <v>Cypr</v>
      </c>
      <c r="B80">
        <f t="shared" si="34"/>
        <v>0.38651014705474074</v>
      </c>
      <c r="C80" s="12">
        <f t="shared" si="35"/>
        <v>3.8729603738075824E-2</v>
      </c>
      <c r="D80" s="11">
        <f t="shared" si="36"/>
        <v>0.19433894607595367</v>
      </c>
    </row>
    <row r="81" spans="1:4" x14ac:dyDescent="0.2">
      <c r="A81" t="str">
        <f t="shared" si="37"/>
        <v>Czechy</v>
      </c>
      <c r="B81">
        <f t="shared" si="34"/>
        <v>0.54706948935704891</v>
      </c>
      <c r="C81" s="12">
        <f t="shared" si="35"/>
        <v>0.199288946040384</v>
      </c>
      <c r="D81" s="11">
        <f t="shared" si="36"/>
        <v>1</v>
      </c>
    </row>
    <row r="82" spans="1:4" x14ac:dyDescent="0.2">
      <c r="A82" t="str">
        <f t="shared" si="37"/>
        <v>Dania</v>
      </c>
      <c r="B82">
        <f t="shared" si="34"/>
        <v>0.49402276413126522</v>
      </c>
      <c r="C82" s="12">
        <f t="shared" si="35"/>
        <v>0.14624222081460031</v>
      </c>
      <c r="D82" s="11">
        <f t="shared" si="36"/>
        <v>0.7338200322709606</v>
      </c>
    </row>
    <row r="83" spans="1:4" x14ac:dyDescent="0.2">
      <c r="A83" t="str">
        <f t="shared" si="37"/>
        <v>Estonia</v>
      </c>
      <c r="B83">
        <f t="shared" si="34"/>
        <v>0.43195815667273296</v>
      </c>
      <c r="C83" s="12">
        <f t="shared" si="35"/>
        <v>8.4177613356068048E-2</v>
      </c>
      <c r="D83" s="11">
        <f t="shared" si="36"/>
        <v>0.4223897763953765</v>
      </c>
    </row>
    <row r="84" spans="1:4" x14ac:dyDescent="0.2">
      <c r="A84" t="str">
        <f t="shared" si="37"/>
        <v>Finlandia</v>
      </c>
      <c r="B84">
        <f t="shared" si="34"/>
        <v>0.48298098413862356</v>
      </c>
      <c r="C84" s="12">
        <f t="shared" si="35"/>
        <v>0.13520044082195865</v>
      </c>
      <c r="D84" s="11">
        <f t="shared" si="36"/>
        <v>0.67841414944590839</v>
      </c>
    </row>
    <row r="85" spans="1:4" x14ac:dyDescent="0.2">
      <c r="A85" t="str">
        <f t="shared" si="37"/>
        <v>Francja</v>
      </c>
      <c r="B85">
        <f t="shared" si="34"/>
        <v>0.5109196217410984</v>
      </c>
      <c r="C85" s="12">
        <f t="shared" si="35"/>
        <v>0.16313907842443348</v>
      </c>
      <c r="D85" s="11">
        <f t="shared" si="36"/>
        <v>0.81860575644458933</v>
      </c>
    </row>
    <row r="86" spans="1:4" x14ac:dyDescent="0.2">
      <c r="A86" t="str">
        <f t="shared" si="37"/>
        <v>Grecja</v>
      </c>
      <c r="B86">
        <f t="shared" si="34"/>
        <v>0.42245499894315341</v>
      </c>
      <c r="C86" s="12">
        <f t="shared" si="35"/>
        <v>7.4674455626488501E-2</v>
      </c>
      <c r="D86" s="11">
        <f t="shared" si="36"/>
        <v>0.37470445355938825</v>
      </c>
    </row>
    <row r="87" spans="1:4" x14ac:dyDescent="0.2">
      <c r="A87" t="str">
        <f t="shared" si="37"/>
        <v>Hiszpania</v>
      </c>
      <c r="B87">
        <f t="shared" si="34"/>
        <v>0.45779684715211078</v>
      </c>
      <c r="C87" s="12">
        <f t="shared" si="35"/>
        <v>0.11001630383544586</v>
      </c>
      <c r="D87" s="11">
        <f t="shared" si="36"/>
        <v>0.55204418519606258</v>
      </c>
    </row>
    <row r="88" spans="1:4" x14ac:dyDescent="0.2">
      <c r="A88" t="str">
        <f t="shared" si="37"/>
        <v>Holandia</v>
      </c>
      <c r="B88">
        <f t="shared" si="34"/>
        <v>0.4974355898954651</v>
      </c>
      <c r="C88" s="12">
        <f t="shared" si="35"/>
        <v>0.14965504657880019</v>
      </c>
      <c r="D88" s="11">
        <f t="shared" si="36"/>
        <v>0.7509450451329801</v>
      </c>
    </row>
    <row r="89" spans="1:4" x14ac:dyDescent="0.2">
      <c r="A89" t="str">
        <f t="shared" si="37"/>
        <v>Irlandia</v>
      </c>
      <c r="B89">
        <f t="shared" si="34"/>
        <v>0.34800405969479542</v>
      </c>
      <c r="C89" s="12">
        <f t="shared" ref="C89:C103" si="38">Y57</f>
        <v>2.2351637813050607E-4</v>
      </c>
      <c r="D89" s="11">
        <f t="shared" ref="D89:D103" si="39">Z57</f>
        <v>1.1215693723685639E-3</v>
      </c>
    </row>
    <row r="90" spans="1:4" x14ac:dyDescent="0.2">
      <c r="A90" t="str">
        <f t="shared" si="37"/>
        <v>Litwa</v>
      </c>
      <c r="B90">
        <f t="shared" si="34"/>
        <v>0.44750936507592748</v>
      </c>
      <c r="C90" s="12">
        <f t="shared" si="38"/>
        <v>9.9728821759262565E-2</v>
      </c>
      <c r="D90" s="11">
        <f t="shared" si="39"/>
        <v>0.50042324845781194</v>
      </c>
    </row>
    <row r="91" spans="1:4" x14ac:dyDescent="0.2">
      <c r="A91" t="str">
        <f t="shared" si="37"/>
        <v>Luksemburg</v>
      </c>
      <c r="B91">
        <f t="shared" si="34"/>
        <v>0.40040531870389046</v>
      </c>
      <c r="C91" s="12">
        <f t="shared" si="38"/>
        <v>5.2624775387225542E-2</v>
      </c>
      <c r="D91" s="11">
        <f t="shared" si="39"/>
        <v>0.26406269104640473</v>
      </c>
    </row>
    <row r="92" spans="1:4" x14ac:dyDescent="0.2">
      <c r="A92" t="str">
        <f t="shared" si="37"/>
        <v>Łotwa</v>
      </c>
      <c r="B92">
        <f t="shared" si="34"/>
        <v>0.50517350793048499</v>
      </c>
      <c r="C92" s="12">
        <f t="shared" si="38"/>
        <v>0.15739296461382007</v>
      </c>
      <c r="D92" s="11">
        <f t="shared" si="39"/>
        <v>0.78977267801860873</v>
      </c>
    </row>
    <row r="93" spans="1:4" x14ac:dyDescent="0.2">
      <c r="A93" t="str">
        <f t="shared" si="37"/>
        <v>Malta</v>
      </c>
      <c r="B93">
        <f t="shared" si="34"/>
        <v>0.34778054331666491</v>
      </c>
      <c r="C93" s="12">
        <f t="shared" si="38"/>
        <v>0</v>
      </c>
      <c r="D93" s="11">
        <f t="shared" si="39"/>
        <v>0</v>
      </c>
    </row>
    <row r="94" spans="1:4" x14ac:dyDescent="0.2">
      <c r="A94" t="str">
        <f t="shared" si="37"/>
        <v>Niemcy</v>
      </c>
      <c r="B94">
        <f t="shared" si="34"/>
        <v>0.52843614863392574</v>
      </c>
      <c r="C94" s="12">
        <f t="shared" si="38"/>
        <v>0.18065560531726083</v>
      </c>
      <c r="D94" s="11">
        <f t="shared" si="39"/>
        <v>0.9065008817932767</v>
      </c>
    </row>
    <row r="95" spans="1:4" x14ac:dyDescent="0.2">
      <c r="A95" t="str">
        <f t="shared" si="37"/>
        <v>Polska</v>
      </c>
      <c r="B95">
        <f t="shared" si="34"/>
        <v>0.4889535465337746</v>
      </c>
      <c r="C95" s="12">
        <f t="shared" si="38"/>
        <v>0.14117300321710968</v>
      </c>
      <c r="D95" s="11">
        <f t="shared" si="39"/>
        <v>0.70838351058619342</v>
      </c>
    </row>
    <row r="96" spans="1:4" x14ac:dyDescent="0.2">
      <c r="A96" t="str">
        <f t="shared" si="37"/>
        <v>Portugalia</v>
      </c>
      <c r="B96">
        <f t="shared" si="34"/>
        <v>0.44276003739277148</v>
      </c>
      <c r="C96" s="12">
        <f t="shared" si="38"/>
        <v>9.4979494076106563E-2</v>
      </c>
      <c r="D96" s="11">
        <f t="shared" si="39"/>
        <v>0.47659188310855877</v>
      </c>
    </row>
    <row r="97" spans="1:4" x14ac:dyDescent="0.2">
      <c r="A97" t="str">
        <f t="shared" si="37"/>
        <v>Rumunia</v>
      </c>
      <c r="B97">
        <f t="shared" si="34"/>
        <v>0.41634330829189542</v>
      </c>
      <c r="C97" s="12">
        <f t="shared" si="38"/>
        <v>6.8562764975230506E-2</v>
      </c>
      <c r="D97" s="11">
        <f t="shared" si="39"/>
        <v>0.34403696912189458</v>
      </c>
    </row>
    <row r="98" spans="1:4" x14ac:dyDescent="0.2">
      <c r="A98" t="str">
        <f t="shared" si="37"/>
        <v>Słowacja</v>
      </c>
      <c r="B98">
        <f t="shared" si="34"/>
        <v>0.48566565223791519</v>
      </c>
      <c r="C98" s="12">
        <f t="shared" si="38"/>
        <v>0.13788510892125028</v>
      </c>
      <c r="D98" s="11">
        <f t="shared" si="39"/>
        <v>0.69188538381506204</v>
      </c>
    </row>
    <row r="99" spans="1:4" x14ac:dyDescent="0.2">
      <c r="A99" t="str">
        <f t="shared" si="37"/>
        <v>Słowenia</v>
      </c>
      <c r="B99">
        <f t="shared" si="34"/>
        <v>0.53825685686317137</v>
      </c>
      <c r="C99" s="12">
        <f t="shared" si="38"/>
        <v>0.19047631354650646</v>
      </c>
      <c r="D99" s="11">
        <f t="shared" si="39"/>
        <v>0.95577962215680667</v>
      </c>
    </row>
    <row r="100" spans="1:4" x14ac:dyDescent="0.2">
      <c r="A100" t="str">
        <f t="shared" si="37"/>
        <v>Szwecja</v>
      </c>
      <c r="B100">
        <f t="shared" si="34"/>
        <v>0.52863407494934211</v>
      </c>
      <c r="C100" s="12">
        <f t="shared" si="38"/>
        <v>0.1808535316326772</v>
      </c>
      <c r="D100" s="11">
        <f t="shared" si="39"/>
        <v>0.90749404433113401</v>
      </c>
    </row>
    <row r="101" spans="1:4" x14ac:dyDescent="0.2">
      <c r="A101" t="str">
        <f t="shared" si="37"/>
        <v>Węgry</v>
      </c>
      <c r="B101">
        <f t="shared" si="34"/>
        <v>0.47355055802949908</v>
      </c>
      <c r="C101" s="12">
        <f t="shared" si="38"/>
        <v>0.12577001471283417</v>
      </c>
      <c r="D101" s="11">
        <f t="shared" si="39"/>
        <v>0.63109378222788171</v>
      </c>
    </row>
    <row r="102" spans="1:4" x14ac:dyDescent="0.2">
      <c r="A102" t="str">
        <f t="shared" si="37"/>
        <v>Wielka Brytania</v>
      </c>
      <c r="B102">
        <f t="shared" si="34"/>
        <v>0.53237788131920905</v>
      </c>
      <c r="C102" s="12">
        <f t="shared" si="38"/>
        <v>0.18459733800254413</v>
      </c>
      <c r="D102" s="11">
        <f t="shared" si="39"/>
        <v>0.92627986484075864</v>
      </c>
    </row>
    <row r="103" spans="1:4" x14ac:dyDescent="0.2">
      <c r="A103" t="str">
        <f t="shared" si="37"/>
        <v>Włochy</v>
      </c>
      <c r="B103">
        <f t="shared" si="34"/>
        <v>0.49641682594147063</v>
      </c>
      <c r="C103" s="12">
        <f t="shared" si="38"/>
        <v>0.14863628262480572</v>
      </c>
      <c r="D103" s="11">
        <f t="shared" si="39"/>
        <v>0.74583305084410445</v>
      </c>
    </row>
  </sheetData>
  <sortState ref="G76:H103">
    <sortCondition descending="1" ref="H76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5F3-BC15-418B-9EE0-B9DA515F275E}">
  <dimension ref="A1:L29"/>
  <sheetViews>
    <sheetView topLeftCell="A3" workbookViewId="0">
      <selection activeCell="I1" sqref="I1:L29"/>
    </sheetView>
  </sheetViews>
  <sheetFormatPr defaultRowHeight="12.75" x14ac:dyDescent="0.2"/>
  <cols>
    <col min="2" max="2" width="14.85546875" customWidth="1"/>
    <col min="10" max="10" width="9.7109375" bestFit="1" customWidth="1"/>
  </cols>
  <sheetData>
    <row r="1" spans="1:12" x14ac:dyDescent="0.2">
      <c r="A1" t="s">
        <v>131</v>
      </c>
      <c r="B1" t="s">
        <v>132</v>
      </c>
      <c r="C1" t="s">
        <v>149</v>
      </c>
      <c r="D1" t="s">
        <v>64</v>
      </c>
      <c r="E1" t="s">
        <v>65</v>
      </c>
      <c r="F1" t="s">
        <v>142</v>
      </c>
      <c r="G1" t="s">
        <v>66</v>
      </c>
      <c r="H1" t="s">
        <v>130</v>
      </c>
      <c r="I1" t="s">
        <v>28</v>
      </c>
      <c r="J1" t="s">
        <v>29</v>
      </c>
      <c r="K1" t="s">
        <v>147</v>
      </c>
      <c r="L1" t="s">
        <v>148</v>
      </c>
    </row>
    <row r="2" spans="1:12" x14ac:dyDescent="0.2">
      <c r="A2">
        <v>1</v>
      </c>
      <c r="B2" t="str">
        <f>wzorzec!AA18</f>
        <v>Łotwa</v>
      </c>
      <c r="C2" t="s">
        <v>151</v>
      </c>
      <c r="D2" s="10">
        <f>wzorzec!AB18</f>
        <v>0.97204114259599572</v>
      </c>
      <c r="E2" t="str">
        <f>'ranking-standaryzacja'!A82</f>
        <v>Czechy</v>
      </c>
      <c r="F2">
        <f>'ranking-standaryzacja'!B82</f>
        <v>1</v>
      </c>
      <c r="G2" t="str">
        <f>'ranking-unitaryzacja'!A81</f>
        <v>Czechy</v>
      </c>
      <c r="H2">
        <f>'ranking-unitaryzacja'!D81</f>
        <v>1</v>
      </c>
      <c r="I2" s="10">
        <f>AVERAGE(D2:D29)</f>
        <v>0.31750827400945136</v>
      </c>
      <c r="J2">
        <f>STDEV(D2:D29)</f>
        <v>0.15875413700472576</v>
      </c>
      <c r="K2" s="10">
        <f>I2-J2</f>
        <v>0.1587541370047256</v>
      </c>
      <c r="L2" s="10">
        <f>I2+J2</f>
        <v>0.4762624110141771</v>
      </c>
    </row>
    <row r="3" spans="1:12" x14ac:dyDescent="0.2">
      <c r="A3">
        <v>2</v>
      </c>
      <c r="B3" t="str">
        <f>wzorzec!AA28</f>
        <v>Wielka Brytania</v>
      </c>
      <c r="C3" t="s">
        <v>150</v>
      </c>
      <c r="D3" s="10">
        <f>wzorzec!AB28</f>
        <v>0.49552823490923836</v>
      </c>
      <c r="E3" t="str">
        <f>'ranking-standaryzacja'!A100</f>
        <v>Słowenia</v>
      </c>
      <c r="F3">
        <f>'ranking-standaryzacja'!B100</f>
        <v>0.9399203624492326</v>
      </c>
      <c r="G3" t="str">
        <f>'ranking-unitaryzacja'!A99</f>
        <v>Słowenia</v>
      </c>
      <c r="H3">
        <f>'ranking-unitaryzacja'!D99</f>
        <v>0.95577962215680667</v>
      </c>
      <c r="I3">
        <f>AVERAGE(F2:F29)</f>
        <v>0.5957230569150902</v>
      </c>
      <c r="J3">
        <f>STDEV(F2:F29)</f>
        <v>0.27452623151083527</v>
      </c>
      <c r="K3" s="10">
        <f>I3-J3</f>
        <v>0.32119682540425493</v>
      </c>
      <c r="L3" s="10">
        <f t="shared" ref="L3:L4" si="0">I3+J3</f>
        <v>0.87024928842592542</v>
      </c>
    </row>
    <row r="4" spans="1:12" x14ac:dyDescent="0.2">
      <c r="A4">
        <v>3</v>
      </c>
      <c r="B4" t="str">
        <f>wzorzec!AA8</f>
        <v>Dania</v>
      </c>
      <c r="C4" t="s">
        <v>152</v>
      </c>
      <c r="D4" s="10">
        <f>wzorzec!AB8</f>
        <v>0.46707360002433063</v>
      </c>
      <c r="E4" t="str">
        <f>'ranking-standaryzacja'!A103</f>
        <v>Wielka Brytania</v>
      </c>
      <c r="F4">
        <f>'ranking-standaryzacja'!B103</f>
        <v>0.92140487287185979</v>
      </c>
      <c r="G4" t="str">
        <f>'ranking-unitaryzacja'!A102</f>
        <v>Wielka Brytania</v>
      </c>
      <c r="H4">
        <f>'ranking-unitaryzacja'!D102</f>
        <v>0.92627986484075864</v>
      </c>
      <c r="I4">
        <f>AVERAGE(H2:H29)</f>
        <v>0.58812496398718572</v>
      </c>
      <c r="J4">
        <f>STDEV(H2:H29)</f>
        <v>0.27878161279783925</v>
      </c>
      <c r="K4" s="10">
        <f t="shared" ref="K4" si="1">I4-J4</f>
        <v>0.30934335118934647</v>
      </c>
      <c r="L4" s="10">
        <f t="shared" si="0"/>
        <v>0.86690657678502503</v>
      </c>
    </row>
    <row r="5" spans="1:12" x14ac:dyDescent="0.2">
      <c r="A5">
        <v>4</v>
      </c>
      <c r="B5" t="str">
        <f>wzorzec!AA22</f>
        <v>Portugalia</v>
      </c>
      <c r="C5" t="s">
        <v>154</v>
      </c>
      <c r="D5" s="10">
        <f>wzorzec!AB22</f>
        <v>0.42825450681465516</v>
      </c>
      <c r="E5" t="str">
        <f>'ranking-standaryzacja'!A101</f>
        <v>Szwecja</v>
      </c>
      <c r="F5">
        <f>'ranking-standaryzacja'!B101</f>
        <v>0.91593314164505713</v>
      </c>
      <c r="G5" t="str">
        <f>'ranking-unitaryzacja'!A100</f>
        <v>Szwecja</v>
      </c>
      <c r="H5">
        <f>'ranking-unitaryzacja'!D100</f>
        <v>0.90749404433113401</v>
      </c>
      <c r="I5" t="s">
        <v>178</v>
      </c>
      <c r="J5" t="s">
        <v>178</v>
      </c>
      <c r="K5" t="s">
        <v>178</v>
      </c>
      <c r="L5" t="s">
        <v>178</v>
      </c>
    </row>
    <row r="6" spans="1:12" x14ac:dyDescent="0.2">
      <c r="A6">
        <v>5</v>
      </c>
      <c r="B6" t="str">
        <f>wzorzec!AA21</f>
        <v>Polska</v>
      </c>
      <c r="C6" t="s">
        <v>163</v>
      </c>
      <c r="D6" s="10">
        <f>wzorzec!AB21</f>
        <v>0.41229537635511937</v>
      </c>
      <c r="E6" t="str">
        <f>'ranking-standaryzacja'!A95</f>
        <v>Niemcy</v>
      </c>
      <c r="F6">
        <f>'ranking-standaryzacja'!B95</f>
        <v>0.90857871353664077</v>
      </c>
      <c r="G6" t="str">
        <f>'ranking-unitaryzacja'!A94</f>
        <v>Niemcy</v>
      </c>
      <c r="H6">
        <f>'ranking-unitaryzacja'!D94</f>
        <v>0.9065008817932767</v>
      </c>
      <c r="I6" t="s">
        <v>178</v>
      </c>
      <c r="J6" t="s">
        <v>178</v>
      </c>
      <c r="K6" t="s">
        <v>178</v>
      </c>
      <c r="L6" t="s">
        <v>178</v>
      </c>
    </row>
    <row r="7" spans="1:12" x14ac:dyDescent="0.2">
      <c r="A7">
        <v>6</v>
      </c>
      <c r="B7" t="str">
        <f>wzorzec!AA23</f>
        <v>Rumunia</v>
      </c>
      <c r="C7" t="s">
        <v>164</v>
      </c>
      <c r="D7" s="10">
        <f>wzorzec!AB23</f>
        <v>0.40038325366039484</v>
      </c>
      <c r="E7" t="str">
        <f>'ranking-standaryzacja'!A93</f>
        <v>Łotwa</v>
      </c>
      <c r="F7">
        <f>'ranking-standaryzacja'!B93</f>
        <v>0.81376130279889258</v>
      </c>
      <c r="G7" t="str">
        <f>'ranking-unitaryzacja'!A85</f>
        <v>Francja</v>
      </c>
      <c r="H7">
        <f>'ranking-unitaryzacja'!D85</f>
        <v>0.81860575644458933</v>
      </c>
      <c r="I7" t="s">
        <v>178</v>
      </c>
      <c r="J7" t="s">
        <v>178</v>
      </c>
      <c r="K7" t="s">
        <v>178</v>
      </c>
      <c r="L7" t="s">
        <v>178</v>
      </c>
    </row>
    <row r="8" spans="1:12" x14ac:dyDescent="0.2">
      <c r="A8">
        <v>7</v>
      </c>
      <c r="B8" t="str">
        <f>wzorzec!AA9</f>
        <v>Estonia</v>
      </c>
      <c r="C8" t="s">
        <v>165</v>
      </c>
      <c r="D8" s="10">
        <f>wzorzec!AB9</f>
        <v>0.39836654694713292</v>
      </c>
      <c r="E8" t="str">
        <f>'ranking-standaryzacja'!A86</f>
        <v>Francja</v>
      </c>
      <c r="F8">
        <f>'ranking-standaryzacja'!B86</f>
        <v>0.8075211775562624</v>
      </c>
      <c r="G8" t="str">
        <f>'ranking-unitaryzacja'!A92</f>
        <v>Łotwa</v>
      </c>
      <c r="H8">
        <f>'ranking-unitaryzacja'!D92</f>
        <v>0.78977267801860873</v>
      </c>
      <c r="I8" t="s">
        <v>178</v>
      </c>
      <c r="J8" t="s">
        <v>178</v>
      </c>
      <c r="K8" t="s">
        <v>178</v>
      </c>
      <c r="L8" t="s">
        <v>178</v>
      </c>
    </row>
    <row r="9" spans="1:12" x14ac:dyDescent="0.2">
      <c r="A9">
        <v>8</v>
      </c>
      <c r="B9" t="str">
        <f>wzorzec!AA7</f>
        <v>Czechy</v>
      </c>
      <c r="C9" t="s">
        <v>156</v>
      </c>
      <c r="D9" s="10">
        <f>wzorzec!AB7</f>
        <v>0.37510586866127182</v>
      </c>
      <c r="E9" t="str">
        <f>'ranking-standaryzacja'!A77</f>
        <v>Austria</v>
      </c>
      <c r="F9">
        <f>'ranking-standaryzacja'!B77</f>
        <v>0.78145497621805926</v>
      </c>
      <c r="G9" t="str">
        <f>'ranking-unitaryzacja'!A76</f>
        <v>Austria</v>
      </c>
      <c r="H9">
        <f>'ranking-unitaryzacja'!D76</f>
        <v>0.77720351621917894</v>
      </c>
      <c r="I9" t="s">
        <v>178</v>
      </c>
      <c r="J9" t="s">
        <v>178</v>
      </c>
      <c r="K9" t="s">
        <v>178</v>
      </c>
      <c r="L9" t="s">
        <v>178</v>
      </c>
    </row>
    <row r="10" spans="1:12" x14ac:dyDescent="0.2">
      <c r="A10">
        <v>9</v>
      </c>
      <c r="B10" t="str">
        <f>wzorzec!AA12</f>
        <v>Grecja</v>
      </c>
      <c r="C10" t="s">
        <v>157</v>
      </c>
      <c r="D10" s="10">
        <f>wzorzec!AB12</f>
        <v>0.35547464844719423</v>
      </c>
      <c r="E10" t="str">
        <f>'ranking-standaryzacja'!A83</f>
        <v>Dania</v>
      </c>
      <c r="F10">
        <f>'ranking-standaryzacja'!B83</f>
        <v>0.77809442480594571</v>
      </c>
      <c r="G10" t="str">
        <f>'ranking-unitaryzacja'!A88</f>
        <v>Holandia</v>
      </c>
      <c r="H10">
        <f>'ranking-unitaryzacja'!D88</f>
        <v>0.7509450451329801</v>
      </c>
      <c r="I10" t="s">
        <v>178</v>
      </c>
      <c r="J10" t="s">
        <v>178</v>
      </c>
      <c r="K10" t="s">
        <v>178</v>
      </c>
      <c r="L10" t="s">
        <v>178</v>
      </c>
    </row>
    <row r="11" spans="1:12" x14ac:dyDescent="0.2">
      <c r="A11">
        <v>10</v>
      </c>
      <c r="B11" t="str">
        <f>wzorzec!AA29</f>
        <v>Włochy</v>
      </c>
      <c r="C11" t="s">
        <v>166</v>
      </c>
      <c r="D11" s="10">
        <f>wzorzec!AB29</f>
        <v>0.34713333353869358</v>
      </c>
      <c r="E11" t="str">
        <f>'ranking-standaryzacja'!A104</f>
        <v>Włochy</v>
      </c>
      <c r="F11">
        <f>'ranking-standaryzacja'!B104</f>
        <v>0.76602944298477882</v>
      </c>
      <c r="G11" t="str">
        <f>'ranking-unitaryzacja'!A103</f>
        <v>Włochy</v>
      </c>
      <c r="H11">
        <f>'ranking-unitaryzacja'!D103</f>
        <v>0.74583305084410445</v>
      </c>
      <c r="I11" t="s">
        <v>178</v>
      </c>
      <c r="J11" t="s">
        <v>178</v>
      </c>
      <c r="K11" t="s">
        <v>178</v>
      </c>
      <c r="L11" t="s">
        <v>178</v>
      </c>
    </row>
    <row r="12" spans="1:12" x14ac:dyDescent="0.2">
      <c r="A12">
        <v>11</v>
      </c>
      <c r="B12" t="str">
        <f>wzorzec!AA6</f>
        <v>Cypr</v>
      </c>
      <c r="C12" t="s">
        <v>158</v>
      </c>
      <c r="D12" s="10">
        <f>wzorzec!AB6</f>
        <v>0.33332258344826204</v>
      </c>
      <c r="E12" t="str">
        <f>'ranking-standaryzacja'!A89</f>
        <v>Holandia</v>
      </c>
      <c r="F12">
        <f>'ranking-standaryzacja'!B89</f>
        <v>0.74149388579291398</v>
      </c>
      <c r="G12" t="str">
        <f>'ranking-unitaryzacja'!A82</f>
        <v>Dania</v>
      </c>
      <c r="H12">
        <f>'ranking-unitaryzacja'!D82</f>
        <v>0.7338200322709606</v>
      </c>
      <c r="I12" t="s">
        <v>178</v>
      </c>
      <c r="J12" t="s">
        <v>178</v>
      </c>
      <c r="K12" t="s">
        <v>178</v>
      </c>
      <c r="L12" t="s">
        <v>178</v>
      </c>
    </row>
    <row r="13" spans="1:12" x14ac:dyDescent="0.2">
      <c r="A13">
        <v>12</v>
      </c>
      <c r="B13" t="str">
        <f>wzorzec!AA3</f>
        <v>Belgia</v>
      </c>
      <c r="C13" t="s">
        <v>159</v>
      </c>
      <c r="D13" s="10">
        <f>wzorzec!AB3</f>
        <v>0.32053653646837676</v>
      </c>
      <c r="E13" t="str">
        <f>'ranking-standaryzacja'!A96</f>
        <v>Polska</v>
      </c>
      <c r="F13">
        <f>'ranking-standaryzacja'!B96</f>
        <v>0.70544224436593428</v>
      </c>
      <c r="G13" t="str">
        <f>'ranking-unitaryzacja'!A95</f>
        <v>Polska</v>
      </c>
      <c r="H13">
        <f>'ranking-unitaryzacja'!D95</f>
        <v>0.70838351058619342</v>
      </c>
      <c r="I13" t="s">
        <v>178</v>
      </c>
      <c r="J13" t="s">
        <v>178</v>
      </c>
      <c r="K13" t="s">
        <v>178</v>
      </c>
      <c r="L13" t="s">
        <v>178</v>
      </c>
    </row>
    <row r="14" spans="1:12" x14ac:dyDescent="0.2">
      <c r="A14">
        <v>13</v>
      </c>
      <c r="B14" t="str">
        <f>wzorzec!AA2</f>
        <v>Austria</v>
      </c>
      <c r="C14" t="s">
        <v>167</v>
      </c>
      <c r="D14" s="10">
        <f>wzorzec!AB2</f>
        <v>0.31145848759118178</v>
      </c>
      <c r="E14" t="str">
        <f>'ranking-standaryzacja'!A99</f>
        <v>Słowacja</v>
      </c>
      <c r="F14">
        <f>'ranking-standaryzacja'!B99</f>
        <v>0.69575639036218506</v>
      </c>
      <c r="G14" t="str">
        <f>'ranking-unitaryzacja'!A98</f>
        <v>Słowacja</v>
      </c>
      <c r="H14">
        <f>'ranking-unitaryzacja'!D98</f>
        <v>0.69188538381506204</v>
      </c>
      <c r="I14" t="s">
        <v>178</v>
      </c>
      <c r="J14" t="s">
        <v>178</v>
      </c>
      <c r="K14" t="s">
        <v>178</v>
      </c>
      <c r="L14" t="s">
        <v>178</v>
      </c>
    </row>
    <row r="15" spans="1:12" x14ac:dyDescent="0.2">
      <c r="A15">
        <v>14</v>
      </c>
      <c r="B15" t="str">
        <f>wzorzec!AA14</f>
        <v>Holandia</v>
      </c>
      <c r="C15" t="s">
        <v>168</v>
      </c>
      <c r="D15" s="10">
        <f>wzorzec!AB14</f>
        <v>0.25955169836399616</v>
      </c>
      <c r="E15" t="str">
        <f>'ranking-standaryzacja'!A85</f>
        <v>Finlandia</v>
      </c>
      <c r="F15">
        <f>'ranking-standaryzacja'!B85</f>
        <v>0.68947289812598078</v>
      </c>
      <c r="G15" t="str">
        <f>'ranking-unitaryzacja'!A84</f>
        <v>Finlandia</v>
      </c>
      <c r="H15">
        <f>'ranking-unitaryzacja'!D84</f>
        <v>0.67841414944590839</v>
      </c>
      <c r="I15" t="s">
        <v>178</v>
      </c>
      <c r="J15" t="s">
        <v>178</v>
      </c>
      <c r="K15" t="s">
        <v>178</v>
      </c>
      <c r="L15" t="s">
        <v>178</v>
      </c>
    </row>
    <row r="16" spans="1:12" x14ac:dyDescent="0.2">
      <c r="A16">
        <v>15</v>
      </c>
      <c r="B16" t="str">
        <f>wzorzec!AA26</f>
        <v>Szwecja</v>
      </c>
      <c r="C16" t="s">
        <v>153</v>
      </c>
      <c r="D16" s="10">
        <f>wzorzec!AB26</f>
        <v>0.25160143046806338</v>
      </c>
      <c r="E16" t="str">
        <f>'ranking-standaryzacja'!A102</f>
        <v>Węgry</v>
      </c>
      <c r="F16">
        <f>'ranking-standaryzacja'!B102</f>
        <v>0.64275775743339547</v>
      </c>
      <c r="G16" t="str">
        <f>'ranking-unitaryzacja'!A101</f>
        <v>Węgry</v>
      </c>
      <c r="H16">
        <f>'ranking-unitaryzacja'!D101</f>
        <v>0.63109378222788171</v>
      </c>
      <c r="I16" t="s">
        <v>178</v>
      </c>
      <c r="J16" t="s">
        <v>178</v>
      </c>
      <c r="K16" t="s">
        <v>178</v>
      </c>
      <c r="L16" t="s">
        <v>178</v>
      </c>
    </row>
    <row r="17" spans="1:12" x14ac:dyDescent="0.2">
      <c r="A17">
        <v>16</v>
      </c>
      <c r="B17" t="str">
        <f>wzorzec!AA5</f>
        <v>Chorwacja</v>
      </c>
      <c r="C17" t="s">
        <v>169</v>
      </c>
      <c r="D17" s="10">
        <f>wzorzec!AB5</f>
        <v>0.24831282253294651</v>
      </c>
      <c r="E17" t="str">
        <f>'ranking-standaryzacja'!A80</f>
        <v>Chorwacja</v>
      </c>
      <c r="F17">
        <f>'ranking-standaryzacja'!B80</f>
        <v>0.62333787928444906</v>
      </c>
      <c r="G17" t="str">
        <f>'ranking-unitaryzacja'!A79</f>
        <v>Chorwacja</v>
      </c>
      <c r="H17">
        <f>'ranking-unitaryzacja'!D79</f>
        <v>0.60314499243954678</v>
      </c>
      <c r="I17" t="s">
        <v>178</v>
      </c>
      <c r="J17" t="s">
        <v>178</v>
      </c>
      <c r="K17" t="s">
        <v>178</v>
      </c>
      <c r="L17" t="s">
        <v>178</v>
      </c>
    </row>
    <row r="18" spans="1:12" x14ac:dyDescent="0.2">
      <c r="A18">
        <v>17</v>
      </c>
      <c r="B18" t="str">
        <f>wzorzec!AA11</f>
        <v>Francja</v>
      </c>
      <c r="C18" t="s">
        <v>160</v>
      </c>
      <c r="D18" s="10">
        <f>wzorzec!AB11</f>
        <v>0.23999437307124027</v>
      </c>
      <c r="E18" t="str">
        <f>'ranking-standaryzacja'!A88</f>
        <v>Hiszpania</v>
      </c>
      <c r="F18">
        <f>'ranking-standaryzacja'!B88</f>
        <v>0.52475234254373404</v>
      </c>
      <c r="G18" t="str">
        <f>'ranking-unitaryzacja'!A87</f>
        <v>Hiszpania</v>
      </c>
      <c r="H18">
        <f>'ranking-unitaryzacja'!D87</f>
        <v>0.55204418519606258</v>
      </c>
      <c r="I18" t="s">
        <v>178</v>
      </c>
      <c r="J18" t="s">
        <v>178</v>
      </c>
      <c r="K18" t="s">
        <v>178</v>
      </c>
      <c r="L18" t="s">
        <v>178</v>
      </c>
    </row>
    <row r="19" spans="1:12" x14ac:dyDescent="0.2">
      <c r="A19">
        <v>18</v>
      </c>
      <c r="B19" t="str">
        <f>wzorzec!AA27</f>
        <v>Węgry</v>
      </c>
      <c r="C19" t="s">
        <v>170</v>
      </c>
      <c r="D19" s="10">
        <f>wzorzec!AB27</f>
        <v>0.23756363657106572</v>
      </c>
      <c r="E19" t="str">
        <f>'ranking-standaryzacja'!A97</f>
        <v>Portugalia</v>
      </c>
      <c r="F19">
        <f>'ranking-standaryzacja'!B97</f>
        <v>0.49124362492570067</v>
      </c>
      <c r="G19" t="str">
        <f>'ranking-unitaryzacja'!A90</f>
        <v>Litwa</v>
      </c>
      <c r="H19">
        <f>'ranking-unitaryzacja'!D90</f>
        <v>0.50042324845781194</v>
      </c>
      <c r="I19" t="s">
        <v>178</v>
      </c>
      <c r="J19" t="s">
        <v>178</v>
      </c>
      <c r="K19" t="s">
        <v>178</v>
      </c>
      <c r="L19" t="s">
        <v>178</v>
      </c>
    </row>
    <row r="20" spans="1:12" x14ac:dyDescent="0.2">
      <c r="A20">
        <v>19</v>
      </c>
      <c r="B20" t="str">
        <f>wzorzec!AA24</f>
        <v>Słowacja</v>
      </c>
      <c r="C20" t="s">
        <v>171</v>
      </c>
      <c r="D20" s="10">
        <f>wzorzec!AB24</f>
        <v>0.23616652863221244</v>
      </c>
      <c r="E20" t="str">
        <f>'ranking-standaryzacja'!A79</f>
        <v>Bułgaria</v>
      </c>
      <c r="F20">
        <f>'ranking-standaryzacja'!B79</f>
        <v>0.48608053872599211</v>
      </c>
      <c r="G20" t="str">
        <f>'ranking-unitaryzacja'!A96</f>
        <v>Portugalia</v>
      </c>
      <c r="H20">
        <f>'ranking-unitaryzacja'!D96</f>
        <v>0.47659188310855877</v>
      </c>
      <c r="I20" t="s">
        <v>178</v>
      </c>
      <c r="J20" t="s">
        <v>178</v>
      </c>
      <c r="K20" t="s">
        <v>178</v>
      </c>
      <c r="L20" t="s">
        <v>178</v>
      </c>
    </row>
    <row r="21" spans="1:12" x14ac:dyDescent="0.2">
      <c r="A21">
        <v>20</v>
      </c>
      <c r="B21" t="str">
        <f>wzorzec!AA10</f>
        <v>Finlandia</v>
      </c>
      <c r="C21" t="s">
        <v>161</v>
      </c>
      <c r="D21" s="10">
        <f>wzorzec!AB10</f>
        <v>0.23605765159468151</v>
      </c>
      <c r="E21" t="str">
        <f>'ranking-standaryzacja'!A91</f>
        <v>Litwa</v>
      </c>
      <c r="F21">
        <f>'ranking-standaryzacja'!B91</f>
        <v>0.48606136482881918</v>
      </c>
      <c r="G21" t="str">
        <f>'ranking-unitaryzacja'!A78</f>
        <v>Bułgaria</v>
      </c>
      <c r="H21">
        <f>'ranking-unitaryzacja'!D78</f>
        <v>0.47088875967597871</v>
      </c>
      <c r="I21" t="s">
        <v>178</v>
      </c>
      <c r="J21" t="s">
        <v>178</v>
      </c>
      <c r="K21" t="s">
        <v>178</v>
      </c>
      <c r="L21" t="s">
        <v>178</v>
      </c>
    </row>
    <row r="22" spans="1:12" x14ac:dyDescent="0.2">
      <c r="A22">
        <v>21</v>
      </c>
      <c r="B22" t="str">
        <f>wzorzec!AA17</f>
        <v>Luksemburg</v>
      </c>
      <c r="C22" t="s">
        <v>162</v>
      </c>
      <c r="D22" s="10">
        <f>wzorzec!AB17</f>
        <v>0.20344498756093155</v>
      </c>
      <c r="E22" t="str">
        <f>'ranking-standaryzacja'!A84</f>
        <v>Estonia</v>
      </c>
      <c r="F22">
        <f>'ranking-standaryzacja'!B84</f>
        <v>0.44657806702178504</v>
      </c>
      <c r="G22" t="str">
        <f>'ranking-unitaryzacja'!A83</f>
        <v>Estonia</v>
      </c>
      <c r="H22">
        <f>'ranking-unitaryzacja'!D83</f>
        <v>0.4223897763953765</v>
      </c>
      <c r="I22" t="s">
        <v>178</v>
      </c>
      <c r="J22" t="s">
        <v>178</v>
      </c>
      <c r="K22" t="s">
        <v>178</v>
      </c>
      <c r="L22" t="s">
        <v>178</v>
      </c>
    </row>
    <row r="23" spans="1:12" x14ac:dyDescent="0.2">
      <c r="A23">
        <v>22</v>
      </c>
      <c r="B23" t="str">
        <f>wzorzec!AA19</f>
        <v>Malta</v>
      </c>
      <c r="C23" t="s">
        <v>172</v>
      </c>
      <c r="D23" s="10">
        <f>wzorzec!AB19</f>
        <v>0.20085743332554096</v>
      </c>
      <c r="E23" t="str">
        <f>'ranking-standaryzacja'!A87</f>
        <v>Grecja</v>
      </c>
      <c r="F23">
        <f>'ranking-standaryzacja'!B87</f>
        <v>0.39590224236356403</v>
      </c>
      <c r="G23" t="str">
        <f>'ranking-unitaryzacja'!A86</f>
        <v>Grecja</v>
      </c>
      <c r="H23">
        <f>'ranking-unitaryzacja'!D86</f>
        <v>0.37470445355938825</v>
      </c>
      <c r="I23" t="s">
        <v>178</v>
      </c>
      <c r="J23" t="s">
        <v>178</v>
      </c>
      <c r="K23" t="s">
        <v>178</v>
      </c>
      <c r="L23" t="s">
        <v>178</v>
      </c>
    </row>
    <row r="24" spans="1:12" x14ac:dyDescent="0.2">
      <c r="A24">
        <v>23</v>
      </c>
      <c r="B24" t="str">
        <f>wzorzec!AA20</f>
        <v>Niemcy</v>
      </c>
      <c r="C24" t="s">
        <v>173</v>
      </c>
      <c r="D24" s="10">
        <f>wzorzec!AB20</f>
        <v>0.19846691337052658</v>
      </c>
      <c r="E24" t="str">
        <f>'ranking-standaryzacja'!A98</f>
        <v>Rumunia</v>
      </c>
      <c r="F24">
        <f>'ranking-standaryzacja'!B98</f>
        <v>0.33358285435534607</v>
      </c>
      <c r="G24" t="str">
        <f>'ranking-unitaryzacja'!A97</f>
        <v>Rumunia</v>
      </c>
      <c r="H24">
        <f>'ranking-unitaryzacja'!D97</f>
        <v>0.34403696912189458</v>
      </c>
      <c r="I24" t="s">
        <v>178</v>
      </c>
      <c r="J24" t="s">
        <v>178</v>
      </c>
      <c r="K24" t="s">
        <v>178</v>
      </c>
      <c r="L24" t="s">
        <v>178</v>
      </c>
    </row>
    <row r="25" spans="1:12" x14ac:dyDescent="0.2">
      <c r="A25">
        <v>24</v>
      </c>
      <c r="B25" t="str">
        <f>wzorzec!AA25</f>
        <v>Słowenia</v>
      </c>
      <c r="C25" t="s">
        <v>174</v>
      </c>
      <c r="D25" s="10">
        <f>wzorzec!AB25</f>
        <v>0.1952911326352168</v>
      </c>
      <c r="E25" t="str">
        <f>'ranking-standaryzacja'!A92</f>
        <v>Luksemburg</v>
      </c>
      <c r="F25">
        <f>'ranking-standaryzacja'!B92</f>
        <v>0.28904617052482529</v>
      </c>
      <c r="G25" t="str">
        <f>'ranking-unitaryzacja'!A91</f>
        <v>Luksemburg</v>
      </c>
      <c r="H25">
        <f>'ranking-unitaryzacja'!D91</f>
        <v>0.26406269104640473</v>
      </c>
      <c r="I25" t="s">
        <v>178</v>
      </c>
      <c r="J25" t="s">
        <v>178</v>
      </c>
      <c r="K25" t="s">
        <v>178</v>
      </c>
      <c r="L25" t="s">
        <v>178</v>
      </c>
    </row>
    <row r="26" spans="1:12" x14ac:dyDescent="0.2">
      <c r="A26">
        <v>25</v>
      </c>
      <c r="B26" t="str">
        <f>wzorzec!AA4</f>
        <v>Bułgaria</v>
      </c>
      <c r="C26" t="s">
        <v>175</v>
      </c>
      <c r="D26" s="10">
        <f>wzorzec!AB4</f>
        <v>0.19403182553881837</v>
      </c>
      <c r="E26" t="str">
        <f>'ranking-standaryzacja'!A78</f>
        <v>Belgia</v>
      </c>
      <c r="F26">
        <f>'ranking-standaryzacja'!B78</f>
        <v>0.26429760632310112</v>
      </c>
      <c r="G26" t="str">
        <f>'ranking-unitaryzacja'!A77</f>
        <v>Belgia</v>
      </c>
      <c r="H26">
        <f>'ranking-unitaryzacja'!D77</f>
        <v>0.24174019906440775</v>
      </c>
      <c r="I26" t="s">
        <v>178</v>
      </c>
      <c r="J26" t="s">
        <v>178</v>
      </c>
      <c r="K26" t="s">
        <v>178</v>
      </c>
      <c r="L26" t="s">
        <v>178</v>
      </c>
    </row>
    <row r="27" spans="1:12" x14ac:dyDescent="0.2">
      <c r="A27">
        <v>26</v>
      </c>
      <c r="B27" t="str">
        <f>wzorzec!AA15</f>
        <v>Irlandia</v>
      </c>
      <c r="C27" t="s">
        <v>176</v>
      </c>
      <c r="D27" s="10">
        <f>wzorzec!AB15</f>
        <v>0.19316200864731958</v>
      </c>
      <c r="E27" t="str">
        <f>'ranking-standaryzacja'!A81</f>
        <v>Cypr</v>
      </c>
      <c r="F27">
        <f>'ranking-standaryzacja'!B81</f>
        <v>0.19348813660239864</v>
      </c>
      <c r="G27" t="str">
        <f>'ranking-unitaryzacja'!A80</f>
        <v>Cypr</v>
      </c>
      <c r="H27">
        <f>'ranking-unitaryzacja'!D80</f>
        <v>0.19433894607595367</v>
      </c>
      <c r="I27" t="s">
        <v>178</v>
      </c>
      <c r="J27" t="s">
        <v>178</v>
      </c>
      <c r="K27" t="s">
        <v>178</v>
      </c>
      <c r="L27" t="s">
        <v>178</v>
      </c>
    </row>
    <row r="28" spans="1:12" x14ac:dyDescent="0.2">
      <c r="A28">
        <v>27</v>
      </c>
      <c r="B28" t="str">
        <f>wzorzec!AA16</f>
        <v>Litwa</v>
      </c>
      <c r="C28" t="s">
        <v>177</v>
      </c>
      <c r="D28" s="10">
        <f>wzorzec!AB16</f>
        <v>0.1910154730667476</v>
      </c>
      <c r="E28" t="str">
        <f>'ranking-standaryzacja'!A90</f>
        <v>Irlandia</v>
      </c>
      <c r="F28">
        <f>'ranking-standaryzacja'!B90</f>
        <v>3.8253175175674656E-2</v>
      </c>
      <c r="G28" t="str">
        <f>'ranking-unitaryzacja'!A89</f>
        <v>Irlandia</v>
      </c>
      <c r="H28">
        <f>'ranking-unitaryzacja'!D89</f>
        <v>1.1215693723685639E-3</v>
      </c>
      <c r="I28" t="s">
        <v>178</v>
      </c>
      <c r="J28" t="s">
        <v>178</v>
      </c>
      <c r="K28" t="s">
        <v>178</v>
      </c>
      <c r="L28" t="s">
        <v>178</v>
      </c>
    </row>
    <row r="29" spans="1:12" x14ac:dyDescent="0.2">
      <c r="A29">
        <v>28</v>
      </c>
      <c r="B29" t="str">
        <f>wzorzec!AA13</f>
        <v>Hiszpania</v>
      </c>
      <c r="C29" t="s">
        <v>155</v>
      </c>
      <c r="D29" s="10">
        <f>wzorzec!AB13</f>
        <v>0.18773963742348165</v>
      </c>
      <c r="E29" t="str">
        <f>'ranking-standaryzacja'!A94</f>
        <v>Malta</v>
      </c>
      <c r="F29">
        <f>'ranking-standaryzacja'!B94</f>
        <v>0</v>
      </c>
      <c r="G29" t="str">
        <f>'ranking-unitaryzacja'!A93</f>
        <v>Malta</v>
      </c>
      <c r="H29">
        <f>'ranking-unitaryzacja'!D93</f>
        <v>0</v>
      </c>
      <c r="I29" t="s">
        <v>178</v>
      </c>
      <c r="J29" t="s">
        <v>178</v>
      </c>
      <c r="K29" t="s">
        <v>178</v>
      </c>
      <c r="L29" t="s">
        <v>178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2019-02-12T16:44:34Z</dcterms:modified>
</cp:coreProperties>
</file>