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78" documentId="6_{36C2D5C1-5DBB-4C48-916D-F727FD7C5247}" xr6:coauthVersionLast="36" xr6:coauthVersionMax="40" xr10:uidLastSave="{C43769E3-4ADA-465C-A2A9-AE61B894F6F5}"/>
  <bookViews>
    <workbookView xWindow="32760" yWindow="60" windowWidth="15195" windowHeight="9210" firstSheet="1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08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4" i="8" l="1"/>
  <c r="AD3" i="8"/>
  <c r="AC4" i="8"/>
  <c r="AB4" i="8"/>
  <c r="AB3" i="8"/>
  <c r="Y3" i="3" l="1"/>
  <c r="Y4" i="3"/>
  <c r="Z4" i="3"/>
  <c r="Y5" i="3"/>
  <c r="Z5" i="3"/>
  <c r="AA5" i="3"/>
  <c r="Y6" i="3"/>
  <c r="Z6" i="3"/>
  <c r="AA6" i="3"/>
  <c r="AB6" i="3"/>
  <c r="Y7" i="3"/>
  <c r="Z7" i="3"/>
  <c r="AA7" i="3"/>
  <c r="AB7" i="3"/>
  <c r="AC7" i="3"/>
  <c r="Y8" i="3"/>
  <c r="Z8" i="3"/>
  <c r="AA8" i="3"/>
  <c r="AB8" i="3"/>
  <c r="AC8" i="3"/>
  <c r="AD8" i="3"/>
  <c r="Y9" i="3"/>
  <c r="Z9" i="3"/>
  <c r="AA9" i="3"/>
  <c r="AB9" i="3"/>
  <c r="AC9" i="3"/>
  <c r="AD9" i="3"/>
  <c r="AE9" i="3"/>
  <c r="Y10" i="3"/>
  <c r="Z10" i="3"/>
  <c r="AA10" i="3"/>
  <c r="AB10" i="3"/>
  <c r="AC10" i="3"/>
  <c r="AD10" i="3"/>
  <c r="AE10" i="3"/>
  <c r="AF10" i="3"/>
  <c r="Y11" i="3"/>
  <c r="Z11" i="3"/>
  <c r="AA11" i="3"/>
  <c r="AB11" i="3"/>
  <c r="AC11" i="3"/>
  <c r="AD11" i="3"/>
  <c r="AE11" i="3"/>
  <c r="AF11" i="3"/>
  <c r="AG11" i="3"/>
  <c r="Y12" i="3"/>
  <c r="Z12" i="3"/>
  <c r="AA12" i="3"/>
  <c r="AB12" i="3"/>
  <c r="AC12" i="3"/>
  <c r="AD12" i="3"/>
  <c r="AE12" i="3"/>
  <c r="AF12" i="3"/>
  <c r="AG12" i="3"/>
  <c r="AH12" i="3"/>
  <c r="Y13" i="3"/>
  <c r="Z13" i="3"/>
  <c r="AA13" i="3"/>
  <c r="AB13" i="3"/>
  <c r="AC13" i="3"/>
  <c r="AD13" i="3"/>
  <c r="AE13" i="3"/>
  <c r="AF13" i="3"/>
  <c r="AG13" i="3"/>
  <c r="AH13" i="3"/>
  <c r="AI13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Y42" i="6" l="1"/>
  <c r="B6" i="2"/>
  <c r="U4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AB26" i="1"/>
  <c r="V26" i="2" s="1"/>
  <c r="AB27" i="1"/>
  <c r="V27" i="2" s="1"/>
  <c r="AB28" i="1"/>
  <c r="V28" i="2" s="1"/>
  <c r="AB29" i="1"/>
  <c r="V29" i="2" s="1"/>
  <c r="AB30" i="1"/>
  <c r="V30" i="2" s="1"/>
  <c r="AB25" i="1"/>
  <c r="V25" i="2" s="1"/>
  <c r="AB21" i="1"/>
  <c r="V21" i="2" s="1"/>
  <c r="AB22" i="1"/>
  <c r="V22" i="2" s="1"/>
  <c r="AB23" i="1"/>
  <c r="V23" i="2" s="1"/>
  <c r="AB20" i="1"/>
  <c r="V20" i="2" s="1"/>
  <c r="AB14" i="1"/>
  <c r="V14" i="2" s="1"/>
  <c r="AB15" i="1"/>
  <c r="V15" i="2" s="1"/>
  <c r="AB16" i="1"/>
  <c r="V16" i="2" s="1"/>
  <c r="AB17" i="1"/>
  <c r="V17" i="2" s="1"/>
  <c r="AB13" i="1"/>
  <c r="V13" i="2" s="1"/>
  <c r="AB6" i="1"/>
  <c r="V6" i="2" s="1"/>
  <c r="AB7" i="1"/>
  <c r="V7" i="2" s="1"/>
  <c r="AB8" i="1"/>
  <c r="V8" i="2" s="1"/>
  <c r="AB9" i="1"/>
  <c r="V9" i="2" s="1"/>
  <c r="AB10" i="1"/>
  <c r="V10" i="2" s="1"/>
  <c r="AB11" i="1"/>
  <c r="V11" i="2" s="1"/>
  <c r="AB5" i="1"/>
  <c r="V5" i="2" s="1"/>
  <c r="AB4" i="1"/>
  <c r="V4" i="2" s="1"/>
  <c r="AB12" i="1"/>
  <c r="V12" i="2" s="1"/>
  <c r="AB18" i="1"/>
  <c r="V18" i="2" s="1"/>
  <c r="AB19" i="1"/>
  <c r="V19" i="2" s="1"/>
  <c r="AB24" i="1"/>
  <c r="V24" i="2" s="1"/>
  <c r="AB3" i="1"/>
  <c r="V3" i="2" s="1"/>
  <c r="AA6" i="1"/>
  <c r="U6" i="2" s="1"/>
  <c r="AA3" i="1"/>
  <c r="U3" i="2" s="1"/>
  <c r="Z4" i="1"/>
  <c r="T4" i="2" s="1"/>
  <c r="Z5" i="1"/>
  <c r="T5" i="2" s="1"/>
  <c r="Z6" i="1"/>
  <c r="T6" i="2" s="1"/>
  <c r="Z7" i="1"/>
  <c r="T7" i="2" s="1"/>
  <c r="Z8" i="1"/>
  <c r="T8" i="2" s="1"/>
  <c r="Z9" i="1"/>
  <c r="T9" i="2" s="1"/>
  <c r="Z10" i="1"/>
  <c r="T10" i="2" s="1"/>
  <c r="Z11" i="1"/>
  <c r="T11" i="2" s="1"/>
  <c r="Z12" i="1"/>
  <c r="T12" i="2" s="1"/>
  <c r="Z13" i="1"/>
  <c r="T13" i="2" s="1"/>
  <c r="Z14" i="1"/>
  <c r="T14" i="2" s="1"/>
  <c r="Z15" i="1"/>
  <c r="T15" i="2" s="1"/>
  <c r="Z16" i="1"/>
  <c r="T16" i="2" s="1"/>
  <c r="Z17" i="1"/>
  <c r="T17" i="2" s="1"/>
  <c r="Z18" i="1"/>
  <c r="T18" i="2" s="1"/>
  <c r="Z19" i="1"/>
  <c r="T19" i="2" s="1"/>
  <c r="Z20" i="1"/>
  <c r="T20" i="2" s="1"/>
  <c r="Z21" i="1"/>
  <c r="T21" i="2" s="1"/>
  <c r="Z22" i="1"/>
  <c r="T22" i="2" s="1"/>
  <c r="Z23" i="1"/>
  <c r="T23" i="2" s="1"/>
  <c r="Z24" i="1"/>
  <c r="T24" i="2" s="1"/>
  <c r="Z25" i="1"/>
  <c r="T25" i="2" s="1"/>
  <c r="Z26" i="1"/>
  <c r="T26" i="2" s="1"/>
  <c r="Z27" i="1"/>
  <c r="T27" i="2" s="1"/>
  <c r="Z28" i="1"/>
  <c r="T28" i="2" s="1"/>
  <c r="Z29" i="1"/>
  <c r="T29" i="2" s="1"/>
  <c r="Z30" i="1"/>
  <c r="T30" i="2" s="1"/>
  <c r="Z3" i="1"/>
  <c r="T3" i="2" s="1"/>
  <c r="Y4" i="1"/>
  <c r="S4" i="2" s="1"/>
  <c r="Y5" i="1"/>
  <c r="S5" i="2" s="1"/>
  <c r="Y6" i="1"/>
  <c r="S6" i="2" s="1"/>
  <c r="Y7" i="1"/>
  <c r="S7" i="2" s="1"/>
  <c r="Y8" i="1"/>
  <c r="S8" i="2" s="1"/>
  <c r="Y9" i="1"/>
  <c r="S9" i="2" s="1"/>
  <c r="Y10" i="1"/>
  <c r="S10" i="2" s="1"/>
  <c r="Y11" i="1"/>
  <c r="S11" i="2" s="1"/>
  <c r="Y12" i="1"/>
  <c r="S12" i="2" s="1"/>
  <c r="Y13" i="1"/>
  <c r="S13" i="2" s="1"/>
  <c r="Y14" i="1"/>
  <c r="S14" i="2" s="1"/>
  <c r="Y15" i="1"/>
  <c r="S15" i="2" s="1"/>
  <c r="Y16" i="1"/>
  <c r="S16" i="2" s="1"/>
  <c r="Y17" i="1"/>
  <c r="S17" i="2" s="1"/>
  <c r="Y18" i="1"/>
  <c r="S18" i="2" s="1"/>
  <c r="Y19" i="1"/>
  <c r="S19" i="2" s="1"/>
  <c r="Y20" i="1"/>
  <c r="S20" i="2" s="1"/>
  <c r="Y21" i="1"/>
  <c r="S21" i="2" s="1"/>
  <c r="Y22" i="1"/>
  <c r="S22" i="2" s="1"/>
  <c r="Y23" i="1"/>
  <c r="S23" i="2" s="1"/>
  <c r="Y24" i="1"/>
  <c r="S24" i="2" s="1"/>
  <c r="Y25" i="1"/>
  <c r="S25" i="2" s="1"/>
  <c r="Y26" i="1"/>
  <c r="S26" i="2" s="1"/>
  <c r="Y27" i="1"/>
  <c r="S27" i="2" s="1"/>
  <c r="Y28" i="1"/>
  <c r="S28" i="2" s="1"/>
  <c r="Y29" i="1"/>
  <c r="S29" i="2" s="1"/>
  <c r="Y30" i="1"/>
  <c r="S30" i="2" s="1"/>
  <c r="Y3" i="1"/>
  <c r="S3" i="2" s="1"/>
  <c r="X4" i="1"/>
  <c r="R4" i="2" s="1"/>
  <c r="X5" i="1"/>
  <c r="R5" i="2" s="1"/>
  <c r="X6" i="1"/>
  <c r="R6" i="2" s="1"/>
  <c r="X7" i="1"/>
  <c r="R7" i="2" s="1"/>
  <c r="X8" i="1"/>
  <c r="R8" i="2" s="1"/>
  <c r="X9" i="1"/>
  <c r="R9" i="2" s="1"/>
  <c r="X10" i="1"/>
  <c r="R10" i="2" s="1"/>
  <c r="X11" i="1"/>
  <c r="R11" i="2" s="1"/>
  <c r="X12" i="1"/>
  <c r="R12" i="2" s="1"/>
  <c r="X13" i="1"/>
  <c r="R13" i="2" s="1"/>
  <c r="X14" i="1"/>
  <c r="R14" i="2" s="1"/>
  <c r="X15" i="1"/>
  <c r="R15" i="2" s="1"/>
  <c r="X16" i="1"/>
  <c r="R16" i="2" s="1"/>
  <c r="X17" i="1"/>
  <c r="R17" i="2" s="1"/>
  <c r="X18" i="1"/>
  <c r="R18" i="2" s="1"/>
  <c r="X19" i="1"/>
  <c r="R19" i="2" s="1"/>
  <c r="X20" i="1"/>
  <c r="R20" i="2" s="1"/>
  <c r="X21" i="1"/>
  <c r="R21" i="2" s="1"/>
  <c r="X22" i="1"/>
  <c r="R22" i="2" s="1"/>
  <c r="X23" i="1"/>
  <c r="R23" i="2" s="1"/>
  <c r="X24" i="1"/>
  <c r="R24" i="2" s="1"/>
  <c r="X25" i="1"/>
  <c r="R25" i="2" s="1"/>
  <c r="X26" i="1"/>
  <c r="R26" i="2" s="1"/>
  <c r="X27" i="1"/>
  <c r="R27" i="2" s="1"/>
  <c r="X28" i="1"/>
  <c r="R28" i="2" s="1"/>
  <c r="X29" i="1"/>
  <c r="R29" i="2" s="1"/>
  <c r="X30" i="1"/>
  <c r="R30" i="2" s="1"/>
  <c r="X3" i="1"/>
  <c r="R3" i="2" s="1"/>
  <c r="V4" i="1"/>
  <c r="Q4" i="2" s="1"/>
  <c r="V5" i="1"/>
  <c r="Q5" i="2" s="1"/>
  <c r="V6" i="1"/>
  <c r="Q6" i="2" s="1"/>
  <c r="V7" i="1"/>
  <c r="Q7" i="2" s="1"/>
  <c r="V8" i="1"/>
  <c r="Q8" i="2" s="1"/>
  <c r="V9" i="1"/>
  <c r="Q9" i="2" s="1"/>
  <c r="V10" i="1"/>
  <c r="Q10" i="2" s="1"/>
  <c r="V11" i="1"/>
  <c r="Q11" i="2" s="1"/>
  <c r="V12" i="1"/>
  <c r="Q12" i="2" s="1"/>
  <c r="V13" i="1"/>
  <c r="Q13" i="2" s="1"/>
  <c r="V14" i="1"/>
  <c r="Q14" i="2" s="1"/>
  <c r="V15" i="1"/>
  <c r="Q15" i="2" s="1"/>
  <c r="V16" i="1"/>
  <c r="Q16" i="2" s="1"/>
  <c r="V17" i="1"/>
  <c r="Q17" i="2" s="1"/>
  <c r="V18" i="1"/>
  <c r="Q18" i="2" s="1"/>
  <c r="V19" i="1"/>
  <c r="Q19" i="2" s="1"/>
  <c r="V20" i="1"/>
  <c r="Q20" i="2" s="1"/>
  <c r="V21" i="1"/>
  <c r="Q21" i="2" s="1"/>
  <c r="V22" i="1"/>
  <c r="Q22" i="2" s="1"/>
  <c r="V23" i="1"/>
  <c r="Q23" i="2" s="1"/>
  <c r="V24" i="1"/>
  <c r="Q24" i="2" s="1"/>
  <c r="V25" i="1"/>
  <c r="Q25" i="2" s="1"/>
  <c r="V26" i="1"/>
  <c r="Q26" i="2" s="1"/>
  <c r="V27" i="1"/>
  <c r="Q27" i="2" s="1"/>
  <c r="V28" i="1"/>
  <c r="Q28" i="2" s="1"/>
  <c r="V29" i="1"/>
  <c r="Q29" i="2" s="1"/>
  <c r="V30" i="1"/>
  <c r="Q30" i="2" s="1"/>
  <c r="V3" i="1"/>
  <c r="Q3" i="2" s="1"/>
  <c r="U28" i="1"/>
  <c r="P28" i="2" s="1"/>
  <c r="U27" i="1"/>
  <c r="P27" i="2" s="1"/>
  <c r="U15" i="1"/>
  <c r="P15" i="2" s="1"/>
  <c r="U12" i="1"/>
  <c r="P12" i="2" s="1"/>
  <c r="U4" i="1"/>
  <c r="P4" i="2" s="1"/>
  <c r="U5" i="1"/>
  <c r="P5" i="2" s="1"/>
  <c r="U6" i="1"/>
  <c r="P6" i="2" s="1"/>
  <c r="U7" i="1"/>
  <c r="P7" i="2" s="1"/>
  <c r="U8" i="1"/>
  <c r="P8" i="2" s="1"/>
  <c r="U9" i="1"/>
  <c r="P9" i="2" s="1"/>
  <c r="U10" i="1"/>
  <c r="P10" i="2" s="1"/>
  <c r="U11" i="1"/>
  <c r="P11" i="2" s="1"/>
  <c r="U13" i="1"/>
  <c r="P13" i="2" s="1"/>
  <c r="U14" i="1"/>
  <c r="P14" i="2" s="1"/>
  <c r="U16" i="1"/>
  <c r="P16" i="2" s="1"/>
  <c r="U17" i="1"/>
  <c r="P17" i="2" s="1"/>
  <c r="U18" i="1"/>
  <c r="P18" i="2" s="1"/>
  <c r="U19" i="1"/>
  <c r="P19" i="2" s="1"/>
  <c r="U20" i="1"/>
  <c r="P20" i="2" s="1"/>
  <c r="U21" i="1"/>
  <c r="P21" i="2" s="1"/>
  <c r="U22" i="1"/>
  <c r="P22" i="2" s="1"/>
  <c r="U23" i="1"/>
  <c r="P23" i="2" s="1"/>
  <c r="U24" i="1"/>
  <c r="P24" i="2" s="1"/>
  <c r="U25" i="1"/>
  <c r="P25" i="2" s="1"/>
  <c r="U26" i="1"/>
  <c r="P26" i="2" s="1"/>
  <c r="U29" i="1"/>
  <c r="P29" i="2" s="1"/>
  <c r="U30" i="1"/>
  <c r="P30" i="2" s="1"/>
  <c r="U3" i="1"/>
  <c r="P3" i="2" s="1"/>
  <c r="T4" i="1"/>
  <c r="O4" i="2" s="1"/>
  <c r="T5" i="1"/>
  <c r="O5" i="2" s="1"/>
  <c r="T6" i="1"/>
  <c r="T7" i="1"/>
  <c r="O7" i="2" s="1"/>
  <c r="T8" i="1"/>
  <c r="O8" i="2" s="1"/>
  <c r="T9" i="1"/>
  <c r="O9" i="2" s="1"/>
  <c r="T10" i="1"/>
  <c r="O10" i="2" s="1"/>
  <c r="T11" i="1"/>
  <c r="O11" i="2" s="1"/>
  <c r="T12" i="1"/>
  <c r="O12" i="2" s="1"/>
  <c r="T13" i="1"/>
  <c r="O13" i="2" s="1"/>
  <c r="T14" i="1"/>
  <c r="O14" i="2" s="1"/>
  <c r="T15" i="1"/>
  <c r="O15" i="2" s="1"/>
  <c r="T16" i="1"/>
  <c r="O16" i="2" s="1"/>
  <c r="T17" i="1"/>
  <c r="O17" i="2" s="1"/>
  <c r="T18" i="1"/>
  <c r="O18" i="2" s="1"/>
  <c r="T19" i="1"/>
  <c r="O19" i="2" s="1"/>
  <c r="T20" i="1"/>
  <c r="O20" i="2" s="1"/>
  <c r="T21" i="1"/>
  <c r="O21" i="2" s="1"/>
  <c r="T22" i="1"/>
  <c r="O22" i="2" s="1"/>
  <c r="T23" i="1"/>
  <c r="O23" i="2" s="1"/>
  <c r="T24" i="1"/>
  <c r="O24" i="2" s="1"/>
  <c r="T25" i="1"/>
  <c r="O25" i="2" s="1"/>
  <c r="T26" i="1"/>
  <c r="O26" i="2" s="1"/>
  <c r="T27" i="1"/>
  <c r="O27" i="2" s="1"/>
  <c r="T28" i="1"/>
  <c r="O28" i="2" s="1"/>
  <c r="T29" i="1"/>
  <c r="O29" i="2" s="1"/>
  <c r="T30" i="1"/>
  <c r="O30" i="2" s="1"/>
  <c r="T3" i="1"/>
  <c r="O3" i="2" s="1"/>
  <c r="S6" i="1"/>
  <c r="N6" i="2" s="1"/>
  <c r="S4" i="1"/>
  <c r="N4" i="2" s="1"/>
  <c r="S5" i="1"/>
  <c r="N5" i="2" s="1"/>
  <c r="S7" i="1"/>
  <c r="N7" i="2" s="1"/>
  <c r="S8" i="1"/>
  <c r="N8" i="2" s="1"/>
  <c r="S9" i="1"/>
  <c r="N9" i="2" s="1"/>
  <c r="S10" i="1"/>
  <c r="N10" i="2" s="1"/>
  <c r="S11" i="1"/>
  <c r="N11" i="2" s="1"/>
  <c r="S12" i="1"/>
  <c r="N12" i="2" s="1"/>
  <c r="S13" i="1"/>
  <c r="N13" i="2" s="1"/>
  <c r="S14" i="1"/>
  <c r="N14" i="2" s="1"/>
  <c r="S15" i="1"/>
  <c r="N15" i="2" s="1"/>
  <c r="S16" i="1"/>
  <c r="N16" i="2" s="1"/>
  <c r="S17" i="1"/>
  <c r="N17" i="2" s="1"/>
  <c r="S18" i="1"/>
  <c r="N18" i="2" s="1"/>
  <c r="S19" i="1"/>
  <c r="N19" i="2" s="1"/>
  <c r="S20" i="1"/>
  <c r="N20" i="2" s="1"/>
  <c r="S21" i="1"/>
  <c r="N21" i="2" s="1"/>
  <c r="S22" i="1"/>
  <c r="N22" i="2" s="1"/>
  <c r="S23" i="1"/>
  <c r="N23" i="2" s="1"/>
  <c r="S24" i="1"/>
  <c r="N24" i="2" s="1"/>
  <c r="S25" i="1"/>
  <c r="N25" i="2" s="1"/>
  <c r="S26" i="1"/>
  <c r="N26" i="2" s="1"/>
  <c r="S27" i="1"/>
  <c r="N27" i="2" s="1"/>
  <c r="S28" i="1"/>
  <c r="N28" i="2" s="1"/>
  <c r="S29" i="1"/>
  <c r="N29" i="2" s="1"/>
  <c r="S30" i="1"/>
  <c r="N30" i="2" s="1"/>
  <c r="S3" i="1"/>
  <c r="N3" i="2" s="1"/>
  <c r="R3" i="1"/>
  <c r="M3" i="2" s="1"/>
  <c r="R4" i="1"/>
  <c r="M4" i="2" s="1"/>
  <c r="R5" i="1"/>
  <c r="M5" i="2" s="1"/>
  <c r="R6" i="1"/>
  <c r="M6" i="2" s="1"/>
  <c r="R7" i="1"/>
  <c r="M7" i="2" s="1"/>
  <c r="R8" i="1"/>
  <c r="M8" i="2" s="1"/>
  <c r="R9" i="1"/>
  <c r="M9" i="2" s="1"/>
  <c r="R10" i="1"/>
  <c r="M10" i="2" s="1"/>
  <c r="R11" i="1"/>
  <c r="M11" i="2" s="1"/>
  <c r="R12" i="1"/>
  <c r="M12" i="2" s="1"/>
  <c r="R13" i="1"/>
  <c r="M13" i="2" s="1"/>
  <c r="R14" i="1"/>
  <c r="M14" i="2" s="1"/>
  <c r="R15" i="1"/>
  <c r="M15" i="2" s="1"/>
  <c r="R16" i="1"/>
  <c r="M16" i="2" s="1"/>
  <c r="R17" i="1"/>
  <c r="M17" i="2" s="1"/>
  <c r="R18" i="1"/>
  <c r="M18" i="2" s="1"/>
  <c r="R19" i="1"/>
  <c r="M19" i="2" s="1"/>
  <c r="R20" i="1"/>
  <c r="M20" i="2" s="1"/>
  <c r="R21" i="1"/>
  <c r="M21" i="2" s="1"/>
  <c r="R22" i="1"/>
  <c r="M22" i="2" s="1"/>
  <c r="R23" i="1"/>
  <c r="M23" i="2" s="1"/>
  <c r="R24" i="1"/>
  <c r="M24" i="2" s="1"/>
  <c r="R25" i="1"/>
  <c r="M25" i="2" s="1"/>
  <c r="R26" i="1"/>
  <c r="M26" i="2" s="1"/>
  <c r="R27" i="1"/>
  <c r="M27" i="2" s="1"/>
  <c r="R28" i="1"/>
  <c r="M28" i="2" s="1"/>
  <c r="R29" i="1"/>
  <c r="M29" i="2" s="1"/>
  <c r="R30" i="1"/>
  <c r="M30" i="2" s="1"/>
  <c r="Q4" i="1"/>
  <c r="L4" i="2" s="1"/>
  <c r="Q5" i="1"/>
  <c r="L5" i="2" s="1"/>
  <c r="Q6" i="1"/>
  <c r="L6" i="2" s="1"/>
  <c r="Q7" i="1"/>
  <c r="L7" i="2" s="1"/>
  <c r="Q8" i="1"/>
  <c r="L8" i="2" s="1"/>
  <c r="Q9" i="1"/>
  <c r="L9" i="2" s="1"/>
  <c r="Q10" i="1"/>
  <c r="L10" i="2" s="1"/>
  <c r="Q11" i="1"/>
  <c r="L11" i="2" s="1"/>
  <c r="Q12" i="1"/>
  <c r="L12" i="2" s="1"/>
  <c r="Q13" i="1"/>
  <c r="L13" i="2" s="1"/>
  <c r="Q14" i="1"/>
  <c r="L14" i="2" s="1"/>
  <c r="Q15" i="1"/>
  <c r="L15" i="2" s="1"/>
  <c r="Q16" i="1"/>
  <c r="L16" i="2" s="1"/>
  <c r="Q17" i="1"/>
  <c r="L17" i="2" s="1"/>
  <c r="Q18" i="1"/>
  <c r="L18" i="2" s="1"/>
  <c r="Q19" i="1"/>
  <c r="L19" i="2" s="1"/>
  <c r="Q20" i="1"/>
  <c r="L20" i="2" s="1"/>
  <c r="Q21" i="1"/>
  <c r="L21" i="2" s="1"/>
  <c r="Q22" i="1"/>
  <c r="L22" i="2" s="1"/>
  <c r="Q23" i="1"/>
  <c r="L23" i="2" s="1"/>
  <c r="Q24" i="1"/>
  <c r="L24" i="2" s="1"/>
  <c r="Q25" i="1"/>
  <c r="L25" i="2" s="1"/>
  <c r="Q26" i="1"/>
  <c r="L26" i="2" s="1"/>
  <c r="Q27" i="1"/>
  <c r="L27" i="2" s="1"/>
  <c r="Q28" i="1"/>
  <c r="L28" i="2" s="1"/>
  <c r="Q29" i="1"/>
  <c r="L29" i="2" s="1"/>
  <c r="Q30" i="1"/>
  <c r="L30" i="2" s="1"/>
  <c r="Q3" i="1"/>
  <c r="L3" i="2" s="1"/>
  <c r="P4" i="1"/>
  <c r="K4" i="2" s="1"/>
  <c r="P5" i="1"/>
  <c r="K5" i="2" s="1"/>
  <c r="P6" i="1"/>
  <c r="K6" i="2" s="1"/>
  <c r="P7" i="1"/>
  <c r="K7" i="2" s="1"/>
  <c r="P8" i="1"/>
  <c r="K8" i="2" s="1"/>
  <c r="P9" i="1"/>
  <c r="K9" i="2" s="1"/>
  <c r="P10" i="1"/>
  <c r="K10" i="2" s="1"/>
  <c r="P11" i="1"/>
  <c r="K11" i="2" s="1"/>
  <c r="P12" i="1"/>
  <c r="K12" i="2" s="1"/>
  <c r="P13" i="1"/>
  <c r="K13" i="2" s="1"/>
  <c r="P14" i="1"/>
  <c r="K14" i="2" s="1"/>
  <c r="P15" i="1"/>
  <c r="K15" i="2" s="1"/>
  <c r="P16" i="1"/>
  <c r="K16" i="2" s="1"/>
  <c r="P17" i="1"/>
  <c r="K17" i="2" s="1"/>
  <c r="P18" i="1"/>
  <c r="K18" i="2" s="1"/>
  <c r="P19" i="1"/>
  <c r="K19" i="2" s="1"/>
  <c r="P20" i="1"/>
  <c r="K20" i="2" s="1"/>
  <c r="P21" i="1"/>
  <c r="K21" i="2" s="1"/>
  <c r="P22" i="1"/>
  <c r="K22" i="2" s="1"/>
  <c r="P23" i="1"/>
  <c r="K23" i="2" s="1"/>
  <c r="P24" i="1"/>
  <c r="K24" i="2" s="1"/>
  <c r="P25" i="1"/>
  <c r="K25" i="2" s="1"/>
  <c r="P26" i="1"/>
  <c r="K26" i="2" s="1"/>
  <c r="P27" i="1"/>
  <c r="K27" i="2" s="1"/>
  <c r="P28" i="1"/>
  <c r="K28" i="2" s="1"/>
  <c r="P29" i="1"/>
  <c r="K29" i="2" s="1"/>
  <c r="P30" i="1"/>
  <c r="K30" i="2" s="1"/>
  <c r="P3" i="1"/>
  <c r="K3" i="2" s="1"/>
  <c r="O29" i="1"/>
  <c r="J29" i="2" s="1"/>
  <c r="O4" i="1"/>
  <c r="J4" i="2" s="1"/>
  <c r="O5" i="1"/>
  <c r="J5" i="2" s="1"/>
  <c r="O6" i="1"/>
  <c r="J6" i="2" s="1"/>
  <c r="O7" i="1"/>
  <c r="J7" i="2" s="1"/>
  <c r="O8" i="1"/>
  <c r="J8" i="2" s="1"/>
  <c r="O9" i="1"/>
  <c r="J9" i="2" s="1"/>
  <c r="O10" i="1"/>
  <c r="J10" i="2" s="1"/>
  <c r="O11" i="1"/>
  <c r="J11" i="2" s="1"/>
  <c r="O12" i="1"/>
  <c r="J12" i="2" s="1"/>
  <c r="O13" i="1"/>
  <c r="J13" i="2" s="1"/>
  <c r="O14" i="1"/>
  <c r="J14" i="2" s="1"/>
  <c r="O15" i="1"/>
  <c r="J15" i="2" s="1"/>
  <c r="O16" i="1"/>
  <c r="J16" i="2" s="1"/>
  <c r="O17" i="1"/>
  <c r="J17" i="2" s="1"/>
  <c r="O18" i="1"/>
  <c r="J18" i="2" s="1"/>
  <c r="O19" i="1"/>
  <c r="J19" i="2" s="1"/>
  <c r="O20" i="1"/>
  <c r="J20" i="2" s="1"/>
  <c r="O21" i="1"/>
  <c r="J21" i="2" s="1"/>
  <c r="O22" i="1"/>
  <c r="J22" i="2" s="1"/>
  <c r="O23" i="1"/>
  <c r="J23" i="2" s="1"/>
  <c r="O24" i="1"/>
  <c r="J24" i="2" s="1"/>
  <c r="O25" i="1"/>
  <c r="J25" i="2" s="1"/>
  <c r="O26" i="1"/>
  <c r="J26" i="2" s="1"/>
  <c r="O27" i="1"/>
  <c r="J27" i="2" s="1"/>
  <c r="O28" i="1"/>
  <c r="J28" i="2" s="1"/>
  <c r="O30" i="1"/>
  <c r="J30" i="2" s="1"/>
  <c r="O3" i="1"/>
  <c r="J3" i="2" s="1"/>
  <c r="M6" i="1"/>
  <c r="H6" i="2" s="1"/>
  <c r="M4" i="1"/>
  <c r="H4" i="2" s="1"/>
  <c r="M5" i="1"/>
  <c r="H5" i="2" s="1"/>
  <c r="M7" i="1"/>
  <c r="H7" i="2" s="1"/>
  <c r="M8" i="1"/>
  <c r="H8" i="2" s="1"/>
  <c r="M9" i="1"/>
  <c r="H9" i="2" s="1"/>
  <c r="M10" i="1"/>
  <c r="H10" i="2" s="1"/>
  <c r="M11" i="1"/>
  <c r="H11" i="2" s="1"/>
  <c r="M12" i="1"/>
  <c r="H12" i="2" s="1"/>
  <c r="M13" i="1"/>
  <c r="H13" i="2" s="1"/>
  <c r="M14" i="1"/>
  <c r="H14" i="2" s="1"/>
  <c r="M15" i="1"/>
  <c r="H15" i="2" s="1"/>
  <c r="M16" i="1"/>
  <c r="H16" i="2" s="1"/>
  <c r="M17" i="1"/>
  <c r="H17" i="2" s="1"/>
  <c r="M18" i="1"/>
  <c r="H18" i="2" s="1"/>
  <c r="M19" i="1"/>
  <c r="H19" i="2" s="1"/>
  <c r="M20" i="1"/>
  <c r="H20" i="2" s="1"/>
  <c r="M21" i="1"/>
  <c r="H21" i="2" s="1"/>
  <c r="M22" i="1"/>
  <c r="H22" i="2" s="1"/>
  <c r="M23" i="1"/>
  <c r="H23" i="2" s="1"/>
  <c r="M24" i="1"/>
  <c r="H24" i="2" s="1"/>
  <c r="M25" i="1"/>
  <c r="H25" i="2" s="1"/>
  <c r="M26" i="1"/>
  <c r="H26" i="2" s="1"/>
  <c r="M27" i="1"/>
  <c r="H27" i="2" s="1"/>
  <c r="M28" i="1"/>
  <c r="H28" i="2" s="1"/>
  <c r="M29" i="1"/>
  <c r="H29" i="2" s="1"/>
  <c r="M30" i="1"/>
  <c r="H30" i="2" s="1"/>
  <c r="M3" i="1"/>
  <c r="H3" i="2" s="1"/>
  <c r="N4" i="1"/>
  <c r="I4" i="2" s="1"/>
  <c r="N5" i="1"/>
  <c r="I5" i="2" s="1"/>
  <c r="N6" i="1"/>
  <c r="I6" i="2" s="1"/>
  <c r="N7" i="1"/>
  <c r="I7" i="2" s="1"/>
  <c r="N8" i="1"/>
  <c r="I8" i="2" s="1"/>
  <c r="N9" i="1"/>
  <c r="I9" i="2" s="1"/>
  <c r="N10" i="1"/>
  <c r="I10" i="2" s="1"/>
  <c r="N11" i="1"/>
  <c r="I11" i="2" s="1"/>
  <c r="N12" i="1"/>
  <c r="I12" i="2" s="1"/>
  <c r="N13" i="1"/>
  <c r="I13" i="2" s="1"/>
  <c r="N14" i="1"/>
  <c r="I14" i="2" s="1"/>
  <c r="N15" i="1"/>
  <c r="I15" i="2" s="1"/>
  <c r="N16" i="1"/>
  <c r="I16" i="2" s="1"/>
  <c r="N17" i="1"/>
  <c r="I17" i="2" s="1"/>
  <c r="N18" i="1"/>
  <c r="I18" i="2" s="1"/>
  <c r="N19" i="1"/>
  <c r="I19" i="2" s="1"/>
  <c r="N20" i="1"/>
  <c r="I20" i="2" s="1"/>
  <c r="N21" i="1"/>
  <c r="I21" i="2" s="1"/>
  <c r="N22" i="1"/>
  <c r="I22" i="2" s="1"/>
  <c r="N23" i="1"/>
  <c r="I23" i="2" s="1"/>
  <c r="N24" i="1"/>
  <c r="I24" i="2" s="1"/>
  <c r="N25" i="1"/>
  <c r="I25" i="2" s="1"/>
  <c r="N26" i="1"/>
  <c r="I26" i="2" s="1"/>
  <c r="N27" i="1"/>
  <c r="I27" i="2" s="1"/>
  <c r="N28" i="1"/>
  <c r="I28" i="2" s="1"/>
  <c r="N29" i="1"/>
  <c r="I29" i="2" s="1"/>
  <c r="N30" i="1"/>
  <c r="I30" i="2" s="1"/>
  <c r="N3" i="1"/>
  <c r="I3" i="2" s="1"/>
  <c r="L4" i="1"/>
  <c r="G4" i="2" s="1"/>
  <c r="L5" i="1"/>
  <c r="G5" i="2" s="1"/>
  <c r="L6" i="1"/>
  <c r="G6" i="2" s="1"/>
  <c r="L7" i="1"/>
  <c r="G7" i="2" s="1"/>
  <c r="L8" i="1"/>
  <c r="G8" i="2" s="1"/>
  <c r="L9" i="1"/>
  <c r="G9" i="2" s="1"/>
  <c r="L10" i="1"/>
  <c r="G10" i="2" s="1"/>
  <c r="L11" i="1"/>
  <c r="G11" i="2" s="1"/>
  <c r="L12" i="1"/>
  <c r="G12" i="2" s="1"/>
  <c r="L13" i="1"/>
  <c r="G13" i="2" s="1"/>
  <c r="L14" i="1"/>
  <c r="G14" i="2" s="1"/>
  <c r="L15" i="1"/>
  <c r="G15" i="2" s="1"/>
  <c r="L16" i="1"/>
  <c r="G16" i="2" s="1"/>
  <c r="L17" i="1"/>
  <c r="G17" i="2" s="1"/>
  <c r="L18" i="1"/>
  <c r="G18" i="2" s="1"/>
  <c r="L19" i="1"/>
  <c r="G19" i="2" s="1"/>
  <c r="L20" i="1"/>
  <c r="G20" i="2" s="1"/>
  <c r="L21" i="1"/>
  <c r="G21" i="2" s="1"/>
  <c r="L22" i="1"/>
  <c r="G22" i="2" s="1"/>
  <c r="L23" i="1"/>
  <c r="G23" i="2" s="1"/>
  <c r="L24" i="1"/>
  <c r="G24" i="2" s="1"/>
  <c r="L25" i="1"/>
  <c r="G25" i="2" s="1"/>
  <c r="L26" i="1"/>
  <c r="G26" i="2" s="1"/>
  <c r="L27" i="1"/>
  <c r="G27" i="2" s="1"/>
  <c r="L28" i="1"/>
  <c r="G28" i="2" s="1"/>
  <c r="L29" i="1"/>
  <c r="G29" i="2" s="1"/>
  <c r="L30" i="1"/>
  <c r="G30" i="2" s="1"/>
  <c r="L3" i="1"/>
  <c r="G3" i="2" s="1"/>
  <c r="K3" i="1"/>
  <c r="F3" i="2" s="1"/>
  <c r="K4" i="1"/>
  <c r="F4" i="2" s="1"/>
  <c r="K5" i="1"/>
  <c r="F5" i="2" s="1"/>
  <c r="K6" i="1"/>
  <c r="F6" i="2" s="1"/>
  <c r="K7" i="1"/>
  <c r="F7" i="2" s="1"/>
  <c r="K8" i="1"/>
  <c r="F8" i="2" s="1"/>
  <c r="K9" i="1"/>
  <c r="F9" i="2" s="1"/>
  <c r="K10" i="1"/>
  <c r="F10" i="2" s="1"/>
  <c r="K11" i="1"/>
  <c r="F11" i="2" s="1"/>
  <c r="K12" i="1"/>
  <c r="F12" i="2" s="1"/>
  <c r="K13" i="1"/>
  <c r="F13" i="2" s="1"/>
  <c r="K14" i="1"/>
  <c r="F14" i="2" s="1"/>
  <c r="K15" i="1"/>
  <c r="F15" i="2" s="1"/>
  <c r="K16" i="1"/>
  <c r="F16" i="2" s="1"/>
  <c r="K17" i="1"/>
  <c r="F17" i="2" s="1"/>
  <c r="K18" i="1"/>
  <c r="F18" i="2" s="1"/>
  <c r="K19" i="1"/>
  <c r="F19" i="2" s="1"/>
  <c r="K20" i="1"/>
  <c r="F20" i="2" s="1"/>
  <c r="K21" i="1"/>
  <c r="F21" i="2" s="1"/>
  <c r="K22" i="1"/>
  <c r="F22" i="2" s="1"/>
  <c r="K23" i="1"/>
  <c r="F23" i="2" s="1"/>
  <c r="K24" i="1"/>
  <c r="F24" i="2" s="1"/>
  <c r="K25" i="1"/>
  <c r="F25" i="2" s="1"/>
  <c r="K26" i="1"/>
  <c r="F26" i="2" s="1"/>
  <c r="K27" i="1"/>
  <c r="F27" i="2" s="1"/>
  <c r="K28" i="1"/>
  <c r="F28" i="2" s="1"/>
  <c r="K29" i="1"/>
  <c r="F29" i="2" s="1"/>
  <c r="K30" i="1"/>
  <c r="F30" i="2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E4" i="2" s="1"/>
  <c r="I5" i="1"/>
  <c r="E5" i="2" s="1"/>
  <c r="I6" i="1"/>
  <c r="E6" i="2" s="1"/>
  <c r="I7" i="1"/>
  <c r="E7" i="2" s="1"/>
  <c r="I8" i="1"/>
  <c r="E8" i="2" s="1"/>
  <c r="I9" i="1"/>
  <c r="E9" i="2" s="1"/>
  <c r="I10" i="1"/>
  <c r="E10" i="2" s="1"/>
  <c r="I11" i="1"/>
  <c r="E11" i="2" s="1"/>
  <c r="I12" i="1"/>
  <c r="E12" i="2" s="1"/>
  <c r="I13" i="1"/>
  <c r="E13" i="2" s="1"/>
  <c r="I14" i="1"/>
  <c r="E14" i="2" s="1"/>
  <c r="I15" i="1"/>
  <c r="E15" i="2" s="1"/>
  <c r="I16" i="1"/>
  <c r="E16" i="2" s="1"/>
  <c r="I17" i="1"/>
  <c r="E17" i="2" s="1"/>
  <c r="I18" i="1"/>
  <c r="E18" i="2" s="1"/>
  <c r="I19" i="1"/>
  <c r="E19" i="2" s="1"/>
  <c r="I20" i="1"/>
  <c r="E20" i="2" s="1"/>
  <c r="I21" i="1"/>
  <c r="E21" i="2" s="1"/>
  <c r="I22" i="1"/>
  <c r="E22" i="2" s="1"/>
  <c r="I23" i="1"/>
  <c r="E23" i="2" s="1"/>
  <c r="I24" i="1"/>
  <c r="E24" i="2" s="1"/>
  <c r="I25" i="1"/>
  <c r="E25" i="2" s="1"/>
  <c r="I26" i="1"/>
  <c r="E26" i="2" s="1"/>
  <c r="I27" i="1"/>
  <c r="E27" i="2" s="1"/>
  <c r="I28" i="1"/>
  <c r="E28" i="2" s="1"/>
  <c r="I29" i="1"/>
  <c r="E29" i="2" s="1"/>
  <c r="I30" i="1"/>
  <c r="E30" i="2" s="1"/>
  <c r="I3" i="1"/>
  <c r="E3" i="2" s="1"/>
  <c r="G29" i="1"/>
  <c r="D29" i="2" s="1"/>
  <c r="G22" i="1"/>
  <c r="D22" i="2" s="1"/>
  <c r="G20" i="1"/>
  <c r="D20" i="2" s="1"/>
  <c r="G11" i="1"/>
  <c r="D11" i="2" s="1"/>
  <c r="G9" i="1"/>
  <c r="D9" i="2" s="1"/>
  <c r="G4" i="1"/>
  <c r="D4" i="2" s="1"/>
  <c r="G5" i="1"/>
  <c r="D5" i="2" s="1"/>
  <c r="G6" i="1"/>
  <c r="D6" i="2" s="1"/>
  <c r="G7" i="1"/>
  <c r="D7" i="2" s="1"/>
  <c r="G8" i="1"/>
  <c r="D8" i="2" s="1"/>
  <c r="G10" i="1"/>
  <c r="D10" i="2" s="1"/>
  <c r="G12" i="1"/>
  <c r="D12" i="2" s="1"/>
  <c r="G13" i="1"/>
  <c r="D13" i="2" s="1"/>
  <c r="G14" i="1"/>
  <c r="D14" i="2" s="1"/>
  <c r="G15" i="1"/>
  <c r="D15" i="2" s="1"/>
  <c r="G16" i="1"/>
  <c r="D16" i="2" s="1"/>
  <c r="G17" i="1"/>
  <c r="D17" i="2" s="1"/>
  <c r="G18" i="1"/>
  <c r="D18" i="2" s="1"/>
  <c r="G19" i="1"/>
  <c r="D19" i="2" s="1"/>
  <c r="G21" i="1"/>
  <c r="D21" i="2" s="1"/>
  <c r="G23" i="1"/>
  <c r="D23" i="2" s="1"/>
  <c r="G24" i="1"/>
  <c r="D24" i="2" s="1"/>
  <c r="G25" i="1"/>
  <c r="D25" i="2" s="1"/>
  <c r="G26" i="1"/>
  <c r="D26" i="2" s="1"/>
  <c r="G27" i="1"/>
  <c r="D27" i="2" s="1"/>
  <c r="G28" i="1"/>
  <c r="D28" i="2" s="1"/>
  <c r="G30" i="1"/>
  <c r="D30" i="2" s="1"/>
  <c r="G3" i="1"/>
  <c r="D3" i="2" s="1"/>
  <c r="F4" i="1"/>
  <c r="C4" i="2" s="1"/>
  <c r="F5" i="1"/>
  <c r="C5" i="2" s="1"/>
  <c r="F6" i="1"/>
  <c r="C6" i="2" s="1"/>
  <c r="F7" i="1"/>
  <c r="C7" i="2" s="1"/>
  <c r="F8" i="1"/>
  <c r="C8" i="2" s="1"/>
  <c r="F9" i="1"/>
  <c r="C9" i="2" s="1"/>
  <c r="F10" i="1"/>
  <c r="C10" i="2" s="1"/>
  <c r="F11" i="1"/>
  <c r="C11" i="2" s="1"/>
  <c r="F12" i="1"/>
  <c r="C12" i="2" s="1"/>
  <c r="F13" i="1"/>
  <c r="C13" i="2" s="1"/>
  <c r="F14" i="1"/>
  <c r="C14" i="2" s="1"/>
  <c r="F15" i="1"/>
  <c r="C15" i="2" s="1"/>
  <c r="F16" i="1"/>
  <c r="C16" i="2" s="1"/>
  <c r="F17" i="1"/>
  <c r="C17" i="2" s="1"/>
  <c r="F18" i="1"/>
  <c r="C18" i="2" s="1"/>
  <c r="F19" i="1"/>
  <c r="C19" i="2" s="1"/>
  <c r="F20" i="1"/>
  <c r="C20" i="2" s="1"/>
  <c r="F21" i="1"/>
  <c r="C21" i="2" s="1"/>
  <c r="F22" i="1"/>
  <c r="C22" i="2" s="1"/>
  <c r="F23" i="1"/>
  <c r="C23" i="2" s="1"/>
  <c r="F24" i="1"/>
  <c r="C24" i="2" s="1"/>
  <c r="F25" i="1"/>
  <c r="C25" i="2" s="1"/>
  <c r="F26" i="1"/>
  <c r="C26" i="2" s="1"/>
  <c r="F27" i="1"/>
  <c r="C27" i="2" s="1"/>
  <c r="F28" i="1"/>
  <c r="C28" i="2" s="1"/>
  <c r="F29" i="1"/>
  <c r="C29" i="2" s="1"/>
  <c r="F30" i="1"/>
  <c r="C30" i="2" s="1"/>
  <c r="F3" i="1"/>
  <c r="C3" i="2" s="1"/>
  <c r="B4" i="1"/>
  <c r="B4" i="2" s="1"/>
  <c r="B5" i="1"/>
  <c r="B5" i="2" s="1"/>
  <c r="B6" i="1"/>
  <c r="B7" i="1"/>
  <c r="B7" i="2" s="1"/>
  <c r="B8" i="1"/>
  <c r="B8" i="2" s="1"/>
  <c r="B9" i="1"/>
  <c r="B9" i="2" s="1"/>
  <c r="B10" i="1"/>
  <c r="B10" i="2" s="1"/>
  <c r="B11" i="1"/>
  <c r="B11" i="2" s="1"/>
  <c r="B12" i="1"/>
  <c r="B12" i="2" s="1"/>
  <c r="B13" i="1"/>
  <c r="B13" i="2" s="1"/>
  <c r="B14" i="1"/>
  <c r="B14" i="2" s="1"/>
  <c r="B15" i="1"/>
  <c r="B15" i="2" s="1"/>
  <c r="B16" i="1"/>
  <c r="B16" i="2" s="1"/>
  <c r="B17" i="1"/>
  <c r="B17" i="2" s="1"/>
  <c r="B18" i="1"/>
  <c r="B18" i="2" s="1"/>
  <c r="B19" i="1"/>
  <c r="B19" i="2" s="1"/>
  <c r="B20" i="1"/>
  <c r="B20" i="2" s="1"/>
  <c r="B21" i="1"/>
  <c r="B21" i="2" s="1"/>
  <c r="B22" i="1"/>
  <c r="B22" i="2" s="1"/>
  <c r="B23" i="1"/>
  <c r="B23" i="2" s="1"/>
  <c r="B24" i="1"/>
  <c r="B24" i="2" s="1"/>
  <c r="B25" i="1"/>
  <c r="B25" i="2" s="1"/>
  <c r="B26" i="1"/>
  <c r="B26" i="2" s="1"/>
  <c r="B27" i="1"/>
  <c r="B27" i="2" s="1"/>
  <c r="B28" i="1"/>
  <c r="B28" i="2" s="1"/>
  <c r="B29" i="1"/>
  <c r="B29" i="2" s="1"/>
  <c r="B30" i="1"/>
  <c r="B30" i="2" s="1"/>
  <c r="B3" i="1"/>
  <c r="B3" i="2" s="1"/>
  <c r="T31" i="1" l="1"/>
  <c r="T32" i="1" s="1"/>
  <c r="O6" i="2"/>
  <c r="T33" i="1"/>
  <c r="T34" i="1" s="1"/>
  <c r="J35" i="2"/>
  <c r="R36" i="2"/>
  <c r="V18" i="8"/>
  <c r="V18" i="7" s="1"/>
  <c r="B4" i="8"/>
  <c r="C4" i="8"/>
  <c r="C4" i="7" s="1"/>
  <c r="D4" i="8"/>
  <c r="D4" i="7" s="1"/>
  <c r="E4" i="8"/>
  <c r="E4" i="7" s="1"/>
  <c r="F4" i="8"/>
  <c r="F4" i="7" s="1"/>
  <c r="G4" i="8"/>
  <c r="G4" i="7" s="1"/>
  <c r="H4" i="8"/>
  <c r="H4" i="7" s="1"/>
  <c r="I4" i="8"/>
  <c r="I4" i="7" s="1"/>
  <c r="J4" i="8"/>
  <c r="J4" i="7" s="1"/>
  <c r="K4" i="8"/>
  <c r="K4" i="7" s="1"/>
  <c r="L4" i="8"/>
  <c r="L4" i="7" s="1"/>
  <c r="M4" i="8"/>
  <c r="M4" i="7" s="1"/>
  <c r="N4" i="8"/>
  <c r="N4" i="7" s="1"/>
  <c r="O4" i="8"/>
  <c r="O4" i="7" s="1"/>
  <c r="P4" i="8"/>
  <c r="P4" i="7" s="1"/>
  <c r="Q4" i="8"/>
  <c r="Q4" i="7" s="1"/>
  <c r="R4" i="8"/>
  <c r="R4" i="7" s="1"/>
  <c r="S4" i="8"/>
  <c r="S4" i="7" s="1"/>
  <c r="T4" i="8"/>
  <c r="U4" i="8"/>
  <c r="U4" i="7" s="1"/>
  <c r="V4" i="8"/>
  <c r="V4" i="7" s="1"/>
  <c r="B5" i="8"/>
  <c r="B5" i="7" s="1"/>
  <c r="C5" i="8"/>
  <c r="C5" i="7" s="1"/>
  <c r="D5" i="8"/>
  <c r="D5" i="7" s="1"/>
  <c r="E5" i="8"/>
  <c r="E5" i="7" s="1"/>
  <c r="F5" i="8"/>
  <c r="F5" i="7" s="1"/>
  <c r="G5" i="8"/>
  <c r="G5" i="7" s="1"/>
  <c r="H5" i="8"/>
  <c r="H5" i="7" s="1"/>
  <c r="I5" i="8"/>
  <c r="I5" i="7" s="1"/>
  <c r="J5" i="8"/>
  <c r="J5" i="7" s="1"/>
  <c r="K5" i="8"/>
  <c r="K5" i="7" s="1"/>
  <c r="L5" i="8"/>
  <c r="L5" i="7" s="1"/>
  <c r="M5" i="8"/>
  <c r="M5" i="7" s="1"/>
  <c r="N5" i="8"/>
  <c r="N5" i="7" s="1"/>
  <c r="O5" i="8"/>
  <c r="O5" i="7" s="1"/>
  <c r="P5" i="8"/>
  <c r="P5" i="7" s="1"/>
  <c r="Q5" i="8"/>
  <c r="Q5" i="7" s="1"/>
  <c r="R5" i="8"/>
  <c r="R5" i="7" s="1"/>
  <c r="S5" i="8"/>
  <c r="S5" i="7" s="1"/>
  <c r="T5" i="8"/>
  <c r="T5" i="7" s="1"/>
  <c r="U5" i="8"/>
  <c r="U5" i="7" s="1"/>
  <c r="V5" i="8"/>
  <c r="V5" i="7" s="1"/>
  <c r="B6" i="8"/>
  <c r="C6" i="8"/>
  <c r="C6" i="7" s="1"/>
  <c r="D6" i="8"/>
  <c r="D6" i="7" s="1"/>
  <c r="E6" i="8"/>
  <c r="E6" i="7" s="1"/>
  <c r="F6" i="8"/>
  <c r="F6" i="7" s="1"/>
  <c r="G6" i="8"/>
  <c r="G6" i="7" s="1"/>
  <c r="I6" i="8"/>
  <c r="I6" i="7" s="1"/>
  <c r="J6" i="8"/>
  <c r="J6" i="7" s="1"/>
  <c r="K6" i="8"/>
  <c r="K6" i="7" s="1"/>
  <c r="L6" i="8"/>
  <c r="L6" i="7" s="1"/>
  <c r="M6" i="8"/>
  <c r="M6" i="7" s="1"/>
  <c r="O6" i="8"/>
  <c r="O6" i="7" s="1"/>
  <c r="P6" i="8"/>
  <c r="P6" i="7" s="1"/>
  <c r="Q6" i="8"/>
  <c r="Q6" i="7" s="1"/>
  <c r="R6" i="8"/>
  <c r="R6" i="7" s="1"/>
  <c r="S6" i="8"/>
  <c r="S6" i="7" s="1"/>
  <c r="T6" i="8"/>
  <c r="T6" i="7" s="1"/>
  <c r="U6" i="8"/>
  <c r="U6" i="7" s="1"/>
  <c r="V6" i="8"/>
  <c r="V6" i="7" s="1"/>
  <c r="B7" i="8"/>
  <c r="C7" i="8"/>
  <c r="C7" i="7" s="1"/>
  <c r="D7" i="8"/>
  <c r="D7" i="7" s="1"/>
  <c r="E7" i="8"/>
  <c r="E7" i="7" s="1"/>
  <c r="F7" i="8"/>
  <c r="F7" i="7" s="1"/>
  <c r="G7" i="8"/>
  <c r="G7" i="7" s="1"/>
  <c r="H7" i="8"/>
  <c r="H7" i="7" s="1"/>
  <c r="I7" i="8"/>
  <c r="I7" i="7" s="1"/>
  <c r="J7" i="8"/>
  <c r="J7" i="7" s="1"/>
  <c r="K7" i="8"/>
  <c r="K7" i="7" s="1"/>
  <c r="L7" i="8"/>
  <c r="L7" i="7" s="1"/>
  <c r="M7" i="8"/>
  <c r="M7" i="7" s="1"/>
  <c r="N7" i="8"/>
  <c r="N7" i="7" s="1"/>
  <c r="O7" i="8"/>
  <c r="O7" i="7" s="1"/>
  <c r="P7" i="8"/>
  <c r="P7" i="7" s="1"/>
  <c r="Q7" i="8"/>
  <c r="Q7" i="7" s="1"/>
  <c r="R7" i="8"/>
  <c r="R7" i="7" s="1"/>
  <c r="S7" i="8"/>
  <c r="S7" i="7" s="1"/>
  <c r="T7" i="8"/>
  <c r="T7" i="7" s="1"/>
  <c r="U7" i="8"/>
  <c r="U7" i="7" s="1"/>
  <c r="V7" i="8"/>
  <c r="V7" i="7" s="1"/>
  <c r="B8" i="8"/>
  <c r="C8" i="8"/>
  <c r="C8" i="7" s="1"/>
  <c r="D8" i="8"/>
  <c r="D8" i="7" s="1"/>
  <c r="E8" i="8"/>
  <c r="E8" i="7" s="1"/>
  <c r="F8" i="8"/>
  <c r="F8" i="7" s="1"/>
  <c r="G8" i="8"/>
  <c r="G8" i="7" s="1"/>
  <c r="H8" i="8"/>
  <c r="H8" i="7" s="1"/>
  <c r="I8" i="8"/>
  <c r="I8" i="7" s="1"/>
  <c r="J8" i="8"/>
  <c r="J8" i="7" s="1"/>
  <c r="K8" i="8"/>
  <c r="K8" i="7" s="1"/>
  <c r="L8" i="8"/>
  <c r="L8" i="7" s="1"/>
  <c r="M8" i="8"/>
  <c r="M8" i="7" s="1"/>
  <c r="N8" i="8"/>
  <c r="N8" i="7" s="1"/>
  <c r="O8" i="8"/>
  <c r="O8" i="7" s="1"/>
  <c r="P8" i="8"/>
  <c r="P8" i="7" s="1"/>
  <c r="Q8" i="8"/>
  <c r="Q8" i="7" s="1"/>
  <c r="R8" i="8"/>
  <c r="R8" i="7" s="1"/>
  <c r="S8" i="8"/>
  <c r="S8" i="7" s="1"/>
  <c r="T8" i="8"/>
  <c r="T8" i="7" s="1"/>
  <c r="U8" i="8"/>
  <c r="U8" i="7" s="1"/>
  <c r="V8" i="8"/>
  <c r="V8" i="7" s="1"/>
  <c r="B9" i="8"/>
  <c r="C9" i="8"/>
  <c r="C9" i="7" s="1"/>
  <c r="D9" i="8"/>
  <c r="D9" i="7" s="1"/>
  <c r="E9" i="8"/>
  <c r="E9" i="7" s="1"/>
  <c r="F9" i="8"/>
  <c r="F9" i="7" s="1"/>
  <c r="G9" i="8"/>
  <c r="G9" i="7" s="1"/>
  <c r="H9" i="8"/>
  <c r="H9" i="7" s="1"/>
  <c r="I9" i="8"/>
  <c r="I9" i="7" s="1"/>
  <c r="J9" i="8"/>
  <c r="J9" i="7" s="1"/>
  <c r="K9" i="8"/>
  <c r="K9" i="7" s="1"/>
  <c r="L9" i="8"/>
  <c r="L9" i="7" s="1"/>
  <c r="M9" i="8"/>
  <c r="M9" i="7" s="1"/>
  <c r="N9" i="8"/>
  <c r="N9" i="7" s="1"/>
  <c r="O9" i="8"/>
  <c r="O9" i="7" s="1"/>
  <c r="P9" i="8"/>
  <c r="P9" i="7" s="1"/>
  <c r="Q9" i="8"/>
  <c r="Q9" i="7" s="1"/>
  <c r="R9" i="8"/>
  <c r="R9" i="7" s="1"/>
  <c r="S9" i="8"/>
  <c r="S9" i="7" s="1"/>
  <c r="T9" i="8"/>
  <c r="T9" i="7" s="1"/>
  <c r="U9" i="8"/>
  <c r="U9" i="7" s="1"/>
  <c r="V9" i="8"/>
  <c r="V9" i="7" s="1"/>
  <c r="B10" i="8"/>
  <c r="C10" i="8"/>
  <c r="C10" i="7" s="1"/>
  <c r="D10" i="8"/>
  <c r="D10" i="7" s="1"/>
  <c r="E10" i="8"/>
  <c r="E10" i="7" s="1"/>
  <c r="F10" i="8"/>
  <c r="F10" i="7" s="1"/>
  <c r="G10" i="8"/>
  <c r="G10" i="7" s="1"/>
  <c r="H10" i="8"/>
  <c r="H10" i="7" s="1"/>
  <c r="I10" i="8"/>
  <c r="I10" i="7" s="1"/>
  <c r="J10" i="8"/>
  <c r="J10" i="7" s="1"/>
  <c r="K10" i="8"/>
  <c r="K10" i="7" s="1"/>
  <c r="L10" i="8"/>
  <c r="L10" i="7" s="1"/>
  <c r="M10" i="8"/>
  <c r="M10" i="7" s="1"/>
  <c r="N10" i="8"/>
  <c r="N10" i="7" s="1"/>
  <c r="O10" i="8"/>
  <c r="O10" i="7" s="1"/>
  <c r="P10" i="8"/>
  <c r="P10" i="7" s="1"/>
  <c r="Q10" i="8"/>
  <c r="Q10" i="7" s="1"/>
  <c r="R10" i="8"/>
  <c r="R10" i="7" s="1"/>
  <c r="S10" i="8"/>
  <c r="S10" i="7" s="1"/>
  <c r="T10" i="8"/>
  <c r="T10" i="7" s="1"/>
  <c r="U10" i="8"/>
  <c r="U10" i="7" s="1"/>
  <c r="V10" i="8"/>
  <c r="V10" i="7" s="1"/>
  <c r="B11" i="8"/>
  <c r="C11" i="8"/>
  <c r="C11" i="7" s="1"/>
  <c r="D11" i="8"/>
  <c r="D11" i="7" s="1"/>
  <c r="E11" i="8"/>
  <c r="E11" i="7" s="1"/>
  <c r="F11" i="8"/>
  <c r="F11" i="7" s="1"/>
  <c r="G11" i="8"/>
  <c r="G11" i="7" s="1"/>
  <c r="H11" i="8"/>
  <c r="H11" i="7" s="1"/>
  <c r="I11" i="8"/>
  <c r="I11" i="7" s="1"/>
  <c r="J11" i="8"/>
  <c r="J11" i="7" s="1"/>
  <c r="K11" i="8"/>
  <c r="K11" i="7" s="1"/>
  <c r="L11" i="8"/>
  <c r="L11" i="7" s="1"/>
  <c r="M11" i="8"/>
  <c r="M11" i="7" s="1"/>
  <c r="N11" i="8"/>
  <c r="N11" i="7" s="1"/>
  <c r="O11" i="8"/>
  <c r="O11" i="7" s="1"/>
  <c r="P11" i="8"/>
  <c r="P11" i="7" s="1"/>
  <c r="Q11" i="8"/>
  <c r="Q11" i="7" s="1"/>
  <c r="R11" i="8"/>
  <c r="R11" i="7" s="1"/>
  <c r="S11" i="8"/>
  <c r="S11" i="7" s="1"/>
  <c r="T11" i="8"/>
  <c r="T11" i="7" s="1"/>
  <c r="U11" i="8"/>
  <c r="U11" i="7" s="1"/>
  <c r="V11" i="8"/>
  <c r="V11" i="7" s="1"/>
  <c r="B12" i="8"/>
  <c r="C12" i="8"/>
  <c r="C12" i="7" s="1"/>
  <c r="D12" i="8"/>
  <c r="D12" i="7" s="1"/>
  <c r="E12" i="8"/>
  <c r="E12" i="7" s="1"/>
  <c r="F12" i="8"/>
  <c r="F12" i="7" s="1"/>
  <c r="G12" i="8"/>
  <c r="G12" i="7" s="1"/>
  <c r="H12" i="8"/>
  <c r="H12" i="7" s="1"/>
  <c r="I12" i="8"/>
  <c r="I12" i="7" s="1"/>
  <c r="J12" i="8"/>
  <c r="J12" i="7" s="1"/>
  <c r="K12" i="8"/>
  <c r="K12" i="7" s="1"/>
  <c r="L12" i="8"/>
  <c r="L12" i="7" s="1"/>
  <c r="M12" i="8"/>
  <c r="M12" i="7" s="1"/>
  <c r="N12" i="8"/>
  <c r="N12" i="7" s="1"/>
  <c r="O12" i="8"/>
  <c r="O12" i="7" s="1"/>
  <c r="P12" i="8"/>
  <c r="P12" i="7" s="1"/>
  <c r="Q12" i="8"/>
  <c r="Q12" i="7" s="1"/>
  <c r="R12" i="8"/>
  <c r="R12" i="7" s="1"/>
  <c r="S12" i="8"/>
  <c r="S12" i="7" s="1"/>
  <c r="T12" i="8"/>
  <c r="T12" i="7" s="1"/>
  <c r="U12" i="8"/>
  <c r="U12" i="7" s="1"/>
  <c r="V12" i="8"/>
  <c r="V12" i="7" s="1"/>
  <c r="B13" i="8"/>
  <c r="C13" i="8"/>
  <c r="C13" i="7" s="1"/>
  <c r="D13" i="8"/>
  <c r="D13" i="7" s="1"/>
  <c r="E13" i="8"/>
  <c r="E13" i="7" s="1"/>
  <c r="F13" i="8"/>
  <c r="F13" i="7" s="1"/>
  <c r="G13" i="8"/>
  <c r="G13" i="7" s="1"/>
  <c r="H13" i="8"/>
  <c r="H13" i="7" s="1"/>
  <c r="I13" i="8"/>
  <c r="I13" i="7" s="1"/>
  <c r="J13" i="8"/>
  <c r="J13" i="7" s="1"/>
  <c r="K13" i="8"/>
  <c r="K13" i="7" s="1"/>
  <c r="L13" i="8"/>
  <c r="L13" i="7" s="1"/>
  <c r="M13" i="8"/>
  <c r="M13" i="7" s="1"/>
  <c r="N13" i="8"/>
  <c r="N13" i="7" s="1"/>
  <c r="O13" i="8"/>
  <c r="O13" i="7" s="1"/>
  <c r="P13" i="8"/>
  <c r="P13" i="7" s="1"/>
  <c r="Q13" i="8"/>
  <c r="Q13" i="7" s="1"/>
  <c r="R13" i="8"/>
  <c r="R13" i="7" s="1"/>
  <c r="S13" i="8"/>
  <c r="S13" i="7" s="1"/>
  <c r="T13" i="8"/>
  <c r="T13" i="7" s="1"/>
  <c r="U13" i="8"/>
  <c r="U13" i="7" s="1"/>
  <c r="V13" i="8"/>
  <c r="V13" i="7" s="1"/>
  <c r="B14" i="8"/>
  <c r="C14" i="8"/>
  <c r="C14" i="7" s="1"/>
  <c r="D14" i="8"/>
  <c r="D14" i="7" s="1"/>
  <c r="E14" i="8"/>
  <c r="E14" i="7" s="1"/>
  <c r="F14" i="8"/>
  <c r="F14" i="7" s="1"/>
  <c r="G14" i="8"/>
  <c r="G14" i="7" s="1"/>
  <c r="H14" i="8"/>
  <c r="H14" i="7" s="1"/>
  <c r="I14" i="8"/>
  <c r="I14" i="7" s="1"/>
  <c r="J14" i="8"/>
  <c r="J14" i="7" s="1"/>
  <c r="K14" i="8"/>
  <c r="K14" i="7" s="1"/>
  <c r="L14" i="8"/>
  <c r="L14" i="7" s="1"/>
  <c r="M14" i="8"/>
  <c r="M14" i="7" s="1"/>
  <c r="N14" i="8"/>
  <c r="N14" i="7" s="1"/>
  <c r="O14" i="8"/>
  <c r="O14" i="7" s="1"/>
  <c r="P14" i="8"/>
  <c r="P14" i="7" s="1"/>
  <c r="Q14" i="8"/>
  <c r="Q14" i="7" s="1"/>
  <c r="R14" i="8"/>
  <c r="R14" i="7" s="1"/>
  <c r="S14" i="8"/>
  <c r="S14" i="7" s="1"/>
  <c r="T14" i="8"/>
  <c r="T14" i="7" s="1"/>
  <c r="U14" i="8"/>
  <c r="U14" i="7" s="1"/>
  <c r="V14" i="8"/>
  <c r="V14" i="7" s="1"/>
  <c r="B15" i="8"/>
  <c r="C15" i="8"/>
  <c r="C15" i="7" s="1"/>
  <c r="D15" i="8"/>
  <c r="D15" i="7" s="1"/>
  <c r="E15" i="8"/>
  <c r="E15" i="7" s="1"/>
  <c r="F15" i="8"/>
  <c r="F15" i="7" s="1"/>
  <c r="G15" i="8"/>
  <c r="G15" i="7" s="1"/>
  <c r="H15" i="8"/>
  <c r="H15" i="7" s="1"/>
  <c r="I15" i="8"/>
  <c r="I15" i="7" s="1"/>
  <c r="J15" i="8"/>
  <c r="J15" i="7" s="1"/>
  <c r="K15" i="8"/>
  <c r="K15" i="7" s="1"/>
  <c r="L15" i="8"/>
  <c r="L15" i="7" s="1"/>
  <c r="M15" i="8"/>
  <c r="M15" i="7" s="1"/>
  <c r="N15" i="8"/>
  <c r="N15" i="7" s="1"/>
  <c r="O15" i="8"/>
  <c r="O15" i="7" s="1"/>
  <c r="P15" i="8"/>
  <c r="P15" i="7" s="1"/>
  <c r="Q15" i="8"/>
  <c r="Q15" i="7" s="1"/>
  <c r="R15" i="8"/>
  <c r="R15" i="7" s="1"/>
  <c r="S15" i="8"/>
  <c r="S15" i="7" s="1"/>
  <c r="T15" i="8"/>
  <c r="T15" i="7" s="1"/>
  <c r="U15" i="8"/>
  <c r="U15" i="7" s="1"/>
  <c r="V15" i="8"/>
  <c r="V15" i="7" s="1"/>
  <c r="B16" i="8"/>
  <c r="C16" i="8"/>
  <c r="C16" i="7" s="1"/>
  <c r="D16" i="8"/>
  <c r="D16" i="7" s="1"/>
  <c r="E16" i="8"/>
  <c r="E16" i="7" s="1"/>
  <c r="F16" i="8"/>
  <c r="F16" i="7" s="1"/>
  <c r="G16" i="8"/>
  <c r="G16" i="7" s="1"/>
  <c r="H16" i="8"/>
  <c r="H16" i="7" s="1"/>
  <c r="I16" i="8"/>
  <c r="I16" i="7" s="1"/>
  <c r="J16" i="8"/>
  <c r="J16" i="7" s="1"/>
  <c r="K16" i="8"/>
  <c r="K16" i="7" s="1"/>
  <c r="L16" i="8"/>
  <c r="L16" i="7" s="1"/>
  <c r="M16" i="8"/>
  <c r="M16" i="7" s="1"/>
  <c r="N16" i="8"/>
  <c r="N16" i="7" s="1"/>
  <c r="O16" i="8"/>
  <c r="O16" i="7" s="1"/>
  <c r="P16" i="8"/>
  <c r="P16" i="7" s="1"/>
  <c r="Q16" i="8"/>
  <c r="Q16" i="7" s="1"/>
  <c r="R16" i="8"/>
  <c r="R16" i="7" s="1"/>
  <c r="S16" i="8"/>
  <c r="S16" i="7" s="1"/>
  <c r="T16" i="8"/>
  <c r="T16" i="7" s="1"/>
  <c r="U16" i="8"/>
  <c r="U16" i="7" s="1"/>
  <c r="V16" i="8"/>
  <c r="V16" i="7" s="1"/>
  <c r="B17" i="8"/>
  <c r="C17" i="8"/>
  <c r="C17" i="7" s="1"/>
  <c r="D17" i="8"/>
  <c r="D17" i="7" s="1"/>
  <c r="E17" i="8"/>
  <c r="E17" i="7" s="1"/>
  <c r="F17" i="8"/>
  <c r="F17" i="7" s="1"/>
  <c r="G17" i="8"/>
  <c r="G17" i="7" s="1"/>
  <c r="H17" i="8"/>
  <c r="H17" i="7" s="1"/>
  <c r="I17" i="8"/>
  <c r="I17" i="7" s="1"/>
  <c r="J17" i="8"/>
  <c r="J17" i="7" s="1"/>
  <c r="K17" i="8"/>
  <c r="K17" i="7" s="1"/>
  <c r="L17" i="8"/>
  <c r="L17" i="7" s="1"/>
  <c r="M17" i="8"/>
  <c r="M17" i="7" s="1"/>
  <c r="N17" i="8"/>
  <c r="N17" i="7" s="1"/>
  <c r="O17" i="8"/>
  <c r="O17" i="7" s="1"/>
  <c r="P17" i="8"/>
  <c r="P17" i="7" s="1"/>
  <c r="Q17" i="8"/>
  <c r="Q17" i="7" s="1"/>
  <c r="R17" i="8"/>
  <c r="R17" i="7" s="1"/>
  <c r="S17" i="8"/>
  <c r="S17" i="7" s="1"/>
  <c r="T17" i="8"/>
  <c r="T17" i="7" s="1"/>
  <c r="U17" i="8"/>
  <c r="U17" i="7" s="1"/>
  <c r="V17" i="8"/>
  <c r="V17" i="7" s="1"/>
  <c r="B18" i="8"/>
  <c r="C18" i="8"/>
  <c r="C18" i="7" s="1"/>
  <c r="D18" i="8"/>
  <c r="D18" i="7" s="1"/>
  <c r="E18" i="8"/>
  <c r="E18" i="7" s="1"/>
  <c r="F18" i="8"/>
  <c r="F18" i="7" s="1"/>
  <c r="G18" i="8"/>
  <c r="G18" i="7" s="1"/>
  <c r="H18" i="8"/>
  <c r="H18" i="7" s="1"/>
  <c r="I18" i="8"/>
  <c r="I18" i="7" s="1"/>
  <c r="J18" i="8"/>
  <c r="J18" i="7" s="1"/>
  <c r="K18" i="8"/>
  <c r="K18" i="7" s="1"/>
  <c r="L18" i="8"/>
  <c r="L18" i="7" s="1"/>
  <c r="M18" i="8"/>
  <c r="M18" i="7" s="1"/>
  <c r="N18" i="8"/>
  <c r="N18" i="7" s="1"/>
  <c r="O18" i="8"/>
  <c r="O18" i="7" s="1"/>
  <c r="P18" i="8"/>
  <c r="P18" i="7" s="1"/>
  <c r="Q18" i="8"/>
  <c r="Q18" i="7" s="1"/>
  <c r="R18" i="8"/>
  <c r="R18" i="7" s="1"/>
  <c r="S18" i="8"/>
  <c r="S18" i="7" s="1"/>
  <c r="T18" i="8"/>
  <c r="T18" i="7" s="1"/>
  <c r="U18" i="8"/>
  <c r="U18" i="7" s="1"/>
  <c r="B19" i="8"/>
  <c r="C19" i="8"/>
  <c r="C19" i="7" s="1"/>
  <c r="D19" i="8"/>
  <c r="D19" i="7" s="1"/>
  <c r="E19" i="8"/>
  <c r="E19" i="7" s="1"/>
  <c r="F19" i="8"/>
  <c r="F19" i="7" s="1"/>
  <c r="G19" i="8"/>
  <c r="G19" i="7" s="1"/>
  <c r="H19" i="8"/>
  <c r="H19" i="7" s="1"/>
  <c r="I19" i="8"/>
  <c r="I19" i="7" s="1"/>
  <c r="J19" i="8"/>
  <c r="J19" i="7" s="1"/>
  <c r="K19" i="8"/>
  <c r="K19" i="7" s="1"/>
  <c r="L19" i="8"/>
  <c r="L19" i="7" s="1"/>
  <c r="M19" i="8"/>
  <c r="M19" i="7" s="1"/>
  <c r="N19" i="8"/>
  <c r="N19" i="7" s="1"/>
  <c r="O19" i="8"/>
  <c r="O19" i="7" s="1"/>
  <c r="P19" i="8"/>
  <c r="P19" i="7" s="1"/>
  <c r="Q19" i="8"/>
  <c r="Q19" i="7" s="1"/>
  <c r="R19" i="8"/>
  <c r="R19" i="7" s="1"/>
  <c r="S19" i="8"/>
  <c r="S19" i="7" s="1"/>
  <c r="T19" i="8"/>
  <c r="T19" i="7" s="1"/>
  <c r="U19" i="8"/>
  <c r="U19" i="7" s="1"/>
  <c r="V19" i="8"/>
  <c r="V19" i="7" s="1"/>
  <c r="B20" i="8"/>
  <c r="C20" i="8"/>
  <c r="C20" i="7" s="1"/>
  <c r="D20" i="8"/>
  <c r="D20" i="7" s="1"/>
  <c r="E20" i="8"/>
  <c r="E20" i="7" s="1"/>
  <c r="F20" i="8"/>
  <c r="F20" i="7" s="1"/>
  <c r="G20" i="8"/>
  <c r="G20" i="7" s="1"/>
  <c r="H20" i="8"/>
  <c r="H20" i="7" s="1"/>
  <c r="I20" i="8"/>
  <c r="I20" i="7" s="1"/>
  <c r="J20" i="8"/>
  <c r="J20" i="7" s="1"/>
  <c r="K20" i="8"/>
  <c r="K20" i="7" s="1"/>
  <c r="L20" i="8"/>
  <c r="L20" i="7" s="1"/>
  <c r="M20" i="8"/>
  <c r="M20" i="7" s="1"/>
  <c r="N20" i="8"/>
  <c r="N20" i="7" s="1"/>
  <c r="O20" i="8"/>
  <c r="O20" i="7" s="1"/>
  <c r="P20" i="8"/>
  <c r="P20" i="7" s="1"/>
  <c r="Q20" i="8"/>
  <c r="Q20" i="7" s="1"/>
  <c r="R20" i="8"/>
  <c r="S20" i="8"/>
  <c r="S20" i="7" s="1"/>
  <c r="T20" i="8"/>
  <c r="T20" i="7" s="1"/>
  <c r="U20" i="8"/>
  <c r="U20" i="7" s="1"/>
  <c r="V20" i="8"/>
  <c r="V20" i="7" s="1"/>
  <c r="B21" i="8"/>
  <c r="C21" i="8"/>
  <c r="C21" i="7" s="1"/>
  <c r="D21" i="8"/>
  <c r="D21" i="7" s="1"/>
  <c r="E21" i="8"/>
  <c r="E21" i="7" s="1"/>
  <c r="F21" i="8"/>
  <c r="F21" i="7" s="1"/>
  <c r="G21" i="8"/>
  <c r="G21" i="7" s="1"/>
  <c r="H21" i="8"/>
  <c r="H21" i="7" s="1"/>
  <c r="I21" i="8"/>
  <c r="I21" i="7" s="1"/>
  <c r="J21" i="8"/>
  <c r="J21" i="7" s="1"/>
  <c r="K21" i="8"/>
  <c r="K21" i="7" s="1"/>
  <c r="L21" i="8"/>
  <c r="L21" i="7" s="1"/>
  <c r="M21" i="8"/>
  <c r="M21" i="7" s="1"/>
  <c r="N21" i="8"/>
  <c r="N21" i="7" s="1"/>
  <c r="O21" i="8"/>
  <c r="O21" i="7" s="1"/>
  <c r="P21" i="8"/>
  <c r="P21" i="7" s="1"/>
  <c r="Q21" i="8"/>
  <c r="Q21" i="7" s="1"/>
  <c r="R21" i="8"/>
  <c r="R21" i="7" s="1"/>
  <c r="S21" i="8"/>
  <c r="S21" i="7" s="1"/>
  <c r="T21" i="8"/>
  <c r="T21" i="7" s="1"/>
  <c r="U21" i="8"/>
  <c r="U21" i="7" s="1"/>
  <c r="V21" i="8"/>
  <c r="V21" i="7" s="1"/>
  <c r="B22" i="8"/>
  <c r="C22" i="8"/>
  <c r="C22" i="7" s="1"/>
  <c r="D22" i="8"/>
  <c r="D22" i="7" s="1"/>
  <c r="E22" i="8"/>
  <c r="E22" i="7" s="1"/>
  <c r="F22" i="8"/>
  <c r="F22" i="7" s="1"/>
  <c r="G22" i="8"/>
  <c r="G22" i="7" s="1"/>
  <c r="H22" i="8"/>
  <c r="H22" i="7" s="1"/>
  <c r="I22" i="8"/>
  <c r="I22" i="7" s="1"/>
  <c r="J22" i="8"/>
  <c r="J22" i="7" s="1"/>
  <c r="K22" i="8"/>
  <c r="K22" i="7" s="1"/>
  <c r="L22" i="8"/>
  <c r="L22" i="7" s="1"/>
  <c r="M22" i="8"/>
  <c r="M22" i="7" s="1"/>
  <c r="N22" i="8"/>
  <c r="N22" i="7" s="1"/>
  <c r="O22" i="8"/>
  <c r="O22" i="7" s="1"/>
  <c r="P22" i="8"/>
  <c r="P22" i="7" s="1"/>
  <c r="Q22" i="8"/>
  <c r="Q22" i="7" s="1"/>
  <c r="R22" i="8"/>
  <c r="R22" i="7" s="1"/>
  <c r="S22" i="8"/>
  <c r="S22" i="7" s="1"/>
  <c r="T22" i="8"/>
  <c r="T22" i="7" s="1"/>
  <c r="U22" i="8"/>
  <c r="U22" i="7" s="1"/>
  <c r="V22" i="8"/>
  <c r="V22" i="7" s="1"/>
  <c r="B23" i="8"/>
  <c r="C23" i="8"/>
  <c r="C23" i="7" s="1"/>
  <c r="D23" i="8"/>
  <c r="D23" i="7" s="1"/>
  <c r="E23" i="8"/>
  <c r="E23" i="7" s="1"/>
  <c r="F23" i="8"/>
  <c r="F23" i="7" s="1"/>
  <c r="G23" i="8"/>
  <c r="G23" i="7" s="1"/>
  <c r="H23" i="8"/>
  <c r="H23" i="7" s="1"/>
  <c r="I23" i="8"/>
  <c r="I23" i="7" s="1"/>
  <c r="J23" i="8"/>
  <c r="J23" i="7" s="1"/>
  <c r="K23" i="8"/>
  <c r="K23" i="7" s="1"/>
  <c r="L23" i="8"/>
  <c r="L23" i="7" s="1"/>
  <c r="M23" i="8"/>
  <c r="M23" i="7" s="1"/>
  <c r="N23" i="8"/>
  <c r="N23" i="7" s="1"/>
  <c r="O23" i="8"/>
  <c r="O23" i="7" s="1"/>
  <c r="P23" i="8"/>
  <c r="P23" i="7" s="1"/>
  <c r="Q23" i="8"/>
  <c r="Q23" i="7" s="1"/>
  <c r="R23" i="8"/>
  <c r="R23" i="7" s="1"/>
  <c r="S23" i="8"/>
  <c r="S23" i="7" s="1"/>
  <c r="T23" i="8"/>
  <c r="T23" i="7" s="1"/>
  <c r="U23" i="8"/>
  <c r="U23" i="7" s="1"/>
  <c r="V23" i="8"/>
  <c r="V23" i="7" s="1"/>
  <c r="B24" i="8"/>
  <c r="C24" i="8"/>
  <c r="C24" i="7" s="1"/>
  <c r="D24" i="8"/>
  <c r="D24" i="7" s="1"/>
  <c r="E24" i="8"/>
  <c r="E24" i="7" s="1"/>
  <c r="F24" i="8"/>
  <c r="F24" i="7" s="1"/>
  <c r="G24" i="8"/>
  <c r="G24" i="7" s="1"/>
  <c r="H24" i="8"/>
  <c r="H24" i="7" s="1"/>
  <c r="I24" i="8"/>
  <c r="I24" i="7" s="1"/>
  <c r="J24" i="8"/>
  <c r="J24" i="7" s="1"/>
  <c r="K24" i="8"/>
  <c r="K24" i="7" s="1"/>
  <c r="L24" i="8"/>
  <c r="L24" i="7" s="1"/>
  <c r="M24" i="8"/>
  <c r="M24" i="7" s="1"/>
  <c r="N24" i="8"/>
  <c r="N24" i="7" s="1"/>
  <c r="O24" i="8"/>
  <c r="O24" i="7" s="1"/>
  <c r="P24" i="8"/>
  <c r="P24" i="7" s="1"/>
  <c r="Q24" i="8"/>
  <c r="Q24" i="7" s="1"/>
  <c r="R24" i="8"/>
  <c r="R24" i="7" s="1"/>
  <c r="S24" i="8"/>
  <c r="S24" i="7" s="1"/>
  <c r="T24" i="8"/>
  <c r="T24" i="7" s="1"/>
  <c r="U24" i="8"/>
  <c r="U24" i="7" s="1"/>
  <c r="V24" i="8"/>
  <c r="V24" i="7" s="1"/>
  <c r="B25" i="8"/>
  <c r="C25" i="8"/>
  <c r="C25" i="7" s="1"/>
  <c r="D25" i="8"/>
  <c r="D25" i="7" s="1"/>
  <c r="E25" i="8"/>
  <c r="E25" i="7" s="1"/>
  <c r="F25" i="8"/>
  <c r="F25" i="7" s="1"/>
  <c r="G25" i="8"/>
  <c r="G25" i="7" s="1"/>
  <c r="H25" i="8"/>
  <c r="H25" i="7" s="1"/>
  <c r="I25" i="8"/>
  <c r="I25" i="7" s="1"/>
  <c r="J25" i="8"/>
  <c r="J25" i="7" s="1"/>
  <c r="K25" i="8"/>
  <c r="K25" i="7" s="1"/>
  <c r="L25" i="8"/>
  <c r="L25" i="7" s="1"/>
  <c r="M25" i="8"/>
  <c r="M25" i="7" s="1"/>
  <c r="N25" i="8"/>
  <c r="N25" i="7" s="1"/>
  <c r="O25" i="8"/>
  <c r="O25" i="7" s="1"/>
  <c r="P25" i="8"/>
  <c r="P25" i="7" s="1"/>
  <c r="Q25" i="8"/>
  <c r="Q25" i="7" s="1"/>
  <c r="R25" i="8"/>
  <c r="R25" i="7" s="1"/>
  <c r="S25" i="8"/>
  <c r="S25" i="7" s="1"/>
  <c r="T25" i="8"/>
  <c r="T25" i="7" s="1"/>
  <c r="U25" i="8"/>
  <c r="U25" i="7" s="1"/>
  <c r="V25" i="8"/>
  <c r="V25" i="7" s="1"/>
  <c r="B26" i="8"/>
  <c r="C26" i="8"/>
  <c r="C26" i="7" s="1"/>
  <c r="D26" i="8"/>
  <c r="D26" i="7" s="1"/>
  <c r="E26" i="8"/>
  <c r="E26" i="7" s="1"/>
  <c r="F26" i="8"/>
  <c r="F26" i="7" s="1"/>
  <c r="G26" i="8"/>
  <c r="G26" i="7" s="1"/>
  <c r="H26" i="8"/>
  <c r="H26" i="7" s="1"/>
  <c r="I26" i="8"/>
  <c r="I26" i="7" s="1"/>
  <c r="J26" i="8"/>
  <c r="J26" i="7" s="1"/>
  <c r="K26" i="8"/>
  <c r="K26" i="7" s="1"/>
  <c r="L26" i="8"/>
  <c r="L26" i="7" s="1"/>
  <c r="M26" i="8"/>
  <c r="M26" i="7" s="1"/>
  <c r="N26" i="8"/>
  <c r="N26" i="7" s="1"/>
  <c r="O26" i="8"/>
  <c r="O26" i="7" s="1"/>
  <c r="P26" i="8"/>
  <c r="P26" i="7" s="1"/>
  <c r="Q26" i="8"/>
  <c r="Q26" i="7" s="1"/>
  <c r="R26" i="8"/>
  <c r="R26" i="7" s="1"/>
  <c r="S26" i="8"/>
  <c r="S26" i="7" s="1"/>
  <c r="T26" i="8"/>
  <c r="T26" i="7" s="1"/>
  <c r="U26" i="8"/>
  <c r="U26" i="7" s="1"/>
  <c r="V26" i="8"/>
  <c r="V26" i="7" s="1"/>
  <c r="B27" i="8"/>
  <c r="C27" i="8"/>
  <c r="C27" i="7" s="1"/>
  <c r="D27" i="8"/>
  <c r="D27" i="7" s="1"/>
  <c r="E27" i="8"/>
  <c r="E27" i="7" s="1"/>
  <c r="F27" i="8"/>
  <c r="F27" i="7" s="1"/>
  <c r="G27" i="8"/>
  <c r="G27" i="7" s="1"/>
  <c r="H27" i="8"/>
  <c r="H27" i="7" s="1"/>
  <c r="I27" i="8"/>
  <c r="I27" i="7" s="1"/>
  <c r="J27" i="8"/>
  <c r="J27" i="7" s="1"/>
  <c r="K27" i="8"/>
  <c r="K27" i="7" s="1"/>
  <c r="L27" i="8"/>
  <c r="L27" i="7" s="1"/>
  <c r="M27" i="8"/>
  <c r="M27" i="7" s="1"/>
  <c r="N27" i="8"/>
  <c r="N27" i="7" s="1"/>
  <c r="O27" i="8"/>
  <c r="O27" i="7" s="1"/>
  <c r="P27" i="8"/>
  <c r="P27" i="7" s="1"/>
  <c r="Q27" i="8"/>
  <c r="Q27" i="7" s="1"/>
  <c r="R27" i="8"/>
  <c r="R27" i="7" s="1"/>
  <c r="S27" i="8"/>
  <c r="S27" i="7" s="1"/>
  <c r="T27" i="8"/>
  <c r="T27" i="7" s="1"/>
  <c r="U27" i="8"/>
  <c r="U27" i="7" s="1"/>
  <c r="V27" i="8"/>
  <c r="V27" i="7" s="1"/>
  <c r="B28" i="8"/>
  <c r="C28" i="8"/>
  <c r="C28" i="7" s="1"/>
  <c r="D28" i="8"/>
  <c r="D28" i="7" s="1"/>
  <c r="E28" i="8"/>
  <c r="E28" i="7" s="1"/>
  <c r="F28" i="8"/>
  <c r="F28" i="7" s="1"/>
  <c r="G28" i="8"/>
  <c r="G28" i="7" s="1"/>
  <c r="H28" i="8"/>
  <c r="H28" i="7" s="1"/>
  <c r="I28" i="8"/>
  <c r="I28" i="7" s="1"/>
  <c r="J28" i="8"/>
  <c r="J28" i="7" s="1"/>
  <c r="K28" i="8"/>
  <c r="K28" i="7" s="1"/>
  <c r="L28" i="8"/>
  <c r="L28" i="7" s="1"/>
  <c r="M28" i="8"/>
  <c r="M28" i="7" s="1"/>
  <c r="N28" i="8"/>
  <c r="N28" i="7" s="1"/>
  <c r="O28" i="8"/>
  <c r="O28" i="7" s="1"/>
  <c r="P28" i="8"/>
  <c r="P28" i="7" s="1"/>
  <c r="Q28" i="8"/>
  <c r="Q28" i="7" s="1"/>
  <c r="R28" i="8"/>
  <c r="R28" i="7" s="1"/>
  <c r="S28" i="8"/>
  <c r="S28" i="7" s="1"/>
  <c r="T28" i="8"/>
  <c r="T28" i="7" s="1"/>
  <c r="U28" i="8"/>
  <c r="U28" i="7" s="1"/>
  <c r="V28" i="8"/>
  <c r="V28" i="7" s="1"/>
  <c r="B29" i="8"/>
  <c r="C29" i="8"/>
  <c r="C29" i="7" s="1"/>
  <c r="D29" i="8"/>
  <c r="D29" i="7" s="1"/>
  <c r="E29" i="8"/>
  <c r="E29" i="7" s="1"/>
  <c r="F29" i="8"/>
  <c r="F29" i="7" s="1"/>
  <c r="G29" i="8"/>
  <c r="G29" i="7" s="1"/>
  <c r="H29" i="8"/>
  <c r="H29" i="7" s="1"/>
  <c r="I29" i="8"/>
  <c r="I29" i="7" s="1"/>
  <c r="J29" i="8"/>
  <c r="K29" i="8"/>
  <c r="K29" i="7" s="1"/>
  <c r="L29" i="8"/>
  <c r="L29" i="7" s="1"/>
  <c r="M29" i="8"/>
  <c r="M29" i="7" s="1"/>
  <c r="N29" i="8"/>
  <c r="N29" i="7" s="1"/>
  <c r="O29" i="8"/>
  <c r="O29" i="7" s="1"/>
  <c r="P29" i="8"/>
  <c r="P29" i="7" s="1"/>
  <c r="Q29" i="8"/>
  <c r="Q29" i="7" s="1"/>
  <c r="R29" i="8"/>
  <c r="R29" i="7" s="1"/>
  <c r="S29" i="8"/>
  <c r="S29" i="7" s="1"/>
  <c r="T29" i="8"/>
  <c r="T29" i="7" s="1"/>
  <c r="U29" i="8"/>
  <c r="U29" i="7" s="1"/>
  <c r="V29" i="8"/>
  <c r="V29" i="7" s="1"/>
  <c r="B30" i="8"/>
  <c r="C30" i="8"/>
  <c r="C30" i="7" s="1"/>
  <c r="D30" i="8"/>
  <c r="D30" i="7" s="1"/>
  <c r="E30" i="8"/>
  <c r="E30" i="7" s="1"/>
  <c r="F30" i="8"/>
  <c r="F30" i="7" s="1"/>
  <c r="G30" i="8"/>
  <c r="G30" i="7" s="1"/>
  <c r="H30" i="8"/>
  <c r="H30" i="7" s="1"/>
  <c r="I30" i="8"/>
  <c r="I30" i="7" s="1"/>
  <c r="J30" i="8"/>
  <c r="J30" i="7" s="1"/>
  <c r="K30" i="8"/>
  <c r="K30" i="7" s="1"/>
  <c r="L30" i="8"/>
  <c r="L30" i="7" s="1"/>
  <c r="M30" i="8"/>
  <c r="M30" i="7" s="1"/>
  <c r="N30" i="8"/>
  <c r="N30" i="7" s="1"/>
  <c r="O30" i="8"/>
  <c r="O30" i="7" s="1"/>
  <c r="P30" i="8"/>
  <c r="P30" i="7" s="1"/>
  <c r="Q30" i="8"/>
  <c r="Q30" i="7" s="1"/>
  <c r="R30" i="8"/>
  <c r="R30" i="7" s="1"/>
  <c r="S30" i="8"/>
  <c r="S30" i="7" s="1"/>
  <c r="T30" i="8"/>
  <c r="T30" i="7" s="1"/>
  <c r="U30" i="8"/>
  <c r="U30" i="7" s="1"/>
  <c r="V30" i="8"/>
  <c r="V30" i="7" s="1"/>
  <c r="C3" i="8"/>
  <c r="C3" i="7" s="1"/>
  <c r="D3" i="8"/>
  <c r="D3" i="7" s="1"/>
  <c r="E3" i="8"/>
  <c r="E3" i="7" s="1"/>
  <c r="F3" i="8"/>
  <c r="F3" i="7" s="1"/>
  <c r="G3" i="8"/>
  <c r="G3" i="7" s="1"/>
  <c r="H3" i="8"/>
  <c r="H3" i="7" s="1"/>
  <c r="I3" i="8"/>
  <c r="J3" i="8"/>
  <c r="J3" i="7" s="1"/>
  <c r="K3" i="8"/>
  <c r="K3" i="7" s="1"/>
  <c r="L3" i="8"/>
  <c r="L3" i="7" s="1"/>
  <c r="M3" i="8"/>
  <c r="M3" i="7" s="1"/>
  <c r="N3" i="8"/>
  <c r="N3" i="7" s="1"/>
  <c r="O3" i="8"/>
  <c r="O3" i="7" s="1"/>
  <c r="P3" i="8"/>
  <c r="P3" i="7" s="1"/>
  <c r="Q3" i="8"/>
  <c r="R3" i="8"/>
  <c r="R3" i="7" s="1"/>
  <c r="S3" i="8"/>
  <c r="T3" i="8"/>
  <c r="T3" i="7" s="1"/>
  <c r="U3" i="8"/>
  <c r="V3" i="8"/>
  <c r="V3" i="7" s="1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V36" i="2"/>
  <c r="P36" i="2"/>
  <c r="N6" i="8"/>
  <c r="N6" i="7" s="1"/>
  <c r="H6" i="8"/>
  <c r="H6" i="7" s="1"/>
  <c r="B36" i="2"/>
  <c r="C31" i="2"/>
  <c r="C32" i="2" s="1"/>
  <c r="C33" i="2"/>
  <c r="C36" i="2"/>
  <c r="U31" i="8" l="1"/>
  <c r="Q31" i="8"/>
  <c r="I31" i="8"/>
  <c r="B25" i="7"/>
  <c r="B21" i="7"/>
  <c r="B16" i="7"/>
  <c r="B8" i="7"/>
  <c r="B28" i="7"/>
  <c r="B24" i="7"/>
  <c r="B20" i="7"/>
  <c r="B15" i="7"/>
  <c r="B11" i="7"/>
  <c r="B7" i="7"/>
  <c r="Q3" i="7"/>
  <c r="Q33" i="7" s="1"/>
  <c r="B29" i="7"/>
  <c r="B27" i="7"/>
  <c r="B23" i="7"/>
  <c r="B19" i="7"/>
  <c r="B18" i="7"/>
  <c r="B14" i="7"/>
  <c r="B4" i="7"/>
  <c r="B12" i="7"/>
  <c r="B30" i="7"/>
  <c r="B26" i="7"/>
  <c r="B22" i="7"/>
  <c r="B17" i="7"/>
  <c r="B13" i="7"/>
  <c r="B9" i="7"/>
  <c r="U3" i="7"/>
  <c r="U35" i="7" s="1"/>
  <c r="I3" i="7"/>
  <c r="B10" i="7"/>
  <c r="B6" i="7"/>
  <c r="L33" i="7"/>
  <c r="T4" i="7"/>
  <c r="T31" i="8"/>
  <c r="G31" i="8"/>
  <c r="P31" i="8"/>
  <c r="M31" i="8"/>
  <c r="S31" i="8"/>
  <c r="T36" i="7"/>
  <c r="K31" i="8"/>
  <c r="S3" i="7"/>
  <c r="S31" i="7" s="1"/>
  <c r="S32" i="7" s="1"/>
  <c r="V31" i="8"/>
  <c r="J31" i="8"/>
  <c r="K31" i="7"/>
  <c r="K32" i="7" s="1"/>
  <c r="N31" i="8"/>
  <c r="P35" i="7"/>
  <c r="H31" i="8"/>
  <c r="F31" i="8"/>
  <c r="E31" i="8"/>
  <c r="D31" i="8"/>
  <c r="O31" i="8"/>
  <c r="O36" i="7"/>
  <c r="J29" i="7"/>
  <c r="C31" i="8"/>
  <c r="R31" i="8"/>
  <c r="R20" i="7"/>
  <c r="R31" i="7" s="1"/>
  <c r="R32" i="7" s="1"/>
  <c r="O31" i="7"/>
  <c r="O32" i="7" s="1"/>
  <c r="K35" i="7"/>
  <c r="V31" i="7"/>
  <c r="N31" i="7"/>
  <c r="N32" i="7" s="1"/>
  <c r="O33" i="7"/>
  <c r="K36" i="7"/>
  <c r="T31" i="7"/>
  <c r="P31" i="7"/>
  <c r="P32" i="7" s="1"/>
  <c r="L31" i="7"/>
  <c r="L32" i="7" s="1"/>
  <c r="U36" i="7"/>
  <c r="M33" i="7"/>
  <c r="M36" i="7"/>
  <c r="T35" i="7"/>
  <c r="O35" i="7"/>
  <c r="U33" i="7"/>
  <c r="P33" i="7"/>
  <c r="K33" i="7"/>
  <c r="K34" i="7" s="1"/>
  <c r="V35" i="7"/>
  <c r="N35" i="7"/>
  <c r="L36" i="7"/>
  <c r="M35" i="7"/>
  <c r="T33" i="7"/>
  <c r="U31" i="7"/>
  <c r="M31" i="7"/>
  <c r="M32" i="7" s="1"/>
  <c r="P36" i="7"/>
  <c r="L35" i="7"/>
  <c r="V33" i="7"/>
  <c r="N33" i="7"/>
  <c r="V36" i="7"/>
  <c r="R36" i="7"/>
  <c r="N36" i="7"/>
  <c r="C34" i="2"/>
  <c r="B2" i="3"/>
  <c r="Y2" i="3" s="1"/>
  <c r="C2" i="3"/>
  <c r="Z2" i="3" s="1"/>
  <c r="D2" i="3"/>
  <c r="AA2" i="3" s="1"/>
  <c r="E2" i="3"/>
  <c r="AB2" i="3" s="1"/>
  <c r="F2" i="3"/>
  <c r="AC2" i="3" s="1"/>
  <c r="G2" i="3"/>
  <c r="AD2" i="3" s="1"/>
  <c r="H2" i="3"/>
  <c r="AE2" i="3" s="1"/>
  <c r="I2" i="3"/>
  <c r="AF2" i="3" s="1"/>
  <c r="J2" i="3"/>
  <c r="AG2" i="3" s="1"/>
  <c r="K2" i="3"/>
  <c r="AH2" i="3" s="1"/>
  <c r="L2" i="3"/>
  <c r="AI2" i="3" s="1"/>
  <c r="M2" i="3"/>
  <c r="AJ2" i="3" s="1"/>
  <c r="N2" i="3"/>
  <c r="AK2" i="3" s="1"/>
  <c r="O2" i="3"/>
  <c r="AL2" i="3" s="1"/>
  <c r="P2" i="3"/>
  <c r="AM2" i="3" s="1"/>
  <c r="Q2" i="3"/>
  <c r="AN2" i="3" s="1"/>
  <c r="R2" i="3"/>
  <c r="AO2" i="3" s="1"/>
  <c r="S2" i="3"/>
  <c r="AP2" i="3" s="1"/>
  <c r="T2" i="3"/>
  <c r="AQ2" i="3" s="1"/>
  <c r="U2" i="3"/>
  <c r="AR2" i="3" s="1"/>
  <c r="V22" i="3"/>
  <c r="AS22" i="3" s="1"/>
  <c r="U20" i="3"/>
  <c r="AR20" i="3" s="1"/>
  <c r="V20" i="3"/>
  <c r="AS20" i="3" s="1"/>
  <c r="V21" i="3"/>
  <c r="AS21" i="3" s="1"/>
  <c r="U21" i="3"/>
  <c r="AR21" i="3" s="1"/>
  <c r="T20" i="3"/>
  <c r="AQ20" i="3" s="1"/>
  <c r="T19" i="3"/>
  <c r="AQ19" i="3" s="1"/>
  <c r="U19" i="3"/>
  <c r="AR19" i="3" s="1"/>
  <c r="V19" i="3"/>
  <c r="AS19" i="3" s="1"/>
  <c r="S19" i="3"/>
  <c r="AP19" i="3" s="1"/>
  <c r="S18" i="3"/>
  <c r="AP18" i="3" s="1"/>
  <c r="AO19" i="3" s="1"/>
  <c r="T18" i="3"/>
  <c r="AQ18" i="3" s="1"/>
  <c r="U18" i="3"/>
  <c r="AR18" i="3" s="1"/>
  <c r="V18" i="3"/>
  <c r="AS18" i="3" s="1"/>
  <c r="R18" i="3"/>
  <c r="AO18" i="3" s="1"/>
  <c r="R8" i="3"/>
  <c r="AO8" i="3" s="1"/>
  <c r="S8" i="3"/>
  <c r="AP8" i="3" s="1"/>
  <c r="T8" i="3"/>
  <c r="AQ8" i="3" s="1"/>
  <c r="U8" i="3"/>
  <c r="AR8" i="3" s="1"/>
  <c r="V8" i="3"/>
  <c r="AS8" i="3" s="1"/>
  <c r="R9" i="3"/>
  <c r="AO9" i="3" s="1"/>
  <c r="S9" i="3"/>
  <c r="AP9" i="3" s="1"/>
  <c r="T9" i="3"/>
  <c r="AQ9" i="3" s="1"/>
  <c r="U9" i="3"/>
  <c r="AR9" i="3" s="1"/>
  <c r="V9" i="3"/>
  <c r="AS9" i="3" s="1"/>
  <c r="R10" i="3"/>
  <c r="AO10" i="3" s="1"/>
  <c r="S10" i="3"/>
  <c r="AP10" i="3" s="1"/>
  <c r="T10" i="3"/>
  <c r="AQ10" i="3" s="1"/>
  <c r="U10" i="3"/>
  <c r="AR10" i="3" s="1"/>
  <c r="V10" i="3"/>
  <c r="AS10" i="3" s="1"/>
  <c r="R11" i="3"/>
  <c r="AO11" i="3" s="1"/>
  <c r="S11" i="3"/>
  <c r="AP11" i="3" s="1"/>
  <c r="T11" i="3"/>
  <c r="AQ11" i="3" s="1"/>
  <c r="U11" i="3"/>
  <c r="AR11" i="3" s="1"/>
  <c r="V11" i="3"/>
  <c r="AS11" i="3" s="1"/>
  <c r="R12" i="3"/>
  <c r="AO12" i="3" s="1"/>
  <c r="S12" i="3"/>
  <c r="AP12" i="3" s="1"/>
  <c r="T12" i="3"/>
  <c r="AQ12" i="3" s="1"/>
  <c r="U12" i="3"/>
  <c r="AR12" i="3" s="1"/>
  <c r="V12" i="3"/>
  <c r="AS12" i="3" s="1"/>
  <c r="R13" i="3"/>
  <c r="AO13" i="3" s="1"/>
  <c r="S13" i="3"/>
  <c r="AP13" i="3" s="1"/>
  <c r="T13" i="3"/>
  <c r="AQ13" i="3" s="1"/>
  <c r="U13" i="3"/>
  <c r="AR13" i="3" s="1"/>
  <c r="V13" i="3"/>
  <c r="AS13" i="3" s="1"/>
  <c r="R14" i="3"/>
  <c r="AO14" i="3" s="1"/>
  <c r="S14" i="3"/>
  <c r="AP14" i="3" s="1"/>
  <c r="T14" i="3"/>
  <c r="AQ14" i="3" s="1"/>
  <c r="U14" i="3"/>
  <c r="AR14" i="3" s="1"/>
  <c r="V14" i="3"/>
  <c r="AS14" i="3" s="1"/>
  <c r="R15" i="3"/>
  <c r="AO15" i="3" s="1"/>
  <c r="S15" i="3"/>
  <c r="AP15" i="3" s="1"/>
  <c r="T15" i="3"/>
  <c r="AQ15" i="3" s="1"/>
  <c r="U15" i="3"/>
  <c r="AR15" i="3" s="1"/>
  <c r="V15" i="3"/>
  <c r="AS15" i="3" s="1"/>
  <c r="R16" i="3"/>
  <c r="AO16" i="3" s="1"/>
  <c r="S16" i="3"/>
  <c r="AP16" i="3" s="1"/>
  <c r="T16" i="3"/>
  <c r="AQ16" i="3" s="1"/>
  <c r="U16" i="3"/>
  <c r="AR16" i="3" s="1"/>
  <c r="V16" i="3"/>
  <c r="AS16" i="3" s="1"/>
  <c r="R17" i="3"/>
  <c r="AO17" i="3" s="1"/>
  <c r="S17" i="3"/>
  <c r="AP17" i="3" s="1"/>
  <c r="T17" i="3"/>
  <c r="AQ17" i="3" s="1"/>
  <c r="U17" i="3"/>
  <c r="AR17" i="3" s="1"/>
  <c r="V17" i="3"/>
  <c r="AS17" i="3" s="1"/>
  <c r="G6" i="3"/>
  <c r="AD6" i="3" s="1"/>
  <c r="H6" i="3"/>
  <c r="AE6" i="3" s="1"/>
  <c r="I6" i="3"/>
  <c r="AF6" i="3" s="1"/>
  <c r="J6" i="3"/>
  <c r="AG6" i="3" s="1"/>
  <c r="K6" i="3"/>
  <c r="AH6" i="3" s="1"/>
  <c r="L6" i="3"/>
  <c r="AI6" i="3" s="1"/>
  <c r="M6" i="3"/>
  <c r="AJ6" i="3" s="1"/>
  <c r="N6" i="3"/>
  <c r="AK6" i="3" s="1"/>
  <c r="O6" i="3"/>
  <c r="AL6" i="3" s="1"/>
  <c r="P6" i="3"/>
  <c r="AM6" i="3" s="1"/>
  <c r="Q6" i="3"/>
  <c r="AN6" i="3" s="1"/>
  <c r="R6" i="3"/>
  <c r="AO6" i="3" s="1"/>
  <c r="S6" i="3"/>
  <c r="AP6" i="3" s="1"/>
  <c r="T6" i="3"/>
  <c r="AQ6" i="3" s="1"/>
  <c r="U6" i="3"/>
  <c r="AR6" i="3" s="1"/>
  <c r="V6" i="3"/>
  <c r="AS6" i="3" s="1"/>
  <c r="F5" i="3"/>
  <c r="AC5" i="3" s="1"/>
  <c r="G5" i="3"/>
  <c r="AD5" i="3" s="1"/>
  <c r="H5" i="3"/>
  <c r="AE5" i="3" s="1"/>
  <c r="I5" i="3"/>
  <c r="AF5" i="3" s="1"/>
  <c r="J5" i="3"/>
  <c r="AG5" i="3" s="1"/>
  <c r="K5" i="3"/>
  <c r="AH5" i="3" s="1"/>
  <c r="L5" i="3"/>
  <c r="AI5" i="3" s="1"/>
  <c r="M5" i="3"/>
  <c r="AJ5" i="3" s="1"/>
  <c r="N5" i="3"/>
  <c r="AK5" i="3" s="1"/>
  <c r="O5" i="3"/>
  <c r="AL5" i="3" s="1"/>
  <c r="P5" i="3"/>
  <c r="AM5" i="3" s="1"/>
  <c r="Q5" i="3"/>
  <c r="AN5" i="3" s="1"/>
  <c r="R5" i="3"/>
  <c r="AO5" i="3" s="1"/>
  <c r="S5" i="3"/>
  <c r="AP5" i="3" s="1"/>
  <c r="T5" i="3"/>
  <c r="AQ5" i="3" s="1"/>
  <c r="U5" i="3"/>
  <c r="AR5" i="3" s="1"/>
  <c r="V5" i="3"/>
  <c r="AS5" i="3" s="1"/>
  <c r="E4" i="3"/>
  <c r="AB4" i="3" s="1"/>
  <c r="F4" i="3"/>
  <c r="AC4" i="3" s="1"/>
  <c r="G4" i="3"/>
  <c r="AD4" i="3" s="1"/>
  <c r="H4" i="3"/>
  <c r="AE4" i="3" s="1"/>
  <c r="I4" i="3"/>
  <c r="AF4" i="3" s="1"/>
  <c r="J4" i="3"/>
  <c r="AG4" i="3" s="1"/>
  <c r="K4" i="3"/>
  <c r="AH4" i="3" s="1"/>
  <c r="L4" i="3"/>
  <c r="AI4" i="3" s="1"/>
  <c r="M4" i="3"/>
  <c r="AJ4" i="3" s="1"/>
  <c r="N4" i="3"/>
  <c r="AK4" i="3" s="1"/>
  <c r="O4" i="3"/>
  <c r="AL4" i="3" s="1"/>
  <c r="P4" i="3"/>
  <c r="AM4" i="3" s="1"/>
  <c r="Q4" i="3"/>
  <c r="AN4" i="3" s="1"/>
  <c r="R4" i="3"/>
  <c r="AO4" i="3" s="1"/>
  <c r="S4" i="3"/>
  <c r="AP4" i="3" s="1"/>
  <c r="T4" i="3"/>
  <c r="AQ4" i="3" s="1"/>
  <c r="U4" i="3"/>
  <c r="AR4" i="3" s="1"/>
  <c r="V4" i="3"/>
  <c r="AS4" i="3" s="1"/>
  <c r="D4" i="3"/>
  <c r="AA4" i="3" s="1"/>
  <c r="D3" i="3"/>
  <c r="AA3" i="3" s="1"/>
  <c r="E3" i="3"/>
  <c r="AB3" i="3" s="1"/>
  <c r="F3" i="3"/>
  <c r="AC3" i="3" s="1"/>
  <c r="G3" i="3"/>
  <c r="AD3" i="3" s="1"/>
  <c r="H3" i="3"/>
  <c r="AE3" i="3" s="1"/>
  <c r="I3" i="3"/>
  <c r="AF3" i="3" s="1"/>
  <c r="J3" i="3"/>
  <c r="AG3" i="3" s="1"/>
  <c r="K3" i="3"/>
  <c r="AH3" i="3" s="1"/>
  <c r="L3" i="3"/>
  <c r="AI3" i="3" s="1"/>
  <c r="M3" i="3"/>
  <c r="AJ3" i="3" s="1"/>
  <c r="N3" i="3"/>
  <c r="AK3" i="3" s="1"/>
  <c r="O3" i="3"/>
  <c r="AL3" i="3" s="1"/>
  <c r="P3" i="3"/>
  <c r="AM3" i="3" s="1"/>
  <c r="Q3" i="3"/>
  <c r="AN3" i="3" s="1"/>
  <c r="R3" i="3"/>
  <c r="AO3" i="3" s="1"/>
  <c r="S3" i="3"/>
  <c r="AP3" i="3" s="1"/>
  <c r="T3" i="3"/>
  <c r="AQ3" i="3" s="1"/>
  <c r="U3" i="3"/>
  <c r="AR3" i="3" s="1"/>
  <c r="V3" i="3"/>
  <c r="AS3" i="3" s="1"/>
  <c r="C3" i="3"/>
  <c r="Z3" i="3" s="1"/>
  <c r="V2" i="3"/>
  <c r="AS2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U31" i="2"/>
  <c r="U32" i="2" s="1"/>
  <c r="V31" i="2"/>
  <c r="V32" i="2" s="1"/>
  <c r="U33" i="2"/>
  <c r="V33" i="2"/>
  <c r="R31" i="2"/>
  <c r="R32" i="2" s="1"/>
  <c r="S31" i="2"/>
  <c r="S32" i="2" s="1"/>
  <c r="T31" i="2"/>
  <c r="T32" i="2" s="1"/>
  <c r="R33" i="2"/>
  <c r="S33" i="2"/>
  <c r="T33" i="2"/>
  <c r="R33" i="7" l="1"/>
  <c r="R35" i="7"/>
  <c r="L34" i="7"/>
  <c r="Q31" i="7"/>
  <c r="Q32" i="7" s="1"/>
  <c r="Q34" i="7" s="1"/>
  <c r="Q35" i="7"/>
  <c r="Q36" i="7"/>
  <c r="S35" i="7"/>
  <c r="S36" i="7"/>
  <c r="T34" i="2"/>
  <c r="S33" i="7"/>
  <c r="S34" i="7" s="1"/>
  <c r="S34" i="2"/>
  <c r="L43" i="7"/>
  <c r="N34" i="7"/>
  <c r="R34" i="7"/>
  <c r="R34" i="2"/>
  <c r="M34" i="7"/>
  <c r="P34" i="7"/>
  <c r="T32" i="7"/>
  <c r="T34" i="7" s="1"/>
  <c r="T46" i="7"/>
  <c r="T50" i="7"/>
  <c r="T54" i="7"/>
  <c r="T58" i="7"/>
  <c r="T62" i="7"/>
  <c r="T66" i="7"/>
  <c r="T70" i="7"/>
  <c r="T47" i="7"/>
  <c r="T51" i="7"/>
  <c r="T55" i="7"/>
  <c r="T59" i="7"/>
  <c r="T63" i="7"/>
  <c r="T67" i="7"/>
  <c r="T43" i="7"/>
  <c r="T44" i="7"/>
  <c r="T48" i="7"/>
  <c r="T52" i="7"/>
  <c r="T56" i="7"/>
  <c r="T60" i="7"/>
  <c r="T64" i="7"/>
  <c r="T68" i="7"/>
  <c r="T45" i="7"/>
  <c r="T49" i="7"/>
  <c r="T53" i="7"/>
  <c r="T57" i="7"/>
  <c r="T61" i="7"/>
  <c r="T65" i="7"/>
  <c r="T69" i="7"/>
  <c r="U32" i="7"/>
  <c r="U34" i="7" s="1"/>
  <c r="U43" i="7"/>
  <c r="O34" i="7"/>
  <c r="V32" i="7"/>
  <c r="V34" i="7" s="1"/>
  <c r="V44" i="7"/>
  <c r="V48" i="7"/>
  <c r="V52" i="7"/>
  <c r="V56" i="7"/>
  <c r="V60" i="7"/>
  <c r="V64" i="7"/>
  <c r="V68" i="7"/>
  <c r="V45" i="7"/>
  <c r="V49" i="7"/>
  <c r="V53" i="7"/>
  <c r="V57" i="7"/>
  <c r="V61" i="7"/>
  <c r="V65" i="7"/>
  <c r="V69" i="7"/>
  <c r="V46" i="7"/>
  <c r="V50" i="7"/>
  <c r="V54" i="7"/>
  <c r="V58" i="7"/>
  <c r="V62" i="7"/>
  <c r="V66" i="7"/>
  <c r="V70" i="7"/>
  <c r="V47" i="7"/>
  <c r="V51" i="7"/>
  <c r="V55" i="7"/>
  <c r="V59" i="7"/>
  <c r="V63" i="7"/>
  <c r="V67" i="7"/>
  <c r="V34" i="2"/>
  <c r="U34" i="2"/>
  <c r="Y41" i="7" l="1"/>
  <c r="F1" i="7" l="1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C1" i="7"/>
  <c r="D1" i="7"/>
  <c r="E1" i="7"/>
  <c r="Q16" i="3"/>
  <c r="AN16" i="3" s="1"/>
  <c r="P15" i="3"/>
  <c r="AM15" i="3" s="1"/>
  <c r="Q15" i="3"/>
  <c r="AN15" i="3" s="1"/>
  <c r="O14" i="3"/>
  <c r="AL14" i="3" s="1"/>
  <c r="P14" i="3"/>
  <c r="AM14" i="3" s="1"/>
  <c r="Q14" i="3"/>
  <c r="AN14" i="3" s="1"/>
  <c r="N13" i="3"/>
  <c r="AK13" i="3" s="1"/>
  <c r="O13" i="3"/>
  <c r="AL13" i="3" s="1"/>
  <c r="P13" i="3"/>
  <c r="AM13" i="3" s="1"/>
  <c r="Q13" i="3"/>
  <c r="AN13" i="3" s="1"/>
  <c r="M12" i="3"/>
  <c r="AJ12" i="3" s="1"/>
  <c r="N12" i="3"/>
  <c r="AK12" i="3" s="1"/>
  <c r="O12" i="3"/>
  <c r="AL12" i="3" s="1"/>
  <c r="P12" i="3"/>
  <c r="AM12" i="3" s="1"/>
  <c r="Q12" i="3"/>
  <c r="AN12" i="3" s="1"/>
  <c r="L11" i="3"/>
  <c r="AI11" i="3" s="1"/>
  <c r="M11" i="3"/>
  <c r="AJ11" i="3" s="1"/>
  <c r="N11" i="3"/>
  <c r="AK11" i="3" s="1"/>
  <c r="O11" i="3"/>
  <c r="AL11" i="3" s="1"/>
  <c r="P11" i="3"/>
  <c r="AM11" i="3" s="1"/>
  <c r="Q11" i="3"/>
  <c r="AN11" i="3" s="1"/>
  <c r="K10" i="3"/>
  <c r="AH10" i="3" s="1"/>
  <c r="L10" i="3"/>
  <c r="AI10" i="3" s="1"/>
  <c r="M10" i="3"/>
  <c r="AJ10" i="3" s="1"/>
  <c r="N10" i="3"/>
  <c r="AK10" i="3" s="1"/>
  <c r="O10" i="3"/>
  <c r="AL10" i="3" s="1"/>
  <c r="P10" i="3"/>
  <c r="AM10" i="3" s="1"/>
  <c r="Q10" i="3"/>
  <c r="AN10" i="3" s="1"/>
  <c r="J9" i="3"/>
  <c r="AG9" i="3" s="1"/>
  <c r="K9" i="3"/>
  <c r="AH9" i="3" s="1"/>
  <c r="L9" i="3"/>
  <c r="AI9" i="3" s="1"/>
  <c r="M9" i="3"/>
  <c r="AJ9" i="3" s="1"/>
  <c r="N9" i="3"/>
  <c r="AK9" i="3" s="1"/>
  <c r="O9" i="3"/>
  <c r="AL9" i="3" s="1"/>
  <c r="P9" i="3"/>
  <c r="AM9" i="3" s="1"/>
  <c r="Q9" i="3"/>
  <c r="AN9" i="3" s="1"/>
  <c r="I8" i="3"/>
  <c r="AF8" i="3" s="1"/>
  <c r="J8" i="3"/>
  <c r="AG8" i="3" s="1"/>
  <c r="K8" i="3"/>
  <c r="AH8" i="3" s="1"/>
  <c r="L8" i="3"/>
  <c r="AI8" i="3" s="1"/>
  <c r="M8" i="3"/>
  <c r="AJ8" i="3" s="1"/>
  <c r="N8" i="3"/>
  <c r="AK8" i="3" s="1"/>
  <c r="O8" i="3"/>
  <c r="AL8" i="3" s="1"/>
  <c r="P8" i="3"/>
  <c r="AM8" i="3" s="1"/>
  <c r="Q8" i="3"/>
  <c r="AN8" i="3" s="1"/>
  <c r="Q17" i="3"/>
  <c r="AN17" i="3" s="1"/>
  <c r="P16" i="3"/>
  <c r="AM16" i="3" s="1"/>
  <c r="O15" i="3"/>
  <c r="AL15" i="3" s="1"/>
  <c r="N14" i="3"/>
  <c r="AK14" i="3" s="1"/>
  <c r="M13" i="3"/>
  <c r="AJ13" i="3" s="1"/>
  <c r="L12" i="3"/>
  <c r="AI12" i="3" s="1"/>
  <c r="K11" i="3"/>
  <c r="AH11" i="3" s="1"/>
  <c r="J10" i="3"/>
  <c r="AG10" i="3" s="1"/>
  <c r="I9" i="3"/>
  <c r="AF9" i="3" s="1"/>
  <c r="H8" i="3"/>
  <c r="AE8" i="3" s="1"/>
  <c r="H7" i="3"/>
  <c r="AE7" i="3" s="1"/>
  <c r="I7" i="3"/>
  <c r="AF7" i="3" s="1"/>
  <c r="J7" i="3"/>
  <c r="AG7" i="3" s="1"/>
  <c r="K7" i="3"/>
  <c r="AH7" i="3" s="1"/>
  <c r="L7" i="3"/>
  <c r="AI7" i="3" s="1"/>
  <c r="M7" i="3"/>
  <c r="AJ7" i="3" s="1"/>
  <c r="N7" i="3"/>
  <c r="AK7" i="3" s="1"/>
  <c r="O7" i="3"/>
  <c r="AL7" i="3" s="1"/>
  <c r="P7" i="3"/>
  <c r="AM7" i="3" s="1"/>
  <c r="Q7" i="3"/>
  <c r="AN7" i="3" s="1"/>
  <c r="G7" i="3"/>
  <c r="AD7" i="3" s="1"/>
  <c r="R7" i="3"/>
  <c r="AO7" i="3" s="1"/>
  <c r="F6" i="3"/>
  <c r="AC6" i="3" s="1"/>
  <c r="E5" i="3"/>
  <c r="AB5" i="3" s="1"/>
  <c r="S7" i="3"/>
  <c r="AP7" i="3" s="1"/>
  <c r="T7" i="3"/>
  <c r="AQ7" i="3" s="1"/>
  <c r="U7" i="3"/>
  <c r="AR7" i="3" s="1"/>
  <c r="V7" i="3"/>
  <c r="AS7" i="3" s="1"/>
  <c r="M33" i="2"/>
  <c r="N33" i="2"/>
  <c r="O33" i="2"/>
  <c r="P33" i="2"/>
  <c r="Q33" i="2"/>
  <c r="M31" i="2"/>
  <c r="M32" i="2" s="1"/>
  <c r="N31" i="2"/>
  <c r="N32" i="2" s="1"/>
  <c r="O31" i="2"/>
  <c r="O32" i="2" s="1"/>
  <c r="P31" i="2"/>
  <c r="P32" i="2" s="1"/>
  <c r="Q31" i="2"/>
  <c r="Q32" i="2" s="1"/>
  <c r="V31" i="1"/>
  <c r="W31" i="1"/>
  <c r="F31" i="1"/>
  <c r="G31" i="1"/>
  <c r="H31" i="1"/>
  <c r="I31" i="1"/>
  <c r="I32" i="1" s="1"/>
  <c r="O34" i="2" l="1"/>
  <c r="Q34" i="2"/>
  <c r="N34" i="2"/>
  <c r="M34" i="2"/>
  <c r="P34" i="2"/>
  <c r="F1" i="9"/>
  <c r="D33" i="2"/>
  <c r="E33" i="2"/>
  <c r="F33" i="2"/>
  <c r="G33" i="2"/>
  <c r="H33" i="2"/>
  <c r="I33" i="2"/>
  <c r="J33" i="2"/>
  <c r="K33" i="2"/>
  <c r="L33" i="2"/>
  <c r="D31" i="2"/>
  <c r="D32" i="2" s="1"/>
  <c r="E31" i="2"/>
  <c r="E32" i="2" s="1"/>
  <c r="F31" i="2"/>
  <c r="F32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B31" i="2"/>
  <c r="B32" i="2" s="1"/>
  <c r="B33" i="2"/>
  <c r="B31" i="1"/>
  <c r="C31" i="1"/>
  <c r="D31" i="1"/>
  <c r="E31" i="1"/>
  <c r="K31" i="1"/>
  <c r="L31" i="1"/>
  <c r="K34" i="2" l="1"/>
  <c r="H34" i="2"/>
  <c r="L34" i="2"/>
  <c r="F34" i="2"/>
  <c r="D34" i="2"/>
  <c r="B34" i="2"/>
  <c r="I34" i="2"/>
  <c r="J34" i="2"/>
  <c r="E34" i="2"/>
  <c r="G34" i="2"/>
  <c r="C75" i="6"/>
  <c r="D75" i="6"/>
  <c r="B75" i="6"/>
  <c r="H1" i="9" s="1"/>
  <c r="C26" i="6" l="1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C1" i="6"/>
  <c r="C43" i="6" s="1"/>
  <c r="D1" i="6"/>
  <c r="D43" i="6" s="1"/>
  <c r="E1" i="6"/>
  <c r="E43" i="6" s="1"/>
  <c r="F1" i="6"/>
  <c r="F43" i="6" s="1"/>
  <c r="G1" i="6"/>
  <c r="G43" i="6" s="1"/>
  <c r="H1" i="6"/>
  <c r="H43" i="6" s="1"/>
  <c r="I1" i="6"/>
  <c r="I43" i="6" s="1"/>
  <c r="J1" i="6"/>
  <c r="J43" i="6" s="1"/>
  <c r="K1" i="6"/>
  <c r="K43" i="6" s="1"/>
  <c r="L1" i="6"/>
  <c r="L43" i="6" s="1"/>
  <c r="M1" i="6"/>
  <c r="M43" i="6" s="1"/>
  <c r="N1" i="6"/>
  <c r="N43" i="6" s="1"/>
  <c r="O1" i="6"/>
  <c r="O43" i="6" s="1"/>
  <c r="P1" i="6"/>
  <c r="P43" i="6" s="1"/>
  <c r="Q1" i="6"/>
  <c r="Q43" i="6" s="1"/>
  <c r="R1" i="6"/>
  <c r="R43" i="6" s="1"/>
  <c r="S1" i="6"/>
  <c r="S43" i="6" s="1"/>
  <c r="U1" i="6"/>
  <c r="U43" i="6" s="1"/>
  <c r="AA2" i="8"/>
  <c r="B1" i="8"/>
  <c r="B1" i="7" s="1"/>
  <c r="L31" i="8" l="1"/>
  <c r="V1" i="6"/>
  <c r="V43" i="6" s="1"/>
  <c r="V42" i="7"/>
  <c r="V3" i="6"/>
  <c r="R3" i="6"/>
  <c r="N3" i="6"/>
  <c r="S25" i="6"/>
  <c r="O25" i="6"/>
  <c r="U24" i="6"/>
  <c r="Q24" i="6"/>
  <c r="M24" i="6"/>
  <c r="S23" i="6"/>
  <c r="O23" i="6"/>
  <c r="U22" i="6"/>
  <c r="Q22" i="6"/>
  <c r="M22" i="6"/>
  <c r="S21" i="6"/>
  <c r="O21" i="6"/>
  <c r="U20" i="6"/>
  <c r="Q20" i="6"/>
  <c r="M20" i="6"/>
  <c r="S19" i="6"/>
  <c r="O19" i="6"/>
  <c r="U18" i="6"/>
  <c r="Q18" i="6"/>
  <c r="M18" i="6"/>
  <c r="S17" i="6"/>
  <c r="O17" i="6"/>
  <c r="U16" i="6"/>
  <c r="Q16" i="6"/>
  <c r="M16" i="6"/>
  <c r="S15" i="6"/>
  <c r="O15" i="6"/>
  <c r="U14" i="6"/>
  <c r="Q14" i="6"/>
  <c r="M14" i="6"/>
  <c r="S13" i="6"/>
  <c r="O13" i="6"/>
  <c r="U12" i="6"/>
  <c r="Q12" i="6"/>
  <c r="M12" i="6"/>
  <c r="S11" i="6"/>
  <c r="O11" i="6"/>
  <c r="U10" i="6"/>
  <c r="Q10" i="6"/>
  <c r="M10" i="6"/>
  <c r="S9" i="6"/>
  <c r="O9" i="6"/>
  <c r="U8" i="6"/>
  <c r="Q8" i="6"/>
  <c r="M8" i="6"/>
  <c r="S7" i="6"/>
  <c r="O7" i="6"/>
  <c r="U6" i="6"/>
  <c r="Q6" i="6"/>
  <c r="M6" i="6"/>
  <c r="S5" i="6"/>
  <c r="O5" i="6"/>
  <c r="U4" i="6"/>
  <c r="Q4" i="6"/>
  <c r="M4" i="6"/>
  <c r="T1" i="6"/>
  <c r="T43" i="6" s="1"/>
  <c r="T42" i="7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42" i="7"/>
  <c r="T3" i="6"/>
  <c r="P3" i="6"/>
  <c r="L3" i="6"/>
  <c r="D3" i="6"/>
  <c r="U25" i="6"/>
  <c r="Q25" i="6"/>
  <c r="M25" i="6"/>
  <c r="S24" i="6"/>
  <c r="O24" i="6"/>
  <c r="U23" i="6"/>
  <c r="Q23" i="6"/>
  <c r="M23" i="6"/>
  <c r="S22" i="6"/>
  <c r="O22" i="6"/>
  <c r="U21" i="6"/>
  <c r="Q21" i="6"/>
  <c r="M21" i="6"/>
  <c r="S20" i="6"/>
  <c r="O20" i="6"/>
  <c r="U19" i="6"/>
  <c r="Q19" i="6"/>
  <c r="M19" i="6"/>
  <c r="S18" i="6"/>
  <c r="O18" i="6"/>
  <c r="U17" i="6"/>
  <c r="Q17" i="6"/>
  <c r="M17" i="6"/>
  <c r="S16" i="6"/>
  <c r="O16" i="6"/>
  <c r="U15" i="6"/>
  <c r="Q15" i="6"/>
  <c r="M15" i="6"/>
  <c r="S14" i="6"/>
  <c r="O14" i="6"/>
  <c r="U13" i="6"/>
  <c r="Q13" i="6"/>
  <c r="M13" i="6"/>
  <c r="S12" i="6"/>
  <c r="O12" i="6"/>
  <c r="U11" i="6"/>
  <c r="Q11" i="6"/>
  <c r="M11" i="6"/>
  <c r="S10" i="6"/>
  <c r="O10" i="6"/>
  <c r="U9" i="6"/>
  <c r="Q9" i="6"/>
  <c r="M9" i="6"/>
  <c r="S8" i="6"/>
  <c r="O8" i="6"/>
  <c r="U7" i="6"/>
  <c r="Q7" i="6"/>
  <c r="M7" i="6"/>
  <c r="S6" i="6"/>
  <c r="O6" i="6"/>
  <c r="U5" i="6"/>
  <c r="Q5" i="6"/>
  <c r="M5" i="6"/>
  <c r="S4" i="6"/>
  <c r="O4" i="6"/>
  <c r="U30" i="6"/>
  <c r="Q30" i="6"/>
  <c r="M30" i="6"/>
  <c r="S29" i="6"/>
  <c r="O29" i="6"/>
  <c r="U28" i="6"/>
  <c r="Q28" i="6"/>
  <c r="M28" i="6"/>
  <c r="S27" i="6"/>
  <c r="O27" i="6"/>
  <c r="U26" i="6"/>
  <c r="Q26" i="6"/>
  <c r="M26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S30" i="6"/>
  <c r="O30" i="6"/>
  <c r="U29" i="6"/>
  <c r="Q29" i="6"/>
  <c r="M29" i="6"/>
  <c r="S28" i="6"/>
  <c r="O28" i="6"/>
  <c r="U27" i="6"/>
  <c r="Q27" i="6"/>
  <c r="M27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U65" i="7" l="1"/>
  <c r="U63" i="7"/>
  <c r="U61" i="7"/>
  <c r="U59" i="7"/>
  <c r="U57" i="7"/>
  <c r="U55" i="7"/>
  <c r="U53" i="7"/>
  <c r="U51" i="7"/>
  <c r="U49" i="7"/>
  <c r="U47" i="7"/>
  <c r="U45" i="7"/>
  <c r="U70" i="7"/>
  <c r="U68" i="7"/>
  <c r="U66" i="7"/>
  <c r="U69" i="7"/>
  <c r="U67" i="7"/>
  <c r="U44" i="7"/>
  <c r="U46" i="7"/>
  <c r="U48" i="7"/>
  <c r="U50" i="7"/>
  <c r="U52" i="7"/>
  <c r="U54" i="7"/>
  <c r="U56" i="7"/>
  <c r="U58" i="7"/>
  <c r="U60" i="7"/>
  <c r="U62" i="7"/>
  <c r="U64" i="7"/>
  <c r="V43" i="7"/>
  <c r="J42" i="7"/>
  <c r="K42" i="7"/>
  <c r="L42" i="7"/>
  <c r="M42" i="7"/>
  <c r="N42" i="7"/>
  <c r="O42" i="7"/>
  <c r="P42" i="7"/>
  <c r="Q42" i="7"/>
  <c r="R42" i="7"/>
  <c r="S42" i="7"/>
  <c r="C42" i="7"/>
  <c r="D42" i="7"/>
  <c r="E42" i="7"/>
  <c r="F42" i="7"/>
  <c r="G42" i="7"/>
  <c r="H42" i="7"/>
  <c r="I42" i="7"/>
  <c r="B1" i="3"/>
  <c r="B42" i="7" l="1"/>
  <c r="B1" i="6"/>
  <c r="B43" i="6" s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67" i="7" l="1"/>
  <c r="A101" i="7" s="1"/>
  <c r="E6" i="9" s="1"/>
  <c r="A27" i="6"/>
  <c r="A68" i="6" s="1"/>
  <c r="A100" i="6" s="1"/>
  <c r="G6" i="9" s="1"/>
  <c r="A59" i="7"/>
  <c r="A93" i="7" s="1"/>
  <c r="E2" i="9" s="1"/>
  <c r="A19" i="6"/>
  <c r="A60" i="6" s="1"/>
  <c r="A92" i="6" s="1"/>
  <c r="G9" i="9" s="1"/>
  <c r="A51" i="7"/>
  <c r="A85" i="7" s="1"/>
  <c r="E18" i="9" s="1"/>
  <c r="A11" i="6"/>
  <c r="A52" i="6" s="1"/>
  <c r="A84" i="6" s="1"/>
  <c r="G17" i="9" s="1"/>
  <c r="A70" i="7"/>
  <c r="A104" i="7" s="1"/>
  <c r="E10" i="9" s="1"/>
  <c r="A30" i="6"/>
  <c r="A71" i="6" s="1"/>
  <c r="A103" i="6" s="1"/>
  <c r="G13" i="9" s="1"/>
  <c r="A62" i="7"/>
  <c r="A96" i="7" s="1"/>
  <c r="E12" i="9" s="1"/>
  <c r="A22" i="6"/>
  <c r="A63" i="6" s="1"/>
  <c r="A95" i="6" s="1"/>
  <c r="G7" i="9" s="1"/>
  <c r="A54" i="7"/>
  <c r="A88" i="7" s="1"/>
  <c r="E19" i="9" s="1"/>
  <c r="A14" i="6"/>
  <c r="A55" i="6" s="1"/>
  <c r="A87" i="6" s="1"/>
  <c r="G16" i="9" s="1"/>
  <c r="A50" i="7"/>
  <c r="A84" i="7" s="1"/>
  <c r="E17" i="9" s="1"/>
  <c r="A10" i="6"/>
  <c r="A51" i="6" s="1"/>
  <c r="A83" i="6" s="1"/>
  <c r="G20" i="9" s="1"/>
  <c r="A69" i="7"/>
  <c r="A103" i="7" s="1"/>
  <c r="E8" i="9" s="1"/>
  <c r="A29" i="6"/>
  <c r="A70" i="6" s="1"/>
  <c r="A102" i="6" s="1"/>
  <c r="G5" i="9" s="1"/>
  <c r="A65" i="7"/>
  <c r="A99" i="7" s="1"/>
  <c r="E15" i="9" s="1"/>
  <c r="A25" i="6"/>
  <c r="A66" i="6" s="1"/>
  <c r="A98" i="6" s="1"/>
  <c r="G14" i="9" s="1"/>
  <c r="A61" i="7"/>
  <c r="A95" i="7" s="1"/>
  <c r="E13" i="9" s="1"/>
  <c r="A21" i="6"/>
  <c r="A62" i="6" s="1"/>
  <c r="A94" i="6" s="1"/>
  <c r="G4" i="9" s="1"/>
  <c r="A57" i="7"/>
  <c r="A91" i="7" s="1"/>
  <c r="E20" i="9" s="1"/>
  <c r="A17" i="6"/>
  <c r="A58" i="6" s="1"/>
  <c r="A90" i="6" s="1"/>
  <c r="G21" i="9" s="1"/>
  <c r="A53" i="7"/>
  <c r="A87" i="7" s="1"/>
  <c r="E26" i="9" s="1"/>
  <c r="A13" i="6"/>
  <c r="A54" i="6" s="1"/>
  <c r="A86" i="6" s="1"/>
  <c r="G25" i="9" s="1"/>
  <c r="A49" i="7"/>
  <c r="A83" i="7" s="1"/>
  <c r="E14" i="9" s="1"/>
  <c r="A9" i="6"/>
  <c r="A50" i="6" s="1"/>
  <c r="A82" i="6" s="1"/>
  <c r="G12" i="9" s="1"/>
  <c r="A45" i="7"/>
  <c r="A79" i="7" s="1"/>
  <c r="E5" i="9" s="1"/>
  <c r="A5" i="6"/>
  <c r="A46" i="6" s="1"/>
  <c r="A78" i="6" s="1"/>
  <c r="G19" i="9" s="1"/>
  <c r="A43" i="7"/>
  <c r="A77" i="7" s="1"/>
  <c r="E7" i="9" s="1"/>
  <c r="A3" i="6"/>
  <c r="A44" i="6" s="1"/>
  <c r="A76" i="6" s="1"/>
  <c r="G8" i="9" s="1"/>
  <c r="A63" i="7"/>
  <c r="A97" i="7" s="1"/>
  <c r="E22" i="9" s="1"/>
  <c r="A23" i="6"/>
  <c r="A64" i="6" s="1"/>
  <c r="A96" i="6" s="1"/>
  <c r="G23" i="9" s="1"/>
  <c r="A55" i="7"/>
  <c r="A89" i="7" s="1"/>
  <c r="E16" i="9" s="1"/>
  <c r="A15" i="6"/>
  <c r="A56" i="6" s="1"/>
  <c r="A88" i="6" s="1"/>
  <c r="G11" i="9" s="1"/>
  <c r="A47" i="7"/>
  <c r="A81" i="7" s="1"/>
  <c r="E29" i="9" s="1"/>
  <c r="A7" i="6"/>
  <c r="A48" i="6" s="1"/>
  <c r="A80" i="6" s="1"/>
  <c r="G29" i="9" s="1"/>
  <c r="A66" i="7"/>
  <c r="A100" i="7" s="1"/>
  <c r="E3" i="9" s="1"/>
  <c r="A26" i="6"/>
  <c r="A67" i="6" s="1"/>
  <c r="A99" i="6" s="1"/>
  <c r="G3" i="9" s="1"/>
  <c r="A58" i="7"/>
  <c r="A92" i="7" s="1"/>
  <c r="E24" i="9" s="1"/>
  <c r="A18" i="6"/>
  <c r="A59" i="6" s="1"/>
  <c r="A91" i="6" s="1"/>
  <c r="G22" i="9" s="1"/>
  <c r="A46" i="7"/>
  <c r="A80" i="7" s="1"/>
  <c r="E9" i="9" s="1"/>
  <c r="A6" i="6"/>
  <c r="A47" i="6" s="1"/>
  <c r="A79" i="6" s="1"/>
  <c r="G18" i="9" s="1"/>
  <c r="A68" i="7"/>
  <c r="A102" i="7" s="1"/>
  <c r="E11" i="9" s="1"/>
  <c r="A28" i="6"/>
  <c r="A69" i="6" s="1"/>
  <c r="A101" i="6" s="1"/>
  <c r="G15" i="9" s="1"/>
  <c r="A64" i="7"/>
  <c r="A98" i="7" s="1"/>
  <c r="E23" i="9" s="1"/>
  <c r="A24" i="6"/>
  <c r="A65" i="6" s="1"/>
  <c r="A97" i="6" s="1"/>
  <c r="G26" i="9" s="1"/>
  <c r="A60" i="7"/>
  <c r="A94" i="7" s="1"/>
  <c r="E28" i="9" s="1"/>
  <c r="A20" i="6"/>
  <c r="A61" i="6" s="1"/>
  <c r="A93" i="6" s="1"/>
  <c r="G28" i="9" s="1"/>
  <c r="A56" i="7"/>
  <c r="A90" i="7" s="1"/>
  <c r="E27" i="9" s="1"/>
  <c r="A16" i="6"/>
  <c r="A57" i="6" s="1"/>
  <c r="A89" i="6" s="1"/>
  <c r="G27" i="9" s="1"/>
  <c r="A52" i="7"/>
  <c r="A86" i="7" s="1"/>
  <c r="E21" i="9" s="1"/>
  <c r="A12" i="6"/>
  <c r="A53" i="6" s="1"/>
  <c r="A85" i="6" s="1"/>
  <c r="G10" i="9" s="1"/>
  <c r="A48" i="7"/>
  <c r="A82" i="7" s="1"/>
  <c r="E4" i="9" s="1"/>
  <c r="A8" i="6"/>
  <c r="A49" i="6" s="1"/>
  <c r="A81" i="6" s="1"/>
  <c r="G2" i="9" s="1"/>
  <c r="A44" i="7"/>
  <c r="A78" i="7" s="1"/>
  <c r="E25" i="9" s="1"/>
  <c r="A4" i="6"/>
  <c r="A45" i="6" s="1"/>
  <c r="A77" i="6" s="1"/>
  <c r="G24" i="9" s="1"/>
  <c r="B3" i="8"/>
  <c r="B2" i="7"/>
  <c r="B2" i="6" s="1"/>
  <c r="B3" i="7" l="1"/>
  <c r="A26" i="8"/>
  <c r="A27" i="8"/>
  <c r="A28" i="8"/>
  <c r="A29" i="8"/>
  <c r="Y29" i="8" s="1"/>
  <c r="B3" i="9" s="1"/>
  <c r="A30" i="8"/>
  <c r="A16" i="8"/>
  <c r="A17" i="8"/>
  <c r="A18" i="8"/>
  <c r="Y18" i="8" s="1"/>
  <c r="B24" i="9" s="1"/>
  <c r="A19" i="8"/>
  <c r="A20" i="8"/>
  <c r="A21" i="8"/>
  <c r="A22" i="8"/>
  <c r="A23" i="8"/>
  <c r="Y26" i="8" s="1"/>
  <c r="B25" i="9" s="1"/>
  <c r="A24" i="8"/>
  <c r="A25" i="8"/>
  <c r="Y17" i="8" s="1"/>
  <c r="B28" i="9" s="1"/>
  <c r="A9" i="8"/>
  <c r="A10" i="8"/>
  <c r="A11" i="8"/>
  <c r="A12" i="8"/>
  <c r="A13" i="8"/>
  <c r="A14" i="8"/>
  <c r="A15" i="8"/>
  <c r="Y15" i="8" s="1"/>
  <c r="B17" i="9" s="1"/>
  <c r="A4" i="8"/>
  <c r="A5" i="8"/>
  <c r="A6" i="8"/>
  <c r="A7" i="8"/>
  <c r="Y20" i="8" s="1"/>
  <c r="B21" i="9" s="1"/>
  <c r="A8" i="8"/>
  <c r="A3" i="8"/>
  <c r="B3" i="6" l="1"/>
  <c r="B33" i="7"/>
  <c r="B36" i="7"/>
  <c r="B35" i="7"/>
  <c r="B31" i="7"/>
  <c r="Y19" i="8"/>
  <c r="B2" i="9" s="1"/>
  <c r="Y10" i="8"/>
  <c r="B11" i="9" s="1"/>
  <c r="Y23" i="8"/>
  <c r="B4" i="9" s="1"/>
  <c r="Y21" i="8"/>
  <c r="B26" i="9" s="1"/>
  <c r="Y22" i="8"/>
  <c r="B6" i="9" s="1"/>
  <c r="Y28" i="8"/>
  <c r="B20" i="9" s="1"/>
  <c r="Y24" i="8"/>
  <c r="B9" i="9" s="1"/>
  <c r="Y27" i="8"/>
  <c r="B15" i="9" s="1"/>
  <c r="Y16" i="8"/>
  <c r="B19" i="9" s="1"/>
  <c r="Y12" i="8"/>
  <c r="B16" i="9" s="1"/>
  <c r="Y8" i="8"/>
  <c r="B7" i="9" s="1"/>
  <c r="Y3" i="8"/>
  <c r="B12" i="9" s="1"/>
  <c r="Y11" i="8"/>
  <c r="B23" i="9" s="1"/>
  <c r="Y30" i="8"/>
  <c r="B14" i="9" s="1"/>
  <c r="Y9" i="8"/>
  <c r="B5" i="9" s="1"/>
  <c r="Y4" i="8"/>
  <c r="B13" i="9" s="1"/>
  <c r="Y6" i="8"/>
  <c r="B18" i="9" s="1"/>
  <c r="Y13" i="8"/>
  <c r="B8" i="9" s="1"/>
  <c r="Y14" i="8"/>
  <c r="B29" i="9" s="1"/>
  <c r="Y25" i="8"/>
  <c r="B22" i="9" s="1"/>
  <c r="Y7" i="8"/>
  <c r="B10" i="9" s="1"/>
  <c r="Y5" i="8"/>
  <c r="B27" i="9" s="1"/>
  <c r="B31" i="8"/>
  <c r="U33" i="1"/>
  <c r="V33" i="1"/>
  <c r="W33" i="1"/>
  <c r="X33" i="1"/>
  <c r="Y33" i="1"/>
  <c r="U31" i="1"/>
  <c r="U32" i="1" s="1"/>
  <c r="V32" i="1"/>
  <c r="W32" i="1"/>
  <c r="X31" i="1"/>
  <c r="X32" i="1" s="1"/>
  <c r="Y31" i="1"/>
  <c r="Y32" i="1" s="1"/>
  <c r="S31" i="1"/>
  <c r="S32" i="1" s="1"/>
  <c r="C32" i="1"/>
  <c r="D32" i="1"/>
  <c r="E32" i="1"/>
  <c r="F32" i="1"/>
  <c r="G32" i="1"/>
  <c r="H32" i="1"/>
  <c r="J31" i="1"/>
  <c r="J32" i="1" s="1"/>
  <c r="K32" i="1"/>
  <c r="L32" i="1"/>
  <c r="M31" i="1"/>
  <c r="M32" i="1" s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W6" i="8" l="1"/>
  <c r="W24" i="8"/>
  <c r="W15" i="8"/>
  <c r="W7" i="8"/>
  <c r="W29" i="8"/>
  <c r="W23" i="8"/>
  <c r="W18" i="8"/>
  <c r="W25" i="8"/>
  <c r="W16" i="8"/>
  <c r="W5" i="8"/>
  <c r="W4" i="8"/>
  <c r="W30" i="8"/>
  <c r="W22" i="8"/>
  <c r="W13" i="8"/>
  <c r="W21" i="8"/>
  <c r="W12" i="8"/>
  <c r="W17" i="8"/>
  <c r="W28" i="8"/>
  <c r="W20" i="8"/>
  <c r="W11" i="8"/>
  <c r="W27" i="8"/>
  <c r="W19" i="8"/>
  <c r="W14" i="8"/>
  <c r="W8" i="8"/>
  <c r="W10" i="8"/>
  <c r="W26" i="8"/>
  <c r="W9" i="8"/>
  <c r="W3" i="8"/>
  <c r="B43" i="7"/>
  <c r="B45" i="7"/>
  <c r="B49" i="7"/>
  <c r="B53" i="7"/>
  <c r="B57" i="7"/>
  <c r="B61" i="7"/>
  <c r="B65" i="7"/>
  <c r="B69" i="7"/>
  <c r="B47" i="7"/>
  <c r="B51" i="7"/>
  <c r="B55" i="7"/>
  <c r="B59" i="7"/>
  <c r="B63" i="7"/>
  <c r="B67" i="7"/>
  <c r="B44" i="7"/>
  <c r="B48" i="7"/>
  <c r="B52" i="7"/>
  <c r="B56" i="7"/>
  <c r="B60" i="7"/>
  <c r="B64" i="7"/>
  <c r="B68" i="7"/>
  <c r="B46" i="7"/>
  <c r="B50" i="7"/>
  <c r="B54" i="7"/>
  <c r="B58" i="7"/>
  <c r="B62" i="7"/>
  <c r="B66" i="7"/>
  <c r="B70" i="7"/>
  <c r="B32" i="7"/>
  <c r="B34" i="7" s="1"/>
  <c r="B35" i="6"/>
  <c r="B31" i="6"/>
  <c r="B32" i="6" s="1"/>
  <c r="B33" i="6"/>
  <c r="V34" i="1"/>
  <c r="W34" i="1"/>
  <c r="D34" i="1"/>
  <c r="C34" i="1"/>
  <c r="L34" i="1"/>
  <c r="Y34" i="1"/>
  <c r="U34" i="1"/>
  <c r="H34" i="1"/>
  <c r="E34" i="1"/>
  <c r="S34" i="1"/>
  <c r="X34" i="1"/>
  <c r="O34" i="1"/>
  <c r="Q34" i="1"/>
  <c r="P34" i="1"/>
  <c r="N34" i="1"/>
  <c r="R34" i="1"/>
  <c r="M34" i="1"/>
  <c r="K34" i="1"/>
  <c r="J34" i="1"/>
  <c r="I34" i="1"/>
  <c r="G34" i="1"/>
  <c r="F34" i="1"/>
  <c r="Z33" i="1"/>
  <c r="Z31" i="1"/>
  <c r="Z32" i="1" s="1"/>
  <c r="AA33" i="1"/>
  <c r="AA31" i="1"/>
  <c r="AA32" i="1" s="1"/>
  <c r="AB33" i="1"/>
  <c r="AB31" i="1"/>
  <c r="AB32" i="1" s="1"/>
  <c r="B32" i="1"/>
  <c r="B34" i="1" s="1"/>
  <c r="C31" i="7"/>
  <c r="C33" i="7"/>
  <c r="D31" i="7"/>
  <c r="D33" i="7"/>
  <c r="E31" i="7"/>
  <c r="E33" i="7"/>
  <c r="F31" i="7"/>
  <c r="F33" i="7"/>
  <c r="G31" i="7"/>
  <c r="G33" i="7"/>
  <c r="H31" i="7"/>
  <c r="H33" i="7"/>
  <c r="I31" i="7"/>
  <c r="I33" i="7"/>
  <c r="J31" i="7"/>
  <c r="J33" i="7"/>
  <c r="J36" i="7"/>
  <c r="I36" i="7"/>
  <c r="H36" i="7"/>
  <c r="G36" i="7"/>
  <c r="F36" i="7"/>
  <c r="E36" i="7"/>
  <c r="D36" i="7"/>
  <c r="C36" i="7"/>
  <c r="J35" i="7"/>
  <c r="I35" i="7"/>
  <c r="H35" i="7"/>
  <c r="G35" i="7"/>
  <c r="F35" i="7"/>
  <c r="E35" i="7"/>
  <c r="D35" i="7"/>
  <c r="C35" i="7"/>
  <c r="B36" i="6"/>
  <c r="B44" i="6" s="1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G44" i="6" l="1"/>
  <c r="F44" i="6"/>
  <c r="T45" i="6"/>
  <c r="T49" i="6"/>
  <c r="T53" i="6"/>
  <c r="T57" i="6"/>
  <c r="T61" i="6"/>
  <c r="T65" i="6"/>
  <c r="T69" i="6"/>
  <c r="T48" i="6"/>
  <c r="T46" i="6"/>
  <c r="T50" i="6"/>
  <c r="T54" i="6"/>
  <c r="T58" i="6"/>
  <c r="T62" i="6"/>
  <c r="T66" i="6"/>
  <c r="T70" i="6"/>
  <c r="T47" i="6"/>
  <c r="T51" i="6"/>
  <c r="T55" i="6"/>
  <c r="T59" i="6"/>
  <c r="T63" i="6"/>
  <c r="T67" i="6"/>
  <c r="T71" i="6"/>
  <c r="T52" i="6"/>
  <c r="T56" i="6"/>
  <c r="T60" i="6"/>
  <c r="T64" i="6"/>
  <c r="T68" i="6"/>
  <c r="T44" i="6"/>
  <c r="U46" i="6"/>
  <c r="U50" i="6"/>
  <c r="U54" i="6"/>
  <c r="U58" i="6"/>
  <c r="U62" i="6"/>
  <c r="U66" i="6"/>
  <c r="U70" i="6"/>
  <c r="U47" i="6"/>
  <c r="U51" i="6"/>
  <c r="U55" i="6"/>
  <c r="U59" i="6"/>
  <c r="U63" i="6"/>
  <c r="U67" i="6"/>
  <c r="U71" i="6"/>
  <c r="U48" i="6"/>
  <c r="U52" i="6"/>
  <c r="U56" i="6"/>
  <c r="U60" i="6"/>
  <c r="U64" i="6"/>
  <c r="U68" i="6"/>
  <c r="U44" i="6"/>
  <c r="U45" i="6"/>
  <c r="U49" i="6"/>
  <c r="U53" i="6"/>
  <c r="U57" i="6"/>
  <c r="U61" i="6"/>
  <c r="U65" i="6"/>
  <c r="U69" i="6"/>
  <c r="E47" i="6"/>
  <c r="E51" i="6"/>
  <c r="E55" i="6"/>
  <c r="E59" i="6"/>
  <c r="E63" i="6"/>
  <c r="E67" i="6"/>
  <c r="E71" i="6"/>
  <c r="E46" i="6"/>
  <c r="E58" i="6"/>
  <c r="E70" i="6"/>
  <c r="E44" i="6"/>
  <c r="E48" i="6"/>
  <c r="E52" i="6"/>
  <c r="E56" i="6"/>
  <c r="E60" i="6"/>
  <c r="E64" i="6"/>
  <c r="E68" i="6"/>
  <c r="E50" i="6"/>
  <c r="E45" i="6"/>
  <c r="E49" i="6"/>
  <c r="E53" i="6"/>
  <c r="E57" i="6"/>
  <c r="E61" i="6"/>
  <c r="E65" i="6"/>
  <c r="E69" i="6"/>
  <c r="E54" i="6"/>
  <c r="E62" i="6"/>
  <c r="E66" i="6"/>
  <c r="D48" i="6"/>
  <c r="D52" i="6"/>
  <c r="D56" i="6"/>
  <c r="D60" i="6"/>
  <c r="D64" i="6"/>
  <c r="D68" i="6"/>
  <c r="D44" i="6"/>
  <c r="D45" i="6"/>
  <c r="D49" i="6"/>
  <c r="D53" i="6"/>
  <c r="D57" i="6"/>
  <c r="D61" i="6"/>
  <c r="D65" i="6"/>
  <c r="D69" i="6"/>
  <c r="D51" i="6"/>
  <c r="D55" i="6"/>
  <c r="D63" i="6"/>
  <c r="D71" i="6"/>
  <c r="D46" i="6"/>
  <c r="D50" i="6"/>
  <c r="D54" i="6"/>
  <c r="D58" i="6"/>
  <c r="D62" i="6"/>
  <c r="D66" i="6"/>
  <c r="D70" i="6"/>
  <c r="D47" i="6"/>
  <c r="D59" i="6"/>
  <c r="D67" i="6"/>
  <c r="C47" i="7"/>
  <c r="C51" i="7"/>
  <c r="C55" i="7"/>
  <c r="C59" i="7"/>
  <c r="C63" i="7"/>
  <c r="C67" i="7"/>
  <c r="C45" i="7"/>
  <c r="C49" i="7"/>
  <c r="C53" i="7"/>
  <c r="C57" i="7"/>
  <c r="C61" i="7"/>
  <c r="C65" i="7"/>
  <c r="C69" i="7"/>
  <c r="C44" i="7"/>
  <c r="C48" i="7"/>
  <c r="C52" i="7"/>
  <c r="C56" i="7"/>
  <c r="C64" i="7"/>
  <c r="C68" i="7"/>
  <c r="C46" i="7"/>
  <c r="C50" i="7"/>
  <c r="C54" i="7"/>
  <c r="C58" i="7"/>
  <c r="C62" i="7"/>
  <c r="C66" i="7"/>
  <c r="C70" i="7"/>
  <c r="C60" i="7"/>
  <c r="C48" i="6"/>
  <c r="C52" i="6"/>
  <c r="C56" i="6"/>
  <c r="C60" i="6"/>
  <c r="C64" i="6"/>
  <c r="C68" i="6"/>
  <c r="C44" i="6"/>
  <c r="C46" i="6"/>
  <c r="C50" i="6"/>
  <c r="C54" i="6"/>
  <c r="C58" i="6"/>
  <c r="C62" i="6"/>
  <c r="C66" i="6"/>
  <c r="C70" i="6"/>
  <c r="C45" i="6"/>
  <c r="C49" i="6"/>
  <c r="C53" i="6"/>
  <c r="C57" i="6"/>
  <c r="C65" i="6"/>
  <c r="C69" i="6"/>
  <c r="C47" i="6"/>
  <c r="C51" i="6"/>
  <c r="C55" i="6"/>
  <c r="C59" i="6"/>
  <c r="C63" i="6"/>
  <c r="C67" i="6"/>
  <c r="C71" i="6"/>
  <c r="C61" i="6"/>
  <c r="V45" i="6"/>
  <c r="V49" i="6"/>
  <c r="V53" i="6"/>
  <c r="V57" i="6"/>
  <c r="V61" i="6"/>
  <c r="V65" i="6"/>
  <c r="V69" i="6"/>
  <c r="V71" i="6"/>
  <c r="V52" i="6"/>
  <c r="V68" i="6"/>
  <c r="V46" i="6"/>
  <c r="V50" i="6"/>
  <c r="V54" i="6"/>
  <c r="V58" i="6"/>
  <c r="V62" i="6"/>
  <c r="V66" i="6"/>
  <c r="V70" i="6"/>
  <c r="V47" i="6"/>
  <c r="V51" i="6"/>
  <c r="V55" i="6"/>
  <c r="V63" i="6"/>
  <c r="V67" i="6"/>
  <c r="V48" i="6"/>
  <c r="V56" i="6"/>
  <c r="V60" i="6"/>
  <c r="V64" i="6"/>
  <c r="V44" i="6"/>
  <c r="V59" i="6"/>
  <c r="C43" i="7"/>
  <c r="D43" i="7"/>
  <c r="D45" i="7"/>
  <c r="D49" i="7"/>
  <c r="D53" i="7"/>
  <c r="D57" i="7"/>
  <c r="D61" i="7"/>
  <c r="D65" i="7"/>
  <c r="D69" i="7"/>
  <c r="D46" i="7"/>
  <c r="D50" i="7"/>
  <c r="D54" i="7"/>
  <c r="D58" i="7"/>
  <c r="D62" i="7"/>
  <c r="D66" i="7"/>
  <c r="D70" i="7"/>
  <c r="D47" i="7"/>
  <c r="D51" i="7"/>
  <c r="D55" i="7"/>
  <c r="D59" i="7"/>
  <c r="D63" i="7"/>
  <c r="D67" i="7"/>
  <c r="D44" i="7"/>
  <c r="D48" i="7"/>
  <c r="D52" i="7"/>
  <c r="D56" i="7"/>
  <c r="D60" i="7"/>
  <c r="D64" i="7"/>
  <c r="D68" i="7"/>
  <c r="Q59" i="6"/>
  <c r="Q60" i="6"/>
  <c r="Q49" i="6"/>
  <c r="Q65" i="6"/>
  <c r="Q55" i="6"/>
  <c r="Q69" i="6"/>
  <c r="Q58" i="6"/>
  <c r="Q48" i="6"/>
  <c r="Q51" i="6"/>
  <c r="Q56" i="6"/>
  <c r="Q44" i="6"/>
  <c r="Q67" i="6"/>
  <c r="Q64" i="6"/>
  <c r="Q53" i="6"/>
  <c r="Q68" i="6"/>
  <c r="Q63" i="6"/>
  <c r="Q46" i="6"/>
  <c r="Q62" i="6"/>
  <c r="Q45" i="6"/>
  <c r="Q71" i="6"/>
  <c r="Q70" i="6"/>
  <c r="Q57" i="6"/>
  <c r="Q47" i="6"/>
  <c r="Q52" i="6"/>
  <c r="Q50" i="6"/>
  <c r="Q66" i="6"/>
  <c r="Q61" i="6"/>
  <c r="Q54" i="6"/>
  <c r="K45" i="6"/>
  <c r="K49" i="6"/>
  <c r="K53" i="6"/>
  <c r="K57" i="6"/>
  <c r="K61" i="6"/>
  <c r="K65" i="6"/>
  <c r="K69" i="6"/>
  <c r="K46" i="6"/>
  <c r="K50" i="6"/>
  <c r="K54" i="6"/>
  <c r="K58" i="6"/>
  <c r="K62" i="6"/>
  <c r="K66" i="6"/>
  <c r="K70" i="6"/>
  <c r="K47" i="6"/>
  <c r="K55" i="6"/>
  <c r="K63" i="6"/>
  <c r="K71" i="6"/>
  <c r="K48" i="6"/>
  <c r="K56" i="6"/>
  <c r="K64" i="6"/>
  <c r="K44" i="6"/>
  <c r="K51" i="6"/>
  <c r="K59" i="6"/>
  <c r="K67" i="6"/>
  <c r="K52" i="6"/>
  <c r="K60" i="6"/>
  <c r="K68" i="6"/>
  <c r="G46" i="6"/>
  <c r="G50" i="6"/>
  <c r="G54" i="6"/>
  <c r="G58" i="6"/>
  <c r="G62" i="6"/>
  <c r="G66" i="6"/>
  <c r="G70" i="6"/>
  <c r="G47" i="6"/>
  <c r="G52" i="6"/>
  <c r="G57" i="6"/>
  <c r="G63" i="6"/>
  <c r="G68" i="6"/>
  <c r="G48" i="6"/>
  <c r="G53" i="6"/>
  <c r="G59" i="6"/>
  <c r="G64" i="6"/>
  <c r="G69" i="6"/>
  <c r="G49" i="6"/>
  <c r="G55" i="6"/>
  <c r="G60" i="6"/>
  <c r="G65" i="6"/>
  <c r="G71" i="6"/>
  <c r="G45" i="6"/>
  <c r="G51" i="6"/>
  <c r="G56" i="6"/>
  <c r="G61" i="6"/>
  <c r="G67" i="6"/>
  <c r="B34" i="6"/>
  <c r="I45" i="6"/>
  <c r="I49" i="6"/>
  <c r="I53" i="6"/>
  <c r="I57" i="6"/>
  <c r="I61" i="6"/>
  <c r="I65" i="6"/>
  <c r="I69" i="6"/>
  <c r="I48" i="6"/>
  <c r="I54" i="6"/>
  <c r="I59" i="6"/>
  <c r="I64" i="6"/>
  <c r="I70" i="6"/>
  <c r="I50" i="6"/>
  <c r="I55" i="6"/>
  <c r="I60" i="6"/>
  <c r="I66" i="6"/>
  <c r="I71" i="6"/>
  <c r="I46" i="6"/>
  <c r="I51" i="6"/>
  <c r="I56" i="6"/>
  <c r="I62" i="6"/>
  <c r="I67" i="6"/>
  <c r="I44" i="6"/>
  <c r="I47" i="6"/>
  <c r="I52" i="6"/>
  <c r="I58" i="6"/>
  <c r="I63" i="6"/>
  <c r="I68" i="6"/>
  <c r="J45" i="6"/>
  <c r="J49" i="6"/>
  <c r="J53" i="6"/>
  <c r="J57" i="6"/>
  <c r="J61" i="6"/>
  <c r="J65" i="6"/>
  <c r="J69" i="6"/>
  <c r="J46" i="6"/>
  <c r="J50" i="6"/>
  <c r="J55" i="6"/>
  <c r="J60" i="6"/>
  <c r="J66" i="6"/>
  <c r="J71" i="6"/>
  <c r="J51" i="6"/>
  <c r="J56" i="6"/>
  <c r="J62" i="6"/>
  <c r="J67" i="6"/>
  <c r="J44" i="6"/>
  <c r="J47" i="6"/>
  <c r="J52" i="6"/>
  <c r="J58" i="6"/>
  <c r="J63" i="6"/>
  <c r="J68" i="6"/>
  <c r="J48" i="6"/>
  <c r="J54" i="6"/>
  <c r="J59" i="6"/>
  <c r="J64" i="6"/>
  <c r="J70" i="6"/>
  <c r="H45" i="6"/>
  <c r="H46" i="6"/>
  <c r="H50" i="6"/>
  <c r="H54" i="6"/>
  <c r="H58" i="6"/>
  <c r="H62" i="6"/>
  <c r="H66" i="6"/>
  <c r="H70" i="6"/>
  <c r="H48" i="6"/>
  <c r="H53" i="6"/>
  <c r="H59" i="6"/>
  <c r="H64" i="6"/>
  <c r="H69" i="6"/>
  <c r="H49" i="6"/>
  <c r="H55" i="6"/>
  <c r="H60" i="6"/>
  <c r="H65" i="6"/>
  <c r="H71" i="6"/>
  <c r="H51" i="6"/>
  <c r="H56" i="6"/>
  <c r="H61" i="6"/>
  <c r="H67" i="6"/>
  <c r="H44" i="6"/>
  <c r="H47" i="6"/>
  <c r="H52" i="6"/>
  <c r="H57" i="6"/>
  <c r="H63" i="6"/>
  <c r="H68" i="6"/>
  <c r="N58" i="6"/>
  <c r="N66" i="6"/>
  <c r="N68" i="6"/>
  <c r="N45" i="6"/>
  <c r="N50" i="6"/>
  <c r="N62" i="6"/>
  <c r="N53" i="6"/>
  <c r="N56" i="6"/>
  <c r="N47" i="6"/>
  <c r="N63" i="6"/>
  <c r="N69" i="6"/>
  <c r="N49" i="6"/>
  <c r="N65" i="6"/>
  <c r="N59" i="6"/>
  <c r="N67" i="6"/>
  <c r="N71" i="6"/>
  <c r="N57" i="6"/>
  <c r="N60" i="6"/>
  <c r="N51" i="6"/>
  <c r="N46" i="6"/>
  <c r="N52" i="6"/>
  <c r="N70" i="6"/>
  <c r="N61" i="6"/>
  <c r="N48" i="6"/>
  <c r="N64" i="6"/>
  <c r="N55" i="6"/>
  <c r="N54" i="6"/>
  <c r="R63" i="7"/>
  <c r="R59" i="7"/>
  <c r="R55" i="7"/>
  <c r="R51" i="7"/>
  <c r="R47" i="7"/>
  <c r="R69" i="7"/>
  <c r="R68" i="7"/>
  <c r="R64" i="7"/>
  <c r="R43" i="7"/>
  <c r="R65" i="7"/>
  <c r="R61" i="7"/>
  <c r="R57" i="7"/>
  <c r="R53" i="7"/>
  <c r="R49" i="7"/>
  <c r="R45" i="7"/>
  <c r="R44" i="7"/>
  <c r="R67" i="7"/>
  <c r="R70" i="7"/>
  <c r="R66" i="7"/>
  <c r="R58" i="7"/>
  <c r="R60" i="7"/>
  <c r="R56" i="7"/>
  <c r="R52" i="7"/>
  <c r="R48" i="7"/>
  <c r="R62" i="7"/>
  <c r="R50" i="7"/>
  <c r="R54" i="7"/>
  <c r="R46" i="7"/>
  <c r="P62" i="7"/>
  <c r="P58" i="7"/>
  <c r="P54" i="7"/>
  <c r="P50" i="7"/>
  <c r="P46" i="7"/>
  <c r="P45" i="7"/>
  <c r="P68" i="7"/>
  <c r="P44" i="7"/>
  <c r="P67" i="7"/>
  <c r="P64" i="7"/>
  <c r="P60" i="7"/>
  <c r="P56" i="7"/>
  <c r="P52" i="7"/>
  <c r="P48" i="7"/>
  <c r="P70" i="7"/>
  <c r="P66" i="7"/>
  <c r="P69" i="7"/>
  <c r="P43" i="7"/>
  <c r="P61" i="7"/>
  <c r="P49" i="7"/>
  <c r="P65" i="7"/>
  <c r="P63" i="7"/>
  <c r="P59" i="7"/>
  <c r="P55" i="7"/>
  <c r="P51" i="7"/>
  <c r="P47" i="7"/>
  <c r="P53" i="7"/>
  <c r="P57" i="7"/>
  <c r="N43" i="7"/>
  <c r="N65" i="7"/>
  <c r="N61" i="7"/>
  <c r="N57" i="7"/>
  <c r="N53" i="7"/>
  <c r="N49" i="7"/>
  <c r="N44" i="7"/>
  <c r="N67" i="7"/>
  <c r="N70" i="7"/>
  <c r="N66" i="7"/>
  <c r="N63" i="7"/>
  <c r="N59" i="7"/>
  <c r="N55" i="7"/>
  <c r="N51" i="7"/>
  <c r="N47" i="7"/>
  <c r="N69" i="7"/>
  <c r="N45" i="7"/>
  <c r="N68" i="7"/>
  <c r="N62" i="7"/>
  <c r="N58" i="7"/>
  <c r="N54" i="7"/>
  <c r="N50" i="7"/>
  <c r="N46" i="7"/>
  <c r="N60" i="7"/>
  <c r="N48" i="7"/>
  <c r="N64" i="7"/>
  <c r="N56" i="7"/>
  <c r="N52" i="7"/>
  <c r="L64" i="7"/>
  <c r="L60" i="7"/>
  <c r="L56" i="7"/>
  <c r="L52" i="7"/>
  <c r="L48" i="7"/>
  <c r="L70" i="7"/>
  <c r="L66" i="7"/>
  <c r="L69" i="7"/>
  <c r="L65" i="7"/>
  <c r="L62" i="7"/>
  <c r="L58" i="7"/>
  <c r="L54" i="7"/>
  <c r="L50" i="7"/>
  <c r="L46" i="7"/>
  <c r="L45" i="7"/>
  <c r="L68" i="7"/>
  <c r="L44" i="7"/>
  <c r="L67" i="7"/>
  <c r="L59" i="7"/>
  <c r="L51" i="7"/>
  <c r="L61" i="7"/>
  <c r="L57" i="7"/>
  <c r="L53" i="7"/>
  <c r="L49" i="7"/>
  <c r="L55" i="7"/>
  <c r="L63" i="7"/>
  <c r="L47" i="7"/>
  <c r="J44" i="7"/>
  <c r="J48" i="7"/>
  <c r="J52" i="7"/>
  <c r="J56" i="7"/>
  <c r="J60" i="7"/>
  <c r="J64" i="7"/>
  <c r="J68" i="7"/>
  <c r="J49" i="7"/>
  <c r="J53" i="7"/>
  <c r="J65" i="7"/>
  <c r="J46" i="7"/>
  <c r="J50" i="7"/>
  <c r="J58" i="7"/>
  <c r="J62" i="7"/>
  <c r="J70" i="7"/>
  <c r="J45" i="7"/>
  <c r="J57" i="7"/>
  <c r="J61" i="7"/>
  <c r="J69" i="7"/>
  <c r="J54" i="7"/>
  <c r="J66" i="7"/>
  <c r="J59" i="7"/>
  <c r="J47" i="7"/>
  <c r="J63" i="7"/>
  <c r="J51" i="7"/>
  <c r="J67" i="7"/>
  <c r="J55" i="7"/>
  <c r="J43" i="7"/>
  <c r="H43" i="7"/>
  <c r="H47" i="7"/>
  <c r="H51" i="7"/>
  <c r="H55" i="7"/>
  <c r="H59" i="7"/>
  <c r="H63" i="7"/>
  <c r="H67" i="7"/>
  <c r="H44" i="7"/>
  <c r="H52" i="7"/>
  <c r="H56" i="7"/>
  <c r="H64" i="7"/>
  <c r="H45" i="7"/>
  <c r="H53" i="7"/>
  <c r="H61" i="7"/>
  <c r="H48" i="7"/>
  <c r="H60" i="7"/>
  <c r="H68" i="7"/>
  <c r="H49" i="7"/>
  <c r="H57" i="7"/>
  <c r="H65" i="7"/>
  <c r="H69" i="7"/>
  <c r="H50" i="7"/>
  <c r="H66" i="7"/>
  <c r="H54" i="7"/>
  <c r="H70" i="7"/>
  <c r="H58" i="7"/>
  <c r="H46" i="7"/>
  <c r="H62" i="7"/>
  <c r="F44" i="7"/>
  <c r="F48" i="7"/>
  <c r="F52" i="7"/>
  <c r="F56" i="7"/>
  <c r="F60" i="7"/>
  <c r="F64" i="7"/>
  <c r="F68" i="7"/>
  <c r="F43" i="7"/>
  <c r="F45" i="7"/>
  <c r="F65" i="7"/>
  <c r="F49" i="7"/>
  <c r="F53" i="7"/>
  <c r="F57" i="7"/>
  <c r="F61" i="7"/>
  <c r="F69" i="7"/>
  <c r="F51" i="7"/>
  <c r="F59" i="7"/>
  <c r="F67" i="7"/>
  <c r="F54" i="7"/>
  <c r="F70" i="7"/>
  <c r="F46" i="7"/>
  <c r="F62" i="7"/>
  <c r="F47" i="7"/>
  <c r="F55" i="7"/>
  <c r="F63" i="7"/>
  <c r="F50" i="7"/>
  <c r="F58" i="7"/>
  <c r="F66" i="7"/>
  <c r="R67" i="6"/>
  <c r="R70" i="6"/>
  <c r="R48" i="6"/>
  <c r="R47" i="6"/>
  <c r="R63" i="6"/>
  <c r="R50" i="6"/>
  <c r="R66" i="6"/>
  <c r="R57" i="6"/>
  <c r="R45" i="6"/>
  <c r="R56" i="6"/>
  <c r="R71" i="6"/>
  <c r="R51" i="6"/>
  <c r="R54" i="6"/>
  <c r="R61" i="6"/>
  <c r="R59" i="6"/>
  <c r="R46" i="6"/>
  <c r="R53" i="6"/>
  <c r="R52" i="6"/>
  <c r="R60" i="6"/>
  <c r="R69" i="6"/>
  <c r="R64" i="6"/>
  <c r="R55" i="6"/>
  <c r="R58" i="6"/>
  <c r="R49" i="6"/>
  <c r="R65" i="6"/>
  <c r="R68" i="6"/>
  <c r="R62" i="6"/>
  <c r="R44" i="6"/>
  <c r="L71" i="6"/>
  <c r="L46" i="6"/>
  <c r="L68" i="6"/>
  <c r="L60" i="6"/>
  <c r="L47" i="6"/>
  <c r="L63" i="6"/>
  <c r="L54" i="6"/>
  <c r="L61" i="6"/>
  <c r="L67" i="6"/>
  <c r="L56" i="6"/>
  <c r="L50" i="6"/>
  <c r="L49" i="6"/>
  <c r="L70" i="6"/>
  <c r="L48" i="6"/>
  <c r="L64" i="6"/>
  <c r="L51" i="6"/>
  <c r="L58" i="6"/>
  <c r="L44" i="6"/>
  <c r="L45" i="6"/>
  <c r="L53" i="6"/>
  <c r="L52" i="6"/>
  <c r="L55" i="6"/>
  <c r="L62" i="6"/>
  <c r="L69" i="6"/>
  <c r="L57" i="6"/>
  <c r="L65" i="6"/>
  <c r="L59" i="6"/>
  <c r="L66" i="6"/>
  <c r="S48" i="6"/>
  <c r="S64" i="6"/>
  <c r="S46" i="6"/>
  <c r="S62" i="6"/>
  <c r="S68" i="6"/>
  <c r="S49" i="6"/>
  <c r="S57" i="6"/>
  <c r="S65" i="6"/>
  <c r="S70" i="6"/>
  <c r="S60" i="6"/>
  <c r="S69" i="6"/>
  <c r="S58" i="6"/>
  <c r="S44" i="6"/>
  <c r="S47" i="6"/>
  <c r="S55" i="6"/>
  <c r="S63" i="6"/>
  <c r="S67" i="6"/>
  <c r="S71" i="6"/>
  <c r="S56" i="6"/>
  <c r="S54" i="6"/>
  <c r="S45" i="6"/>
  <c r="S53" i="6"/>
  <c r="S61" i="6"/>
  <c r="S52" i="6"/>
  <c r="S50" i="6"/>
  <c r="S66" i="6"/>
  <c r="S51" i="6"/>
  <c r="S59" i="6"/>
  <c r="O69" i="6"/>
  <c r="O68" i="6"/>
  <c r="O49" i="6"/>
  <c r="O57" i="6"/>
  <c r="O65" i="6"/>
  <c r="O52" i="6"/>
  <c r="O60" i="6"/>
  <c r="O70" i="6"/>
  <c r="O51" i="6"/>
  <c r="O46" i="6"/>
  <c r="O54" i="6"/>
  <c r="O67" i="6"/>
  <c r="O44" i="6"/>
  <c r="O47" i="6"/>
  <c r="O55" i="6"/>
  <c r="O63" i="6"/>
  <c r="O50" i="6"/>
  <c r="O58" i="6"/>
  <c r="O66" i="6"/>
  <c r="O62" i="6"/>
  <c r="O45" i="6"/>
  <c r="O53" i="6"/>
  <c r="O61" i="6"/>
  <c r="O48" i="6"/>
  <c r="O56" i="6"/>
  <c r="O64" i="6"/>
  <c r="O71" i="6"/>
  <c r="O59" i="6"/>
  <c r="M59" i="6"/>
  <c r="M44" i="6"/>
  <c r="M68" i="6"/>
  <c r="M57" i="6"/>
  <c r="M71" i="6"/>
  <c r="M52" i="6"/>
  <c r="M60" i="6"/>
  <c r="M47" i="6"/>
  <c r="M63" i="6"/>
  <c r="M45" i="6"/>
  <c r="M62" i="6"/>
  <c r="M70" i="6"/>
  <c r="M55" i="6"/>
  <c r="M53" i="6"/>
  <c r="M69" i="6"/>
  <c r="M50" i="6"/>
  <c r="M58" i="6"/>
  <c r="M66" i="6"/>
  <c r="M61" i="6"/>
  <c r="M54" i="6"/>
  <c r="M51" i="6"/>
  <c r="M49" i="6"/>
  <c r="M65" i="6"/>
  <c r="M67" i="6"/>
  <c r="M48" i="6"/>
  <c r="M56" i="6"/>
  <c r="M64" i="6"/>
  <c r="M46" i="6"/>
  <c r="P55" i="6"/>
  <c r="P70" i="6"/>
  <c r="P50" i="6"/>
  <c r="P66" i="6"/>
  <c r="P44" i="6"/>
  <c r="P53" i="6"/>
  <c r="P60" i="6"/>
  <c r="P59" i="6"/>
  <c r="P69" i="6"/>
  <c r="P46" i="6"/>
  <c r="P63" i="6"/>
  <c r="P51" i="6"/>
  <c r="P54" i="6"/>
  <c r="P57" i="6"/>
  <c r="P48" i="6"/>
  <c r="P64" i="6"/>
  <c r="P47" i="6"/>
  <c r="P65" i="6"/>
  <c r="P68" i="6"/>
  <c r="P45" i="6"/>
  <c r="P58" i="6"/>
  <c r="P61" i="6"/>
  <c r="P52" i="6"/>
  <c r="P67" i="6"/>
  <c r="P71" i="6"/>
  <c r="P62" i="6"/>
  <c r="P49" i="6"/>
  <c r="P56" i="6"/>
  <c r="N44" i="6"/>
  <c r="S65" i="7"/>
  <c r="S63" i="7"/>
  <c r="S61" i="7"/>
  <c r="S59" i="7"/>
  <c r="S57" i="7"/>
  <c r="S55" i="7"/>
  <c r="S53" i="7"/>
  <c r="S51" i="7"/>
  <c r="S49" i="7"/>
  <c r="S47" i="7"/>
  <c r="S45" i="7"/>
  <c r="S64" i="7"/>
  <c r="S62" i="7"/>
  <c r="S60" i="7"/>
  <c r="S58" i="7"/>
  <c r="S56" i="7"/>
  <c r="S54" i="7"/>
  <c r="S52" i="7"/>
  <c r="S50" i="7"/>
  <c r="S48" i="7"/>
  <c r="S46" i="7"/>
  <c r="S44" i="7"/>
  <c r="S69" i="7"/>
  <c r="S67" i="7"/>
  <c r="S43" i="7"/>
  <c r="S70" i="7"/>
  <c r="S68" i="7"/>
  <c r="S66" i="7"/>
  <c r="Q69" i="7"/>
  <c r="Q67" i="7"/>
  <c r="Q64" i="7"/>
  <c r="Q62" i="7"/>
  <c r="Q60" i="7"/>
  <c r="Q58" i="7"/>
  <c r="Q56" i="7"/>
  <c r="Q54" i="7"/>
  <c r="Q52" i="7"/>
  <c r="Q50" i="7"/>
  <c r="Q48" i="7"/>
  <c r="Q46" i="7"/>
  <c r="Q44" i="7"/>
  <c r="Q43" i="7"/>
  <c r="Q61" i="7"/>
  <c r="Q53" i="7"/>
  <c r="Q45" i="7"/>
  <c r="Q63" i="7"/>
  <c r="Q55" i="7"/>
  <c r="Q66" i="7"/>
  <c r="Q59" i="7"/>
  <c r="Q51" i="7"/>
  <c r="Q70" i="7"/>
  <c r="Q65" i="7"/>
  <c r="Q57" i="7"/>
  <c r="Q49" i="7"/>
  <c r="Q68" i="7"/>
  <c r="Q47" i="7"/>
  <c r="O70" i="7"/>
  <c r="O68" i="7"/>
  <c r="O66" i="7"/>
  <c r="O65" i="7"/>
  <c r="O63" i="7"/>
  <c r="O61" i="7"/>
  <c r="O59" i="7"/>
  <c r="O57" i="7"/>
  <c r="O55" i="7"/>
  <c r="O53" i="7"/>
  <c r="O51" i="7"/>
  <c r="O49" i="7"/>
  <c r="O47" i="7"/>
  <c r="O45" i="7"/>
  <c r="O64" i="7"/>
  <c r="O56" i="7"/>
  <c r="O48" i="7"/>
  <c r="O67" i="7"/>
  <c r="O50" i="7"/>
  <c r="O62" i="7"/>
  <c r="O54" i="7"/>
  <c r="O46" i="7"/>
  <c r="O43" i="7"/>
  <c r="O58" i="7"/>
  <c r="O60" i="7"/>
  <c r="O52" i="7"/>
  <c r="O44" i="7"/>
  <c r="O69" i="7"/>
  <c r="M64" i="7"/>
  <c r="M62" i="7"/>
  <c r="M60" i="7"/>
  <c r="M58" i="7"/>
  <c r="M56" i="7"/>
  <c r="M54" i="7"/>
  <c r="M52" i="7"/>
  <c r="M50" i="7"/>
  <c r="M48" i="7"/>
  <c r="M46" i="7"/>
  <c r="M44" i="7"/>
  <c r="M43" i="7"/>
  <c r="M65" i="7"/>
  <c r="M63" i="7"/>
  <c r="M61" i="7"/>
  <c r="M59" i="7"/>
  <c r="M57" i="7"/>
  <c r="M55" i="7"/>
  <c r="M53" i="7"/>
  <c r="M51" i="7"/>
  <c r="M49" i="7"/>
  <c r="M47" i="7"/>
  <c r="M45" i="7"/>
  <c r="M70" i="7"/>
  <c r="M68" i="7"/>
  <c r="M66" i="7"/>
  <c r="M69" i="7"/>
  <c r="M67" i="7"/>
  <c r="K44" i="7"/>
  <c r="K48" i="7"/>
  <c r="K52" i="7"/>
  <c r="K56" i="7"/>
  <c r="K60" i="7"/>
  <c r="K64" i="7"/>
  <c r="K68" i="7"/>
  <c r="K45" i="7"/>
  <c r="K49" i="7"/>
  <c r="K57" i="7"/>
  <c r="K61" i="7"/>
  <c r="K65" i="7"/>
  <c r="K69" i="7"/>
  <c r="K46" i="7"/>
  <c r="K54" i="7"/>
  <c r="K58" i="7"/>
  <c r="K66" i="7"/>
  <c r="K53" i="7"/>
  <c r="K50" i="7"/>
  <c r="K62" i="7"/>
  <c r="K70" i="7"/>
  <c r="K55" i="7"/>
  <c r="K43" i="7"/>
  <c r="K63" i="7"/>
  <c r="K59" i="7"/>
  <c r="K47" i="7"/>
  <c r="K51" i="7"/>
  <c r="K67" i="7"/>
  <c r="I32" i="7"/>
  <c r="I34" i="7" s="1"/>
  <c r="I43" i="7"/>
  <c r="I47" i="7"/>
  <c r="I51" i="7"/>
  <c r="I55" i="7"/>
  <c r="I59" i="7"/>
  <c r="I63" i="7"/>
  <c r="I67" i="7"/>
  <c r="I44" i="7"/>
  <c r="I52" i="7"/>
  <c r="I64" i="7"/>
  <c r="I49" i="7"/>
  <c r="I57" i="7"/>
  <c r="I65" i="7"/>
  <c r="I48" i="7"/>
  <c r="I56" i="7"/>
  <c r="I60" i="7"/>
  <c r="I68" i="7"/>
  <c r="I45" i="7"/>
  <c r="I53" i="7"/>
  <c r="I61" i="7"/>
  <c r="I69" i="7"/>
  <c r="I46" i="7"/>
  <c r="I62" i="7"/>
  <c r="I50" i="7"/>
  <c r="I66" i="7"/>
  <c r="I54" i="7"/>
  <c r="I70" i="7"/>
  <c r="I58" i="7"/>
  <c r="G47" i="7"/>
  <c r="G51" i="7"/>
  <c r="G55" i="7"/>
  <c r="G59" i="7"/>
  <c r="G63" i="7"/>
  <c r="G67" i="7"/>
  <c r="G44" i="7"/>
  <c r="G60" i="7"/>
  <c r="G48" i="7"/>
  <c r="G52" i="7"/>
  <c r="G56" i="7"/>
  <c r="G64" i="7"/>
  <c r="G68" i="7"/>
  <c r="G46" i="7"/>
  <c r="G54" i="7"/>
  <c r="G62" i="7"/>
  <c r="G70" i="7"/>
  <c r="G65" i="7"/>
  <c r="G49" i="7"/>
  <c r="G57" i="7"/>
  <c r="G50" i="7"/>
  <c r="G58" i="7"/>
  <c r="G66" i="7"/>
  <c r="G43" i="7"/>
  <c r="G45" i="7"/>
  <c r="G53" i="7"/>
  <c r="G61" i="7"/>
  <c r="G69" i="7"/>
  <c r="E46" i="7"/>
  <c r="E50" i="7"/>
  <c r="E54" i="7"/>
  <c r="E58" i="7"/>
  <c r="E62" i="7"/>
  <c r="E66" i="7"/>
  <c r="E70" i="7"/>
  <c r="E51" i="7"/>
  <c r="E59" i="7"/>
  <c r="E47" i="7"/>
  <c r="E55" i="7"/>
  <c r="E63" i="7"/>
  <c r="E67" i="7"/>
  <c r="E44" i="7"/>
  <c r="E52" i="7"/>
  <c r="E48" i="7"/>
  <c r="E57" i="7"/>
  <c r="E65" i="7"/>
  <c r="E49" i="7"/>
  <c r="E60" i="7"/>
  <c r="E68" i="7"/>
  <c r="E53" i="7"/>
  <c r="E61" i="7"/>
  <c r="E69" i="7"/>
  <c r="E45" i="7"/>
  <c r="E56" i="7"/>
  <c r="E64" i="7"/>
  <c r="E43" i="7"/>
  <c r="B46" i="6"/>
  <c r="B58" i="6"/>
  <c r="B70" i="6"/>
  <c r="B50" i="6"/>
  <c r="B62" i="6"/>
  <c r="B66" i="6"/>
  <c r="B54" i="6"/>
  <c r="B71" i="6"/>
  <c r="B57" i="6"/>
  <c r="B64" i="6"/>
  <c r="B48" i="6"/>
  <c r="B55" i="6"/>
  <c r="B63" i="6"/>
  <c r="B67" i="6"/>
  <c r="B65" i="6"/>
  <c r="B51" i="6"/>
  <c r="B60" i="6"/>
  <c r="B69" i="6"/>
  <c r="B53" i="6"/>
  <c r="B45" i="6"/>
  <c r="B56" i="6"/>
  <c r="B49" i="6"/>
  <c r="B61" i="6"/>
  <c r="B68" i="6"/>
  <c r="B52" i="6"/>
  <c r="B59" i="6"/>
  <c r="B47" i="6"/>
  <c r="F71" i="6"/>
  <c r="F54" i="6"/>
  <c r="I34" i="6"/>
  <c r="K34" i="6"/>
  <c r="D34" i="6"/>
  <c r="F62" i="6"/>
  <c r="F60" i="6"/>
  <c r="F70" i="6"/>
  <c r="P34" i="6"/>
  <c r="R34" i="6"/>
  <c r="T34" i="6"/>
  <c r="F57" i="6"/>
  <c r="N34" i="6"/>
  <c r="H34" i="6"/>
  <c r="O34" i="6"/>
  <c r="F45" i="6"/>
  <c r="F58" i="6"/>
  <c r="F61" i="6"/>
  <c r="F63" i="6"/>
  <c r="F50" i="6"/>
  <c r="F51" i="6"/>
  <c r="F55" i="6"/>
  <c r="F56" i="6"/>
  <c r="F59" i="6"/>
  <c r="F66" i="6"/>
  <c r="F68" i="6"/>
  <c r="F69" i="6"/>
  <c r="C34" i="6"/>
  <c r="L34" i="6"/>
  <c r="Q34" i="6"/>
  <c r="F67" i="6"/>
  <c r="F65" i="6"/>
  <c r="F64" i="6"/>
  <c r="F47" i="6"/>
  <c r="E34" i="6"/>
  <c r="G34" i="6"/>
  <c r="M34" i="6"/>
  <c r="J34" i="6"/>
  <c r="F34" i="6"/>
  <c r="S34" i="6"/>
  <c r="V34" i="6"/>
  <c r="U34" i="6"/>
  <c r="F49" i="6"/>
  <c r="F52" i="6"/>
  <c r="F53" i="6"/>
  <c r="F46" i="6"/>
  <c r="F48" i="6"/>
  <c r="AB34" i="1"/>
  <c r="Z34" i="1"/>
  <c r="AA34" i="1"/>
  <c r="G32" i="7"/>
  <c r="G34" i="7" s="1"/>
  <c r="J32" i="7"/>
  <c r="J34" i="7" s="1"/>
  <c r="H32" i="7"/>
  <c r="H34" i="7" s="1"/>
  <c r="D32" i="7"/>
  <c r="D34" i="7" s="1"/>
  <c r="F32" i="7"/>
  <c r="F34" i="7" s="1"/>
  <c r="E32" i="7"/>
  <c r="E34" i="7" s="1"/>
  <c r="C32" i="7"/>
  <c r="C34" i="7" s="1"/>
  <c r="X44" i="6" l="1"/>
  <c r="Y44" i="6" s="1"/>
  <c r="X43" i="7"/>
  <c r="Y43" i="7" s="1"/>
  <c r="X63" i="6"/>
  <c r="Y63" i="6" s="1"/>
  <c r="X66" i="6"/>
  <c r="Y66" i="6" s="1"/>
  <c r="X46" i="7"/>
  <c r="Y46" i="7" s="1"/>
  <c r="X69" i="7"/>
  <c r="Y69" i="7" s="1"/>
  <c r="X53" i="7"/>
  <c r="Y53" i="7" s="1"/>
  <c r="X48" i="7"/>
  <c r="Y48" i="7" s="1"/>
  <c r="X54" i="7"/>
  <c r="Y54" i="7" s="1"/>
  <c r="X67" i="7"/>
  <c r="Y67" i="7" s="1"/>
  <c r="X56" i="7"/>
  <c r="Y56" i="7" s="1"/>
  <c r="X61" i="7"/>
  <c r="Y61" i="7" s="1"/>
  <c r="X59" i="7"/>
  <c r="Y59" i="7" s="1"/>
  <c r="X47" i="7"/>
  <c r="Y47" i="7" s="1"/>
  <c r="X63" i="7"/>
  <c r="Y63" i="7" s="1"/>
  <c r="X58" i="7"/>
  <c r="Y58" i="7" s="1"/>
  <c r="X60" i="7"/>
  <c r="Y60" i="7" s="1"/>
  <c r="X65" i="7"/>
  <c r="Y65" i="7" s="1"/>
  <c r="X44" i="7"/>
  <c r="Y44" i="7" s="1"/>
  <c r="X51" i="7"/>
  <c r="Y51" i="7" s="1"/>
  <c r="X49" i="7"/>
  <c r="Y49" i="7" s="1"/>
  <c r="X66" i="7"/>
  <c r="Y66" i="7" s="1"/>
  <c r="X70" i="7"/>
  <c r="Y70" i="7" s="1"/>
  <c r="X64" i="7"/>
  <c r="Y64" i="7" s="1"/>
  <c r="X52" i="6"/>
  <c r="Y52" i="6" s="1"/>
  <c r="X64" i="6"/>
  <c r="Y64" i="6" s="1"/>
  <c r="X58" i="6"/>
  <c r="Y58" i="6" s="1"/>
  <c r="X50" i="7"/>
  <c r="Y50" i="7" s="1"/>
  <c r="X68" i="7"/>
  <c r="Y68" i="7" s="1"/>
  <c r="X45" i="7"/>
  <c r="Y45" i="7" s="1"/>
  <c r="X57" i="7"/>
  <c r="Y57" i="7" s="1"/>
  <c r="X52" i="7"/>
  <c r="Y52" i="7" s="1"/>
  <c r="X62" i="7"/>
  <c r="Y62" i="7" s="1"/>
  <c r="X55" i="7"/>
  <c r="Y55" i="7" s="1"/>
  <c r="X68" i="6"/>
  <c r="Y68" i="6" s="1"/>
  <c r="X45" i="6"/>
  <c r="Y45" i="6" s="1"/>
  <c r="X51" i="6"/>
  <c r="Y51" i="6" s="1"/>
  <c r="X57" i="6"/>
  <c r="Y57" i="6" s="1"/>
  <c r="X62" i="6"/>
  <c r="Y62" i="6" s="1"/>
  <c r="X46" i="6"/>
  <c r="Y46" i="6" s="1"/>
  <c r="X56" i="6"/>
  <c r="Y56" i="6" s="1"/>
  <c r="X47" i="6"/>
  <c r="Y47" i="6" s="1"/>
  <c r="X61" i="6"/>
  <c r="Y61" i="6" s="1"/>
  <c r="X53" i="6"/>
  <c r="Y53" i="6" s="1"/>
  <c r="X65" i="6"/>
  <c r="Y65" i="6" s="1"/>
  <c r="X55" i="6"/>
  <c r="Y55" i="6" s="1"/>
  <c r="X71" i="6"/>
  <c r="Y71" i="6" s="1"/>
  <c r="X50" i="6"/>
  <c r="Y50" i="6" s="1"/>
  <c r="X60" i="6"/>
  <c r="Y60" i="6" s="1"/>
  <c r="X59" i="6"/>
  <c r="Y59" i="6" s="1"/>
  <c r="X49" i="6"/>
  <c r="Y49" i="6" s="1"/>
  <c r="X69" i="6"/>
  <c r="Y69" i="6" s="1"/>
  <c r="X67" i="6"/>
  <c r="Y67" i="6" s="1"/>
  <c r="X48" i="6"/>
  <c r="Y48" i="6" s="1"/>
  <c r="X54" i="6"/>
  <c r="Y54" i="6" s="1"/>
  <c r="X70" i="6"/>
  <c r="Y70" i="6" s="1"/>
  <c r="AC3" i="8"/>
  <c r="Y72" i="7" l="1"/>
  <c r="Z43" i="7" s="1"/>
  <c r="Y73" i="6"/>
  <c r="Z70" i="6" s="1"/>
  <c r="B102" i="6"/>
  <c r="B103" i="6"/>
  <c r="B89" i="6"/>
  <c r="B92" i="6"/>
  <c r="B81" i="6"/>
  <c r="B87" i="6"/>
  <c r="B83" i="6"/>
  <c r="B98" i="6"/>
  <c r="B88" i="6"/>
  <c r="B80" i="6"/>
  <c r="B91" i="6"/>
  <c r="B97" i="6"/>
  <c r="B78" i="6"/>
  <c r="B77" i="6"/>
  <c r="B95" i="6"/>
  <c r="B101" i="6"/>
  <c r="B93" i="6"/>
  <c r="B90" i="6"/>
  <c r="B86" i="6"/>
  <c r="B79" i="6"/>
  <c r="B96" i="6"/>
  <c r="B84" i="6"/>
  <c r="B99" i="6"/>
  <c r="B82" i="6"/>
  <c r="B85" i="6"/>
  <c r="B94" i="6"/>
  <c r="B100" i="6"/>
  <c r="X3" i="8"/>
  <c r="B76" i="6"/>
  <c r="Z44" i="6" l="1"/>
  <c r="Z60" i="6"/>
  <c r="Z62" i="6"/>
  <c r="Z50" i="6"/>
  <c r="Z47" i="6"/>
  <c r="Z58" i="6"/>
  <c r="Z65" i="6"/>
  <c r="Z66" i="6"/>
  <c r="Z55" i="6"/>
  <c r="Z71" i="6"/>
  <c r="Z52" i="6"/>
  <c r="Z69" i="6"/>
  <c r="C101" i="6" s="1"/>
  <c r="Z45" i="6"/>
  <c r="Z48" i="6"/>
  <c r="Z68" i="6"/>
  <c r="Z53" i="6"/>
  <c r="Z64" i="6"/>
  <c r="Z61" i="6"/>
  <c r="Z63" i="6"/>
  <c r="Z56" i="6"/>
  <c r="Z51" i="6"/>
  <c r="Z67" i="6"/>
  <c r="Z54" i="6"/>
  <c r="Z46" i="6"/>
  <c r="Z59" i="6"/>
  <c r="Z49" i="6"/>
  <c r="Z57" i="6"/>
  <c r="Z44" i="7"/>
  <c r="Z45" i="7"/>
  <c r="Z46" i="7"/>
  <c r="Z47" i="7"/>
  <c r="Z48" i="7"/>
  <c r="Z50" i="7"/>
  <c r="Z52" i="7"/>
  <c r="Z49" i="7"/>
  <c r="Z51" i="7"/>
  <c r="Z54" i="7"/>
  <c r="Z53" i="7"/>
  <c r="Z56" i="7"/>
  <c r="Z58" i="7"/>
  <c r="Z55" i="7"/>
  <c r="Z57" i="7"/>
  <c r="Z60" i="7"/>
  <c r="Z59" i="7"/>
  <c r="Z62" i="7"/>
  <c r="Z64" i="7"/>
  <c r="Z61" i="7"/>
  <c r="Z66" i="7"/>
  <c r="Z63" i="7"/>
  <c r="Z65" i="7"/>
  <c r="Z68" i="7"/>
  <c r="Z67" i="7"/>
  <c r="Z70" i="7"/>
  <c r="Z69" i="7"/>
  <c r="Z3" i="8"/>
  <c r="D12" i="9" s="1"/>
  <c r="AA3" i="8"/>
  <c r="X17" i="8"/>
  <c r="X19" i="8"/>
  <c r="X5" i="8"/>
  <c r="X20" i="8"/>
  <c r="X21" i="8"/>
  <c r="X13" i="8"/>
  <c r="X23" i="8"/>
  <c r="X14" i="8"/>
  <c r="X16" i="8"/>
  <c r="X6" i="8"/>
  <c r="X8" i="8"/>
  <c r="X25" i="8"/>
  <c r="X9" i="8"/>
  <c r="X12" i="8"/>
  <c r="X4" i="8"/>
  <c r="X26" i="8"/>
  <c r="X11" i="8"/>
  <c r="X24" i="8"/>
  <c r="X15" i="8"/>
  <c r="X28" i="8"/>
  <c r="X27" i="8"/>
  <c r="X10" i="8"/>
  <c r="X29" i="8"/>
  <c r="X18" i="8"/>
  <c r="X7" i="8"/>
  <c r="X30" i="8"/>
  <c r="X22" i="8"/>
  <c r="Z22" i="8" s="1"/>
  <c r="D6" i="9" s="1"/>
  <c r="Z73" i="7" l="1"/>
  <c r="AA61" i="7" s="1"/>
  <c r="B95" i="7" s="1"/>
  <c r="F13" i="9" s="1"/>
  <c r="C90" i="6"/>
  <c r="C79" i="6"/>
  <c r="C97" i="6"/>
  <c r="C86" i="6"/>
  <c r="C81" i="6"/>
  <c r="C93" i="6"/>
  <c r="C92" i="6"/>
  <c r="C102" i="6"/>
  <c r="C89" i="6"/>
  <c r="C88" i="6"/>
  <c r="C95" i="6"/>
  <c r="Z74" i="6"/>
  <c r="AA63" i="6" s="1"/>
  <c r="D95" i="6" s="1"/>
  <c r="H7" i="9" s="1"/>
  <c r="C76" i="6"/>
  <c r="C100" i="6"/>
  <c r="C83" i="6"/>
  <c r="C99" i="6"/>
  <c r="C87" i="6"/>
  <c r="C103" i="6"/>
  <c r="C94" i="6"/>
  <c r="C78" i="6"/>
  <c r="C98" i="6"/>
  <c r="C84" i="6"/>
  <c r="C96" i="6"/>
  <c r="C91" i="6"/>
  <c r="C85" i="6"/>
  <c r="C82" i="6"/>
  <c r="C80" i="6"/>
  <c r="C77" i="6"/>
  <c r="Z18" i="8"/>
  <c r="D24" i="9" s="1"/>
  <c r="AA18" i="8"/>
  <c r="Z26" i="8"/>
  <c r="D25" i="9" s="1"/>
  <c r="AA26" i="8"/>
  <c r="Z14" i="8"/>
  <c r="D29" i="9" s="1"/>
  <c r="AA14" i="8"/>
  <c r="AA22" i="8"/>
  <c r="Z15" i="8"/>
  <c r="D17" i="9" s="1"/>
  <c r="AA15" i="8"/>
  <c r="Z23" i="8"/>
  <c r="D4" i="9" s="1"/>
  <c r="AA23" i="8"/>
  <c r="Z30" i="8"/>
  <c r="D14" i="9" s="1"/>
  <c r="AA30" i="8"/>
  <c r="Z12" i="8"/>
  <c r="D16" i="9" s="1"/>
  <c r="AA12" i="8"/>
  <c r="Z20" i="8"/>
  <c r="D21" i="9" s="1"/>
  <c r="AA20" i="8"/>
  <c r="Z28" i="8"/>
  <c r="D20" i="9" s="1"/>
  <c r="AA28" i="8"/>
  <c r="Z25" i="8"/>
  <c r="D22" i="9" s="1"/>
  <c r="AA25" i="8"/>
  <c r="Z19" i="8"/>
  <c r="D2" i="9" s="1"/>
  <c r="AA19" i="8"/>
  <c r="Z29" i="8"/>
  <c r="D3" i="9" s="1"/>
  <c r="AA29" i="8"/>
  <c r="Z4" i="8"/>
  <c r="D13" i="9" s="1"/>
  <c r="AA4" i="8"/>
  <c r="Z8" i="8"/>
  <c r="D7" i="9" s="1"/>
  <c r="AA8" i="8"/>
  <c r="Z21" i="8"/>
  <c r="D26" i="9" s="1"/>
  <c r="AA21" i="8"/>
  <c r="Z17" i="8"/>
  <c r="D28" i="9" s="1"/>
  <c r="AA17" i="8"/>
  <c r="Z10" i="8"/>
  <c r="D11" i="9" s="1"/>
  <c r="AA10" i="8"/>
  <c r="Z24" i="8"/>
  <c r="D9" i="9" s="1"/>
  <c r="AA24" i="8"/>
  <c r="Z6" i="8"/>
  <c r="D18" i="9" s="1"/>
  <c r="AA6" i="8"/>
  <c r="Z13" i="8"/>
  <c r="D8" i="9" s="1"/>
  <c r="AA13" i="8"/>
  <c r="Z7" i="8"/>
  <c r="D10" i="9" s="1"/>
  <c r="AA7" i="8"/>
  <c r="Z27" i="8"/>
  <c r="D15" i="9" s="1"/>
  <c r="AA27" i="8"/>
  <c r="Z11" i="8"/>
  <c r="D23" i="9" s="1"/>
  <c r="AA11" i="8"/>
  <c r="Z9" i="8"/>
  <c r="D5" i="9" s="1"/>
  <c r="AA9" i="8"/>
  <c r="Z16" i="8"/>
  <c r="D19" i="9" s="1"/>
  <c r="AA16" i="8"/>
  <c r="Z5" i="8"/>
  <c r="D27" i="9" s="1"/>
  <c r="AA5" i="8"/>
  <c r="I2" i="9" l="1"/>
  <c r="J2" i="9"/>
  <c r="AA44" i="7"/>
  <c r="B78" i="7" s="1"/>
  <c r="F25" i="9" s="1"/>
  <c r="AA58" i="7"/>
  <c r="B92" i="7" s="1"/>
  <c r="F24" i="9" s="1"/>
  <c r="AA45" i="7"/>
  <c r="B79" i="7" s="1"/>
  <c r="F5" i="9" s="1"/>
  <c r="AA59" i="7"/>
  <c r="B93" i="7" s="1"/>
  <c r="F2" i="9" s="1"/>
  <c r="AA43" i="7"/>
  <c r="B77" i="7" s="1"/>
  <c r="F7" i="9" s="1"/>
  <c r="AA47" i="7"/>
  <c r="B81" i="7" s="1"/>
  <c r="F29" i="9" s="1"/>
  <c r="AA60" i="7"/>
  <c r="B94" i="7" s="1"/>
  <c r="F28" i="9" s="1"/>
  <c r="AA48" i="7"/>
  <c r="B82" i="7" s="1"/>
  <c r="F4" i="9" s="1"/>
  <c r="AA66" i="7"/>
  <c r="B100" i="7" s="1"/>
  <c r="F3" i="9" s="1"/>
  <c r="AA50" i="7"/>
  <c r="B84" i="7" s="1"/>
  <c r="F17" i="9" s="1"/>
  <c r="AA51" i="7"/>
  <c r="B85" i="7" s="1"/>
  <c r="F18" i="9" s="1"/>
  <c r="AA67" i="7"/>
  <c r="B101" i="7" s="1"/>
  <c r="F6" i="9" s="1"/>
  <c r="AA63" i="7"/>
  <c r="B97" i="7" s="1"/>
  <c r="F22" i="9" s="1"/>
  <c r="AA69" i="7"/>
  <c r="B103" i="7" s="1"/>
  <c r="F8" i="9" s="1"/>
  <c r="AA64" i="7"/>
  <c r="B98" i="7" s="1"/>
  <c r="F23" i="9" s="1"/>
  <c r="AA54" i="7"/>
  <c r="B88" i="7" s="1"/>
  <c r="F19" i="9" s="1"/>
  <c r="AA52" i="7"/>
  <c r="B86" i="7" s="1"/>
  <c r="F21" i="9" s="1"/>
  <c r="AA70" i="7"/>
  <c r="B104" i="7" s="1"/>
  <c r="F10" i="9" s="1"/>
  <c r="AA53" i="7"/>
  <c r="B87" i="7" s="1"/>
  <c r="F26" i="9" s="1"/>
  <c r="AA56" i="7"/>
  <c r="B90" i="7" s="1"/>
  <c r="F27" i="9" s="1"/>
  <c r="AA62" i="7"/>
  <c r="B96" i="7" s="1"/>
  <c r="F12" i="9" s="1"/>
  <c r="AA49" i="7"/>
  <c r="B83" i="7" s="1"/>
  <c r="F14" i="9" s="1"/>
  <c r="AA65" i="7"/>
  <c r="B99" i="7" s="1"/>
  <c r="F15" i="9" s="1"/>
  <c r="AA68" i="7"/>
  <c r="B102" i="7" s="1"/>
  <c r="F11" i="9" s="1"/>
  <c r="AA55" i="7"/>
  <c r="B89" i="7" s="1"/>
  <c r="F16" i="9" s="1"/>
  <c r="AA57" i="7"/>
  <c r="B91" i="7" s="1"/>
  <c r="F20" i="9" s="1"/>
  <c r="AA46" i="7"/>
  <c r="B80" i="7" s="1"/>
  <c r="F9" i="9" s="1"/>
  <c r="AA50" i="6"/>
  <c r="D82" i="6" s="1"/>
  <c r="H12" i="9" s="1"/>
  <c r="AA53" i="6"/>
  <c r="D85" i="6" s="1"/>
  <c r="H10" i="9" s="1"/>
  <c r="AA47" i="6"/>
  <c r="D79" i="6" s="1"/>
  <c r="H18" i="9" s="1"/>
  <c r="AA51" i="6"/>
  <c r="D83" i="6" s="1"/>
  <c r="H20" i="9" s="1"/>
  <c r="AA71" i="6"/>
  <c r="D103" i="6" s="1"/>
  <c r="H13" i="9" s="1"/>
  <c r="AA49" i="6"/>
  <c r="D81" i="6" s="1"/>
  <c r="H2" i="9" s="1"/>
  <c r="AA68" i="6"/>
  <c r="D100" i="6" s="1"/>
  <c r="H6" i="9" s="1"/>
  <c r="AA66" i="6"/>
  <c r="D98" i="6" s="1"/>
  <c r="H14" i="9" s="1"/>
  <c r="AA56" i="6"/>
  <c r="D88" i="6" s="1"/>
  <c r="H11" i="9" s="1"/>
  <c r="AA55" i="6"/>
  <c r="D87" i="6" s="1"/>
  <c r="H16" i="9" s="1"/>
  <c r="AA59" i="6"/>
  <c r="D91" i="6" s="1"/>
  <c r="H22" i="9" s="1"/>
  <c r="AA48" i="6"/>
  <c r="D80" i="6" s="1"/>
  <c r="H29" i="9" s="1"/>
  <c r="AA62" i="6"/>
  <c r="D94" i="6" s="1"/>
  <c r="H4" i="9" s="1"/>
  <c r="AA70" i="6"/>
  <c r="D102" i="6" s="1"/>
  <c r="H5" i="9" s="1"/>
  <c r="AA69" i="6"/>
  <c r="D101" i="6" s="1"/>
  <c r="H15" i="9" s="1"/>
  <c r="AA46" i="6"/>
  <c r="D78" i="6" s="1"/>
  <c r="H19" i="9" s="1"/>
  <c r="AA45" i="6"/>
  <c r="D77" i="6" s="1"/>
  <c r="H24" i="9" s="1"/>
  <c r="AA60" i="6"/>
  <c r="D92" i="6" s="1"/>
  <c r="H9" i="9" s="1"/>
  <c r="AA61" i="6"/>
  <c r="D93" i="6" s="1"/>
  <c r="H28" i="9" s="1"/>
  <c r="AA65" i="6"/>
  <c r="D97" i="6" s="1"/>
  <c r="H26" i="9" s="1"/>
  <c r="AA54" i="6"/>
  <c r="D86" i="6" s="1"/>
  <c r="H25" i="9" s="1"/>
  <c r="AA44" i="6"/>
  <c r="D76" i="6" s="1"/>
  <c r="H8" i="9" s="1"/>
  <c r="AA64" i="6"/>
  <c r="D96" i="6" s="1"/>
  <c r="H23" i="9" s="1"/>
  <c r="AA58" i="6"/>
  <c r="D90" i="6" s="1"/>
  <c r="H21" i="9" s="1"/>
  <c r="AA67" i="6"/>
  <c r="D99" i="6" s="1"/>
  <c r="H3" i="9" s="1"/>
  <c r="AA52" i="6"/>
  <c r="D84" i="6" s="1"/>
  <c r="H17" i="9" s="1"/>
  <c r="AA57" i="6"/>
  <c r="D89" i="6" s="1"/>
  <c r="H27" i="9" s="1"/>
  <c r="L2" i="9" l="1"/>
  <c r="K2" i="9"/>
  <c r="J3" i="9"/>
  <c r="I3" i="9"/>
  <c r="J4" i="9"/>
  <c r="I4" i="9"/>
  <c r="L4" i="9" l="1"/>
  <c r="K4" i="9"/>
  <c r="L3" i="9"/>
  <c r="K3" i="9"/>
</calcChain>
</file>

<file path=xl/sharedStrings.xml><?xml version="1.0" encoding="utf-8"?>
<sst xmlns="http://schemas.openxmlformats.org/spreadsheetml/2006/main" count="610" uniqueCount="168">
  <si>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</si>
  <si>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</si>
  <si>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</si>
  <si>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</si>
  <si>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</si>
  <si>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</si>
  <si>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</si>
  <si>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</si>
  <si>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</si>
  <si>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</si>
  <si>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</si>
  <si>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</si>
  <si>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</si>
  <si>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</si>
  <si>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</si>
  <si>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</si>
  <si>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</si>
  <si>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</si>
  <si>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</si>
  <si>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</si>
  <si>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</si>
  <si>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</si>
  <si>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</si>
  <si>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</si>
  <si>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</si>
  <si>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</si>
  <si>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</si>
  <si>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</si>
  <si>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</si>
  <si>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</si>
  <si>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</si>
  <si>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</si>
  <si>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</si>
  <si>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</si>
  <si>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</si>
  <si>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</si>
  <si>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</si>
  <si>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</si>
  <si>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</si>
  <si>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</si>
  <si>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</si>
  <si>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</si>
  <si>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</si>
  <si>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</si>
  <si>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</si>
  <si>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</si>
  <si>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</si>
  <si>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</si>
  <si>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</si>
  <si>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</si>
  <si>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</si>
  <si>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</si>
  <si>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</si>
  <si>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</si>
  <si>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</si>
  <si>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</si>
  <si>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</si>
  <si>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</si>
  <si>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</si>
  <si>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</si>
  <si>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</si>
  <si>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</si>
  <si>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</si>
  <si>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</si>
  <si>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</si>
  <si>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</si>
  <si>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</si>
  <si>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</si>
  <si>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</si>
  <si>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</si>
  <si>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</si>
  <si>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</si>
  <si>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</si>
  <si>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</si>
  <si>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</si>
  <si>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</si>
  <si>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</si>
  <si>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</si>
  <si>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</si>
  <si>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</si>
  <si>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</si>
  <si>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</si>
  <si>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</si>
  <si>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</si>
  <si>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</si>
  <si>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</si>
  <si>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</si>
  <si>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</si>
  <si>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</si>
  <si>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</si>
  <si>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</si>
  <si>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</si>
  <si>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</si>
  <si>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</si>
  <si>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</si>
  <si>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</si>
  <si>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</si>
  <si>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</si>
  <si>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</si>
  <si>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Połowy w regionach rybackich (tys.ton)</t>
  </si>
  <si>
    <t>Indejs wydajnosci zasobów (rok 2000=100)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</si>
  <si>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</si>
  <si>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</si>
  <si>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</si>
  <si>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</si>
  <si>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</si>
  <si>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</si>
  <si>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</si>
  <si>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</si>
  <si>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</si>
  <si>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</si>
  <si>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</si>
  <si>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</si>
  <si>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</si>
  <si>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</si>
  <si>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</si>
  <si>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Wydatki na ochronę środoiwska (% PKB)</t>
  </si>
  <si>
    <t>Dochody z podatków środoiwskowych (% PKB)</t>
  </si>
  <si>
    <t>Indeks eko-innowacyjnosci (śr krajów UE=100)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</si>
  <si>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</si>
  <si>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</si>
  <si>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</si>
  <si>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</si>
  <si>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</si>
  <si>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</si>
  <si>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</si>
  <si>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</si>
  <si>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</si>
  <si>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</si>
  <si>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</si>
  <si>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</si>
  <si>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</si>
  <si>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</si>
  <si>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</si>
  <si>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Indeks wydajnosci zasobów (rok 2000=100)</t>
  </si>
  <si>
    <t>Osoby zagrożone ubóstwem lub wykluczeniem społecznym</t>
  </si>
  <si>
    <t>LV</t>
  </si>
  <si>
    <t>GB</t>
  </si>
  <si>
    <t>PO</t>
  </si>
  <si>
    <t>DK</t>
  </si>
  <si>
    <t>PL</t>
  </si>
  <si>
    <t>CZ</t>
  </si>
  <si>
    <t>GR</t>
  </si>
  <si>
    <t>RO</t>
  </si>
  <si>
    <t>CY</t>
  </si>
  <si>
    <t>EE</t>
  </si>
  <si>
    <t>AT</t>
  </si>
  <si>
    <t>BE</t>
  </si>
  <si>
    <t>IT</t>
  </si>
  <si>
    <t>SE</t>
  </si>
  <si>
    <t>FR</t>
  </si>
  <si>
    <t>NL</t>
  </si>
  <si>
    <t>HR</t>
  </si>
  <si>
    <t>IE</t>
  </si>
  <si>
    <t>HU</t>
  </si>
  <si>
    <t>MT</t>
  </si>
  <si>
    <t>SK</t>
  </si>
  <si>
    <t>FI</t>
  </si>
  <si>
    <t>LU</t>
  </si>
  <si>
    <t>SI</t>
  </si>
  <si>
    <t>DE</t>
  </si>
  <si>
    <t>BG</t>
  </si>
  <si>
    <t>LT</t>
  </si>
  <si>
    <t>ES</t>
  </si>
  <si>
    <t>symbolh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</si>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</sst>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b/>
      <sz val="10"/>
      <color rgb="FFFF0000"/>
      <name val="Arial CE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3" borderId="0" xfId="0" applyFont="1" applyFill="1"/>
    <xf numFmtId="3" fontId="0" fillId="0" borderId="0" xfId="0" applyNumberFormat="1"/>
    <xf numFmtId="0" fontId="0" fillId="4" borderId="0" xfId="0" applyFill="1"/>
    <xf numFmtId="2" fontId="0" fillId="4" borderId="0" xfId="0" applyNumberFormat="1" applyFill="1"/>
    <xf numFmtId="2" fontId="0" fillId="0" borderId="0" xfId="0" applyNumberFormat="1"/>
    <xf numFmtId="0" fontId="2" fillId="0" borderId="0" xfId="0" applyFont="1"/>
    <xf numFmtId="0" fontId="0" fillId="0" borderId="0" xfId="0" applyFont="1"/>
    <xf numFmtId="0" fontId="3" fillId="0" borderId="0" xfId="0" applyFont="1"/>
    <xf numFmtId="164" fontId="2" fillId="0" borderId="0" xfId="0" applyNumberFormat="1" applyFont="1"/>
    <xf numFmtId="3" fontId="0" fillId="3" borderId="0" xfId="0" applyNumberFormat="1" applyFill="1"/>
    <xf numFmtId="0" fontId="2" fillId="4" borderId="0" xfId="0" applyFont="1" applyFill="1"/>
    <xf numFmtId="0" fontId="3" fillId="4" borderId="0" xfId="0" applyFont="1" applyFill="1"/>
    <xf numFmtId="0" fontId="4" fillId="3" borderId="0" xfId="0" applyFont="1" applyFill="1"/>
    <xf numFmtId="2" fontId="1" fillId="0" borderId="0" xfId="0" applyNumberFormat="1" applyFont="1" applyFill="1" applyAlignment="1">
      <alignment horizontal="right" vertical="center"/>
    </xf>
    <xf numFmtId="2" fontId="1" fillId="5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3" fontId="2" fillId="0" borderId="0" xfId="0" applyNumberFormat="1" applyFont="1"/>
    <xf numFmtId="0" fontId="2" fillId="3" borderId="0" xfId="0" applyFont="1" applyFill="1"/>
    <xf numFmtId="2" fontId="0" fillId="0" borderId="0" xfId="0" applyNumberFormat="1" applyAlignment="1"/>
    <xf numFmtId="2" fontId="1" fillId="0" borderId="0" xfId="0" applyNumberFormat="1" applyFont="1" applyAlignment="1">
      <alignment vertical="center"/>
    </xf>
    <xf numFmtId="2" fontId="0" fillId="6" borderId="0" xfId="0" applyNumberFormat="1" applyFill="1" applyAlignment="1"/>
    <xf numFmtId="2" fontId="1" fillId="6" borderId="0" xfId="0" applyNumberFormat="1" applyFont="1" applyFill="1" applyAlignment="1">
      <alignment vertical="center"/>
    </xf>
    <xf numFmtId="0" fontId="0" fillId="6" borderId="0" xfId="0" applyFill="1"/>
    <xf numFmtId="2" fontId="5" fillId="6" borderId="0" xfId="0" applyNumberFormat="1" applyFont="1" applyFill="1" applyAlignment="1">
      <alignment vertical="center"/>
    </xf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</row>
        <row r="3">
          <cell r="B3">
            <v>10</v>
          </cell>
        </row>
        <row r="4">
          <cell r="B4">
            <v>30</v>
          </cell>
        </row>
        <row r="5">
          <cell r="B5" t="str">
            <v>:</v>
          </cell>
          <cell r="N5">
            <v>37</v>
          </cell>
        </row>
        <row r="6">
          <cell r="B6">
            <v>7</v>
          </cell>
        </row>
        <row r="7">
          <cell r="B7">
            <v>9</v>
          </cell>
        </row>
        <row r="8">
          <cell r="B8">
            <v>7</v>
          </cell>
        </row>
        <row r="9">
          <cell r="B9">
            <v>16</v>
          </cell>
        </row>
        <row r="10">
          <cell r="B10">
            <v>13</v>
          </cell>
        </row>
        <row r="11">
          <cell r="B11">
            <v>8</v>
          </cell>
        </row>
        <row r="12">
          <cell r="B12">
            <v>16</v>
          </cell>
        </row>
        <row r="13">
          <cell r="B13">
            <v>23</v>
          </cell>
        </row>
        <row r="14">
          <cell r="B14">
            <v>8</v>
          </cell>
        </row>
        <row r="15">
          <cell r="B15">
            <v>11</v>
          </cell>
        </row>
        <row r="16">
          <cell r="B16">
            <v>10</v>
          </cell>
        </row>
        <row r="17">
          <cell r="B17">
            <v>15</v>
          </cell>
        </row>
        <row r="18">
          <cell r="B18">
            <v>11</v>
          </cell>
        </row>
        <row r="19">
          <cell r="B19">
            <v>13</v>
          </cell>
        </row>
        <row r="20">
          <cell r="B20">
            <v>10</v>
          </cell>
        </row>
        <row r="21">
          <cell r="B21">
            <v>8</v>
          </cell>
        </row>
        <row r="22">
          <cell r="B22">
            <v>17</v>
          </cell>
        </row>
        <row r="23">
          <cell r="B23">
            <v>13</v>
          </cell>
        </row>
        <row r="24">
          <cell r="B24">
            <v>12</v>
          </cell>
        </row>
        <row r="25">
          <cell r="B25">
            <v>31</v>
          </cell>
        </row>
        <row r="26">
          <cell r="B26">
            <v>14</v>
          </cell>
        </row>
        <row r="27">
          <cell r="B27">
            <v>15</v>
          </cell>
        </row>
        <row r="28">
          <cell r="B28">
            <v>7</v>
          </cell>
        </row>
        <row r="29">
          <cell r="B29">
            <v>14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  <cell r="D2">
            <v>119.7</v>
          </cell>
        </row>
        <row r="3">
          <cell r="D3">
            <v>99.2</v>
          </cell>
        </row>
        <row r="4">
          <cell r="D4">
            <v>105.6</v>
          </cell>
        </row>
        <row r="5">
          <cell r="D5">
            <v>70</v>
          </cell>
        </row>
        <row r="6">
          <cell r="D6">
            <v>72.5</v>
          </cell>
        </row>
        <row r="7">
          <cell r="D7">
            <v>130.4</v>
          </cell>
        </row>
        <row r="8">
          <cell r="D8">
            <v>102.6</v>
          </cell>
        </row>
        <row r="9">
          <cell r="D9">
            <v>102.4</v>
          </cell>
        </row>
        <row r="10">
          <cell r="D10">
            <v>105.4</v>
          </cell>
        </row>
        <row r="11">
          <cell r="D11">
            <v>113.3</v>
          </cell>
        </row>
        <row r="12">
          <cell r="D12">
            <v>86.7</v>
          </cell>
        </row>
        <row r="13">
          <cell r="D13">
            <v>109.7</v>
          </cell>
        </row>
        <row r="14">
          <cell r="D14">
            <v>115.3</v>
          </cell>
        </row>
        <row r="15">
          <cell r="D15">
            <v>111.6</v>
          </cell>
        </row>
        <row r="16">
          <cell r="D16">
            <v>99.6</v>
          </cell>
        </row>
        <row r="17">
          <cell r="D17">
            <v>130.69999999999999</v>
          </cell>
        </row>
        <row r="18">
          <cell r="D18">
            <v>147.5</v>
          </cell>
        </row>
        <row r="19">
          <cell r="D19">
            <v>139.80000000000001</v>
          </cell>
        </row>
        <row r="20">
          <cell r="D20">
            <v>121.9</v>
          </cell>
        </row>
        <row r="21">
          <cell r="D21">
            <v>115.6</v>
          </cell>
        </row>
        <row r="22">
          <cell r="D22">
            <v>93.1</v>
          </cell>
        </row>
        <row r="23">
          <cell r="D23">
            <v>51.9</v>
          </cell>
        </row>
        <row r="24">
          <cell r="D24">
            <v>106.2</v>
          </cell>
        </row>
        <row r="25">
          <cell r="D25">
            <v>113.3</v>
          </cell>
        </row>
        <row r="26">
          <cell r="D26">
            <v>105.7</v>
          </cell>
        </row>
        <row r="27">
          <cell r="D27">
            <v>118</v>
          </cell>
        </row>
        <row r="28">
          <cell r="D28">
            <v>131.9</v>
          </cell>
        </row>
        <row r="29">
          <cell r="D29">
            <v>126.4</v>
          </cell>
        </row>
      </sheetData>
      <sheetData sheetId="13">
        <row r="2">
          <cell r="B2">
            <v>434</v>
          </cell>
          <cell r="D2">
            <v>376</v>
          </cell>
        </row>
        <row r="3">
          <cell r="N3">
            <v>231.76190476190476</v>
          </cell>
        </row>
        <row r="4">
          <cell r="D4">
            <v>22</v>
          </cell>
        </row>
        <row r="5">
          <cell r="D5">
            <v>490</v>
          </cell>
        </row>
        <row r="6">
          <cell r="D6">
            <v>232</v>
          </cell>
        </row>
        <row r="7">
          <cell r="D7">
            <v>8</v>
          </cell>
        </row>
        <row r="8">
          <cell r="N8">
            <v>231.76190476190476</v>
          </cell>
        </row>
        <row r="9">
          <cell r="D9">
            <v>207</v>
          </cell>
        </row>
        <row r="10">
          <cell r="N10">
            <v>231.76190476190476</v>
          </cell>
        </row>
        <row r="11">
          <cell r="D11">
            <v>853</v>
          </cell>
        </row>
        <row r="12">
          <cell r="D12">
            <v>205</v>
          </cell>
        </row>
        <row r="13">
          <cell r="D13">
            <v>84</v>
          </cell>
        </row>
        <row r="14">
          <cell r="D14">
            <v>1</v>
          </cell>
        </row>
        <row r="15">
          <cell r="D15">
            <v>98</v>
          </cell>
        </row>
        <row r="16">
          <cell r="D16">
            <v>158</v>
          </cell>
        </row>
        <row r="17">
          <cell r="D17">
            <v>157</v>
          </cell>
        </row>
        <row r="18">
          <cell r="D18">
            <v>2</v>
          </cell>
        </row>
        <row r="19">
          <cell r="N19">
            <v>231.76190476190473</v>
          </cell>
        </row>
        <row r="20">
          <cell r="D20">
            <v>691</v>
          </cell>
        </row>
        <row r="22">
          <cell r="D22">
            <v>116</v>
          </cell>
        </row>
        <row r="23">
          <cell r="D23">
            <v>224</v>
          </cell>
        </row>
        <row r="24">
          <cell r="D24">
            <v>1</v>
          </cell>
        </row>
        <row r="25">
          <cell r="D25">
            <v>0</v>
          </cell>
        </row>
        <row r="26">
          <cell r="D26">
            <v>119</v>
          </cell>
        </row>
        <row r="27">
          <cell r="D27">
            <v>588</v>
          </cell>
        </row>
        <row r="28">
          <cell r="N28">
            <v>231.76190476190473</v>
          </cell>
        </row>
        <row r="29">
          <cell r="D29">
            <v>230</v>
          </cell>
        </row>
      </sheetData>
      <sheetData sheetId="14">
        <row r="2">
          <cell r="B2">
            <v>15.55</v>
          </cell>
        </row>
      </sheetData>
      <sheetData sheetId="15">
        <row r="2">
          <cell r="B2">
            <v>72.7</v>
          </cell>
          <cell r="D2">
            <v>69.599999999999994</v>
          </cell>
        </row>
        <row r="3">
          <cell r="D3">
            <v>81.099999999999994</v>
          </cell>
        </row>
        <row r="4">
          <cell r="D4">
            <v>51.7</v>
          </cell>
        </row>
        <row r="5">
          <cell r="D5">
            <v>54.6</v>
          </cell>
        </row>
        <row r="6">
          <cell r="D6">
            <v>97.5</v>
          </cell>
        </row>
        <row r="7">
          <cell r="D7">
            <v>27.8</v>
          </cell>
        </row>
        <row r="8">
          <cell r="D8">
            <v>-20.100000000000001</v>
          </cell>
        </row>
        <row r="9">
          <cell r="D9">
            <v>24.7</v>
          </cell>
        </row>
        <row r="10">
          <cell r="D10">
            <v>54.1</v>
          </cell>
        </row>
        <row r="11">
          <cell r="D11">
            <v>50.6</v>
          </cell>
        </row>
        <row r="12">
          <cell r="D12">
            <v>73.3</v>
          </cell>
        </row>
        <row r="13">
          <cell r="D13">
            <v>81.3</v>
          </cell>
        </row>
        <row r="14">
          <cell r="D14">
            <v>34.299999999999997</v>
          </cell>
        </row>
        <row r="15">
          <cell r="D15">
            <v>90.4</v>
          </cell>
        </row>
        <row r="16">
          <cell r="D16">
            <v>57.8</v>
          </cell>
        </row>
        <row r="17">
          <cell r="D17">
            <v>97.5</v>
          </cell>
        </row>
        <row r="18">
          <cell r="D18">
            <v>58.8</v>
          </cell>
        </row>
        <row r="19">
          <cell r="D19">
            <v>100</v>
          </cell>
        </row>
        <row r="20">
          <cell r="D20">
            <v>61</v>
          </cell>
        </row>
        <row r="21">
          <cell r="D21">
            <v>30.2</v>
          </cell>
        </row>
        <row r="22">
          <cell r="D22">
            <v>83.4</v>
          </cell>
        </row>
        <row r="23">
          <cell r="D23">
            <v>27.9</v>
          </cell>
        </row>
        <row r="24">
          <cell r="D24">
            <v>64.400000000000006</v>
          </cell>
        </row>
        <row r="25">
          <cell r="D25">
            <v>55.1</v>
          </cell>
        </row>
        <row r="26">
          <cell r="D26">
            <v>37.5</v>
          </cell>
        </row>
        <row r="27">
          <cell r="D27">
            <v>62.3</v>
          </cell>
        </row>
        <row r="28">
          <cell r="D28">
            <v>26.3</v>
          </cell>
        </row>
        <row r="29">
          <cell r="D29">
            <v>82.9</v>
          </cell>
        </row>
      </sheetData>
      <sheetData sheetId="16">
        <row r="2">
          <cell r="B2">
            <v>97.8</v>
          </cell>
          <cell r="D2">
            <v>93</v>
          </cell>
        </row>
        <row r="3">
          <cell r="D3">
            <v>96.2</v>
          </cell>
        </row>
        <row r="4">
          <cell r="D4">
            <v>113.4</v>
          </cell>
        </row>
        <row r="5">
          <cell r="D5">
            <v>101.9</v>
          </cell>
        </row>
        <row r="6">
          <cell r="D6">
            <v>102.3</v>
          </cell>
        </row>
        <row r="7">
          <cell r="D7">
            <v>86.8</v>
          </cell>
        </row>
        <row r="8">
          <cell r="D8">
            <v>94.5</v>
          </cell>
        </row>
        <row r="9">
          <cell r="D9">
            <v>96.8</v>
          </cell>
        </row>
        <row r="10">
          <cell r="D10">
            <v>91.3</v>
          </cell>
        </row>
        <row r="11">
          <cell r="D11">
            <v>90.9</v>
          </cell>
        </row>
        <row r="12">
          <cell r="D12">
            <v>96.7</v>
          </cell>
        </row>
        <row r="13">
          <cell r="D13">
            <v>94.6</v>
          </cell>
        </row>
        <row r="14">
          <cell r="D14">
            <v>96.8</v>
          </cell>
        </row>
        <row r="15">
          <cell r="D15">
            <v>97.4</v>
          </cell>
        </row>
        <row r="16">
          <cell r="D16">
            <v>92.9</v>
          </cell>
        </row>
        <row r="17">
          <cell r="D17">
            <v>104.1</v>
          </cell>
        </row>
        <row r="18">
          <cell r="D18">
            <v>93.9</v>
          </cell>
        </row>
        <row r="19">
          <cell r="D19">
            <v>90.2</v>
          </cell>
        </row>
        <row r="20">
          <cell r="D20">
            <v>95.7</v>
          </cell>
        </row>
        <row r="21">
          <cell r="D21">
            <v>94</v>
          </cell>
        </row>
        <row r="22">
          <cell r="D22">
            <v>89.2</v>
          </cell>
        </row>
        <row r="23">
          <cell r="D23">
            <v>96.4</v>
          </cell>
        </row>
        <row r="24">
          <cell r="D24">
            <v>95.2</v>
          </cell>
        </row>
        <row r="25">
          <cell r="D25">
            <v>97.4</v>
          </cell>
        </row>
        <row r="26">
          <cell r="D26">
            <v>91.2</v>
          </cell>
        </row>
        <row r="27">
          <cell r="D27">
            <v>90.8</v>
          </cell>
        </row>
        <row r="28">
          <cell r="D28">
            <v>99.5</v>
          </cell>
        </row>
        <row r="29">
          <cell r="D29">
            <v>92.8</v>
          </cell>
        </row>
      </sheetData>
      <sheetData sheetId="17">
        <row r="2">
          <cell r="B2" t="str">
            <v>:</v>
          </cell>
          <cell r="D2">
            <v>2.5</v>
          </cell>
        </row>
        <row r="3">
          <cell r="D3">
            <v>9</v>
          </cell>
        </row>
        <row r="4">
          <cell r="D4">
            <v>76.3</v>
          </cell>
        </row>
        <row r="5">
          <cell r="D5">
            <v>12.5</v>
          </cell>
        </row>
        <row r="6">
          <cell r="D6">
            <v>28.5</v>
          </cell>
        </row>
        <row r="7">
          <cell r="D7">
            <v>16.3</v>
          </cell>
        </row>
        <row r="8">
          <cell r="D8">
            <v>3.9</v>
          </cell>
        </row>
        <row r="9">
          <cell r="D9">
            <v>52</v>
          </cell>
        </row>
        <row r="10">
          <cell r="D10">
            <v>13.2</v>
          </cell>
        </row>
        <row r="11">
          <cell r="D11">
            <v>5.4</v>
          </cell>
        </row>
        <row r="12">
          <cell r="D12">
            <v>40.1</v>
          </cell>
        </row>
        <row r="13">
          <cell r="D13">
            <v>11</v>
          </cell>
        </row>
        <row r="14">
          <cell r="D14">
            <v>3.1</v>
          </cell>
        </row>
        <row r="15">
          <cell r="D15">
            <v>10.6</v>
          </cell>
        </row>
        <row r="16">
          <cell r="D16">
            <v>7.1</v>
          </cell>
        </row>
        <row r="17">
          <cell r="D17">
            <v>3.5</v>
          </cell>
        </row>
        <row r="18">
          <cell r="D18">
            <v>3</v>
          </cell>
        </row>
        <row r="19">
          <cell r="D19">
            <v>26.3</v>
          </cell>
        </row>
        <row r="20">
          <cell r="D20">
            <v>5.5</v>
          </cell>
        </row>
        <row r="21">
          <cell r="D21">
            <v>24.6</v>
          </cell>
        </row>
        <row r="22">
          <cell r="D22">
            <v>10.8</v>
          </cell>
        </row>
        <row r="23">
          <cell r="D23">
            <v>25.6</v>
          </cell>
        </row>
        <row r="24">
          <cell r="D24">
            <v>13.6</v>
          </cell>
        </row>
        <row r="25">
          <cell r="D25">
            <v>6.5</v>
          </cell>
        </row>
        <row r="26">
          <cell r="D26">
            <v>3.1</v>
          </cell>
        </row>
        <row r="27">
          <cell r="D27">
            <v>3.5</v>
          </cell>
        </row>
        <row r="28">
          <cell r="D28">
            <v>7.9</v>
          </cell>
        </row>
        <row r="29">
          <cell r="D29">
            <v>4.9000000000000004</v>
          </cell>
        </row>
      </sheetData>
      <sheetData sheetId="18">
        <row r="2">
          <cell r="B2" t="str">
            <v>:</v>
          </cell>
          <cell r="D2">
            <v>4.2</v>
          </cell>
        </row>
        <row r="3">
          <cell r="D3">
            <v>4.3</v>
          </cell>
        </row>
        <row r="4">
          <cell r="D4">
            <v>6.6</v>
          </cell>
        </row>
        <row r="5">
          <cell r="D5">
            <v>9.8000000000000007</v>
          </cell>
        </row>
        <row r="6">
          <cell r="D6">
            <v>5</v>
          </cell>
        </row>
        <row r="7">
          <cell r="D7">
            <v>4.5999999999999996</v>
          </cell>
        </row>
        <row r="8">
          <cell r="D8">
            <v>7.3</v>
          </cell>
        </row>
        <row r="9">
          <cell r="D9">
            <v>14.2</v>
          </cell>
        </row>
        <row r="10">
          <cell r="D10">
            <v>8.8000000000000007</v>
          </cell>
        </row>
        <row r="11">
          <cell r="D11">
            <v>5.0999999999999996</v>
          </cell>
        </row>
        <row r="12">
          <cell r="D12">
            <v>9.4</v>
          </cell>
        </row>
        <row r="13">
          <cell r="D13">
            <v>4.4000000000000004</v>
          </cell>
        </row>
        <row r="14">
          <cell r="D14">
            <v>2</v>
          </cell>
        </row>
        <row r="15">
          <cell r="D15">
            <v>6.3</v>
          </cell>
        </row>
        <row r="16">
          <cell r="D16">
            <v>9</v>
          </cell>
        </row>
        <row r="17">
          <cell r="D17">
            <v>5.3</v>
          </cell>
        </row>
        <row r="18">
          <cell r="D18">
            <v>12.2</v>
          </cell>
        </row>
        <row r="19">
          <cell r="D19">
            <v>5.4</v>
          </cell>
        </row>
        <row r="20">
          <cell r="D20">
            <v>2.8</v>
          </cell>
        </row>
        <row r="21">
          <cell r="D21">
            <v>7</v>
          </cell>
        </row>
        <row r="22">
          <cell r="D22">
            <v>7</v>
          </cell>
        </row>
        <row r="23">
          <cell r="D23">
            <v>8.4</v>
          </cell>
        </row>
        <row r="24">
          <cell r="D24">
            <v>6.7</v>
          </cell>
        </row>
        <row r="25">
          <cell r="D25">
            <v>6.7</v>
          </cell>
        </row>
        <row r="26">
          <cell r="D26">
            <v>4.7</v>
          </cell>
        </row>
        <row r="27">
          <cell r="D27">
            <v>5.2</v>
          </cell>
        </row>
        <row r="28">
          <cell r="D28">
            <v>2.5</v>
          </cell>
        </row>
        <row r="29">
          <cell r="D29">
            <v>4</v>
          </cell>
        </row>
      </sheetData>
      <sheetData sheetId="19">
        <row r="2">
          <cell r="B2">
            <v>18.7</v>
          </cell>
          <cell r="D2">
            <v>21.6</v>
          </cell>
        </row>
        <row r="3">
          <cell r="D3">
            <v>21</v>
          </cell>
        </row>
        <row r="4">
          <cell r="D4">
            <v>16.899999999999999</v>
          </cell>
        </row>
        <row r="5">
          <cell r="N5">
            <v>9.8571428571428577</v>
          </cell>
        </row>
        <row r="6">
          <cell r="D6">
            <v>29.7</v>
          </cell>
        </row>
        <row r="7">
          <cell r="D7">
            <v>17.600000000000001</v>
          </cell>
        </row>
        <row r="8">
          <cell r="D8">
            <v>18.399999999999999</v>
          </cell>
        </row>
        <row r="9">
          <cell r="D9">
            <v>18</v>
          </cell>
        </row>
        <row r="10">
          <cell r="D10">
            <v>15.5</v>
          </cell>
        </row>
        <row r="11">
          <cell r="D11">
            <v>17.8</v>
          </cell>
        </row>
        <row r="12">
          <cell r="D12">
            <v>22.3</v>
          </cell>
        </row>
        <row r="13">
          <cell r="D13">
            <v>22</v>
          </cell>
        </row>
        <row r="14">
          <cell r="D14">
            <v>29.3</v>
          </cell>
        </row>
        <row r="15">
          <cell r="D15">
            <v>12</v>
          </cell>
        </row>
        <row r="16">
          <cell r="D16">
            <v>16.399999999999999</v>
          </cell>
        </row>
        <row r="17">
          <cell r="D17">
            <v>20</v>
          </cell>
        </row>
        <row r="18">
          <cell r="D18">
            <v>20.6</v>
          </cell>
        </row>
        <row r="19">
          <cell r="D19">
            <v>24.5</v>
          </cell>
        </row>
        <row r="20">
          <cell r="D20">
            <v>26.3</v>
          </cell>
        </row>
        <row r="21">
          <cell r="D21">
            <v>18.7</v>
          </cell>
        </row>
        <row r="22">
          <cell r="D22">
            <v>24.2</v>
          </cell>
        </row>
        <row r="23">
          <cell r="D23">
            <v>31.3</v>
          </cell>
        </row>
        <row r="24">
          <cell r="D24">
            <v>19.3</v>
          </cell>
        </row>
        <row r="25">
          <cell r="D25">
            <v>18.7</v>
          </cell>
        </row>
        <row r="26">
          <cell r="D26">
            <v>14.4</v>
          </cell>
        </row>
        <row r="27">
          <cell r="D27">
            <v>12.2</v>
          </cell>
        </row>
        <row r="28">
          <cell r="D28">
            <v>19.8</v>
          </cell>
        </row>
        <row r="29">
          <cell r="D29">
            <v>24.3</v>
          </cell>
        </row>
      </sheetData>
      <sheetData sheetId="20">
        <row r="2">
          <cell r="B2">
            <v>24.8</v>
          </cell>
          <cell r="D2">
            <v>22.2</v>
          </cell>
        </row>
        <row r="3">
          <cell r="D3">
            <v>16.8</v>
          </cell>
        </row>
        <row r="4">
          <cell r="D4">
            <v>20.399999999999999</v>
          </cell>
        </row>
        <row r="5">
          <cell r="D5">
            <v>15.6</v>
          </cell>
        </row>
        <row r="6">
          <cell r="D6">
            <v>40.1</v>
          </cell>
        </row>
        <row r="7">
          <cell r="D7">
            <v>18.600000000000001</v>
          </cell>
        </row>
        <row r="8">
          <cell r="D8">
            <v>27</v>
          </cell>
        </row>
        <row r="9">
          <cell r="D9">
            <v>26.4</v>
          </cell>
        </row>
        <row r="10">
          <cell r="D10">
            <v>39</v>
          </cell>
        </row>
        <row r="11">
          <cell r="D11">
            <v>13.9</v>
          </cell>
        </row>
        <row r="12">
          <cell r="D12">
            <v>21</v>
          </cell>
        </row>
        <row r="13">
          <cell r="D13">
            <v>17.7</v>
          </cell>
        </row>
        <row r="14">
          <cell r="D14">
            <v>12.3</v>
          </cell>
        </row>
        <row r="15">
          <cell r="D15">
            <v>35.799999999999997</v>
          </cell>
        </row>
        <row r="16">
          <cell r="D16">
            <v>16.2</v>
          </cell>
        </row>
        <row r="17">
          <cell r="D17">
            <v>22.7</v>
          </cell>
        </row>
        <row r="18">
          <cell r="D18">
            <v>19.100000000000001</v>
          </cell>
        </row>
        <row r="19">
          <cell r="D19">
            <v>7.7</v>
          </cell>
        </row>
        <row r="20">
          <cell r="D20">
            <v>16.2</v>
          </cell>
        </row>
        <row r="21">
          <cell r="D21">
            <v>16.899999999999999</v>
          </cell>
        </row>
        <row r="22">
          <cell r="D22">
            <v>22.2</v>
          </cell>
        </row>
        <row r="23">
          <cell r="D23">
            <v>26.8</v>
          </cell>
        </row>
        <row r="24">
          <cell r="D24">
            <v>15.4</v>
          </cell>
        </row>
        <row r="25">
          <cell r="D25">
            <v>20.8</v>
          </cell>
        </row>
        <row r="26">
          <cell r="D26">
            <v>22.1</v>
          </cell>
        </row>
        <row r="27">
          <cell r="D27">
            <v>13.3</v>
          </cell>
        </row>
        <row r="28">
          <cell r="D28">
            <v>10.9</v>
          </cell>
        </row>
        <row r="29">
          <cell r="D29">
            <v>13.7</v>
          </cell>
        </row>
      </sheetData>
      <sheetData sheetId="21">
        <row r="2">
          <cell r="B2">
            <v>2</v>
          </cell>
          <cell r="D2">
            <v>-2</v>
          </cell>
        </row>
        <row r="3">
          <cell r="D3">
            <v>4</v>
          </cell>
        </row>
        <row r="4">
          <cell r="D4">
            <v>-4</v>
          </cell>
        </row>
        <row r="5">
          <cell r="D5">
            <v>9</v>
          </cell>
        </row>
        <row r="6">
          <cell r="D6">
            <v>33</v>
          </cell>
        </row>
        <row r="7">
          <cell r="D7">
            <v>0</v>
          </cell>
        </row>
        <row r="8">
          <cell r="D8">
            <v>7</v>
          </cell>
        </row>
        <row r="9">
          <cell r="D9">
            <v>-5</v>
          </cell>
        </row>
        <row r="10">
          <cell r="D10">
            <v>5</v>
          </cell>
        </row>
        <row r="11">
          <cell r="D11">
            <v>4</v>
          </cell>
        </row>
        <row r="12">
          <cell r="D12">
            <v>2</v>
          </cell>
        </row>
        <row r="13">
          <cell r="D13">
            <v>-2</v>
          </cell>
        </row>
        <row r="14">
          <cell r="D14">
            <v>8</v>
          </cell>
        </row>
        <row r="15">
          <cell r="D15">
            <v>1</v>
          </cell>
        </row>
        <row r="16">
          <cell r="D16">
            <v>6</v>
          </cell>
        </row>
        <row r="17">
          <cell r="D17">
            <v>4</v>
          </cell>
        </row>
        <row r="18">
          <cell r="D18">
            <v>1</v>
          </cell>
        </row>
        <row r="19">
          <cell r="D19">
            <v>43</v>
          </cell>
        </row>
        <row r="20">
          <cell r="D20">
            <v>-1</v>
          </cell>
        </row>
        <row r="21">
          <cell r="D21">
            <v>8</v>
          </cell>
        </row>
        <row r="22">
          <cell r="D22">
            <v>4</v>
          </cell>
        </row>
        <row r="23">
          <cell r="D23">
            <v>1</v>
          </cell>
        </row>
        <row r="24">
          <cell r="D24">
            <v>-5</v>
          </cell>
        </row>
        <row r="25">
          <cell r="D25">
            <v>5</v>
          </cell>
        </row>
        <row r="26">
          <cell r="D26">
            <v>2</v>
          </cell>
        </row>
        <row r="27">
          <cell r="D27">
            <v>-4</v>
          </cell>
        </row>
        <row r="28">
          <cell r="N28">
            <v>-0.54545454545454541</v>
          </cell>
        </row>
        <row r="29">
          <cell r="D29">
            <v>-3</v>
          </cell>
        </row>
      </sheetData>
      <sheetData sheetId="22">
        <row r="2">
          <cell r="B2">
            <v>597</v>
          </cell>
          <cell r="D2">
            <v>600</v>
          </cell>
        </row>
        <row r="3">
          <cell r="D3">
            <v>479</v>
          </cell>
        </row>
        <row r="4">
          <cell r="D4">
            <v>599</v>
          </cell>
        </row>
        <row r="5">
          <cell r="D5">
            <v>415</v>
          </cell>
        </row>
        <row r="6">
          <cell r="D6">
            <v>728</v>
          </cell>
        </row>
        <row r="7">
          <cell r="D7">
            <v>306</v>
          </cell>
        </row>
        <row r="8">
          <cell r="D8">
            <v>830</v>
          </cell>
        </row>
        <row r="9">
          <cell r="D9">
            <v>392</v>
          </cell>
        </row>
        <row r="10">
          <cell r="D10">
            <v>521</v>
          </cell>
        </row>
        <row r="11">
          <cell r="D11">
            <v>541</v>
          </cell>
        </row>
        <row r="12">
          <cell r="D12">
            <v>458</v>
          </cell>
        </row>
        <row r="13">
          <cell r="D13">
            <v>551</v>
          </cell>
        </row>
        <row r="14">
          <cell r="D14">
            <v>600</v>
          </cell>
        </row>
        <row r="15">
          <cell r="D15">
            <v>718</v>
          </cell>
        </row>
        <row r="16">
          <cell r="D16">
            <v>428</v>
          </cell>
        </row>
        <row r="17">
          <cell r="D17">
            <v>697</v>
          </cell>
        </row>
        <row r="18">
          <cell r="D18">
            <v>345</v>
          </cell>
        </row>
        <row r="19">
          <cell r="D19">
            <v>674</v>
          </cell>
        </row>
        <row r="20">
          <cell r="D20">
            <v>589</v>
          </cell>
        </row>
        <row r="21">
          <cell r="D21">
            <v>320</v>
          </cell>
        </row>
        <row r="22">
          <cell r="D22">
            <v>518</v>
          </cell>
        </row>
        <row r="23">
          <cell r="D23">
            <v>411</v>
          </cell>
        </row>
        <row r="24">
          <cell r="D24">
            <v>313</v>
          </cell>
        </row>
        <row r="25">
          <cell r="D25">
            <v>542</v>
          </cell>
        </row>
        <row r="26">
          <cell r="D26">
            <v>483</v>
          </cell>
        </row>
        <row r="27">
          <cell r="D27">
            <v>454</v>
          </cell>
        </row>
        <row r="28">
          <cell r="D28">
            <v>541</v>
          </cell>
        </row>
        <row r="29">
          <cell r="D29">
            <v>552</v>
          </cell>
        </row>
      </sheetData>
      <sheetData sheetId="23">
        <row r="2">
          <cell r="B2">
            <v>25.4</v>
          </cell>
          <cell r="D2">
            <v>27.8</v>
          </cell>
        </row>
        <row r="3">
          <cell r="D3">
            <v>3.6</v>
          </cell>
        </row>
        <row r="4">
          <cell r="D4">
            <v>10.5</v>
          </cell>
        </row>
        <row r="5">
          <cell r="D5">
            <v>22</v>
          </cell>
        </row>
        <row r="6">
          <cell r="D6">
            <v>5.0999999999999996</v>
          </cell>
        </row>
        <row r="7">
          <cell r="D7">
            <v>8.6</v>
          </cell>
        </row>
        <row r="8">
          <cell r="D8">
            <v>18.600000000000001</v>
          </cell>
        </row>
        <row r="9">
          <cell r="D9">
            <v>18.899999999999999</v>
          </cell>
        </row>
        <row r="10">
          <cell r="D10">
            <v>31.3</v>
          </cell>
        </row>
        <row r="11">
          <cell r="D11">
            <v>11.3</v>
          </cell>
        </row>
        <row r="12">
          <cell r="D12">
            <v>8</v>
          </cell>
        </row>
        <row r="13">
          <cell r="D13">
            <v>10.8</v>
          </cell>
        </row>
        <row r="14">
          <cell r="D14">
            <v>3.6</v>
          </cell>
        </row>
        <row r="15">
          <cell r="D15">
            <v>4.0999999999999996</v>
          </cell>
        </row>
        <row r="16">
          <cell r="D16">
            <v>17.8</v>
          </cell>
        </row>
        <row r="17">
          <cell r="D17">
            <v>2.8</v>
          </cell>
        </row>
        <row r="18">
          <cell r="D18">
            <v>29.8</v>
          </cell>
        </row>
        <row r="19">
          <cell r="D19">
            <v>0.2</v>
          </cell>
        </row>
        <row r="20">
          <cell r="D20">
            <v>8.6</v>
          </cell>
        </row>
        <row r="21">
          <cell r="D21">
            <v>7.7</v>
          </cell>
        </row>
        <row r="22">
          <cell r="D22">
            <v>23</v>
          </cell>
        </row>
        <row r="23">
          <cell r="D23">
            <v>20.5</v>
          </cell>
        </row>
        <row r="24">
          <cell r="D24">
            <v>7.7</v>
          </cell>
        </row>
        <row r="25">
          <cell r="D25">
            <v>15</v>
          </cell>
        </row>
        <row r="26">
          <cell r="D26">
            <v>45.3</v>
          </cell>
        </row>
        <row r="27">
          <cell r="D27">
            <v>8.6</v>
          </cell>
        </row>
        <row r="28">
          <cell r="D28">
            <v>2.7</v>
          </cell>
        </row>
        <row r="29">
          <cell r="D29">
            <v>11.5</v>
          </cell>
        </row>
      </sheetData>
      <sheetData sheetId="24">
        <row r="2">
          <cell r="B2">
            <v>13</v>
          </cell>
          <cell r="D2">
            <v>18.100000000000001</v>
          </cell>
        </row>
        <row r="3">
          <cell r="D3">
            <v>7.8</v>
          </cell>
        </row>
        <row r="4">
          <cell r="D4">
            <v>23.2</v>
          </cell>
        </row>
        <row r="5">
          <cell r="D5">
            <v>26.3</v>
          </cell>
        </row>
        <row r="6">
          <cell r="D6">
            <v>172.7</v>
          </cell>
        </row>
        <row r="7">
          <cell r="D7">
            <v>6.3</v>
          </cell>
        </row>
        <row r="8">
          <cell r="D8">
            <v>2.8</v>
          </cell>
        </row>
        <row r="9">
          <cell r="D9">
            <v>10.5</v>
          </cell>
        </row>
        <row r="10">
          <cell r="D10">
            <v>53.5</v>
          </cell>
        </row>
        <row r="11">
          <cell r="D11">
            <v>126.9</v>
          </cell>
        </row>
        <row r="12">
          <cell r="D12">
            <v>11.2</v>
          </cell>
        </row>
        <row r="13">
          <cell r="D13">
            <v>106.7</v>
          </cell>
        </row>
        <row r="14">
          <cell r="D14">
            <v>0.4</v>
          </cell>
        </row>
        <row r="15">
          <cell r="D15">
            <v>11.1</v>
          </cell>
        </row>
        <row r="16">
          <cell r="D16">
            <v>9.6999999999999993</v>
          </cell>
        </row>
        <row r="17">
          <cell r="D17">
            <v>1.1000000000000001</v>
          </cell>
        </row>
        <row r="18">
          <cell r="D18">
            <v>18.5</v>
          </cell>
        </row>
        <row r="19">
          <cell r="D19">
            <v>0</v>
          </cell>
        </row>
        <row r="20">
          <cell r="D20">
            <v>26.1</v>
          </cell>
        </row>
        <row r="21">
          <cell r="D21">
            <v>45.9</v>
          </cell>
        </row>
        <row r="22">
          <cell r="D22">
            <v>52.9</v>
          </cell>
        </row>
        <row r="23">
          <cell r="D23">
            <v>30.4</v>
          </cell>
        </row>
        <row r="24">
          <cell r="D24">
            <v>38.4</v>
          </cell>
        </row>
        <row r="25">
          <cell r="D25">
            <v>4.9000000000000004</v>
          </cell>
        </row>
        <row r="26">
          <cell r="D26">
            <v>5.8</v>
          </cell>
        </row>
        <row r="27">
          <cell r="D27">
            <v>76.5</v>
          </cell>
        </row>
        <row r="28">
          <cell r="D28">
            <v>94.8</v>
          </cell>
        </row>
        <row r="29">
          <cell r="D29">
            <v>47.6</v>
          </cell>
        </row>
      </sheetData>
      <sheetData sheetId="25">
        <row r="2">
          <cell r="B2">
            <v>16.7</v>
          </cell>
          <cell r="D2">
            <v>17.399999999999999</v>
          </cell>
        </row>
        <row r="3">
          <cell r="D3">
            <v>2.6</v>
          </cell>
        </row>
        <row r="4">
          <cell r="D4">
            <v>0.3</v>
          </cell>
        </row>
        <row r="5">
          <cell r="N5">
            <v>4.1100000000000003</v>
          </cell>
        </row>
        <row r="6">
          <cell r="D6">
            <v>1.6</v>
          </cell>
        </row>
        <row r="7">
          <cell r="D7">
            <v>9</v>
          </cell>
        </row>
        <row r="8">
          <cell r="D8">
            <v>5.6</v>
          </cell>
        </row>
        <row r="9">
          <cell r="D9">
            <v>9.6</v>
          </cell>
        </row>
        <row r="10">
          <cell r="D10">
            <v>6.5</v>
          </cell>
        </row>
        <row r="11">
          <cell r="D11">
            <v>2</v>
          </cell>
        </row>
        <row r="12">
          <cell r="D12">
            <v>7.8</v>
          </cell>
        </row>
        <row r="13">
          <cell r="D13">
            <v>5.3</v>
          </cell>
        </row>
        <row r="14">
          <cell r="D14">
            <v>2.6</v>
          </cell>
        </row>
        <row r="15">
          <cell r="D15">
            <v>1</v>
          </cell>
        </row>
        <row r="16">
          <cell r="D16">
            <v>4.5999999999999996</v>
          </cell>
        </row>
        <row r="17">
          <cell r="D17">
            <v>2.7</v>
          </cell>
        </row>
        <row r="18">
          <cell r="D18">
            <v>8.9</v>
          </cell>
        </row>
        <row r="19">
          <cell r="D19">
            <v>0.4</v>
          </cell>
        </row>
        <row r="20">
          <cell r="D20">
            <v>5.4</v>
          </cell>
        </row>
        <row r="21">
          <cell r="D21">
            <v>2</v>
          </cell>
        </row>
        <row r="22">
          <cell r="D22">
            <v>5.7</v>
          </cell>
        </row>
        <row r="23">
          <cell r="D23">
            <v>1</v>
          </cell>
        </row>
        <row r="24">
          <cell r="D24">
            <v>7.3</v>
          </cell>
        </row>
        <row r="25">
          <cell r="D25">
            <v>6.1</v>
          </cell>
        </row>
        <row r="26">
          <cell r="D26">
            <v>10.9</v>
          </cell>
        </row>
        <row r="27">
          <cell r="D27">
            <v>2.1</v>
          </cell>
        </row>
        <row r="28">
          <cell r="D28">
            <v>4.0999999999999996</v>
          </cell>
        </row>
        <row r="29">
          <cell r="D29">
            <v>7.5</v>
          </cell>
        </row>
      </sheetData>
      <sheetData sheetId="26">
        <row r="2">
          <cell r="B2">
            <v>2214</v>
          </cell>
          <cell r="C2">
            <v>2332</v>
          </cell>
        </row>
        <row r="3">
          <cell r="C3">
            <v>2036</v>
          </cell>
        </row>
        <row r="4">
          <cell r="C4">
            <v>373</v>
          </cell>
        </row>
        <row r="5">
          <cell r="C5">
            <v>1348</v>
          </cell>
        </row>
        <row r="6">
          <cell r="C6">
            <v>2476</v>
          </cell>
        </row>
        <row r="7">
          <cell r="C7">
            <v>3394</v>
          </cell>
        </row>
        <row r="8">
          <cell r="C8">
            <v>4272</v>
          </cell>
        </row>
        <row r="9">
          <cell r="C9">
            <v>2343</v>
          </cell>
        </row>
        <row r="10">
          <cell r="C10">
            <v>486</v>
          </cell>
        </row>
        <row r="11">
          <cell r="C11">
            <v>1587</v>
          </cell>
        </row>
        <row r="12">
          <cell r="C12">
            <v>3219</v>
          </cell>
        </row>
        <row r="13">
          <cell r="C13">
            <v>163</v>
          </cell>
        </row>
        <row r="14">
          <cell r="C14">
            <v>1535</v>
          </cell>
        </row>
        <row r="15">
          <cell r="C15">
            <v>957</v>
          </cell>
        </row>
        <row r="16">
          <cell r="C16">
            <v>305</v>
          </cell>
        </row>
        <row r="17">
          <cell r="C17">
            <v>487</v>
          </cell>
        </row>
        <row r="18">
          <cell r="C18">
            <v>10947</v>
          </cell>
        </row>
        <row r="19">
          <cell r="C19">
            <v>618</v>
          </cell>
        </row>
        <row r="20">
          <cell r="C20">
            <v>430</v>
          </cell>
        </row>
        <row r="21">
          <cell r="C21">
            <v>4156</v>
          </cell>
        </row>
        <row r="22">
          <cell r="C22">
            <v>4332</v>
          </cell>
        </row>
        <row r="23">
          <cell r="C23">
            <v>2869</v>
          </cell>
        </row>
        <row r="24">
          <cell r="C24">
            <v>580</v>
          </cell>
        </row>
        <row r="25">
          <cell r="C25">
            <v>463</v>
          </cell>
        </row>
        <row r="26">
          <cell r="C26">
            <v>1659</v>
          </cell>
        </row>
        <row r="27">
          <cell r="C27">
            <v>829</v>
          </cell>
        </row>
        <row r="28">
          <cell r="C28">
            <v>6114</v>
          </cell>
        </row>
        <row r="29">
          <cell r="C29">
            <v>1977</v>
          </cell>
        </row>
      </sheetData>
      <sheetData sheetId="27">
        <row r="2">
          <cell r="B2">
            <v>0.33</v>
          </cell>
          <cell r="D2">
            <v>0.33</v>
          </cell>
        </row>
        <row r="3">
          <cell r="D3">
            <v>0.41</v>
          </cell>
        </row>
        <row r="4">
          <cell r="D4">
            <v>1.1100000000000001</v>
          </cell>
        </row>
        <row r="5">
          <cell r="D5">
            <v>0.76</v>
          </cell>
        </row>
        <row r="6">
          <cell r="D6">
            <v>0.16</v>
          </cell>
        </row>
        <row r="7">
          <cell r="D7">
            <v>0.78</v>
          </cell>
        </row>
        <row r="8">
          <cell r="D8">
            <v>0.41</v>
          </cell>
        </row>
        <row r="9">
          <cell r="D9">
            <v>0.69</v>
          </cell>
          <cell r="K9">
            <v>0.53999999999999992</v>
          </cell>
        </row>
        <row r="10">
          <cell r="D10">
            <v>0.39</v>
          </cell>
        </row>
        <row r="11">
          <cell r="K11">
            <v>0.14000000000000001</v>
          </cell>
        </row>
        <row r="12">
          <cell r="D12">
            <v>0.41</v>
          </cell>
        </row>
        <row r="13">
          <cell r="D13">
            <v>0.28999999999999998</v>
          </cell>
        </row>
        <row r="15">
          <cell r="D15">
            <v>0.41</v>
          </cell>
        </row>
        <row r="16">
          <cell r="D16">
            <v>0.37</v>
          </cell>
        </row>
        <row r="17">
          <cell r="D17">
            <v>0.41</v>
          </cell>
        </row>
        <row r="18">
          <cell r="D18">
            <v>0.47</v>
          </cell>
        </row>
        <row r="19">
          <cell r="D19">
            <v>0.41</v>
          </cell>
        </row>
        <row r="20">
          <cell r="D20">
            <v>0.48</v>
          </cell>
          <cell r="K20">
            <v>0.47799999999999992</v>
          </cell>
        </row>
        <row r="21">
          <cell r="D21">
            <v>0.78</v>
          </cell>
        </row>
        <row r="22">
          <cell r="D22">
            <v>0.27</v>
          </cell>
        </row>
        <row r="23">
          <cell r="D23">
            <v>0.78</v>
          </cell>
        </row>
        <row r="24">
          <cell r="D24">
            <v>0.66</v>
          </cell>
        </row>
        <row r="25">
          <cell r="D25">
            <v>0.92</v>
          </cell>
        </row>
        <row r="26">
          <cell r="K26">
            <v>0.34999999999999992</v>
          </cell>
        </row>
        <row r="28">
          <cell r="D28">
            <v>0.26</v>
          </cell>
        </row>
        <row r="29">
          <cell r="D29">
            <v>0.71</v>
          </cell>
        </row>
      </sheetData>
      <sheetData sheetId="28">
        <row r="2">
          <cell r="B2">
            <v>2.4300000000000002</v>
          </cell>
          <cell r="D2">
            <v>2.35</v>
          </cell>
        </row>
        <row r="3">
          <cell r="D3">
            <v>2.14</v>
          </cell>
        </row>
        <row r="4">
          <cell r="D4">
            <v>3.28</v>
          </cell>
        </row>
        <row r="5">
          <cell r="D5">
            <v>2.85</v>
          </cell>
        </row>
        <row r="6">
          <cell r="D6">
            <v>3.02</v>
          </cell>
        </row>
        <row r="7">
          <cell r="D7">
            <v>2.2599999999999998</v>
          </cell>
        </row>
        <row r="8">
          <cell r="D8">
            <v>4.17</v>
          </cell>
        </row>
        <row r="9">
          <cell r="D9">
            <v>2.3199999999999998</v>
          </cell>
        </row>
        <row r="10">
          <cell r="D10">
            <v>2.6</v>
          </cell>
        </row>
        <row r="11">
          <cell r="D11">
            <v>1.84</v>
          </cell>
        </row>
        <row r="12">
          <cell r="D12">
            <v>2.0499999999999998</v>
          </cell>
        </row>
        <row r="13">
          <cell r="D13">
            <v>1.63</v>
          </cell>
        </row>
        <row r="14">
          <cell r="D14">
            <v>3.48</v>
          </cell>
        </row>
        <row r="15">
          <cell r="D15">
            <v>2.2999999999999998</v>
          </cell>
        </row>
        <row r="16">
          <cell r="D16">
            <v>1.63</v>
          </cell>
        </row>
        <row r="17">
          <cell r="D17">
            <v>2.59</v>
          </cell>
        </row>
        <row r="18">
          <cell r="D18">
            <v>2.08</v>
          </cell>
        </row>
        <row r="19">
          <cell r="D19">
            <v>3.26</v>
          </cell>
        </row>
        <row r="20">
          <cell r="D20">
            <v>2.14</v>
          </cell>
        </row>
        <row r="21">
          <cell r="D21">
            <v>2.64</v>
          </cell>
        </row>
        <row r="22">
          <cell r="D22">
            <v>2.48</v>
          </cell>
        </row>
        <row r="23">
          <cell r="D23">
            <v>1.7</v>
          </cell>
        </row>
        <row r="24">
          <cell r="D24">
            <v>2</v>
          </cell>
        </row>
        <row r="25">
          <cell r="D25">
            <v>2.95</v>
          </cell>
        </row>
        <row r="26">
          <cell r="D26">
            <v>2.57</v>
          </cell>
        </row>
        <row r="27">
          <cell r="D27">
            <v>2.66</v>
          </cell>
        </row>
        <row r="28">
          <cell r="D28">
            <v>2.27</v>
          </cell>
        </row>
        <row r="29">
          <cell r="D29">
            <v>2.56</v>
          </cell>
        </row>
      </sheetData>
      <sheetData sheetId="29">
        <row r="2">
          <cell r="B2">
            <v>127</v>
          </cell>
        </row>
      </sheetData>
      <sheetData sheetId="30">
        <row r="2">
          <cell r="B2">
            <v>5.93</v>
          </cell>
          <cell r="D2">
            <v>8.0299999999999994</v>
          </cell>
        </row>
        <row r="3">
          <cell r="D3">
            <v>6.4</v>
          </cell>
        </row>
        <row r="4">
          <cell r="D4">
            <v>1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2.02</v>
          </cell>
        </row>
        <row r="8">
          <cell r="D8">
            <v>2.56</v>
          </cell>
        </row>
        <row r="9">
          <cell r="D9">
            <v>0</v>
          </cell>
        </row>
        <row r="10">
          <cell r="D10">
            <v>5.3</v>
          </cell>
        </row>
        <row r="11">
          <cell r="D11">
            <v>38.909999999999997</v>
          </cell>
        </row>
        <row r="12">
          <cell r="D12">
            <v>0</v>
          </cell>
        </row>
        <row r="13">
          <cell r="D13">
            <v>19.260000000000002</v>
          </cell>
        </row>
        <row r="14">
          <cell r="D14">
            <v>8.9</v>
          </cell>
        </row>
        <row r="15">
          <cell r="D15">
            <v>3.85</v>
          </cell>
        </row>
        <row r="16">
          <cell r="D16">
            <v>1</v>
          </cell>
        </row>
        <row r="17">
          <cell r="D17">
            <v>0.83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92.04</v>
          </cell>
        </row>
        <row r="21">
          <cell r="D21">
            <v>24.8</v>
          </cell>
        </row>
        <row r="22">
          <cell r="D22">
            <v>0.26</v>
          </cell>
        </row>
        <row r="23">
          <cell r="D23">
            <v>2.5</v>
          </cell>
        </row>
        <row r="24">
          <cell r="D24">
            <v>0.5</v>
          </cell>
        </row>
        <row r="25">
          <cell r="D25">
            <v>1</v>
          </cell>
        </row>
        <row r="26">
          <cell r="D26">
            <v>2.98</v>
          </cell>
        </row>
        <row r="27">
          <cell r="D27">
            <v>4.84</v>
          </cell>
        </row>
        <row r="28">
          <cell r="D28">
            <v>15.18</v>
          </cell>
        </row>
        <row r="29">
          <cell r="D29">
            <v>23.66</v>
          </cell>
        </row>
      </sheetData>
      <sheetData sheetId="31">
        <row r="2">
          <cell r="B2">
            <v>0.12</v>
          </cell>
          <cell r="D2">
            <v>0.14000000000000001</v>
          </cell>
        </row>
        <row r="3">
          <cell r="D3">
            <v>0.17</v>
          </cell>
        </row>
        <row r="4">
          <cell r="D4">
            <v>0.26</v>
          </cell>
        </row>
        <row r="5">
          <cell r="D5">
            <v>0.22</v>
          </cell>
        </row>
        <row r="6">
          <cell r="D6">
            <v>0.09</v>
          </cell>
        </row>
        <row r="7">
          <cell r="D7">
            <v>0.28999999999999998</v>
          </cell>
        </row>
        <row r="8">
          <cell r="D8">
            <v>7.0000000000000007E-2</v>
          </cell>
        </row>
        <row r="9">
          <cell r="D9">
            <v>0.15</v>
          </cell>
        </row>
        <row r="10">
          <cell r="D10">
            <v>0.28999999999999998</v>
          </cell>
        </row>
        <row r="11">
          <cell r="D11">
            <v>0.33</v>
          </cell>
        </row>
        <row r="12">
          <cell r="D12">
            <v>0.23</v>
          </cell>
        </row>
        <row r="13">
          <cell r="D13">
            <v>0.24</v>
          </cell>
        </row>
        <row r="14">
          <cell r="D14">
            <v>0.2</v>
          </cell>
        </row>
        <row r="15">
          <cell r="D15">
            <v>0.09</v>
          </cell>
        </row>
        <row r="16">
          <cell r="D16">
            <v>0.18</v>
          </cell>
        </row>
        <row r="17">
          <cell r="D17">
            <v>0.26</v>
          </cell>
        </row>
        <row r="18">
          <cell r="D18">
            <v>0.16</v>
          </cell>
        </row>
        <row r="19">
          <cell r="D19">
            <v>0.02</v>
          </cell>
        </row>
        <row r="20">
          <cell r="D20">
            <v>0.36</v>
          </cell>
        </row>
        <row r="21">
          <cell r="D21">
            <v>0.21</v>
          </cell>
        </row>
        <row r="22">
          <cell r="D22">
            <v>0.11</v>
          </cell>
        </row>
        <row r="23">
          <cell r="D23">
            <v>0.23</v>
          </cell>
        </row>
        <row r="24">
          <cell r="D24">
            <v>0.15</v>
          </cell>
        </row>
        <row r="25">
          <cell r="D25">
            <v>0.36</v>
          </cell>
        </row>
        <row r="26">
          <cell r="D26">
            <v>0.16</v>
          </cell>
        </row>
        <row r="27">
          <cell r="D27">
            <v>0.23</v>
          </cell>
        </row>
        <row r="28">
          <cell r="D28">
            <v>0.15</v>
          </cell>
        </row>
        <row r="29">
          <cell r="D29">
            <v>0.15</v>
          </cell>
        </row>
      </sheetData>
      <sheetData sheetId="32">
        <row r="2">
          <cell r="B2">
            <v>9.8000000000000007</v>
          </cell>
          <cell r="D2">
            <v>8.5</v>
          </cell>
        </row>
        <row r="3">
          <cell r="D3">
            <v>18</v>
          </cell>
        </row>
        <row r="4">
          <cell r="D4">
            <v>11.9</v>
          </cell>
        </row>
        <row r="5">
          <cell r="D5">
            <v>23.6</v>
          </cell>
        </row>
        <row r="6">
          <cell r="D6">
            <v>9</v>
          </cell>
        </row>
        <row r="7">
          <cell r="D7">
            <v>9.9</v>
          </cell>
        </row>
        <row r="8">
          <cell r="D8">
            <v>8</v>
          </cell>
        </row>
        <row r="9">
          <cell r="D9">
            <v>12</v>
          </cell>
        </row>
        <row r="10">
          <cell r="D10">
            <v>16.5</v>
          </cell>
        </row>
        <row r="11">
          <cell r="D11">
            <v>19</v>
          </cell>
        </row>
        <row r="12">
          <cell r="D12">
            <v>21.9</v>
          </cell>
        </row>
        <row r="13">
          <cell r="D13">
            <v>24.5</v>
          </cell>
        </row>
        <row r="14">
          <cell r="D14">
            <v>8.6</v>
          </cell>
        </row>
        <row r="15">
          <cell r="D15">
            <v>13.5</v>
          </cell>
        </row>
        <row r="16">
          <cell r="D16">
            <v>13.3</v>
          </cell>
        </row>
        <row r="17">
          <cell r="D17">
            <v>17.3</v>
          </cell>
        </row>
        <row r="18">
          <cell r="D18">
            <v>13.6</v>
          </cell>
        </row>
        <row r="19">
          <cell r="D19">
            <v>12.4</v>
          </cell>
        </row>
        <row r="20">
          <cell r="D20">
            <v>10.4</v>
          </cell>
        </row>
        <row r="21">
          <cell r="D21">
            <v>17.2</v>
          </cell>
        </row>
        <row r="22">
          <cell r="D22">
            <v>21.6</v>
          </cell>
        </row>
        <row r="23">
          <cell r="D23">
            <v>17.600000000000001</v>
          </cell>
        </row>
        <row r="24">
          <cell r="D24">
            <v>19.3</v>
          </cell>
        </row>
        <row r="25">
          <cell r="D25">
            <v>10.4</v>
          </cell>
        </row>
        <row r="26">
          <cell r="D26">
            <v>20.2</v>
          </cell>
        </row>
        <row r="27">
          <cell r="D27">
            <v>19.5</v>
          </cell>
        </row>
        <row r="28">
          <cell r="D28">
            <v>15</v>
          </cell>
        </row>
        <row r="29">
          <cell r="D29">
            <v>21.2</v>
          </cell>
        </row>
      </sheetData>
      <sheetData sheetId="33">
        <row r="2">
          <cell r="B2">
            <v>17.8</v>
          </cell>
          <cell r="D2">
            <v>20.6</v>
          </cell>
        </row>
        <row r="5">
          <cell r="N5">
            <v>30.357142857142861</v>
          </cell>
        </row>
      </sheetData>
      <sheetData sheetId="34">
        <row r="2">
          <cell r="B2" t="str">
            <v>:</v>
          </cell>
          <cell r="D2">
            <v>167.7</v>
          </cell>
        </row>
        <row r="3">
          <cell r="D3">
            <v>80.8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D11">
            <v>393.4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D17">
            <v>10</v>
          </cell>
        </row>
        <row r="18">
          <cell r="D18">
            <v>27.4</v>
          </cell>
        </row>
        <row r="19">
          <cell r="N19">
            <v>143.91419305977459</v>
          </cell>
        </row>
        <row r="20">
          <cell r="N20">
            <v>410.24285714285713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D23">
            <v>228.2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4"/>
  <sheetViews>
    <sheetView zoomScale="73" zoomScaleNormal="73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B3" sqref="AB3"/>
    </sheetView>
  </sheetViews>
  <sheetFormatPr defaultRowHeight="12.75" x14ac:dyDescent="0.2"/>
  <cols>
    <col min="1" max="1" width="13.85546875" customWidth="1"/>
    <col min="3" max="5" width="9.140625" style="10"/>
    <col min="8" max="8" width="9.140625" style="10"/>
    <col min="10" max="10" width="9.140625" style="10"/>
    <col min="23" max="23" width="9.140625" style="10"/>
    <col min="25" max="25" width="9" customWidth="1"/>
  </cols>
  <sheetData>
    <row r="1" spans="1:33" x14ac:dyDescent="0.2">
      <c r="B1" t="s">
        <v>0</v>
      </c>
      <c r="C1" s="10" t="s">
        <v>1</v>
      </c>
      <c r="D1" s="10" t="s">
        <v>2</v>
      </c>
      <c r="E1" s="10" t="s">
        <v>3</v>
      </c>
      <c r="F1" t="s">
        <v>4</v>
      </c>
      <c r="G1" t="s">
        <v>5</v>
      </c>
      <c r="H1" s="10" t="s">
        <v>6</v>
      </c>
      <c r="I1" t="s">
        <v>7</v>
      </c>
      <c r="J1" s="10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0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33" x14ac:dyDescent="0.2">
      <c r="B2" t="s">
        <v>96</v>
      </c>
      <c r="C2" s="10" t="s">
        <v>95</v>
      </c>
      <c r="D2" s="10" t="s">
        <v>97</v>
      </c>
      <c r="E2" s="10" t="s">
        <v>98</v>
      </c>
      <c r="F2" t="s">
        <v>134</v>
      </c>
      <c r="G2" t="s">
        <v>99</v>
      </c>
      <c r="H2" s="10" t="s">
        <v>101</v>
      </c>
      <c r="I2" t="s">
        <v>102</v>
      </c>
      <c r="J2" s="10" t="s">
        <v>103</v>
      </c>
      <c r="K2" t="s">
        <v>104</v>
      </c>
      <c r="L2" t="s">
        <v>105</v>
      </c>
      <c r="M2" t="s">
        <v>106</v>
      </c>
      <c r="N2" t="s">
        <v>107</v>
      </c>
      <c r="O2" t="s">
        <v>108</v>
      </c>
      <c r="P2" t="s">
        <v>109</v>
      </c>
      <c r="Q2" t="s">
        <v>111</v>
      </c>
      <c r="R2" t="s">
        <v>113</v>
      </c>
      <c r="S2" t="s">
        <v>114</v>
      </c>
      <c r="T2" t="s">
        <v>115</v>
      </c>
      <c r="U2" t="s">
        <v>116</v>
      </c>
      <c r="V2" t="s">
        <v>117</v>
      </c>
      <c r="W2" s="10" t="s">
        <v>118</v>
      </c>
      <c r="X2" t="s">
        <v>124</v>
      </c>
      <c r="Y2" t="s">
        <v>127</v>
      </c>
      <c r="Z2" t="s">
        <v>126</v>
      </c>
      <c r="AA2" t="s">
        <v>135</v>
      </c>
      <c r="AB2" t="s">
        <v>125</v>
      </c>
    </row>
    <row r="3" spans="1:33" x14ac:dyDescent="0.2">
      <c r="A3" t="s">
        <v>86</v>
      </c>
      <c r="B3">
        <f>[1]x1!$B2</f>
        <v>11</v>
      </c>
      <c r="C3" s="10">
        <v>0</v>
      </c>
      <c r="D3" s="10">
        <v>0</v>
      </c>
      <c r="E3" s="10">
        <v>0</v>
      </c>
      <c r="F3">
        <f>[1]x5!$D2</f>
        <v>119.7</v>
      </c>
      <c r="G3">
        <f>[1]x6!$D2</f>
        <v>376</v>
      </c>
      <c r="H3" s="10">
        <v>0</v>
      </c>
      <c r="I3">
        <f>[1]x8!$D2</f>
        <v>69.599999999999994</v>
      </c>
      <c r="J3" s="10">
        <f>[1]x9!$D2</f>
        <v>93</v>
      </c>
      <c r="K3">
        <f>[1]x10!$D2</f>
        <v>2.5</v>
      </c>
      <c r="L3">
        <f>[1]x11!$D2</f>
        <v>4.2</v>
      </c>
      <c r="M3">
        <f>[1]x12!$D2</f>
        <v>21.6</v>
      </c>
      <c r="N3">
        <f>[1]x13!$D2</f>
        <v>22.2</v>
      </c>
      <c r="O3">
        <f>[1]x14!$D2</f>
        <v>-2</v>
      </c>
      <c r="P3">
        <f>[1]x15!$D2</f>
        <v>600</v>
      </c>
      <c r="Q3">
        <f>[1]x16!$D2</f>
        <v>27.8</v>
      </c>
      <c r="R3">
        <f>[1]x17!$D2</f>
        <v>18.100000000000001</v>
      </c>
      <c r="S3">
        <f>[1]x18!$D2</f>
        <v>17.399999999999999</v>
      </c>
      <c r="T3" s="6">
        <f>[1]x19!$C2</f>
        <v>2332</v>
      </c>
      <c r="U3">
        <f>[1]x20!$D2</f>
        <v>0.33</v>
      </c>
      <c r="V3" s="6">
        <f>[1]x21!$D2</f>
        <v>2.35</v>
      </c>
      <c r="X3">
        <f>[1]x23!$D2</f>
        <v>8.0299999999999994</v>
      </c>
      <c r="Y3">
        <f>[1]x24!$D2</f>
        <v>0.14000000000000001</v>
      </c>
      <c r="Z3">
        <f>[1]x25!$D2</f>
        <v>8.5</v>
      </c>
      <c r="AA3">
        <f>[1]x26!$D2</f>
        <v>20.6</v>
      </c>
      <c r="AB3">
        <f>[1]x27!$D2</f>
        <v>167.7</v>
      </c>
      <c r="AF3" t="s">
        <v>0</v>
      </c>
      <c r="AG3" s="2" t="s">
        <v>96</v>
      </c>
    </row>
    <row r="4" spans="1:33" x14ac:dyDescent="0.2">
      <c r="A4" t="s">
        <v>67</v>
      </c>
      <c r="B4">
        <f>[1]x1!$B3</f>
        <v>10</v>
      </c>
      <c r="C4" s="10">
        <v>0</v>
      </c>
      <c r="D4" s="10">
        <v>0</v>
      </c>
      <c r="E4" s="10">
        <v>0</v>
      </c>
      <c r="F4">
        <f>[1]x5!$D3</f>
        <v>99.2</v>
      </c>
      <c r="G4">
        <f>[1]x6!$N$3</f>
        <v>231.76190476190476</v>
      </c>
      <c r="H4" s="10">
        <v>0</v>
      </c>
      <c r="I4">
        <f>[1]x8!$D3</f>
        <v>81.099999999999994</v>
      </c>
      <c r="J4" s="10">
        <f>[1]x9!$D3</f>
        <v>96.2</v>
      </c>
      <c r="K4">
        <f>[1]x10!$D3</f>
        <v>9</v>
      </c>
      <c r="L4">
        <f>[1]x11!$D3</f>
        <v>4.3</v>
      </c>
      <c r="M4">
        <f>[1]x12!$D3</f>
        <v>21</v>
      </c>
      <c r="N4">
        <f>[1]x13!$D3</f>
        <v>16.8</v>
      </c>
      <c r="O4">
        <f>[1]x14!$D3</f>
        <v>4</v>
      </c>
      <c r="P4">
        <f>[1]x15!$D3</f>
        <v>479</v>
      </c>
      <c r="Q4">
        <f>[1]x16!$D3</f>
        <v>3.6</v>
      </c>
      <c r="R4">
        <f>[1]x17!$D3</f>
        <v>7.8</v>
      </c>
      <c r="S4">
        <f>[1]x18!$D3</f>
        <v>2.6</v>
      </c>
      <c r="T4" s="6">
        <f>[1]x19!$C3</f>
        <v>2036</v>
      </c>
      <c r="U4">
        <f>[1]x20!$D3</f>
        <v>0.41</v>
      </c>
      <c r="V4" s="6">
        <f>[1]x21!$D3</f>
        <v>2.14</v>
      </c>
      <c r="X4">
        <f>[1]x23!$D3</f>
        <v>6.4</v>
      </c>
      <c r="Y4">
        <f>[1]x24!$D3</f>
        <v>0.17</v>
      </c>
      <c r="Z4">
        <f>[1]x25!$D3</f>
        <v>18</v>
      </c>
      <c r="AA4">
        <v>20.8</v>
      </c>
      <c r="AB4">
        <f>[1]x27!$D3</f>
        <v>80.8</v>
      </c>
      <c r="AF4" t="s">
        <v>1</v>
      </c>
      <c r="AG4" s="3" t="s">
        <v>95</v>
      </c>
    </row>
    <row r="5" spans="1:33" x14ac:dyDescent="0.2">
      <c r="A5" t="s">
        <v>68</v>
      </c>
      <c r="B5">
        <f>[1]x1!$B4</f>
        <v>30</v>
      </c>
      <c r="C5" s="10">
        <v>0</v>
      </c>
      <c r="D5" s="10">
        <v>0</v>
      </c>
      <c r="E5" s="10">
        <v>0</v>
      </c>
      <c r="F5">
        <f>[1]x5!$D4</f>
        <v>105.6</v>
      </c>
      <c r="G5">
        <f>[1]x6!$D4</f>
        <v>22</v>
      </c>
      <c r="H5" s="10">
        <v>0</v>
      </c>
      <c r="I5">
        <f>[1]x8!$D4</f>
        <v>51.7</v>
      </c>
      <c r="J5" s="10">
        <f>[1]x9!$D4</f>
        <v>113.4</v>
      </c>
      <c r="K5">
        <f>[1]x10!$D4</f>
        <v>76.3</v>
      </c>
      <c r="L5">
        <f>[1]x11!$D4</f>
        <v>6.6</v>
      </c>
      <c r="M5">
        <f>[1]x12!$D4</f>
        <v>16.899999999999999</v>
      </c>
      <c r="N5">
        <f>[1]x13!$D4</f>
        <v>20.399999999999999</v>
      </c>
      <c r="O5">
        <f>[1]x14!$D4</f>
        <v>-4</v>
      </c>
      <c r="P5">
        <f>[1]x15!$D4</f>
        <v>599</v>
      </c>
      <c r="Q5">
        <f>[1]x16!$D4</f>
        <v>10.5</v>
      </c>
      <c r="R5">
        <f>[1]x17!$D4</f>
        <v>23.2</v>
      </c>
      <c r="S5">
        <f>[1]x18!$D4</f>
        <v>0.3</v>
      </c>
      <c r="T5" s="6">
        <f>[1]x19!$C4</f>
        <v>373</v>
      </c>
      <c r="U5">
        <f>[1]x20!$D4</f>
        <v>1.1100000000000001</v>
      </c>
      <c r="V5" s="6">
        <f>[1]x21!$D4</f>
        <v>3.28</v>
      </c>
      <c r="X5">
        <f>[1]x23!$D4</f>
        <v>1</v>
      </c>
      <c r="Y5">
        <f>[1]x24!$D4</f>
        <v>0.26</v>
      </c>
      <c r="Z5">
        <f>[1]x25!$D4</f>
        <v>11.9</v>
      </c>
      <c r="AA5">
        <v>44.8</v>
      </c>
      <c r="AB5" s="9">
        <f>[1]x27!$N4</f>
        <v>33.18</v>
      </c>
      <c r="AF5" t="s">
        <v>2</v>
      </c>
      <c r="AG5" s="3" t="s">
        <v>97</v>
      </c>
    </row>
    <row r="6" spans="1:33" x14ac:dyDescent="0.2">
      <c r="A6" t="s">
        <v>77</v>
      </c>
      <c r="B6" t="str">
        <f>[1]x1!$B5</f>
        <v>:</v>
      </c>
      <c r="C6" s="10">
        <v>0</v>
      </c>
      <c r="D6" s="10">
        <v>0</v>
      </c>
      <c r="E6" s="10">
        <v>0</v>
      </c>
      <c r="F6">
        <f>[1]x5!$D5</f>
        <v>70</v>
      </c>
      <c r="G6">
        <f>[1]x6!$D5</f>
        <v>490</v>
      </c>
      <c r="H6" s="10">
        <v>0</v>
      </c>
      <c r="I6">
        <f>[1]x8!$D5</f>
        <v>54.6</v>
      </c>
      <c r="J6" s="10">
        <f>[1]x9!$D5</f>
        <v>101.9</v>
      </c>
      <c r="K6">
        <f>[1]x10!$D5</f>
        <v>12.5</v>
      </c>
      <c r="L6">
        <f>[1]x11!$D5</f>
        <v>9.8000000000000007</v>
      </c>
      <c r="M6">
        <f>[1]x12!$N$5</f>
        <v>9.8571428571428577</v>
      </c>
      <c r="N6">
        <f>[1]x13!$D5</f>
        <v>15.6</v>
      </c>
      <c r="O6">
        <f>[1]x14!$D5</f>
        <v>9</v>
      </c>
      <c r="P6">
        <f>[1]x15!$D5</f>
        <v>415</v>
      </c>
      <c r="Q6">
        <f>[1]x16!$D5</f>
        <v>22</v>
      </c>
      <c r="R6">
        <f>[1]x17!$D5</f>
        <v>26.3</v>
      </c>
      <c r="S6">
        <f>[1]x18!$N$5</f>
        <v>4.1100000000000003</v>
      </c>
      <c r="T6" s="6">
        <f>[1]x19!$C5</f>
        <v>1348</v>
      </c>
      <c r="U6">
        <f>[1]x20!$D5</f>
        <v>0.76</v>
      </c>
      <c r="V6" s="6">
        <f>[1]x21!$D5</f>
        <v>2.85</v>
      </c>
      <c r="X6">
        <f>[1]x23!$D5</f>
        <v>0</v>
      </c>
      <c r="Y6">
        <f>[1]x24!$D5</f>
        <v>0.22</v>
      </c>
      <c r="Z6">
        <f>[1]x25!$D5</f>
        <v>23.6</v>
      </c>
      <c r="AA6">
        <f>[1]x26!$N$5</f>
        <v>30.357142857142861</v>
      </c>
      <c r="AB6" s="9">
        <f>[1]x27!$N5</f>
        <v>48.333333333333336</v>
      </c>
      <c r="AF6" t="s">
        <v>3</v>
      </c>
      <c r="AG6" s="3" t="s">
        <v>98</v>
      </c>
    </row>
    <row r="7" spans="1:33" x14ac:dyDescent="0.2">
      <c r="A7" t="s">
        <v>79</v>
      </c>
      <c r="B7">
        <f>[1]x1!$B6</f>
        <v>7</v>
      </c>
      <c r="C7" s="10">
        <v>0</v>
      </c>
      <c r="D7" s="10">
        <v>0</v>
      </c>
      <c r="E7" s="10">
        <v>0</v>
      </c>
      <c r="F7">
        <f>[1]x5!$D6</f>
        <v>72.5</v>
      </c>
      <c r="G7">
        <f>[1]x6!$D6</f>
        <v>232</v>
      </c>
      <c r="H7" s="10">
        <v>0</v>
      </c>
      <c r="I7">
        <f>[1]x8!$D6</f>
        <v>97.5</v>
      </c>
      <c r="J7" s="10">
        <f>[1]x9!$D6</f>
        <v>102.3</v>
      </c>
      <c r="K7">
        <f>[1]x10!$D6</f>
        <v>28.5</v>
      </c>
      <c r="L7">
        <f>[1]x11!$D6</f>
        <v>5</v>
      </c>
      <c r="M7">
        <f>[1]x12!$D6</f>
        <v>29.7</v>
      </c>
      <c r="N7">
        <f>[1]x13!$D6</f>
        <v>40.1</v>
      </c>
      <c r="O7">
        <f>[1]x14!$D6</f>
        <v>33</v>
      </c>
      <c r="P7">
        <f>[1]x15!$D6</f>
        <v>728</v>
      </c>
      <c r="Q7">
        <f>[1]x16!$D6</f>
        <v>5.0999999999999996</v>
      </c>
      <c r="R7">
        <f>[1]x17!$D6</f>
        <v>172.7</v>
      </c>
      <c r="S7">
        <f>[1]x18!$D6</f>
        <v>1.6</v>
      </c>
      <c r="T7" s="6">
        <f>[1]x19!$C6</f>
        <v>2476</v>
      </c>
      <c r="U7">
        <f>[1]x20!$D6</f>
        <v>0.16</v>
      </c>
      <c r="V7" s="6">
        <f>[1]x21!$D6</f>
        <v>3.02</v>
      </c>
      <c r="X7">
        <f>[1]x23!$D6</f>
        <v>0</v>
      </c>
      <c r="Y7">
        <f>[1]x24!$D6</f>
        <v>0.09</v>
      </c>
      <c r="Z7">
        <f>[1]x25!$D6</f>
        <v>9</v>
      </c>
      <c r="AA7">
        <v>23.3</v>
      </c>
      <c r="AB7" s="9">
        <f>[1]x27!$N6</f>
        <v>144.90352633826882</v>
      </c>
      <c r="AF7" t="s">
        <v>4</v>
      </c>
      <c r="AG7" t="s">
        <v>99</v>
      </c>
    </row>
    <row r="8" spans="1:33" x14ac:dyDescent="0.2">
      <c r="A8" t="s">
        <v>69</v>
      </c>
      <c r="B8">
        <f>[1]x1!$B7</f>
        <v>9</v>
      </c>
      <c r="C8" s="10">
        <v>0</v>
      </c>
      <c r="D8" s="10">
        <v>0</v>
      </c>
      <c r="E8" s="10">
        <v>0</v>
      </c>
      <c r="F8">
        <f>[1]x5!$D7</f>
        <v>130.4</v>
      </c>
      <c r="G8">
        <f>[1]x6!$D7</f>
        <v>8</v>
      </c>
      <c r="H8" s="10">
        <v>0</v>
      </c>
      <c r="I8">
        <f>[1]x8!$D7</f>
        <v>27.8</v>
      </c>
      <c r="J8" s="10">
        <f>[1]x9!$D7</f>
        <v>86.8</v>
      </c>
      <c r="K8">
        <f>[1]x10!$D7</f>
        <v>16.3</v>
      </c>
      <c r="L8">
        <f>[1]x11!$D7</f>
        <v>4.5999999999999996</v>
      </c>
      <c r="M8">
        <f>[1]x12!$D7</f>
        <v>17.600000000000001</v>
      </c>
      <c r="N8">
        <f>[1]x13!$D7</f>
        <v>18.600000000000001</v>
      </c>
      <c r="O8">
        <f>[1]x14!$D7</f>
        <v>0</v>
      </c>
      <c r="P8">
        <f>[1]x15!$D7</f>
        <v>306</v>
      </c>
      <c r="Q8">
        <f>[1]x16!$D7</f>
        <v>8.6</v>
      </c>
      <c r="R8">
        <f>[1]x17!$D7</f>
        <v>6.3</v>
      </c>
      <c r="S8">
        <f>[1]x18!$D7</f>
        <v>9</v>
      </c>
      <c r="T8" s="6">
        <f>[1]x19!$C7</f>
        <v>3394</v>
      </c>
      <c r="U8">
        <f>[1]x20!$D7</f>
        <v>0.78</v>
      </c>
      <c r="V8" s="6">
        <f>[1]x21!$D7</f>
        <v>2.2599999999999998</v>
      </c>
      <c r="X8">
        <f>[1]x23!$D7</f>
        <v>2.02</v>
      </c>
      <c r="Y8">
        <f>[1]x24!$D7</f>
        <v>0.28999999999999998</v>
      </c>
      <c r="Z8">
        <f>[1]x25!$D7</f>
        <v>9.9</v>
      </c>
      <c r="AA8">
        <v>15.3</v>
      </c>
      <c r="AB8" s="9">
        <f>[1]x27!$N7</f>
        <v>106.25</v>
      </c>
      <c r="AF8" t="s">
        <v>5</v>
      </c>
      <c r="AG8" t="s">
        <v>100</v>
      </c>
    </row>
    <row r="9" spans="1:33" x14ac:dyDescent="0.2">
      <c r="A9" t="s">
        <v>70</v>
      </c>
      <c r="B9">
        <f>[1]x1!$B8</f>
        <v>7</v>
      </c>
      <c r="C9" s="10">
        <v>0</v>
      </c>
      <c r="D9" s="10">
        <v>0</v>
      </c>
      <c r="E9" s="10">
        <v>0</v>
      </c>
      <c r="F9">
        <f>[1]x5!$D8</f>
        <v>102.6</v>
      </c>
      <c r="G9">
        <f>[1]x6!$N$8</f>
        <v>231.76190476190476</v>
      </c>
      <c r="H9" s="10">
        <v>0</v>
      </c>
      <c r="I9">
        <f>[1]x8!$D8</f>
        <v>-20.100000000000001</v>
      </c>
      <c r="J9" s="10">
        <f>[1]x9!$D8</f>
        <v>94.5</v>
      </c>
      <c r="K9">
        <f>[1]x10!$D8</f>
        <v>3.9</v>
      </c>
      <c r="L9">
        <f>[1]x11!$D8</f>
        <v>7.3</v>
      </c>
      <c r="M9">
        <f>[1]x12!$D8</f>
        <v>18.399999999999999</v>
      </c>
      <c r="N9">
        <f>[1]x13!$D8</f>
        <v>27</v>
      </c>
      <c r="O9">
        <f>[1]x14!$D8</f>
        <v>7</v>
      </c>
      <c r="P9">
        <f>[1]x15!$D8</f>
        <v>830</v>
      </c>
      <c r="Q9">
        <f>[1]x16!$D8</f>
        <v>18.600000000000001</v>
      </c>
      <c r="R9">
        <f>[1]x17!$D8</f>
        <v>2.8</v>
      </c>
      <c r="S9">
        <f>[1]x18!$D8</f>
        <v>5.6</v>
      </c>
      <c r="T9" s="6">
        <f>[1]x19!$C8</f>
        <v>4272</v>
      </c>
      <c r="U9">
        <f>[1]x20!$D8</f>
        <v>0.41</v>
      </c>
      <c r="V9" s="6">
        <f>[1]x21!$D8</f>
        <v>4.17</v>
      </c>
      <c r="W9" s="21"/>
      <c r="X9">
        <f>[1]x23!$D8</f>
        <v>2.56</v>
      </c>
      <c r="Y9">
        <f>[1]x24!$D8</f>
        <v>7.0000000000000007E-2</v>
      </c>
      <c r="Z9">
        <f>[1]x25!$D8</f>
        <v>8</v>
      </c>
      <c r="AA9">
        <v>16.3</v>
      </c>
      <c r="AB9" s="9">
        <f>[1]x27!$N8</f>
        <v>68.575000000000003</v>
      </c>
      <c r="AF9" t="s">
        <v>6</v>
      </c>
      <c r="AG9" t="s">
        <v>101</v>
      </c>
    </row>
    <row r="10" spans="1:33" x14ac:dyDescent="0.2">
      <c r="A10" t="s">
        <v>72</v>
      </c>
      <c r="B10">
        <f>[1]x1!$B9</f>
        <v>16</v>
      </c>
      <c r="C10" s="10">
        <v>0</v>
      </c>
      <c r="D10" s="10">
        <v>0</v>
      </c>
      <c r="E10" s="10">
        <v>0</v>
      </c>
      <c r="F10">
        <f>[1]x5!$D9</f>
        <v>102.4</v>
      </c>
      <c r="G10">
        <f>[1]x6!$D9</f>
        <v>207</v>
      </c>
      <c r="H10" s="10">
        <v>0</v>
      </c>
      <c r="I10">
        <f>[1]x8!$D9</f>
        <v>24.7</v>
      </c>
      <c r="J10" s="10">
        <f>[1]x9!$D9</f>
        <v>96.8</v>
      </c>
      <c r="K10">
        <f>[1]x10!$D9</f>
        <v>52</v>
      </c>
      <c r="L10">
        <f>[1]x11!$D9</f>
        <v>14.2</v>
      </c>
      <c r="M10">
        <f>[1]x12!$D9</f>
        <v>18</v>
      </c>
      <c r="N10">
        <f>[1]x13!$D9</f>
        <v>26.4</v>
      </c>
      <c r="O10">
        <f>[1]x14!$D9</f>
        <v>-5</v>
      </c>
      <c r="P10">
        <f>[1]x15!$D9</f>
        <v>392</v>
      </c>
      <c r="Q10">
        <f>[1]x16!$D9</f>
        <v>18.899999999999999</v>
      </c>
      <c r="R10">
        <f>[1]x17!$D9</f>
        <v>10.5</v>
      </c>
      <c r="S10">
        <f>[1]x18!$D9</f>
        <v>9.6</v>
      </c>
      <c r="T10" s="6">
        <f>[1]x19!$C9</f>
        <v>2343</v>
      </c>
      <c r="U10">
        <f>[1]x20!$D9</f>
        <v>0.69</v>
      </c>
      <c r="V10" s="6">
        <f>[1]x21!$D9</f>
        <v>2.3199999999999998</v>
      </c>
      <c r="W10" s="21"/>
      <c r="X10">
        <f>[1]x23!$D9</f>
        <v>0</v>
      </c>
      <c r="Y10">
        <f>[1]x24!$D9</f>
        <v>0.15</v>
      </c>
      <c r="Z10">
        <f>[1]x25!$D9</f>
        <v>12</v>
      </c>
      <c r="AA10">
        <v>21.8</v>
      </c>
      <c r="AB10" s="9">
        <f>[1]x27!$N9</f>
        <v>28.25</v>
      </c>
      <c r="AF10" t="s">
        <v>7</v>
      </c>
      <c r="AG10" t="s">
        <v>102</v>
      </c>
    </row>
    <row r="11" spans="1:33" x14ac:dyDescent="0.2">
      <c r="A11" t="s">
        <v>92</v>
      </c>
      <c r="B11">
        <f>[1]x1!$B10</f>
        <v>13</v>
      </c>
      <c r="C11" s="10">
        <v>0</v>
      </c>
      <c r="D11" s="10">
        <v>0</v>
      </c>
      <c r="E11" s="10">
        <v>0</v>
      </c>
      <c r="F11">
        <f>[1]x5!$D10</f>
        <v>105.4</v>
      </c>
      <c r="G11">
        <f>[1]x6!$N$10</f>
        <v>231.76190476190476</v>
      </c>
      <c r="H11" s="10">
        <v>0</v>
      </c>
      <c r="I11">
        <f>[1]x8!$D10</f>
        <v>54.1</v>
      </c>
      <c r="J11" s="10">
        <f>[1]x9!$D10</f>
        <v>91.3</v>
      </c>
      <c r="K11">
        <f>[1]x10!$D10</f>
        <v>13.2</v>
      </c>
      <c r="L11">
        <f>[1]x11!$D10</f>
        <v>8.8000000000000007</v>
      </c>
      <c r="M11">
        <f>[1]x12!$D10</f>
        <v>15.5</v>
      </c>
      <c r="N11">
        <f>[1]x13!$D10</f>
        <v>39</v>
      </c>
      <c r="O11">
        <f>[1]x14!$D10</f>
        <v>5</v>
      </c>
      <c r="P11">
        <f>[1]x15!$D10</f>
        <v>521</v>
      </c>
      <c r="Q11">
        <f>[1]x16!$D10</f>
        <v>31.3</v>
      </c>
      <c r="R11">
        <f>[1]x17!$D10</f>
        <v>53.5</v>
      </c>
      <c r="S11">
        <f>[1]x18!$D10</f>
        <v>6.5</v>
      </c>
      <c r="T11" s="6">
        <f>[1]x19!$C10</f>
        <v>486</v>
      </c>
      <c r="U11">
        <f>[1]x20!$D10</f>
        <v>0.39</v>
      </c>
      <c r="V11" s="6">
        <f>[1]x21!$D10</f>
        <v>2.6</v>
      </c>
      <c r="X11">
        <f>[1]x23!$D10</f>
        <v>5.3</v>
      </c>
      <c r="Y11">
        <f>[1]x24!$D10</f>
        <v>0.28999999999999998</v>
      </c>
      <c r="Z11">
        <f>[1]x25!$D10</f>
        <v>16.5</v>
      </c>
      <c r="AA11">
        <v>17.399999999999999</v>
      </c>
      <c r="AB11" s="9">
        <f>[1]x27!$N10</f>
        <v>132.69999999999999</v>
      </c>
      <c r="AF11" t="s">
        <v>8</v>
      </c>
      <c r="AG11" t="s">
        <v>103</v>
      </c>
    </row>
    <row r="12" spans="1:33" x14ac:dyDescent="0.2">
      <c r="A12" t="s">
        <v>76</v>
      </c>
      <c r="B12">
        <f>[1]x1!$B11</f>
        <v>8</v>
      </c>
      <c r="C12" s="10">
        <v>0</v>
      </c>
      <c r="D12" s="10">
        <v>0</v>
      </c>
      <c r="E12" s="10">
        <v>0</v>
      </c>
      <c r="F12">
        <f>[1]x5!$D11</f>
        <v>113.3</v>
      </c>
      <c r="G12">
        <f>[1]x6!$D11</f>
        <v>853</v>
      </c>
      <c r="H12" s="10">
        <v>0</v>
      </c>
      <c r="I12">
        <f>[1]x8!$D11</f>
        <v>50.6</v>
      </c>
      <c r="J12" s="10">
        <f>[1]x9!$D11</f>
        <v>90.9</v>
      </c>
      <c r="K12">
        <f>[1]x10!$D11</f>
        <v>5.4</v>
      </c>
      <c r="L12">
        <f>[1]x11!$D11</f>
        <v>5.0999999999999996</v>
      </c>
      <c r="M12">
        <f>[1]x12!$D11</f>
        <v>17.8</v>
      </c>
      <c r="N12">
        <f>[1]x13!$D11</f>
        <v>13.9</v>
      </c>
      <c r="O12">
        <f>[1]x14!$D11</f>
        <v>4</v>
      </c>
      <c r="P12">
        <f>[1]x15!$D11</f>
        <v>541</v>
      </c>
      <c r="Q12">
        <f>[1]x16!$D11</f>
        <v>11.3</v>
      </c>
      <c r="R12">
        <f>[1]x17!$D11</f>
        <v>126.9</v>
      </c>
      <c r="S12">
        <f>[1]x18!$D11</f>
        <v>2</v>
      </c>
      <c r="T12" s="6">
        <f>[1]x19!$C11</f>
        <v>1587</v>
      </c>
      <c r="U12">
        <f>[1]x20!$K$9</f>
        <v>0.53999999999999992</v>
      </c>
      <c r="V12" s="6">
        <f>[1]x21!$D11</f>
        <v>1.84</v>
      </c>
      <c r="X12">
        <f>[1]x23!$D11</f>
        <v>38.909999999999997</v>
      </c>
      <c r="Y12">
        <f>[1]x24!$D11</f>
        <v>0.33</v>
      </c>
      <c r="Z12">
        <f>[1]x25!$D11</f>
        <v>19</v>
      </c>
      <c r="AA12">
        <v>18.5</v>
      </c>
      <c r="AB12">
        <f>[1]x27!$D11</f>
        <v>393.4</v>
      </c>
      <c r="AF12" t="s">
        <v>9</v>
      </c>
      <c r="AG12" t="s">
        <v>104</v>
      </c>
    </row>
    <row r="13" spans="1:33" x14ac:dyDescent="0.2">
      <c r="A13" t="s">
        <v>74</v>
      </c>
      <c r="B13">
        <f>[1]x1!$B12</f>
        <v>16</v>
      </c>
      <c r="C13" s="10">
        <v>0</v>
      </c>
      <c r="D13" s="10">
        <v>0</v>
      </c>
      <c r="E13" s="10">
        <v>0</v>
      </c>
      <c r="F13">
        <f>[1]x5!$D12</f>
        <v>86.7</v>
      </c>
      <c r="G13">
        <f>[1]x6!$D12</f>
        <v>205</v>
      </c>
      <c r="H13" s="10">
        <v>0</v>
      </c>
      <c r="I13">
        <f>[1]x8!$D12</f>
        <v>73.3</v>
      </c>
      <c r="J13" s="10">
        <f>[1]x9!$D12</f>
        <v>96.7</v>
      </c>
      <c r="K13">
        <f>[1]x10!$D12</f>
        <v>40.1</v>
      </c>
      <c r="L13">
        <f>[1]x11!$D12</f>
        <v>9.4</v>
      </c>
      <c r="M13">
        <f>[1]x12!$D12</f>
        <v>22.3</v>
      </c>
      <c r="N13">
        <f>[1]x13!$D12</f>
        <v>21</v>
      </c>
      <c r="O13">
        <f>[1]x14!$D12</f>
        <v>2</v>
      </c>
      <c r="P13">
        <f>[1]x15!$D12</f>
        <v>458</v>
      </c>
      <c r="Q13">
        <f>[1]x16!$D12</f>
        <v>8</v>
      </c>
      <c r="R13">
        <f>[1]x17!$D12</f>
        <v>11.2</v>
      </c>
      <c r="S13">
        <f>[1]x18!$D12</f>
        <v>7.8</v>
      </c>
      <c r="T13" s="6">
        <f>[1]x19!$C12</f>
        <v>3219</v>
      </c>
      <c r="U13">
        <f>[1]x20!$D12</f>
        <v>0.41</v>
      </c>
      <c r="V13" s="6">
        <f>[1]x21!$D12</f>
        <v>2.0499999999999998</v>
      </c>
      <c r="X13">
        <f>[1]x23!$D12</f>
        <v>0</v>
      </c>
      <c r="Y13">
        <f>[1]x24!$D12</f>
        <v>0.23</v>
      </c>
      <c r="Z13">
        <f>[1]x25!$D12</f>
        <v>21.9</v>
      </c>
      <c r="AA13">
        <v>28.1</v>
      </c>
      <c r="AB13" s="9">
        <f>[1]x27!$N12</f>
        <v>145.53229055046864</v>
      </c>
      <c r="AF13" t="s">
        <v>10</v>
      </c>
      <c r="AG13" t="s">
        <v>105</v>
      </c>
    </row>
    <row r="14" spans="1:33" x14ac:dyDescent="0.2">
      <c r="A14" t="s">
        <v>75</v>
      </c>
      <c r="B14">
        <f>[1]x1!$B13</f>
        <v>23</v>
      </c>
      <c r="C14" s="10">
        <v>0</v>
      </c>
      <c r="D14" s="10">
        <v>0</v>
      </c>
      <c r="E14" s="10">
        <v>0</v>
      </c>
      <c r="F14">
        <f>[1]x5!$D13</f>
        <v>109.7</v>
      </c>
      <c r="G14">
        <f>[1]x6!$D13</f>
        <v>84</v>
      </c>
      <c r="H14" s="10">
        <v>0</v>
      </c>
      <c r="I14">
        <f>[1]x8!$D13</f>
        <v>81.3</v>
      </c>
      <c r="J14" s="10">
        <f>[1]x9!$D13</f>
        <v>94.6</v>
      </c>
      <c r="K14">
        <f>[1]x10!$D13</f>
        <v>11</v>
      </c>
      <c r="L14">
        <f>[1]x11!$D13</f>
        <v>4.4000000000000004</v>
      </c>
      <c r="M14">
        <f>[1]x12!$D13</f>
        <v>22</v>
      </c>
      <c r="N14">
        <f>[1]x13!$D13</f>
        <v>17.7</v>
      </c>
      <c r="O14">
        <f>[1]x14!$D13</f>
        <v>-2</v>
      </c>
      <c r="P14">
        <f>[1]x15!$D13</f>
        <v>551</v>
      </c>
      <c r="Q14">
        <f>[1]x16!$D13</f>
        <v>10.8</v>
      </c>
      <c r="R14">
        <f>[1]x17!$D13</f>
        <v>106.7</v>
      </c>
      <c r="S14">
        <f>[1]x18!$D13</f>
        <v>5.3</v>
      </c>
      <c r="T14" s="6">
        <f>[1]x19!$C13</f>
        <v>163</v>
      </c>
      <c r="U14">
        <f>[1]x20!$D13</f>
        <v>0.28999999999999998</v>
      </c>
      <c r="V14" s="6">
        <f>[1]x21!$D13</f>
        <v>1.63</v>
      </c>
      <c r="X14">
        <f>[1]x23!$D13</f>
        <v>19.260000000000002</v>
      </c>
      <c r="Y14">
        <f>[1]x24!$D13</f>
        <v>0.24</v>
      </c>
      <c r="Z14">
        <f>[1]x25!$D13</f>
        <v>24.5</v>
      </c>
      <c r="AA14">
        <v>23.8</v>
      </c>
      <c r="AB14" s="9">
        <f>[1]x27!$N13</f>
        <v>259.75</v>
      </c>
      <c r="AF14" t="s">
        <v>11</v>
      </c>
      <c r="AG14" t="s">
        <v>106</v>
      </c>
    </row>
    <row r="15" spans="1:33" x14ac:dyDescent="0.2">
      <c r="A15" t="s">
        <v>85</v>
      </c>
      <c r="B15">
        <f>[1]x1!$B14</f>
        <v>8</v>
      </c>
      <c r="C15" s="10">
        <v>0</v>
      </c>
      <c r="D15" s="10">
        <v>0</v>
      </c>
      <c r="E15" s="10">
        <v>0</v>
      </c>
      <c r="F15">
        <f>[1]x5!$D14</f>
        <v>115.3</v>
      </c>
      <c r="G15">
        <f>[1]x6!$D14</f>
        <v>1</v>
      </c>
      <c r="H15" s="10">
        <v>0</v>
      </c>
      <c r="I15">
        <f>[1]x8!$D14</f>
        <v>34.299999999999997</v>
      </c>
      <c r="J15" s="10">
        <f>[1]x9!$D14</f>
        <v>96.8</v>
      </c>
      <c r="K15">
        <f>[1]x10!$D14</f>
        <v>3.1</v>
      </c>
      <c r="L15">
        <f>[1]x11!$D14</f>
        <v>2</v>
      </c>
      <c r="M15">
        <f>[1]x12!$D14</f>
        <v>29.3</v>
      </c>
      <c r="N15">
        <f>[1]x13!$D14</f>
        <v>12.3</v>
      </c>
      <c r="O15">
        <f>[1]x14!$D14</f>
        <v>8</v>
      </c>
      <c r="P15">
        <f>[1]x15!$D14</f>
        <v>600</v>
      </c>
      <c r="Q15">
        <f>[1]x16!$D14</f>
        <v>3.6</v>
      </c>
      <c r="R15">
        <f>[1]x17!$D14</f>
        <v>0.4</v>
      </c>
      <c r="S15">
        <f>[1]x18!$D14</f>
        <v>2.6</v>
      </c>
      <c r="T15" s="6">
        <f>[1]x19!$C14</f>
        <v>1535</v>
      </c>
      <c r="U15">
        <f>[1]x20!$K$11</f>
        <v>0.14000000000000001</v>
      </c>
      <c r="V15" s="6">
        <f>[1]x21!$D14</f>
        <v>3.48</v>
      </c>
      <c r="X15">
        <f>[1]x23!$D14</f>
        <v>8.9</v>
      </c>
      <c r="Y15">
        <f>[1]x24!$D14</f>
        <v>0.2</v>
      </c>
      <c r="Z15">
        <f>[1]x25!$D14</f>
        <v>8.6</v>
      </c>
      <c r="AA15">
        <v>14.9</v>
      </c>
      <c r="AB15" s="9">
        <f>[1]x27!$N14</f>
        <v>130.75</v>
      </c>
      <c r="AF15" t="s">
        <v>12</v>
      </c>
      <c r="AG15" t="s">
        <v>107</v>
      </c>
    </row>
    <row r="16" spans="1:33" x14ac:dyDescent="0.2">
      <c r="A16" t="s">
        <v>73</v>
      </c>
      <c r="B16">
        <f>[1]x1!$B15</f>
        <v>11</v>
      </c>
      <c r="C16" s="10">
        <v>0</v>
      </c>
      <c r="D16" s="10">
        <v>0</v>
      </c>
      <c r="E16" s="10">
        <v>0</v>
      </c>
      <c r="F16">
        <f>[1]x5!$D15</f>
        <v>111.6</v>
      </c>
      <c r="G16">
        <f>[1]x6!$D15</f>
        <v>98</v>
      </c>
      <c r="H16" s="10">
        <v>0</v>
      </c>
      <c r="I16">
        <f>[1]x8!$D15</f>
        <v>90.4</v>
      </c>
      <c r="J16" s="10">
        <f>[1]x9!$D15</f>
        <v>97.4</v>
      </c>
      <c r="K16">
        <f>[1]x10!$D15</f>
        <v>10.6</v>
      </c>
      <c r="L16">
        <f>[1]x11!$D15</f>
        <v>6.3</v>
      </c>
      <c r="M16">
        <f>[1]x12!$D15</f>
        <v>12</v>
      </c>
      <c r="N16">
        <f>[1]x13!$D15</f>
        <v>35.799999999999997</v>
      </c>
      <c r="O16">
        <f>[1]x14!$D15</f>
        <v>1</v>
      </c>
      <c r="P16">
        <f>[1]x15!$D15</f>
        <v>718</v>
      </c>
      <c r="Q16">
        <f>[1]x16!$D15</f>
        <v>4.0999999999999996</v>
      </c>
      <c r="R16">
        <f>[1]x17!$D15</f>
        <v>11.1</v>
      </c>
      <c r="S16">
        <f>[1]x18!$D15</f>
        <v>1</v>
      </c>
      <c r="T16" s="6">
        <f>[1]x19!$C15</f>
        <v>957</v>
      </c>
      <c r="U16">
        <f>[1]x20!$D15</f>
        <v>0.41</v>
      </c>
      <c r="V16" s="6">
        <f>[1]x21!$D15</f>
        <v>2.2999999999999998</v>
      </c>
      <c r="X16">
        <f>[1]x23!$D15</f>
        <v>3.85</v>
      </c>
      <c r="Y16">
        <f>[1]x24!$D15</f>
        <v>0.09</v>
      </c>
      <c r="Z16">
        <f>[1]x25!$D15</f>
        <v>13.5</v>
      </c>
      <c r="AA16">
        <v>23.7</v>
      </c>
      <c r="AB16" s="9">
        <f>[1]x27!$N15</f>
        <v>21.266666666666666</v>
      </c>
      <c r="AF16" t="s">
        <v>13</v>
      </c>
      <c r="AG16" t="s">
        <v>108</v>
      </c>
    </row>
    <row r="17" spans="1:33" x14ac:dyDescent="0.2">
      <c r="A17" t="s">
        <v>81</v>
      </c>
      <c r="B17">
        <f>[1]x1!$B16</f>
        <v>10</v>
      </c>
      <c r="C17" s="10">
        <v>0</v>
      </c>
      <c r="D17" s="10">
        <v>0</v>
      </c>
      <c r="E17" s="10">
        <v>0</v>
      </c>
      <c r="F17">
        <f>[1]x5!$D16</f>
        <v>99.6</v>
      </c>
      <c r="G17">
        <f>[1]x6!$D16</f>
        <v>158</v>
      </c>
      <c r="H17" s="10">
        <v>0</v>
      </c>
      <c r="I17">
        <f>[1]x8!$D16</f>
        <v>57.8</v>
      </c>
      <c r="J17" s="10">
        <f>[1]x9!$D16</f>
        <v>92.9</v>
      </c>
      <c r="K17">
        <f>[1]x10!$D16</f>
        <v>7.1</v>
      </c>
      <c r="L17">
        <f>[1]x11!$D16</f>
        <v>9</v>
      </c>
      <c r="M17">
        <f>[1]x12!$D16</f>
        <v>16.399999999999999</v>
      </c>
      <c r="N17">
        <f>[1]x13!$D16</f>
        <v>16.2</v>
      </c>
      <c r="O17">
        <f>[1]x14!$D16</f>
        <v>6</v>
      </c>
      <c r="P17">
        <f>[1]x15!$D16</f>
        <v>428</v>
      </c>
      <c r="Q17">
        <f>[1]x16!$D16</f>
        <v>17.8</v>
      </c>
      <c r="R17">
        <f>[1]x17!$D16</f>
        <v>9.6999999999999993</v>
      </c>
      <c r="S17">
        <f>[1]x18!$D16</f>
        <v>4.5999999999999996</v>
      </c>
      <c r="T17" s="6">
        <f>[1]x19!$C16</f>
        <v>305</v>
      </c>
      <c r="U17">
        <f>[1]x20!$D16</f>
        <v>0.37</v>
      </c>
      <c r="V17" s="6">
        <f>[1]x21!$D16</f>
        <v>1.63</v>
      </c>
      <c r="X17">
        <f>[1]x23!$D16</f>
        <v>1</v>
      </c>
      <c r="Y17">
        <f>[1]x24!$D16</f>
        <v>0.18</v>
      </c>
      <c r="Z17">
        <f>[1]x25!$D16</f>
        <v>13.3</v>
      </c>
      <c r="AA17">
        <v>28.3</v>
      </c>
      <c r="AB17" s="9">
        <f>[1]x27!$N16</f>
        <v>36.933333333333337</v>
      </c>
      <c r="AF17" t="s">
        <v>14</v>
      </c>
      <c r="AG17" t="s">
        <v>109</v>
      </c>
    </row>
    <row r="18" spans="1:33" x14ac:dyDescent="0.2">
      <c r="A18" t="s">
        <v>82</v>
      </c>
      <c r="B18">
        <f>[1]x1!$B17</f>
        <v>15</v>
      </c>
      <c r="C18" s="10">
        <v>0</v>
      </c>
      <c r="D18" s="10">
        <v>0</v>
      </c>
      <c r="E18" s="10">
        <v>0</v>
      </c>
      <c r="F18">
        <f>[1]x5!$D17</f>
        <v>130.69999999999999</v>
      </c>
      <c r="G18">
        <f>[1]x6!$D17</f>
        <v>157</v>
      </c>
      <c r="H18" s="10">
        <v>0</v>
      </c>
      <c r="I18">
        <f>[1]x8!$D17</f>
        <v>97.5</v>
      </c>
      <c r="J18" s="10">
        <f>[1]x9!$D17</f>
        <v>104.1</v>
      </c>
      <c r="K18">
        <f>[1]x10!$D17</f>
        <v>3.5</v>
      </c>
      <c r="L18">
        <f>[1]x11!$D17</f>
        <v>5.3</v>
      </c>
      <c r="M18">
        <f>[1]x12!$D17</f>
        <v>20</v>
      </c>
      <c r="N18">
        <f>[1]x13!$D17</f>
        <v>22.7</v>
      </c>
      <c r="O18">
        <f>[1]x14!$D17</f>
        <v>4</v>
      </c>
      <c r="P18">
        <f>[1]x15!$D17</f>
        <v>697</v>
      </c>
      <c r="Q18">
        <f>[1]x16!$D17</f>
        <v>2.8</v>
      </c>
      <c r="R18">
        <f>[1]x17!$D17</f>
        <v>1.1000000000000001</v>
      </c>
      <c r="S18">
        <f>[1]x18!$D17</f>
        <v>2.7</v>
      </c>
      <c r="T18" s="6">
        <f>[1]x19!$C17</f>
        <v>487</v>
      </c>
      <c r="U18">
        <f>[1]x20!$D17</f>
        <v>0.41</v>
      </c>
      <c r="V18" s="6">
        <f>[1]x21!$D17</f>
        <v>2.59</v>
      </c>
      <c r="X18">
        <f>[1]x23!$D17</f>
        <v>0.83</v>
      </c>
      <c r="Y18">
        <f>[1]x24!$D17</f>
        <v>0.26</v>
      </c>
      <c r="Z18">
        <f>[1]x25!$D17</f>
        <v>17.3</v>
      </c>
      <c r="AA18">
        <v>15.5</v>
      </c>
      <c r="AB18">
        <f>[1]x27!$D17</f>
        <v>10</v>
      </c>
      <c r="AF18" t="s">
        <v>15</v>
      </c>
      <c r="AG18" t="s">
        <v>111</v>
      </c>
    </row>
    <row r="19" spans="1:33" x14ac:dyDescent="0.2">
      <c r="A19" t="s">
        <v>80</v>
      </c>
      <c r="B19">
        <f>[1]x1!$B18</f>
        <v>11</v>
      </c>
      <c r="C19" s="10">
        <v>0</v>
      </c>
      <c r="D19" s="10">
        <v>0</v>
      </c>
      <c r="E19" s="10">
        <v>0</v>
      </c>
      <c r="F19">
        <f>[1]x5!$D18</f>
        <v>147.5</v>
      </c>
      <c r="G19">
        <f>[1]x6!$D18</f>
        <v>2</v>
      </c>
      <c r="H19" s="10">
        <v>0</v>
      </c>
      <c r="I19">
        <f>[1]x8!$D18</f>
        <v>58.8</v>
      </c>
      <c r="J19" s="10">
        <f>[1]x9!$D18</f>
        <v>93.9</v>
      </c>
      <c r="K19">
        <f>[1]x10!$D18</f>
        <v>3</v>
      </c>
      <c r="L19">
        <f>[1]x11!$D18</f>
        <v>12.2</v>
      </c>
      <c r="M19">
        <f>[1]x12!$D18</f>
        <v>20.6</v>
      </c>
      <c r="N19">
        <f>[1]x13!$D18</f>
        <v>19.100000000000001</v>
      </c>
      <c r="O19">
        <f>[1]x14!$D18</f>
        <v>1</v>
      </c>
      <c r="P19">
        <f>[1]x15!$D18</f>
        <v>345</v>
      </c>
      <c r="Q19">
        <f>[1]x16!$D18</f>
        <v>29.8</v>
      </c>
      <c r="R19">
        <f>[1]x17!$D18</f>
        <v>18.5</v>
      </c>
      <c r="S19">
        <f>[1]x18!$D18</f>
        <v>8.9</v>
      </c>
      <c r="T19" s="6">
        <f>[1]x19!$C18</f>
        <v>10947</v>
      </c>
      <c r="U19">
        <f>[1]x20!$D18</f>
        <v>0.47</v>
      </c>
      <c r="V19" s="6">
        <f>[1]x21!$D18</f>
        <v>2.08</v>
      </c>
      <c r="X19">
        <f>[1]x23!$D18</f>
        <v>0</v>
      </c>
      <c r="Y19">
        <f>[1]x24!$D18</f>
        <v>0.16</v>
      </c>
      <c r="Z19">
        <f>[1]x25!$D18</f>
        <v>13.6</v>
      </c>
      <c r="AA19">
        <v>34.200000000000003</v>
      </c>
      <c r="AB19">
        <f>[1]x27!$D18</f>
        <v>27.4</v>
      </c>
      <c r="AF19" t="s">
        <v>16</v>
      </c>
      <c r="AG19" t="s">
        <v>110</v>
      </c>
    </row>
    <row r="20" spans="1:33" x14ac:dyDescent="0.2">
      <c r="A20" t="s">
        <v>84</v>
      </c>
      <c r="B20">
        <f>[1]x1!$B19</f>
        <v>13</v>
      </c>
      <c r="C20" s="10">
        <v>0</v>
      </c>
      <c r="D20" s="10">
        <v>0</v>
      </c>
      <c r="E20" s="10">
        <v>0</v>
      </c>
      <c r="F20">
        <f>[1]x5!$D19</f>
        <v>139.80000000000001</v>
      </c>
      <c r="G20">
        <f>[1]x6!$N$19</f>
        <v>231.76190476190473</v>
      </c>
      <c r="H20" s="10">
        <v>0</v>
      </c>
      <c r="I20">
        <f>[1]x8!$D19</f>
        <v>100</v>
      </c>
      <c r="J20" s="10">
        <f>[1]x9!$D19</f>
        <v>90.2</v>
      </c>
      <c r="K20">
        <f>[1]x10!$D19</f>
        <v>26.3</v>
      </c>
      <c r="L20">
        <f>[1]x11!$D19</f>
        <v>5.4</v>
      </c>
      <c r="M20">
        <f>[1]x12!$D19</f>
        <v>24.5</v>
      </c>
      <c r="N20">
        <f>[1]x13!$D19</f>
        <v>7.7</v>
      </c>
      <c r="O20">
        <f>[1]x14!$D19</f>
        <v>43</v>
      </c>
      <c r="P20">
        <f>[1]x15!$D19</f>
        <v>674</v>
      </c>
      <c r="Q20">
        <f>[1]x16!$D19</f>
        <v>0.2</v>
      </c>
      <c r="R20">
        <f>[1]x17!$D19</f>
        <v>0</v>
      </c>
      <c r="S20">
        <f>[1]x18!$D19</f>
        <v>0.4</v>
      </c>
      <c r="T20" s="6">
        <f>[1]x19!$C19</f>
        <v>618</v>
      </c>
      <c r="U20">
        <f>[1]x20!$D19</f>
        <v>0.41</v>
      </c>
      <c r="V20" s="6">
        <f>[1]x21!$D19</f>
        <v>3.26</v>
      </c>
      <c r="X20">
        <f>[1]x23!$D19</f>
        <v>0</v>
      </c>
      <c r="Y20">
        <f>[1]x24!$D19</f>
        <v>0.02</v>
      </c>
      <c r="Z20">
        <f>[1]x25!$D19</f>
        <v>12.4</v>
      </c>
      <c r="AA20">
        <v>20.100000000000001</v>
      </c>
      <c r="AB20" s="9">
        <f>[1]x27!$N19</f>
        <v>143.91419305977459</v>
      </c>
      <c r="AF20" t="s">
        <v>17</v>
      </c>
      <c r="AG20" t="s">
        <v>112</v>
      </c>
    </row>
    <row r="21" spans="1:33" x14ac:dyDescent="0.2">
      <c r="A21" t="s">
        <v>71</v>
      </c>
      <c r="B21">
        <f>[1]x1!$B20</f>
        <v>10</v>
      </c>
      <c r="C21" s="10">
        <v>0</v>
      </c>
      <c r="D21" s="10">
        <v>0</v>
      </c>
      <c r="E21" s="10">
        <v>0</v>
      </c>
      <c r="F21">
        <f>[1]x5!$D20</f>
        <v>121.9</v>
      </c>
      <c r="G21">
        <f>[1]x6!$D20</f>
        <v>691</v>
      </c>
      <c r="H21" s="10">
        <v>0</v>
      </c>
      <c r="I21">
        <f>[1]x8!$D20</f>
        <v>61</v>
      </c>
      <c r="J21" s="10">
        <f>[1]x9!$D20</f>
        <v>95.7</v>
      </c>
      <c r="K21">
        <f>[1]x10!$D20</f>
        <v>5.5</v>
      </c>
      <c r="L21">
        <f>[1]x11!$D20</f>
        <v>2.8</v>
      </c>
      <c r="M21">
        <f>[1]x12!$D20</f>
        <v>26.3</v>
      </c>
      <c r="N21">
        <f>[1]x13!$D20</f>
        <v>16.2</v>
      </c>
      <c r="O21">
        <f>[1]x14!$D20</f>
        <v>-1</v>
      </c>
      <c r="P21">
        <f>[1]x15!$D20</f>
        <v>589</v>
      </c>
      <c r="Q21">
        <f>[1]x16!$D20</f>
        <v>8.6</v>
      </c>
      <c r="R21">
        <f>[1]x17!$D20</f>
        <v>26.1</v>
      </c>
      <c r="S21">
        <f>[1]x18!$D20</f>
        <v>5.4</v>
      </c>
      <c r="T21" s="6">
        <f>[1]x19!$C20</f>
        <v>430</v>
      </c>
      <c r="U21">
        <f>[1]x20!$D20</f>
        <v>0.48</v>
      </c>
      <c r="V21" s="6">
        <f>[1]x21!$D20</f>
        <v>2.14</v>
      </c>
      <c r="X21">
        <f>[1]x23!$D20</f>
        <v>92.04</v>
      </c>
      <c r="Y21">
        <f>[1]x24!$D20</f>
        <v>0.36</v>
      </c>
      <c r="Z21">
        <f>[1]x25!$D20</f>
        <v>10.4</v>
      </c>
      <c r="AA21">
        <v>20.100000000000001</v>
      </c>
      <c r="AB21" s="9">
        <f>[1]x27!$N20</f>
        <v>410.24285714285713</v>
      </c>
      <c r="AF21" t="s">
        <v>18</v>
      </c>
      <c r="AG21" t="s">
        <v>113</v>
      </c>
    </row>
    <row r="22" spans="1:33" x14ac:dyDescent="0.2">
      <c r="A22" t="s">
        <v>87</v>
      </c>
      <c r="B22">
        <f>[1]x1!$B21</f>
        <v>8</v>
      </c>
      <c r="C22" s="10">
        <v>0</v>
      </c>
      <c r="D22" s="10">
        <v>0</v>
      </c>
      <c r="E22" s="10">
        <v>0</v>
      </c>
      <c r="F22">
        <f>[1]x5!$D21</f>
        <v>115.6</v>
      </c>
      <c r="G22">
        <f>[1]x6!$N$19</f>
        <v>231.76190476190473</v>
      </c>
      <c r="H22" s="10">
        <v>0</v>
      </c>
      <c r="I22">
        <f>[1]x8!$D21</f>
        <v>30.2</v>
      </c>
      <c r="J22" s="10">
        <f>[1]x9!$D21</f>
        <v>94</v>
      </c>
      <c r="K22">
        <f>[1]x10!$D21</f>
        <v>24.6</v>
      </c>
      <c r="L22">
        <f>[1]x11!$D21</f>
        <v>7</v>
      </c>
      <c r="M22">
        <f>[1]x12!$D21</f>
        <v>18.7</v>
      </c>
      <c r="N22">
        <f>[1]x13!$D21</f>
        <v>16.899999999999999</v>
      </c>
      <c r="O22">
        <f>[1]x14!$D21</f>
        <v>8</v>
      </c>
      <c r="P22">
        <f>[1]x15!$D21</f>
        <v>320</v>
      </c>
      <c r="Q22">
        <f>[1]x16!$D21</f>
        <v>7.7</v>
      </c>
      <c r="R22">
        <f>[1]x17!$D21</f>
        <v>45.9</v>
      </c>
      <c r="S22">
        <f>[1]x18!$D21</f>
        <v>2</v>
      </c>
      <c r="T22" s="6">
        <f>[1]x19!$C21</f>
        <v>4156</v>
      </c>
      <c r="U22">
        <f>[1]x20!$D21</f>
        <v>0.78</v>
      </c>
      <c r="V22" s="6">
        <f>[1]x21!$D21</f>
        <v>2.64</v>
      </c>
      <c r="X22">
        <f>[1]x23!$D21</f>
        <v>24.8</v>
      </c>
      <c r="Y22">
        <f>[1]x24!$D21</f>
        <v>0.21</v>
      </c>
      <c r="Z22">
        <f>[1]x25!$D21</f>
        <v>17.2</v>
      </c>
      <c r="AA22">
        <v>30.5</v>
      </c>
      <c r="AB22" s="9">
        <f>[1]x27!$N21</f>
        <v>442.83333333333331</v>
      </c>
      <c r="AF22" t="s">
        <v>19</v>
      </c>
      <c r="AG22" t="s">
        <v>114</v>
      </c>
    </row>
    <row r="23" spans="1:33" x14ac:dyDescent="0.2">
      <c r="A23" t="s">
        <v>88</v>
      </c>
      <c r="B23">
        <f>[1]x1!$B22</f>
        <v>17</v>
      </c>
      <c r="C23" s="10">
        <v>0</v>
      </c>
      <c r="D23" s="10">
        <v>0</v>
      </c>
      <c r="E23" s="10">
        <v>0</v>
      </c>
      <c r="F23">
        <f>[1]x5!$D22</f>
        <v>93.1</v>
      </c>
      <c r="G23">
        <f>[1]x6!$D22</f>
        <v>116</v>
      </c>
      <c r="H23" s="10">
        <v>0</v>
      </c>
      <c r="I23">
        <f>[1]x8!$D22</f>
        <v>83.4</v>
      </c>
      <c r="J23" s="10">
        <f>[1]x9!$D22</f>
        <v>89.2</v>
      </c>
      <c r="K23">
        <f>[1]x10!$D22</f>
        <v>10.8</v>
      </c>
      <c r="L23">
        <f>[1]x11!$D22</f>
        <v>7</v>
      </c>
      <c r="M23">
        <f>[1]x12!$D22</f>
        <v>24.2</v>
      </c>
      <c r="N23">
        <f>[1]x13!$D22</f>
        <v>22.2</v>
      </c>
      <c r="O23">
        <f>[1]x14!$D22</f>
        <v>4</v>
      </c>
      <c r="P23">
        <f>[1]x15!$D22</f>
        <v>518</v>
      </c>
      <c r="Q23">
        <f>[1]x16!$D22</f>
        <v>23</v>
      </c>
      <c r="R23">
        <f>[1]x17!$D22</f>
        <v>52.9</v>
      </c>
      <c r="S23">
        <f>[1]x18!$D22</f>
        <v>5.7</v>
      </c>
      <c r="T23" s="6">
        <f>[1]x19!$C22</f>
        <v>4332</v>
      </c>
      <c r="U23">
        <f>[1]x20!$D22</f>
        <v>0.27</v>
      </c>
      <c r="V23" s="6">
        <f>[1]x21!$D22</f>
        <v>2.48</v>
      </c>
      <c r="X23">
        <f>[1]x23!$D22</f>
        <v>0.26</v>
      </c>
      <c r="Y23">
        <f>[1]x24!$D22</f>
        <v>0.11</v>
      </c>
      <c r="Z23">
        <f>[1]x25!$D22</f>
        <v>21.6</v>
      </c>
      <c r="AA23">
        <v>26</v>
      </c>
      <c r="AB23" s="9">
        <f>[1]x27!$N22</f>
        <v>95.699999999999989</v>
      </c>
      <c r="AF23" t="s">
        <v>20</v>
      </c>
      <c r="AG23" t="s">
        <v>115</v>
      </c>
    </row>
    <row r="24" spans="1:33" x14ac:dyDescent="0.2">
      <c r="A24" t="s">
        <v>89</v>
      </c>
      <c r="B24">
        <f>[1]x1!$B23</f>
        <v>13</v>
      </c>
      <c r="C24" s="10">
        <v>0</v>
      </c>
      <c r="D24" s="10">
        <v>0</v>
      </c>
      <c r="E24" s="10">
        <v>0</v>
      </c>
      <c r="F24">
        <f>[1]x5!$D23</f>
        <v>51.9</v>
      </c>
      <c r="G24">
        <f>[1]x6!$D23</f>
        <v>224</v>
      </c>
      <c r="H24" s="10">
        <v>0</v>
      </c>
      <c r="I24">
        <f>[1]x8!$D23</f>
        <v>27.9</v>
      </c>
      <c r="J24" s="10">
        <f>[1]x9!$D23</f>
        <v>96.4</v>
      </c>
      <c r="K24">
        <f>[1]x10!$D23</f>
        <v>25.6</v>
      </c>
      <c r="L24">
        <f>[1]x11!$D23</f>
        <v>8.4</v>
      </c>
      <c r="M24">
        <f>[1]x12!$D23</f>
        <v>31.3</v>
      </c>
      <c r="N24">
        <f>[1]x13!$D23</f>
        <v>26.8</v>
      </c>
      <c r="O24">
        <f>[1]x14!$D23</f>
        <v>1</v>
      </c>
      <c r="P24">
        <f>[1]x15!$D23</f>
        <v>411</v>
      </c>
      <c r="Q24">
        <f>[1]x16!$D23</f>
        <v>20.5</v>
      </c>
      <c r="R24">
        <f>[1]x17!$D23</f>
        <v>30.4</v>
      </c>
      <c r="S24">
        <f>[1]x18!$D23</f>
        <v>1</v>
      </c>
      <c r="T24" s="6">
        <f>[1]x19!$C23</f>
        <v>2869</v>
      </c>
      <c r="U24">
        <f>[1]x20!$D23</f>
        <v>0.78</v>
      </c>
      <c r="V24" s="6">
        <f>[1]x21!$D23</f>
        <v>1.7</v>
      </c>
      <c r="X24">
        <f>[1]x23!$D23</f>
        <v>2.5</v>
      </c>
      <c r="Y24">
        <f>[1]x24!$D23</f>
        <v>0.23</v>
      </c>
      <c r="Z24">
        <f>[1]x25!$D23</f>
        <v>17.600000000000001</v>
      </c>
      <c r="AA24">
        <v>44.2</v>
      </c>
      <c r="AB24">
        <f>[1]x27!$D23</f>
        <v>228.2</v>
      </c>
      <c r="AF24" t="s">
        <v>21</v>
      </c>
      <c r="AG24" t="s">
        <v>116</v>
      </c>
    </row>
    <row r="25" spans="1:33" x14ac:dyDescent="0.2">
      <c r="A25" t="s">
        <v>91</v>
      </c>
      <c r="B25">
        <f>[1]x1!$B24</f>
        <v>12</v>
      </c>
      <c r="C25" s="10">
        <v>0</v>
      </c>
      <c r="D25" s="10">
        <v>0</v>
      </c>
      <c r="E25" s="10">
        <v>0</v>
      </c>
      <c r="F25">
        <f>[1]x5!$D24</f>
        <v>106.2</v>
      </c>
      <c r="G25">
        <f>[1]x6!$D24</f>
        <v>1</v>
      </c>
      <c r="H25" s="10">
        <v>0</v>
      </c>
      <c r="I25">
        <f>[1]x8!$D24</f>
        <v>64.400000000000006</v>
      </c>
      <c r="J25" s="10">
        <f>[1]x9!$D24</f>
        <v>95.2</v>
      </c>
      <c r="K25">
        <f>[1]x10!$D24</f>
        <v>13.6</v>
      </c>
      <c r="L25">
        <f>[1]x11!$D24</f>
        <v>6.7</v>
      </c>
      <c r="M25">
        <f>[1]x12!$D24</f>
        <v>19.3</v>
      </c>
      <c r="N25">
        <f>[1]x13!$D24</f>
        <v>15.4</v>
      </c>
      <c r="O25">
        <f>[1]x14!$D24</f>
        <v>-5</v>
      </c>
      <c r="P25">
        <f>[1]x15!$D24</f>
        <v>313</v>
      </c>
      <c r="Q25">
        <f>[1]x16!$D24</f>
        <v>7.7</v>
      </c>
      <c r="R25">
        <f>[1]x17!$D24</f>
        <v>38.4</v>
      </c>
      <c r="S25">
        <f>[1]x18!$D24</f>
        <v>7.3</v>
      </c>
      <c r="T25" s="6">
        <f>[1]x19!$C24</f>
        <v>580</v>
      </c>
      <c r="U25">
        <f>[1]x20!$D24</f>
        <v>0.66</v>
      </c>
      <c r="V25" s="6">
        <f>[1]x21!$D24</f>
        <v>2</v>
      </c>
      <c r="X25">
        <f>[1]x23!$D24</f>
        <v>0.5</v>
      </c>
      <c r="Y25">
        <f>[1]x24!$D24</f>
        <v>0.15</v>
      </c>
      <c r="Z25">
        <f>[1]x25!$D24</f>
        <v>19.3</v>
      </c>
      <c r="AA25">
        <v>20.6</v>
      </c>
      <c r="AB25" s="9">
        <f>[1]x27!$N24</f>
        <v>144.01113543840199</v>
      </c>
      <c r="AF25" t="s">
        <v>22</v>
      </c>
      <c r="AG25" t="s">
        <v>117</v>
      </c>
    </row>
    <row r="26" spans="1:33" x14ac:dyDescent="0.2">
      <c r="A26" t="s">
        <v>90</v>
      </c>
      <c r="B26">
        <f>[1]x1!$B25</f>
        <v>31</v>
      </c>
      <c r="C26" s="10">
        <v>0</v>
      </c>
      <c r="D26" s="10">
        <v>0</v>
      </c>
      <c r="E26" s="10">
        <v>0</v>
      </c>
      <c r="F26">
        <f>[1]x5!$D25</f>
        <v>113.3</v>
      </c>
      <c r="G26">
        <f>[1]x6!$D25</f>
        <v>0</v>
      </c>
      <c r="H26" s="10">
        <v>0</v>
      </c>
      <c r="I26">
        <f>[1]x8!$D25</f>
        <v>55.1</v>
      </c>
      <c r="J26" s="10">
        <f>[1]x9!$D25</f>
        <v>97.4</v>
      </c>
      <c r="K26">
        <f>[1]x10!$D25</f>
        <v>6.5</v>
      </c>
      <c r="L26">
        <f>[1]x11!$D25</f>
        <v>6.7</v>
      </c>
      <c r="M26">
        <f>[1]x12!$D25</f>
        <v>18.7</v>
      </c>
      <c r="N26">
        <f>[1]x13!$D25</f>
        <v>20.8</v>
      </c>
      <c r="O26">
        <f>[1]x14!$D25</f>
        <v>5</v>
      </c>
      <c r="P26">
        <f>[1]x15!$D25</f>
        <v>542</v>
      </c>
      <c r="Q26">
        <f>[1]x16!$D25</f>
        <v>15</v>
      </c>
      <c r="R26">
        <f>[1]x17!$D25</f>
        <v>4.9000000000000004</v>
      </c>
      <c r="S26">
        <f>[1]x18!$D25</f>
        <v>6.1</v>
      </c>
      <c r="T26" s="6">
        <f>[1]x19!$C25</f>
        <v>463</v>
      </c>
      <c r="U26">
        <f>[1]x20!$D25</f>
        <v>0.92</v>
      </c>
      <c r="V26" s="6">
        <f>[1]x21!$D25</f>
        <v>2.95</v>
      </c>
      <c r="X26">
        <f>[1]x23!$D25</f>
        <v>1</v>
      </c>
      <c r="Y26">
        <f>[1]x24!$D25</f>
        <v>0.36</v>
      </c>
      <c r="Z26">
        <f>[1]x25!$D25</f>
        <v>10.4</v>
      </c>
      <c r="AA26">
        <v>18.5</v>
      </c>
      <c r="AB26" s="9">
        <f>[1]x27!$N25</f>
        <v>23.599999999999998</v>
      </c>
      <c r="AF26" t="s">
        <v>23</v>
      </c>
      <c r="AG26" t="s">
        <v>118</v>
      </c>
    </row>
    <row r="27" spans="1:33" x14ac:dyDescent="0.2">
      <c r="A27" t="s">
        <v>93</v>
      </c>
      <c r="B27">
        <f>[1]x1!$B26</f>
        <v>14</v>
      </c>
      <c r="C27" s="10">
        <v>0</v>
      </c>
      <c r="D27" s="10">
        <v>0</v>
      </c>
      <c r="E27" s="10">
        <v>0</v>
      </c>
      <c r="F27">
        <f>[1]x5!$D26</f>
        <v>105.7</v>
      </c>
      <c r="G27">
        <f>[1]x6!$D26</f>
        <v>119</v>
      </c>
      <c r="H27" s="10">
        <v>0</v>
      </c>
      <c r="I27">
        <f>[1]x8!$D26</f>
        <v>37.5</v>
      </c>
      <c r="J27" s="10">
        <f>[1]x9!$D26</f>
        <v>91.2</v>
      </c>
      <c r="K27">
        <f>[1]x10!$D26</f>
        <v>3.1</v>
      </c>
      <c r="L27">
        <f>[1]x11!$D26</f>
        <v>4.7</v>
      </c>
      <c r="M27">
        <f>[1]x12!$D26</f>
        <v>14.4</v>
      </c>
      <c r="N27">
        <f>[1]x13!$D26</f>
        <v>22.1</v>
      </c>
      <c r="O27">
        <f>[1]x14!$D26</f>
        <v>2</v>
      </c>
      <c r="P27">
        <f>[1]x15!$D26</f>
        <v>483</v>
      </c>
      <c r="Q27">
        <f>[1]x16!$D26</f>
        <v>45.3</v>
      </c>
      <c r="R27">
        <f>[1]x17!$D26</f>
        <v>5.8</v>
      </c>
      <c r="S27">
        <f>[1]x18!$D26</f>
        <v>10.9</v>
      </c>
      <c r="T27" s="6">
        <f>[1]x19!$C26</f>
        <v>1659</v>
      </c>
      <c r="U27">
        <f>[1]x20!$K$20</f>
        <v>0.47799999999999992</v>
      </c>
      <c r="V27" s="6">
        <f>[1]x21!$D26</f>
        <v>2.57</v>
      </c>
      <c r="X27">
        <f>[1]x23!$D26</f>
        <v>2.98</v>
      </c>
      <c r="Y27">
        <f>[1]x24!$D26</f>
        <v>0.16</v>
      </c>
      <c r="Z27">
        <f>[1]x25!$D26</f>
        <v>20.2</v>
      </c>
      <c r="AA27">
        <v>16.7</v>
      </c>
      <c r="AB27" s="9">
        <f>[1]x27!$N26</f>
        <v>71.7</v>
      </c>
      <c r="AF27" t="s">
        <v>24</v>
      </c>
      <c r="AG27" t="s">
        <v>125</v>
      </c>
    </row>
    <row r="28" spans="1:33" x14ac:dyDescent="0.2">
      <c r="A28" t="s">
        <v>83</v>
      </c>
      <c r="B28">
        <f>[1]x1!$B27</f>
        <v>15</v>
      </c>
      <c r="C28" s="10">
        <v>0</v>
      </c>
      <c r="D28" s="10">
        <v>0</v>
      </c>
      <c r="E28" s="10">
        <v>0</v>
      </c>
      <c r="F28">
        <f>[1]x5!$D27</f>
        <v>118</v>
      </c>
      <c r="G28">
        <f>[1]x6!$D27</f>
        <v>588</v>
      </c>
      <c r="H28" s="10">
        <v>0</v>
      </c>
      <c r="I28">
        <f>[1]x8!$D27</f>
        <v>62.3</v>
      </c>
      <c r="J28" s="10">
        <f>[1]x9!$D27</f>
        <v>90.8</v>
      </c>
      <c r="K28">
        <f>[1]x10!$D27</f>
        <v>3.5</v>
      </c>
      <c r="L28">
        <f>[1]x11!$D27</f>
        <v>5.2</v>
      </c>
      <c r="M28">
        <f>[1]x12!$D27</f>
        <v>12.2</v>
      </c>
      <c r="N28">
        <f>[1]x13!$D27</f>
        <v>13.3</v>
      </c>
      <c r="O28">
        <f>[1]x14!$D27</f>
        <v>-4</v>
      </c>
      <c r="P28">
        <f>[1]x15!$D27</f>
        <v>454</v>
      </c>
      <c r="Q28">
        <f>[1]x16!$D27</f>
        <v>8.6</v>
      </c>
      <c r="R28">
        <f>[1]x17!$D27</f>
        <v>76.5</v>
      </c>
      <c r="S28">
        <f>[1]x18!$D27</f>
        <v>2.1</v>
      </c>
      <c r="T28" s="6">
        <f>[1]x19!$C27</f>
        <v>829</v>
      </c>
      <c r="U28">
        <f>[1]x20!$K$26</f>
        <v>0.34999999999999992</v>
      </c>
      <c r="V28" s="6">
        <f>[1]x21!$D27</f>
        <v>2.66</v>
      </c>
      <c r="X28">
        <f>[1]x23!$D27</f>
        <v>4.84</v>
      </c>
      <c r="Y28">
        <f>[1]x24!$D27</f>
        <v>0.23</v>
      </c>
      <c r="Z28">
        <f>[1]x25!$D27</f>
        <v>19.5</v>
      </c>
      <c r="AA28">
        <v>28.2</v>
      </c>
      <c r="AB28" s="9">
        <f>[1]x27!$N27</f>
        <v>144.12425003756678</v>
      </c>
      <c r="AF28" t="s">
        <v>25</v>
      </c>
      <c r="AG28" t="s">
        <v>124</v>
      </c>
    </row>
    <row r="29" spans="1:33" x14ac:dyDescent="0.2">
      <c r="A29" t="s">
        <v>94</v>
      </c>
      <c r="B29">
        <f>[1]x1!$B28</f>
        <v>7</v>
      </c>
      <c r="C29" s="10">
        <v>0</v>
      </c>
      <c r="D29" s="10">
        <v>0</v>
      </c>
      <c r="E29" s="10">
        <v>0</v>
      </c>
      <c r="F29">
        <f>[1]x5!$D28</f>
        <v>131.9</v>
      </c>
      <c r="G29">
        <f>[1]x6!$N$28</f>
        <v>231.76190476190473</v>
      </c>
      <c r="H29" s="10">
        <v>0</v>
      </c>
      <c r="I29">
        <f>[1]x8!$D28</f>
        <v>26.3</v>
      </c>
      <c r="J29" s="10">
        <f>[1]x9!$D28</f>
        <v>99.5</v>
      </c>
      <c r="K29">
        <f>[1]x10!$D28</f>
        <v>7.9</v>
      </c>
      <c r="L29">
        <f>[1]x11!$D28</f>
        <v>2.5</v>
      </c>
      <c r="M29">
        <f>[1]x12!$D28</f>
        <v>19.8</v>
      </c>
      <c r="N29">
        <f>[1]x13!$D28</f>
        <v>10.9</v>
      </c>
      <c r="O29">
        <f>[1]x14!$N$28</f>
        <v>-0.54545454545454541</v>
      </c>
      <c r="P29">
        <f>[1]x15!$D28</f>
        <v>541</v>
      </c>
      <c r="Q29">
        <f>[1]x16!$D28</f>
        <v>2.7</v>
      </c>
      <c r="R29">
        <f>[1]x17!$D28</f>
        <v>94.8</v>
      </c>
      <c r="S29">
        <f>[1]x18!$D28</f>
        <v>4.0999999999999996</v>
      </c>
      <c r="T29" s="6">
        <f>[1]x19!$C28</f>
        <v>6114</v>
      </c>
      <c r="U29">
        <f>[1]x20!$D28</f>
        <v>0.26</v>
      </c>
      <c r="V29" s="6">
        <f>[1]x21!$D28</f>
        <v>2.27</v>
      </c>
      <c r="X29">
        <f>[1]x23!$D28</f>
        <v>15.18</v>
      </c>
      <c r="Y29">
        <f>[1]x24!$D28</f>
        <v>0.15</v>
      </c>
      <c r="Z29">
        <f>[1]x25!$D28</f>
        <v>15</v>
      </c>
      <c r="AA29">
        <v>23.2</v>
      </c>
      <c r="AB29" s="9">
        <f>[1]x27!$N28</f>
        <v>325.20000000000005</v>
      </c>
      <c r="AF29" t="s">
        <v>26</v>
      </c>
      <c r="AG29" t="s">
        <v>126</v>
      </c>
    </row>
    <row r="30" spans="1:33" x14ac:dyDescent="0.2">
      <c r="A30" t="s">
        <v>78</v>
      </c>
      <c r="B30">
        <f>[1]x1!$B29</f>
        <v>14</v>
      </c>
      <c r="C30" s="10">
        <v>0</v>
      </c>
      <c r="D30" s="10">
        <v>0</v>
      </c>
      <c r="E30" s="10">
        <v>0</v>
      </c>
      <c r="F30">
        <f>[1]x5!$D29</f>
        <v>126.4</v>
      </c>
      <c r="G30">
        <f>[1]x6!$D29</f>
        <v>230</v>
      </c>
      <c r="H30" s="10">
        <v>0</v>
      </c>
      <c r="I30">
        <f>[1]x8!$D29</f>
        <v>82.9</v>
      </c>
      <c r="J30" s="10">
        <f>[1]x9!$D29</f>
        <v>92.8</v>
      </c>
      <c r="K30">
        <f>[1]x10!$D29</f>
        <v>4.9000000000000004</v>
      </c>
      <c r="L30">
        <f>[1]x11!$D29</f>
        <v>4</v>
      </c>
      <c r="M30">
        <f>[1]x12!$D29</f>
        <v>24.3</v>
      </c>
      <c r="N30">
        <f>[1]x13!$D29</f>
        <v>13.7</v>
      </c>
      <c r="O30">
        <f>[1]x14!$D29</f>
        <v>-3</v>
      </c>
      <c r="P30">
        <f>[1]x15!$D29</f>
        <v>552</v>
      </c>
      <c r="Q30">
        <f>[1]x16!$D29</f>
        <v>11.5</v>
      </c>
      <c r="R30">
        <f>[1]x17!$D29</f>
        <v>47.6</v>
      </c>
      <c r="S30">
        <f>[1]x18!$D29</f>
        <v>7.5</v>
      </c>
      <c r="T30" s="6">
        <f>[1]x19!$C29</f>
        <v>1977</v>
      </c>
      <c r="U30">
        <f>[1]x20!$D29</f>
        <v>0.71</v>
      </c>
      <c r="V30" s="6">
        <f>[1]x21!$D29</f>
        <v>2.56</v>
      </c>
      <c r="X30">
        <f>[1]x23!$D29</f>
        <v>23.66</v>
      </c>
      <c r="Y30">
        <f>[1]x24!$D29</f>
        <v>0.15</v>
      </c>
      <c r="Z30">
        <f>[1]x25!$D29</f>
        <v>21.2</v>
      </c>
      <c r="AA30">
        <v>25.5</v>
      </c>
      <c r="AB30" s="9">
        <f>[1]x27!$N29</f>
        <v>144.2523062613476</v>
      </c>
      <c r="AF30" t="s">
        <v>27</v>
      </c>
      <c r="AG30" t="s">
        <v>127</v>
      </c>
    </row>
    <row r="31" spans="1:33" x14ac:dyDescent="0.2">
      <c r="A31" s="4" t="s">
        <v>119</v>
      </c>
      <c r="B31" s="4">
        <f t="shared" ref="B31:I31" si="0">AVERAGE(B3:B30)</f>
        <v>13.296296296296296</v>
      </c>
      <c r="C31" s="22">
        <f t="shared" si="0"/>
        <v>0</v>
      </c>
      <c r="D31" s="22">
        <f t="shared" si="0"/>
        <v>0</v>
      </c>
      <c r="E31" s="22">
        <f t="shared" si="0"/>
        <v>0</v>
      </c>
      <c r="F31" s="4">
        <f t="shared" si="0"/>
        <v>108.78571428571426</v>
      </c>
      <c r="G31" s="4">
        <f t="shared" si="0"/>
        <v>223.30612244897958</v>
      </c>
      <c r="H31" s="22">
        <f t="shared" si="0"/>
        <v>0</v>
      </c>
      <c r="I31" s="4">
        <f t="shared" si="0"/>
        <v>57.714285714285715</v>
      </c>
      <c r="J31" s="22">
        <f>AVERAGE(J3:J30)</f>
        <v>95.56785714285715</v>
      </c>
      <c r="K31" s="4">
        <f t="shared" ref="K31:L31" si="1">AVERAGE(K3:K30)</f>
        <v>15.367857142857149</v>
      </c>
      <c r="L31" s="4">
        <f t="shared" si="1"/>
        <v>6.3892857142857125</v>
      </c>
      <c r="M31" s="4">
        <f t="shared" ref="M31" si="2">AVERAGE(M3:M30)</f>
        <v>20.094897959183672</v>
      </c>
      <c r="N31" s="4">
        <f t="shared" ref="N31" si="3">AVERAGE(N3:N30)</f>
        <v>20.385714285714283</v>
      </c>
      <c r="O31" s="4">
        <f t="shared" ref="O31" si="4">AVERAGE(O3:O30)</f>
        <v>4.3019480519480515</v>
      </c>
      <c r="P31" s="4">
        <f t="shared" ref="P31" si="5">AVERAGE(P3:P30)</f>
        <v>521.60714285714289</v>
      </c>
      <c r="Q31" s="4">
        <f t="shared" ref="Q31" si="6">AVERAGE(Q3:Q30)</f>
        <v>13.764285714285716</v>
      </c>
      <c r="R31" s="4">
        <f t="shared" ref="R31:Y31" si="7">AVERAGE(R3:R30)</f>
        <v>36.789285714285711</v>
      </c>
      <c r="S31" s="4">
        <f t="shared" si="7"/>
        <v>5.1467857142857136</v>
      </c>
      <c r="T31" s="4">
        <f t="shared" ref="T31" si="8">AVERAGE(T3:T30)</f>
        <v>2224.5357142857142</v>
      </c>
      <c r="U31" s="4">
        <f t="shared" si="7"/>
        <v>0.50635714285714273</v>
      </c>
      <c r="V31" s="14">
        <f>AVERAGE(V3:V30)</f>
        <v>2.4935714285714288</v>
      </c>
      <c r="W31" s="22" t="e">
        <f>AVERAGE(W3:W30)</f>
        <v>#DIV/0!</v>
      </c>
      <c r="X31" s="4">
        <f t="shared" si="7"/>
        <v>9.4935714285714301</v>
      </c>
      <c r="Y31" s="4">
        <f t="shared" si="7"/>
        <v>0.19642857142857154</v>
      </c>
      <c r="Z31" s="4">
        <f t="shared" ref="Z31:AB31" si="9">AVERAGE(Z3:Z30)</f>
        <v>15.49642857142857</v>
      </c>
      <c r="AA31" s="4">
        <f t="shared" si="9"/>
        <v>23.973469387755109</v>
      </c>
      <c r="AB31" s="4">
        <f t="shared" si="9"/>
        <v>143.19650805340544</v>
      </c>
    </row>
    <row r="32" spans="1:33" x14ac:dyDescent="0.2">
      <c r="A32" s="4" t="s">
        <v>120</v>
      </c>
      <c r="B32" s="4">
        <f t="shared" ref="B32:AB32" si="10">ABS(B31)</f>
        <v>13.296296296296296</v>
      </c>
      <c r="C32" s="22">
        <f t="shared" si="10"/>
        <v>0</v>
      </c>
      <c r="D32" s="22">
        <f t="shared" si="10"/>
        <v>0</v>
      </c>
      <c r="E32" s="22">
        <f t="shared" si="10"/>
        <v>0</v>
      </c>
      <c r="F32" s="4">
        <f t="shared" si="10"/>
        <v>108.78571428571426</v>
      </c>
      <c r="G32" s="4">
        <f t="shared" si="10"/>
        <v>223.30612244897958</v>
      </c>
      <c r="H32" s="22">
        <f t="shared" si="10"/>
        <v>0</v>
      </c>
      <c r="I32" s="4">
        <f t="shared" si="10"/>
        <v>57.714285714285715</v>
      </c>
      <c r="J32" s="22">
        <f t="shared" si="10"/>
        <v>95.56785714285715</v>
      </c>
      <c r="K32" s="4">
        <f t="shared" si="10"/>
        <v>15.367857142857149</v>
      </c>
      <c r="L32" s="4">
        <f t="shared" si="10"/>
        <v>6.3892857142857125</v>
      </c>
      <c r="M32" s="4">
        <f t="shared" si="10"/>
        <v>20.094897959183672</v>
      </c>
      <c r="N32" s="4">
        <f t="shared" si="10"/>
        <v>20.385714285714283</v>
      </c>
      <c r="O32" s="4">
        <f t="shared" si="10"/>
        <v>4.3019480519480515</v>
      </c>
      <c r="P32" s="4">
        <f t="shared" si="10"/>
        <v>521.60714285714289</v>
      </c>
      <c r="Q32" s="4">
        <f t="shared" si="10"/>
        <v>13.764285714285716</v>
      </c>
      <c r="R32" s="4">
        <f t="shared" si="10"/>
        <v>36.789285714285711</v>
      </c>
      <c r="S32" s="4">
        <f t="shared" si="10"/>
        <v>5.1467857142857136</v>
      </c>
      <c r="T32" s="4">
        <f t="shared" ref="T32" si="11">ABS(T31)</f>
        <v>2224.5357142857142</v>
      </c>
      <c r="U32" s="4">
        <f t="shared" si="10"/>
        <v>0.50635714285714273</v>
      </c>
      <c r="V32" s="4">
        <f t="shared" si="10"/>
        <v>2.4935714285714288</v>
      </c>
      <c r="W32" s="22" t="e">
        <f t="shared" si="10"/>
        <v>#DIV/0!</v>
      </c>
      <c r="X32" s="4">
        <f t="shared" si="10"/>
        <v>9.4935714285714301</v>
      </c>
      <c r="Y32" s="4">
        <f t="shared" si="10"/>
        <v>0.19642857142857154</v>
      </c>
      <c r="Z32" s="4">
        <f t="shared" si="10"/>
        <v>15.49642857142857</v>
      </c>
      <c r="AA32" s="4">
        <f t="shared" si="10"/>
        <v>23.973469387755109</v>
      </c>
      <c r="AB32" s="4">
        <f t="shared" si="10"/>
        <v>143.19650805340544</v>
      </c>
    </row>
    <row r="33" spans="1:28" x14ac:dyDescent="0.2">
      <c r="A33" s="4" t="s">
        <v>121</v>
      </c>
      <c r="B33" s="4">
        <f t="shared" ref="B33:Y33" si="12">STDEV(B3:B30)</f>
        <v>6.1819514893376679</v>
      </c>
      <c r="C33" s="22">
        <f t="shared" si="12"/>
        <v>0</v>
      </c>
      <c r="D33" s="22">
        <f t="shared" si="12"/>
        <v>0</v>
      </c>
      <c r="E33" s="22">
        <f t="shared" si="12"/>
        <v>0</v>
      </c>
      <c r="F33" s="4">
        <f t="shared" si="12"/>
        <v>20.950500997911586</v>
      </c>
      <c r="G33" s="4">
        <f t="shared" si="12"/>
        <v>210.34116924509541</v>
      </c>
      <c r="H33" s="22">
        <f t="shared" si="12"/>
        <v>0</v>
      </c>
      <c r="I33" s="4">
        <f t="shared" si="12"/>
        <v>27.640063706386819</v>
      </c>
      <c r="J33" s="22">
        <f>STDEV(J3:J30)</f>
        <v>5.3078595512572697</v>
      </c>
      <c r="K33" s="4">
        <f t="shared" si="12"/>
        <v>17.007820718965306</v>
      </c>
      <c r="L33" s="4">
        <f t="shared" si="12"/>
        <v>2.8106067996094026</v>
      </c>
      <c r="M33" s="4">
        <f t="shared" si="12"/>
        <v>5.2361471331010057</v>
      </c>
      <c r="N33" s="4">
        <f t="shared" si="12"/>
        <v>7.8936314830005836</v>
      </c>
      <c r="O33" s="4">
        <f t="shared" si="12"/>
        <v>10.433401354933901</v>
      </c>
      <c r="P33" s="4">
        <f t="shared" si="12"/>
        <v>133.19057337506592</v>
      </c>
      <c r="Q33" s="4">
        <f t="shared" si="12"/>
        <v>10.613346394663733</v>
      </c>
      <c r="R33" s="4">
        <f t="shared" si="12"/>
        <v>42.985685294195783</v>
      </c>
      <c r="S33" s="4">
        <f t="shared" si="12"/>
        <v>3.8300411501236136</v>
      </c>
      <c r="T33" s="4">
        <f t="shared" ref="T33" si="13">STDEV(T3:T30)</f>
        <v>2285.7714069003432</v>
      </c>
      <c r="U33" s="4">
        <f t="shared" si="12"/>
        <v>0.23476958196017794</v>
      </c>
      <c r="V33" s="4">
        <f t="shared" si="12"/>
        <v>0.58640912456719141</v>
      </c>
      <c r="W33" s="22" t="e">
        <f t="shared" si="12"/>
        <v>#DIV/0!</v>
      </c>
      <c r="X33" s="4">
        <f t="shared" si="12"/>
        <v>18.77621036475081</v>
      </c>
      <c r="Y33" s="4">
        <f t="shared" si="12"/>
        <v>8.5123626250481713E-2</v>
      </c>
      <c r="Z33" s="4">
        <f t="shared" ref="Z33:AB33" si="14">STDEV(Z3:Z30)</f>
        <v>4.9659941485666197</v>
      </c>
      <c r="AA33" s="4">
        <f t="shared" si="14"/>
        <v>7.7071961487932983</v>
      </c>
      <c r="AB33" s="4">
        <f t="shared" si="14"/>
        <v>122.11596803493204</v>
      </c>
    </row>
    <row r="34" spans="1:28" x14ac:dyDescent="0.2">
      <c r="A34" s="4" t="s">
        <v>30</v>
      </c>
      <c r="B34" s="5">
        <f t="shared" ref="B34:AB34" si="15">B33/B32*100</f>
        <v>46.493785574405862</v>
      </c>
      <c r="C34" s="17" t="e">
        <f t="shared" si="15"/>
        <v>#DIV/0!</v>
      </c>
      <c r="D34" s="17" t="e">
        <f t="shared" si="15"/>
        <v>#DIV/0!</v>
      </c>
      <c r="E34" s="17" t="e">
        <f t="shared" si="15"/>
        <v>#DIV/0!</v>
      </c>
      <c r="F34" s="5">
        <f t="shared" si="15"/>
        <v>19.258503872013279</v>
      </c>
      <c r="G34" s="4">
        <f t="shared" si="15"/>
        <v>94.19408968204786</v>
      </c>
      <c r="H34" s="17" t="e">
        <f t="shared" si="15"/>
        <v>#DIV/0!</v>
      </c>
      <c r="I34" s="4">
        <f t="shared" si="15"/>
        <v>47.891199491264288</v>
      </c>
      <c r="J34" s="17">
        <f t="shared" si="15"/>
        <v>5.5540217285849076</v>
      </c>
      <c r="K34" s="4">
        <f t="shared" si="15"/>
        <v>110.6713874345871</v>
      </c>
      <c r="L34" s="4">
        <f t="shared" si="15"/>
        <v>43.989374169403746</v>
      </c>
      <c r="M34" s="4">
        <f t="shared" si="15"/>
        <v>26.0570973972426</v>
      </c>
      <c r="N34" s="4">
        <f t="shared" si="15"/>
        <v>38.721387793275468</v>
      </c>
      <c r="O34" s="4">
        <f t="shared" si="15"/>
        <v>242.52736734487863</v>
      </c>
      <c r="P34" s="4">
        <f t="shared" si="15"/>
        <v>25.534652889434067</v>
      </c>
      <c r="Q34" s="4">
        <f t="shared" si="15"/>
        <v>77.107861715252852</v>
      </c>
      <c r="R34" s="4">
        <f t="shared" si="15"/>
        <v>116.84294614479003</v>
      </c>
      <c r="S34" s="4">
        <f t="shared" si="15"/>
        <v>74.416176673000621</v>
      </c>
      <c r="T34" s="4">
        <f t="shared" ref="T34" si="16">T33/T32*100</f>
        <v>102.7527403683106</v>
      </c>
      <c r="U34" s="4">
        <f t="shared" si="15"/>
        <v>46.364425834990719</v>
      </c>
      <c r="V34" s="4">
        <f t="shared" si="15"/>
        <v>23.516836848870465</v>
      </c>
      <c r="W34" s="22" t="e">
        <f t="shared" si="15"/>
        <v>#DIV/0!</v>
      </c>
      <c r="X34" s="4">
        <f t="shared" si="15"/>
        <v>197.77815447032677</v>
      </c>
      <c r="Y34" s="4">
        <f t="shared" si="15"/>
        <v>43.335664272972487</v>
      </c>
      <c r="Z34" s="4">
        <f t="shared" si="15"/>
        <v>32.046055810063464</v>
      </c>
      <c r="AA34" s="4">
        <f t="shared" si="15"/>
        <v>32.148855987985996</v>
      </c>
      <c r="AB34" s="4">
        <f t="shared" si="15"/>
        <v>85.278593518068632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60"/>
  <sheetViews>
    <sheetView zoomScale="98" zoomScaleNormal="98" workbookViewId="0">
      <pane xSplit="1" ySplit="2" topLeftCell="D9" activePane="bottomRight" state="frozen"/>
      <selection pane="topRight" activeCell="B1" sqref="B1"/>
      <selection pane="bottomLeft" activeCell="A3" sqref="A3"/>
      <selection pane="bottomRight" activeCell="V33" sqref="V33"/>
    </sheetView>
  </sheetViews>
  <sheetFormatPr defaultRowHeight="12.75" x14ac:dyDescent="0.2"/>
  <cols>
    <col min="1" max="1" width="13.85546875" customWidth="1"/>
  </cols>
  <sheetData>
    <row r="1" spans="1:22" x14ac:dyDescent="0.2">
      <c r="B1" t="s">
        <v>0</v>
      </c>
      <c r="C1" t="s">
        <v>4</v>
      </c>
      <c r="D1" t="s">
        <v>5</v>
      </c>
      <c r="E1" t="s">
        <v>7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</row>
    <row r="2" spans="1:22" x14ac:dyDescent="0.2">
      <c r="B2" t="s">
        <v>96</v>
      </c>
      <c r="C2" t="s">
        <v>134</v>
      </c>
      <c r="D2" t="s">
        <v>99</v>
      </c>
      <c r="E2" t="s">
        <v>102</v>
      </c>
      <c r="F2" t="s">
        <v>104</v>
      </c>
      <c r="G2" t="s">
        <v>105</v>
      </c>
      <c r="H2" t="s">
        <v>106</v>
      </c>
      <c r="I2" t="s">
        <v>107</v>
      </c>
      <c r="J2" t="s">
        <v>108</v>
      </c>
      <c r="K2" t="s">
        <v>109</v>
      </c>
      <c r="L2" t="s">
        <v>111</v>
      </c>
      <c r="M2" t="s">
        <v>113</v>
      </c>
      <c r="N2" t="s">
        <v>114</v>
      </c>
      <c r="O2" t="s">
        <v>115</v>
      </c>
      <c r="P2" t="s">
        <v>116</v>
      </c>
      <c r="Q2" t="s">
        <v>117</v>
      </c>
      <c r="R2" t="s">
        <v>124</v>
      </c>
      <c r="S2" t="s">
        <v>127</v>
      </c>
      <c r="T2" t="s">
        <v>126</v>
      </c>
      <c r="U2" t="s">
        <v>135</v>
      </c>
      <c r="V2" t="s">
        <v>125</v>
      </c>
    </row>
    <row r="3" spans="1:22" x14ac:dyDescent="0.2">
      <c r="A3" t="s">
        <v>86</v>
      </c>
      <c r="B3">
        <f>'dane '!B3</f>
        <v>11</v>
      </c>
      <c r="C3">
        <f>'dane '!F3</f>
        <v>119.7</v>
      </c>
      <c r="D3">
        <f>'dane '!G3</f>
        <v>376</v>
      </c>
      <c r="E3">
        <f>'dane '!I3</f>
        <v>69.599999999999994</v>
      </c>
      <c r="F3">
        <f>'dane '!K3</f>
        <v>2.5</v>
      </c>
      <c r="G3">
        <f>'dane '!L3</f>
        <v>4.2</v>
      </c>
      <c r="H3">
        <f>'dane '!M3</f>
        <v>21.6</v>
      </c>
      <c r="I3">
        <f>'dane '!N3</f>
        <v>22.2</v>
      </c>
      <c r="J3">
        <f>'dane '!O3</f>
        <v>-2</v>
      </c>
      <c r="K3">
        <f>'dane '!P3</f>
        <v>600</v>
      </c>
      <c r="L3">
        <f>'dane '!Q3</f>
        <v>27.8</v>
      </c>
      <c r="M3">
        <f>'dane '!R3</f>
        <v>18.100000000000001</v>
      </c>
      <c r="N3">
        <f>'dane '!S3</f>
        <v>17.399999999999999</v>
      </c>
      <c r="O3">
        <f>'dane '!T3</f>
        <v>2332</v>
      </c>
      <c r="P3">
        <f>'dane '!U3</f>
        <v>0.33</v>
      </c>
      <c r="Q3">
        <f>'dane '!V3</f>
        <v>2.35</v>
      </c>
      <c r="R3">
        <f>'dane '!X3</f>
        <v>8.0299999999999994</v>
      </c>
      <c r="S3">
        <f>'dane '!Y3</f>
        <v>0.14000000000000001</v>
      </c>
      <c r="T3">
        <f>'dane '!Z3</f>
        <v>8.5</v>
      </c>
      <c r="U3">
        <f>'dane '!AA3</f>
        <v>20.6</v>
      </c>
      <c r="V3">
        <f>'dane '!AB3</f>
        <v>167.7</v>
      </c>
    </row>
    <row r="4" spans="1:22" x14ac:dyDescent="0.2">
      <c r="A4" t="s">
        <v>67</v>
      </c>
      <c r="B4">
        <f>'dane '!B4</f>
        <v>10</v>
      </c>
      <c r="C4">
        <f>'dane '!F4</f>
        <v>99.2</v>
      </c>
      <c r="D4">
        <f>'dane '!G4</f>
        <v>231.76190476190476</v>
      </c>
      <c r="E4">
        <f>'dane '!I4</f>
        <v>81.099999999999994</v>
      </c>
      <c r="F4">
        <f>'dane '!K4</f>
        <v>9</v>
      </c>
      <c r="G4">
        <f>'dane '!L4</f>
        <v>4.3</v>
      </c>
      <c r="H4">
        <f>'dane '!M4</f>
        <v>21</v>
      </c>
      <c r="I4">
        <f>'dane '!N4</f>
        <v>16.8</v>
      </c>
      <c r="J4">
        <f>'dane '!O4</f>
        <v>4</v>
      </c>
      <c r="K4">
        <f>'dane '!P4</f>
        <v>479</v>
      </c>
      <c r="L4">
        <f>'dane '!Q4</f>
        <v>3.6</v>
      </c>
      <c r="M4">
        <f>'dane '!R4</f>
        <v>7.8</v>
      </c>
      <c r="N4">
        <f>'dane '!S4</f>
        <v>2.6</v>
      </c>
      <c r="O4">
        <f>'dane '!T4</f>
        <v>2036</v>
      </c>
      <c r="P4">
        <f>'dane '!U4</f>
        <v>0.41</v>
      </c>
      <c r="Q4">
        <f>'dane '!V4</f>
        <v>2.14</v>
      </c>
      <c r="R4">
        <f>'dane '!X4</f>
        <v>6.4</v>
      </c>
      <c r="S4">
        <f>'dane '!Y4</f>
        <v>0.17</v>
      </c>
      <c r="T4">
        <f>'dane '!Z4</f>
        <v>18</v>
      </c>
      <c r="U4">
        <f>'dane '!AA4</f>
        <v>20.8</v>
      </c>
      <c r="V4">
        <f>'dane '!AB4</f>
        <v>80.8</v>
      </c>
    </row>
    <row r="5" spans="1:22" x14ac:dyDescent="0.2">
      <c r="A5" t="s">
        <v>68</v>
      </c>
      <c r="B5">
        <f>'dane '!B5</f>
        <v>30</v>
      </c>
      <c r="C5">
        <f>'dane '!F5</f>
        <v>105.6</v>
      </c>
      <c r="D5">
        <f>'dane '!G5</f>
        <v>22</v>
      </c>
      <c r="E5">
        <f>'dane '!I5</f>
        <v>51.7</v>
      </c>
      <c r="F5">
        <f>'dane '!K5</f>
        <v>76.3</v>
      </c>
      <c r="G5">
        <f>'dane '!L5</f>
        <v>6.6</v>
      </c>
      <c r="H5">
        <f>'dane '!M5</f>
        <v>16.899999999999999</v>
      </c>
      <c r="I5">
        <f>'dane '!N5</f>
        <v>20.399999999999999</v>
      </c>
      <c r="J5">
        <f>'dane '!O5</f>
        <v>-4</v>
      </c>
      <c r="K5">
        <f>'dane '!P5</f>
        <v>599</v>
      </c>
      <c r="L5">
        <f>'dane '!Q5</f>
        <v>10.5</v>
      </c>
      <c r="M5">
        <f>'dane '!R5</f>
        <v>23.2</v>
      </c>
      <c r="N5">
        <f>'dane '!S5</f>
        <v>0.3</v>
      </c>
      <c r="O5">
        <f>'dane '!T5</f>
        <v>373</v>
      </c>
      <c r="P5">
        <f>'dane '!U5</f>
        <v>1.1100000000000001</v>
      </c>
      <c r="Q5">
        <f>'dane '!V5</f>
        <v>3.28</v>
      </c>
      <c r="R5">
        <f>'dane '!X5</f>
        <v>1</v>
      </c>
      <c r="S5">
        <f>'dane '!Y5</f>
        <v>0.26</v>
      </c>
      <c r="T5">
        <f>'dane '!Z5</f>
        <v>11.9</v>
      </c>
      <c r="U5">
        <f>'dane '!AA5</f>
        <v>44.8</v>
      </c>
      <c r="V5">
        <f>'dane '!AB5</f>
        <v>33.18</v>
      </c>
    </row>
    <row r="6" spans="1:22" x14ac:dyDescent="0.2">
      <c r="A6" t="s">
        <v>77</v>
      </c>
      <c r="B6">
        <f>[1]x1!$N$5</f>
        <v>37</v>
      </c>
      <c r="C6">
        <f>'dane '!F6</f>
        <v>70</v>
      </c>
      <c r="D6">
        <f>'dane '!G6</f>
        <v>490</v>
      </c>
      <c r="E6">
        <f>'dane '!I6</f>
        <v>54.6</v>
      </c>
      <c r="F6">
        <f>'dane '!K6</f>
        <v>12.5</v>
      </c>
      <c r="G6">
        <f>'dane '!L6</f>
        <v>9.8000000000000007</v>
      </c>
      <c r="H6">
        <f>'dane '!M6</f>
        <v>9.8571428571428577</v>
      </c>
      <c r="I6">
        <f>'dane '!N6</f>
        <v>15.6</v>
      </c>
      <c r="J6">
        <f>'dane '!O6</f>
        <v>9</v>
      </c>
      <c r="K6">
        <f>'dane '!P6</f>
        <v>415</v>
      </c>
      <c r="L6">
        <f>'dane '!Q6</f>
        <v>22</v>
      </c>
      <c r="M6">
        <f>'dane '!R6</f>
        <v>26.3</v>
      </c>
      <c r="N6">
        <f>'dane '!S6</f>
        <v>4.1100000000000003</v>
      </c>
      <c r="O6">
        <f>'dane '!T6</f>
        <v>1348</v>
      </c>
      <c r="P6">
        <f>'dane '!U6</f>
        <v>0.76</v>
      </c>
      <c r="Q6">
        <f>'dane '!V6</f>
        <v>2.85</v>
      </c>
      <c r="R6">
        <f>'dane '!X6</f>
        <v>0</v>
      </c>
      <c r="S6">
        <f>'dane '!Y6</f>
        <v>0.22</v>
      </c>
      <c r="T6">
        <f>'dane '!Z6</f>
        <v>23.6</v>
      </c>
      <c r="U6">
        <f>'dane '!AA6</f>
        <v>30.357142857142861</v>
      </c>
      <c r="V6">
        <f>'dane '!AB6</f>
        <v>48.333333333333336</v>
      </c>
    </row>
    <row r="7" spans="1:22" x14ac:dyDescent="0.2">
      <c r="A7" t="s">
        <v>79</v>
      </c>
      <c r="B7">
        <f>'dane '!B7</f>
        <v>7</v>
      </c>
      <c r="C7">
        <f>'dane '!F7</f>
        <v>72.5</v>
      </c>
      <c r="D7">
        <f>'dane '!G7</f>
        <v>232</v>
      </c>
      <c r="E7">
        <f>'dane '!I7</f>
        <v>97.5</v>
      </c>
      <c r="F7">
        <f>'dane '!K7</f>
        <v>28.5</v>
      </c>
      <c r="G7">
        <f>'dane '!L7</f>
        <v>5</v>
      </c>
      <c r="H7">
        <f>'dane '!M7</f>
        <v>29.7</v>
      </c>
      <c r="I7">
        <f>'dane '!N7</f>
        <v>40.1</v>
      </c>
      <c r="J7">
        <f>'dane '!O7</f>
        <v>33</v>
      </c>
      <c r="K7">
        <f>'dane '!P7</f>
        <v>728</v>
      </c>
      <c r="L7">
        <f>'dane '!Q7</f>
        <v>5.0999999999999996</v>
      </c>
      <c r="M7">
        <f>'dane '!R7</f>
        <v>172.7</v>
      </c>
      <c r="N7">
        <f>'dane '!S7</f>
        <v>1.6</v>
      </c>
      <c r="O7">
        <f>'dane '!T7</f>
        <v>2476</v>
      </c>
      <c r="P7">
        <f>'dane '!U7</f>
        <v>0.16</v>
      </c>
      <c r="Q7">
        <f>'dane '!V7</f>
        <v>3.02</v>
      </c>
      <c r="R7">
        <f>'dane '!X7</f>
        <v>0</v>
      </c>
      <c r="S7">
        <f>'dane '!Y7</f>
        <v>0.09</v>
      </c>
      <c r="T7">
        <f>'dane '!Z7</f>
        <v>9</v>
      </c>
      <c r="U7">
        <f>'dane '!AA7</f>
        <v>23.3</v>
      </c>
      <c r="V7">
        <f>'dane '!AB7</f>
        <v>144.90352633826882</v>
      </c>
    </row>
    <row r="8" spans="1:22" x14ac:dyDescent="0.2">
      <c r="A8" t="s">
        <v>69</v>
      </c>
      <c r="B8">
        <f>'dane '!B8</f>
        <v>9</v>
      </c>
      <c r="C8">
        <f>'dane '!F8</f>
        <v>130.4</v>
      </c>
      <c r="D8">
        <f>'dane '!G8</f>
        <v>8</v>
      </c>
      <c r="E8">
        <f>'dane '!I8</f>
        <v>27.8</v>
      </c>
      <c r="F8">
        <f>'dane '!K8</f>
        <v>16.3</v>
      </c>
      <c r="G8">
        <f>'dane '!L8</f>
        <v>4.5999999999999996</v>
      </c>
      <c r="H8">
        <f>'dane '!M8</f>
        <v>17.600000000000001</v>
      </c>
      <c r="I8">
        <f>'dane '!N8</f>
        <v>18.600000000000001</v>
      </c>
      <c r="J8">
        <f>'dane '!O8</f>
        <v>0</v>
      </c>
      <c r="K8">
        <f>'dane '!P8</f>
        <v>306</v>
      </c>
      <c r="L8">
        <f>'dane '!Q8</f>
        <v>8.6</v>
      </c>
      <c r="M8">
        <f>'dane '!R8</f>
        <v>6.3</v>
      </c>
      <c r="N8">
        <f>'dane '!S8</f>
        <v>9</v>
      </c>
      <c r="O8">
        <f>'dane '!T8</f>
        <v>3394</v>
      </c>
      <c r="P8">
        <f>'dane '!U8</f>
        <v>0.78</v>
      </c>
      <c r="Q8">
        <f>'dane '!V8</f>
        <v>2.2599999999999998</v>
      </c>
      <c r="R8">
        <f>'dane '!X8</f>
        <v>2.02</v>
      </c>
      <c r="S8">
        <f>'dane '!Y8</f>
        <v>0.28999999999999998</v>
      </c>
      <c r="T8">
        <f>'dane '!Z8</f>
        <v>9.9</v>
      </c>
      <c r="U8">
        <f>'dane '!AA8</f>
        <v>15.3</v>
      </c>
      <c r="V8">
        <f>'dane '!AB8</f>
        <v>106.25</v>
      </c>
    </row>
    <row r="9" spans="1:22" x14ac:dyDescent="0.2">
      <c r="A9" t="s">
        <v>70</v>
      </c>
      <c r="B9">
        <f>'dane '!B9</f>
        <v>7</v>
      </c>
      <c r="C9">
        <f>'dane '!F9</f>
        <v>102.6</v>
      </c>
      <c r="D9">
        <f>'dane '!G9</f>
        <v>231.76190476190476</v>
      </c>
      <c r="E9">
        <f>'dane '!I9</f>
        <v>-20.100000000000001</v>
      </c>
      <c r="F9">
        <f>'dane '!K9</f>
        <v>3.9</v>
      </c>
      <c r="G9">
        <f>'dane '!L9</f>
        <v>7.3</v>
      </c>
      <c r="H9">
        <f>'dane '!M9</f>
        <v>18.399999999999999</v>
      </c>
      <c r="I9">
        <f>'dane '!N9</f>
        <v>27</v>
      </c>
      <c r="J9">
        <f>'dane '!O9</f>
        <v>7</v>
      </c>
      <c r="K9">
        <f>'dane '!P9</f>
        <v>830</v>
      </c>
      <c r="L9">
        <f>'dane '!Q9</f>
        <v>18.600000000000001</v>
      </c>
      <c r="M9">
        <f>'dane '!R9</f>
        <v>2.8</v>
      </c>
      <c r="N9">
        <f>'dane '!S9</f>
        <v>5.6</v>
      </c>
      <c r="O9">
        <f>'dane '!T9</f>
        <v>4272</v>
      </c>
      <c r="P9">
        <f>'dane '!U9</f>
        <v>0.41</v>
      </c>
      <c r="Q9">
        <f>'dane '!V9</f>
        <v>4.17</v>
      </c>
      <c r="R9">
        <f>'dane '!X9</f>
        <v>2.56</v>
      </c>
      <c r="S9">
        <f>'dane '!Y9</f>
        <v>7.0000000000000007E-2</v>
      </c>
      <c r="T9">
        <f>'dane '!Z9</f>
        <v>8</v>
      </c>
      <c r="U9">
        <f>'dane '!AA9</f>
        <v>16.3</v>
      </c>
      <c r="V9">
        <f>'dane '!AB9</f>
        <v>68.575000000000003</v>
      </c>
    </row>
    <row r="10" spans="1:22" x14ac:dyDescent="0.2">
      <c r="A10" t="s">
        <v>72</v>
      </c>
      <c r="B10">
        <f>'dane '!B10</f>
        <v>16</v>
      </c>
      <c r="C10">
        <f>'dane '!F10</f>
        <v>102.4</v>
      </c>
      <c r="D10">
        <f>'dane '!G10</f>
        <v>207</v>
      </c>
      <c r="E10">
        <f>'dane '!I10</f>
        <v>24.7</v>
      </c>
      <c r="F10">
        <f>'dane '!K10</f>
        <v>52</v>
      </c>
      <c r="G10">
        <f>'dane '!L10</f>
        <v>14.2</v>
      </c>
      <c r="H10">
        <f>'dane '!M10</f>
        <v>18</v>
      </c>
      <c r="I10">
        <f>'dane '!N10</f>
        <v>26.4</v>
      </c>
      <c r="J10">
        <f>'dane '!O10</f>
        <v>-5</v>
      </c>
      <c r="K10">
        <f>'dane '!P10</f>
        <v>392</v>
      </c>
      <c r="L10">
        <f>'dane '!Q10</f>
        <v>18.899999999999999</v>
      </c>
      <c r="M10">
        <f>'dane '!R10</f>
        <v>10.5</v>
      </c>
      <c r="N10">
        <f>'dane '!S10</f>
        <v>9.6</v>
      </c>
      <c r="O10">
        <f>'dane '!T10</f>
        <v>2343</v>
      </c>
      <c r="P10">
        <f>'dane '!U10</f>
        <v>0.69</v>
      </c>
      <c r="Q10">
        <f>'dane '!V10</f>
        <v>2.3199999999999998</v>
      </c>
      <c r="R10">
        <f>'dane '!X10</f>
        <v>0</v>
      </c>
      <c r="S10">
        <f>'dane '!Y10</f>
        <v>0.15</v>
      </c>
      <c r="T10">
        <f>'dane '!Z10</f>
        <v>12</v>
      </c>
      <c r="U10">
        <f>'dane '!AA10</f>
        <v>21.8</v>
      </c>
      <c r="V10">
        <f>'dane '!AB10</f>
        <v>28.25</v>
      </c>
    </row>
    <row r="11" spans="1:22" x14ac:dyDescent="0.2">
      <c r="A11" t="s">
        <v>92</v>
      </c>
      <c r="B11">
        <f>'dane '!B11</f>
        <v>13</v>
      </c>
      <c r="C11">
        <f>'dane '!F11</f>
        <v>105.4</v>
      </c>
      <c r="D11">
        <f>'dane '!G11</f>
        <v>231.76190476190476</v>
      </c>
      <c r="E11">
        <f>'dane '!I11</f>
        <v>54.1</v>
      </c>
      <c r="F11">
        <f>'dane '!K11</f>
        <v>13.2</v>
      </c>
      <c r="G11">
        <f>'dane '!L11</f>
        <v>8.8000000000000007</v>
      </c>
      <c r="H11">
        <f>'dane '!M11</f>
        <v>15.5</v>
      </c>
      <c r="I11">
        <f>'dane '!N11</f>
        <v>39</v>
      </c>
      <c r="J11">
        <f>'dane '!O11</f>
        <v>5</v>
      </c>
      <c r="K11">
        <f>'dane '!P11</f>
        <v>521</v>
      </c>
      <c r="L11">
        <f>'dane '!Q11</f>
        <v>31.3</v>
      </c>
      <c r="M11">
        <f>'dane '!R11</f>
        <v>53.5</v>
      </c>
      <c r="N11">
        <f>'dane '!S11</f>
        <v>6.5</v>
      </c>
      <c r="O11">
        <f>'dane '!T11</f>
        <v>486</v>
      </c>
      <c r="P11">
        <f>'dane '!U11</f>
        <v>0.39</v>
      </c>
      <c r="Q11">
        <f>'dane '!V11</f>
        <v>2.6</v>
      </c>
      <c r="R11">
        <f>'dane '!X11</f>
        <v>5.3</v>
      </c>
      <c r="S11">
        <f>'dane '!Y11</f>
        <v>0.28999999999999998</v>
      </c>
      <c r="T11">
        <f>'dane '!Z11</f>
        <v>16.5</v>
      </c>
      <c r="U11">
        <f>'dane '!AA11</f>
        <v>17.399999999999999</v>
      </c>
      <c r="V11">
        <f>'dane '!AB11</f>
        <v>132.69999999999999</v>
      </c>
    </row>
    <row r="12" spans="1:22" x14ac:dyDescent="0.2">
      <c r="A12" t="s">
        <v>76</v>
      </c>
      <c r="B12">
        <f>'dane '!B12</f>
        <v>8</v>
      </c>
      <c r="C12">
        <f>'dane '!F12</f>
        <v>113.3</v>
      </c>
      <c r="D12">
        <f>'dane '!G12</f>
        <v>853</v>
      </c>
      <c r="E12">
        <f>'dane '!I12</f>
        <v>50.6</v>
      </c>
      <c r="F12">
        <f>'dane '!K12</f>
        <v>5.4</v>
      </c>
      <c r="G12">
        <f>'dane '!L12</f>
        <v>5.0999999999999996</v>
      </c>
      <c r="H12">
        <f>'dane '!M12</f>
        <v>17.8</v>
      </c>
      <c r="I12">
        <f>'dane '!N12</f>
        <v>13.9</v>
      </c>
      <c r="J12">
        <f>'dane '!O12</f>
        <v>4</v>
      </c>
      <c r="K12">
        <f>'dane '!P12</f>
        <v>541</v>
      </c>
      <c r="L12">
        <f>'dane '!Q12</f>
        <v>11.3</v>
      </c>
      <c r="M12">
        <f>'dane '!R12</f>
        <v>126.9</v>
      </c>
      <c r="N12">
        <f>'dane '!S12</f>
        <v>2</v>
      </c>
      <c r="O12">
        <f>'dane '!T12</f>
        <v>1587</v>
      </c>
      <c r="P12">
        <f>'dane '!U12</f>
        <v>0.53999999999999992</v>
      </c>
      <c r="Q12">
        <f>'dane '!V12</f>
        <v>1.84</v>
      </c>
      <c r="R12">
        <f>'dane '!X12</f>
        <v>38.909999999999997</v>
      </c>
      <c r="S12">
        <f>'dane '!Y12</f>
        <v>0.33</v>
      </c>
      <c r="T12">
        <f>'dane '!Z12</f>
        <v>19</v>
      </c>
      <c r="U12">
        <f>'dane '!AA12</f>
        <v>18.5</v>
      </c>
      <c r="V12">
        <f>'dane '!AB12</f>
        <v>393.4</v>
      </c>
    </row>
    <row r="13" spans="1:22" x14ac:dyDescent="0.2">
      <c r="A13" t="s">
        <v>74</v>
      </c>
      <c r="B13">
        <f>'dane '!B13</f>
        <v>16</v>
      </c>
      <c r="C13">
        <f>'dane '!F13</f>
        <v>86.7</v>
      </c>
      <c r="D13">
        <f>'dane '!G13</f>
        <v>205</v>
      </c>
      <c r="E13">
        <f>'dane '!I13</f>
        <v>73.3</v>
      </c>
      <c r="F13">
        <f>'dane '!K13</f>
        <v>40.1</v>
      </c>
      <c r="G13">
        <f>'dane '!L13</f>
        <v>9.4</v>
      </c>
      <c r="H13">
        <f>'dane '!M13</f>
        <v>22.3</v>
      </c>
      <c r="I13">
        <f>'dane '!N13</f>
        <v>21</v>
      </c>
      <c r="J13">
        <f>'dane '!O13</f>
        <v>2</v>
      </c>
      <c r="K13">
        <f>'dane '!P13</f>
        <v>458</v>
      </c>
      <c r="L13">
        <f>'dane '!Q13</f>
        <v>8</v>
      </c>
      <c r="M13">
        <f>'dane '!R13</f>
        <v>11.2</v>
      </c>
      <c r="N13">
        <f>'dane '!S13</f>
        <v>7.8</v>
      </c>
      <c r="O13">
        <f>'dane '!T13</f>
        <v>3219</v>
      </c>
      <c r="P13">
        <f>'dane '!U13</f>
        <v>0.41</v>
      </c>
      <c r="Q13">
        <f>'dane '!V13</f>
        <v>2.0499999999999998</v>
      </c>
      <c r="R13">
        <f>'dane '!X13</f>
        <v>0</v>
      </c>
      <c r="S13">
        <f>'dane '!Y13</f>
        <v>0.23</v>
      </c>
      <c r="T13">
        <f>'dane '!Z13</f>
        <v>21.9</v>
      </c>
      <c r="U13">
        <f>'dane '!AA13</f>
        <v>28.1</v>
      </c>
      <c r="V13">
        <f>'dane '!AB13</f>
        <v>145.53229055046864</v>
      </c>
    </row>
    <row r="14" spans="1:22" x14ac:dyDescent="0.2">
      <c r="A14" t="s">
        <v>75</v>
      </c>
      <c r="B14">
        <f>'dane '!B14</f>
        <v>23</v>
      </c>
      <c r="C14">
        <f>'dane '!F14</f>
        <v>109.7</v>
      </c>
      <c r="D14">
        <f>'dane '!G14</f>
        <v>84</v>
      </c>
      <c r="E14">
        <f>'dane '!I14</f>
        <v>81.3</v>
      </c>
      <c r="F14">
        <f>'dane '!K14</f>
        <v>11</v>
      </c>
      <c r="G14">
        <f>'dane '!L14</f>
        <v>4.4000000000000004</v>
      </c>
      <c r="H14">
        <f>'dane '!M14</f>
        <v>22</v>
      </c>
      <c r="I14">
        <f>'dane '!N14</f>
        <v>17.7</v>
      </c>
      <c r="J14">
        <f>'dane '!O14</f>
        <v>-2</v>
      </c>
      <c r="K14">
        <f>'dane '!P14</f>
        <v>551</v>
      </c>
      <c r="L14">
        <f>'dane '!Q14</f>
        <v>10.8</v>
      </c>
      <c r="M14">
        <f>'dane '!R14</f>
        <v>106.7</v>
      </c>
      <c r="N14">
        <f>'dane '!S14</f>
        <v>5.3</v>
      </c>
      <c r="O14">
        <f>'dane '!T14</f>
        <v>163</v>
      </c>
      <c r="P14">
        <f>'dane '!U14</f>
        <v>0.28999999999999998</v>
      </c>
      <c r="Q14">
        <f>'dane '!V14</f>
        <v>1.63</v>
      </c>
      <c r="R14">
        <f>'dane '!X14</f>
        <v>19.260000000000002</v>
      </c>
      <c r="S14">
        <f>'dane '!Y14</f>
        <v>0.24</v>
      </c>
      <c r="T14">
        <f>'dane '!Z14</f>
        <v>24.5</v>
      </c>
      <c r="U14">
        <f>'dane '!AA14</f>
        <v>23.8</v>
      </c>
      <c r="V14">
        <f>'dane '!AB14</f>
        <v>259.75</v>
      </c>
    </row>
    <row r="15" spans="1:22" x14ac:dyDescent="0.2">
      <c r="A15" t="s">
        <v>85</v>
      </c>
      <c r="B15">
        <f>'dane '!B15</f>
        <v>8</v>
      </c>
      <c r="C15">
        <f>'dane '!F15</f>
        <v>115.3</v>
      </c>
      <c r="D15">
        <f>'dane '!G15</f>
        <v>1</v>
      </c>
      <c r="E15">
        <f>'dane '!I15</f>
        <v>34.299999999999997</v>
      </c>
      <c r="F15">
        <f>'dane '!K15</f>
        <v>3.1</v>
      </c>
      <c r="G15">
        <f>'dane '!L15</f>
        <v>2</v>
      </c>
      <c r="H15">
        <f>'dane '!M15</f>
        <v>29.3</v>
      </c>
      <c r="I15">
        <f>'dane '!N15</f>
        <v>12.3</v>
      </c>
      <c r="J15">
        <f>'dane '!O15</f>
        <v>8</v>
      </c>
      <c r="K15">
        <f>'dane '!P15</f>
        <v>600</v>
      </c>
      <c r="L15">
        <f>'dane '!Q15</f>
        <v>3.6</v>
      </c>
      <c r="M15">
        <f>'dane '!R15</f>
        <v>0.4</v>
      </c>
      <c r="N15">
        <f>'dane '!S15</f>
        <v>2.6</v>
      </c>
      <c r="O15">
        <f>'dane '!T15</f>
        <v>1535</v>
      </c>
      <c r="P15">
        <f>'dane '!U15</f>
        <v>0.14000000000000001</v>
      </c>
      <c r="Q15">
        <f>'dane '!V15</f>
        <v>3.48</v>
      </c>
      <c r="R15">
        <f>'dane '!X15</f>
        <v>8.9</v>
      </c>
      <c r="S15">
        <f>'dane '!Y15</f>
        <v>0.2</v>
      </c>
      <c r="T15">
        <f>'dane '!Z15</f>
        <v>8.6</v>
      </c>
      <c r="U15">
        <f>'dane '!AA15</f>
        <v>14.9</v>
      </c>
      <c r="V15">
        <f>'dane '!AB15</f>
        <v>130.75</v>
      </c>
    </row>
    <row r="16" spans="1:22" x14ac:dyDescent="0.2">
      <c r="A16" t="s">
        <v>73</v>
      </c>
      <c r="B16">
        <f>'dane '!B16</f>
        <v>11</v>
      </c>
      <c r="C16">
        <f>'dane '!F16</f>
        <v>111.6</v>
      </c>
      <c r="D16">
        <f>'dane '!G16</f>
        <v>98</v>
      </c>
      <c r="E16">
        <f>'dane '!I16</f>
        <v>90.4</v>
      </c>
      <c r="F16">
        <f>'dane '!K16</f>
        <v>10.6</v>
      </c>
      <c r="G16">
        <f>'dane '!L16</f>
        <v>6.3</v>
      </c>
      <c r="H16">
        <f>'dane '!M16</f>
        <v>12</v>
      </c>
      <c r="I16">
        <f>'dane '!N16</f>
        <v>35.799999999999997</v>
      </c>
      <c r="J16">
        <f>'dane '!O16</f>
        <v>1</v>
      </c>
      <c r="K16">
        <f>'dane '!P16</f>
        <v>718</v>
      </c>
      <c r="L16">
        <f>'dane '!Q16</f>
        <v>4.0999999999999996</v>
      </c>
      <c r="M16">
        <f>'dane '!R16</f>
        <v>11.1</v>
      </c>
      <c r="N16">
        <f>'dane '!S16</f>
        <v>1</v>
      </c>
      <c r="O16">
        <f>'dane '!T16</f>
        <v>957</v>
      </c>
      <c r="P16">
        <f>'dane '!U16</f>
        <v>0.41</v>
      </c>
      <c r="Q16">
        <f>'dane '!V16</f>
        <v>2.2999999999999998</v>
      </c>
      <c r="R16">
        <f>'dane '!X16</f>
        <v>3.85</v>
      </c>
      <c r="S16">
        <f>'dane '!Y16</f>
        <v>0.09</v>
      </c>
      <c r="T16">
        <f>'dane '!Z16</f>
        <v>13.5</v>
      </c>
      <c r="U16">
        <f>'dane '!AA16</f>
        <v>23.7</v>
      </c>
      <c r="V16">
        <f>'dane '!AB16</f>
        <v>21.266666666666666</v>
      </c>
    </row>
    <row r="17" spans="1:22" x14ac:dyDescent="0.2">
      <c r="A17" t="s">
        <v>81</v>
      </c>
      <c r="B17">
        <f>'dane '!B17</f>
        <v>10</v>
      </c>
      <c r="C17">
        <f>'dane '!F17</f>
        <v>99.6</v>
      </c>
      <c r="D17">
        <f>'dane '!G17</f>
        <v>158</v>
      </c>
      <c r="E17">
        <f>'dane '!I17</f>
        <v>57.8</v>
      </c>
      <c r="F17">
        <f>'dane '!K17</f>
        <v>7.1</v>
      </c>
      <c r="G17">
        <f>'dane '!L17</f>
        <v>9</v>
      </c>
      <c r="H17">
        <f>'dane '!M17</f>
        <v>16.399999999999999</v>
      </c>
      <c r="I17">
        <f>'dane '!N17</f>
        <v>16.2</v>
      </c>
      <c r="J17">
        <f>'dane '!O17</f>
        <v>6</v>
      </c>
      <c r="K17">
        <f>'dane '!P17</f>
        <v>428</v>
      </c>
      <c r="L17">
        <f>'dane '!Q17</f>
        <v>17.8</v>
      </c>
      <c r="M17">
        <f>'dane '!R17</f>
        <v>9.6999999999999993</v>
      </c>
      <c r="N17">
        <f>'dane '!S17</f>
        <v>4.5999999999999996</v>
      </c>
      <c r="O17">
        <f>'dane '!T17</f>
        <v>305</v>
      </c>
      <c r="P17">
        <f>'dane '!U17</f>
        <v>0.37</v>
      </c>
      <c r="Q17">
        <f>'dane '!V17</f>
        <v>1.63</v>
      </c>
      <c r="R17">
        <f>'dane '!X17</f>
        <v>1</v>
      </c>
      <c r="S17">
        <f>'dane '!Y17</f>
        <v>0.18</v>
      </c>
      <c r="T17">
        <f>'dane '!Z17</f>
        <v>13.3</v>
      </c>
      <c r="U17">
        <f>'dane '!AA17</f>
        <v>28.3</v>
      </c>
      <c r="V17">
        <f>'dane '!AB17</f>
        <v>36.933333333333337</v>
      </c>
    </row>
    <row r="18" spans="1:22" x14ac:dyDescent="0.2">
      <c r="A18" t="s">
        <v>82</v>
      </c>
      <c r="B18">
        <f>'dane '!B18</f>
        <v>15</v>
      </c>
      <c r="C18">
        <f>'dane '!F18</f>
        <v>130.69999999999999</v>
      </c>
      <c r="D18">
        <f>'dane '!G18</f>
        <v>157</v>
      </c>
      <c r="E18">
        <f>'dane '!I18</f>
        <v>97.5</v>
      </c>
      <c r="F18">
        <f>'dane '!K18</f>
        <v>3.5</v>
      </c>
      <c r="G18">
        <f>'dane '!L18</f>
        <v>5.3</v>
      </c>
      <c r="H18">
        <f>'dane '!M18</f>
        <v>20</v>
      </c>
      <c r="I18">
        <f>'dane '!N18</f>
        <v>22.7</v>
      </c>
      <c r="J18">
        <f>'dane '!O18</f>
        <v>4</v>
      </c>
      <c r="K18">
        <f>'dane '!P18</f>
        <v>697</v>
      </c>
      <c r="L18">
        <f>'dane '!Q18</f>
        <v>2.8</v>
      </c>
      <c r="M18">
        <f>'dane '!R18</f>
        <v>1.1000000000000001</v>
      </c>
      <c r="N18">
        <f>'dane '!S18</f>
        <v>2.7</v>
      </c>
      <c r="O18">
        <f>'dane '!T18</f>
        <v>487</v>
      </c>
      <c r="P18">
        <f>'dane '!U18</f>
        <v>0.41</v>
      </c>
      <c r="Q18">
        <f>'dane '!V18</f>
        <v>2.59</v>
      </c>
      <c r="R18">
        <f>'dane '!X18</f>
        <v>0.83</v>
      </c>
      <c r="S18">
        <f>'dane '!Y18</f>
        <v>0.26</v>
      </c>
      <c r="T18">
        <f>'dane '!Z18</f>
        <v>17.3</v>
      </c>
      <c r="U18">
        <f>'dane '!AA18</f>
        <v>15.5</v>
      </c>
      <c r="V18">
        <f>'dane '!AB18</f>
        <v>10</v>
      </c>
    </row>
    <row r="19" spans="1:22" x14ac:dyDescent="0.2">
      <c r="A19" t="s">
        <v>80</v>
      </c>
      <c r="B19">
        <f>'dane '!B19</f>
        <v>11</v>
      </c>
      <c r="C19">
        <f>'dane '!F19</f>
        <v>147.5</v>
      </c>
      <c r="D19">
        <f>'dane '!G19</f>
        <v>2</v>
      </c>
      <c r="E19">
        <f>'dane '!I19</f>
        <v>58.8</v>
      </c>
      <c r="F19">
        <f>'dane '!K19</f>
        <v>3</v>
      </c>
      <c r="G19">
        <f>'dane '!L19</f>
        <v>12.2</v>
      </c>
      <c r="H19">
        <f>'dane '!M19</f>
        <v>20.6</v>
      </c>
      <c r="I19">
        <f>'dane '!N19</f>
        <v>19.100000000000001</v>
      </c>
      <c r="J19">
        <f>'dane '!O19</f>
        <v>1</v>
      </c>
      <c r="K19">
        <f>'dane '!P19</f>
        <v>345</v>
      </c>
      <c r="L19">
        <f>'dane '!Q19</f>
        <v>29.8</v>
      </c>
      <c r="M19">
        <f>'dane '!R19</f>
        <v>18.5</v>
      </c>
      <c r="N19">
        <f>'dane '!S19</f>
        <v>8.9</v>
      </c>
      <c r="O19">
        <f>'dane '!T19</f>
        <v>10947</v>
      </c>
      <c r="P19">
        <f>'dane '!U19</f>
        <v>0.47</v>
      </c>
      <c r="Q19">
        <f>'dane '!V19</f>
        <v>2.08</v>
      </c>
      <c r="R19">
        <f>'dane '!X19</f>
        <v>0</v>
      </c>
      <c r="S19">
        <f>'dane '!Y19</f>
        <v>0.16</v>
      </c>
      <c r="T19">
        <f>'dane '!Z19</f>
        <v>13.6</v>
      </c>
      <c r="U19">
        <f>'dane '!AA19</f>
        <v>34.200000000000003</v>
      </c>
      <c r="V19">
        <f>'dane '!AB19</f>
        <v>27.4</v>
      </c>
    </row>
    <row r="20" spans="1:22" x14ac:dyDescent="0.2">
      <c r="A20" t="s">
        <v>84</v>
      </c>
      <c r="B20">
        <f>'dane '!B20</f>
        <v>13</v>
      </c>
      <c r="C20">
        <f>'dane '!F20</f>
        <v>139.80000000000001</v>
      </c>
      <c r="D20">
        <f>'dane '!G20</f>
        <v>231.76190476190473</v>
      </c>
      <c r="E20">
        <f>'dane '!I20</f>
        <v>100</v>
      </c>
      <c r="F20">
        <f>'dane '!K20</f>
        <v>26.3</v>
      </c>
      <c r="G20">
        <f>'dane '!L20</f>
        <v>5.4</v>
      </c>
      <c r="H20">
        <f>'dane '!M20</f>
        <v>24.5</v>
      </c>
      <c r="I20">
        <f>'dane '!N20</f>
        <v>7.7</v>
      </c>
      <c r="J20">
        <f>'dane '!O20</f>
        <v>43</v>
      </c>
      <c r="K20">
        <f>'dane '!P20</f>
        <v>674</v>
      </c>
      <c r="L20">
        <f>'dane '!Q20</f>
        <v>0.2</v>
      </c>
      <c r="M20">
        <f>'dane '!R20</f>
        <v>0</v>
      </c>
      <c r="N20">
        <f>'dane '!S20</f>
        <v>0.4</v>
      </c>
      <c r="O20">
        <f>'dane '!T20</f>
        <v>618</v>
      </c>
      <c r="P20">
        <f>'dane '!U20</f>
        <v>0.41</v>
      </c>
      <c r="Q20">
        <f>'dane '!V20</f>
        <v>3.26</v>
      </c>
      <c r="R20">
        <f>'dane '!X20</f>
        <v>0</v>
      </c>
      <c r="S20">
        <f>'dane '!Y20</f>
        <v>0.02</v>
      </c>
      <c r="T20">
        <f>'dane '!Z20</f>
        <v>12.4</v>
      </c>
      <c r="U20">
        <f>'dane '!AA20</f>
        <v>20.100000000000001</v>
      </c>
      <c r="V20">
        <f>'dane '!AB20</f>
        <v>143.91419305977459</v>
      </c>
    </row>
    <row r="21" spans="1:22" x14ac:dyDescent="0.2">
      <c r="A21" t="s">
        <v>71</v>
      </c>
      <c r="B21">
        <f>'dane '!B21</f>
        <v>10</v>
      </c>
      <c r="C21">
        <f>'dane '!F21</f>
        <v>121.9</v>
      </c>
      <c r="D21">
        <f>'dane '!G21</f>
        <v>691</v>
      </c>
      <c r="E21">
        <f>'dane '!I21</f>
        <v>61</v>
      </c>
      <c r="F21">
        <f>'dane '!K21</f>
        <v>5.5</v>
      </c>
      <c r="G21">
        <f>'dane '!L21</f>
        <v>2.8</v>
      </c>
      <c r="H21">
        <f>'dane '!M21</f>
        <v>26.3</v>
      </c>
      <c r="I21">
        <f>'dane '!N21</f>
        <v>16.2</v>
      </c>
      <c r="J21">
        <f>'dane '!O21</f>
        <v>-1</v>
      </c>
      <c r="K21">
        <f>'dane '!P21</f>
        <v>589</v>
      </c>
      <c r="L21">
        <f>'dane '!Q21</f>
        <v>8.6</v>
      </c>
      <c r="M21">
        <f>'dane '!R21</f>
        <v>26.1</v>
      </c>
      <c r="N21">
        <f>'dane '!S21</f>
        <v>5.4</v>
      </c>
      <c r="O21">
        <f>'dane '!T21</f>
        <v>430</v>
      </c>
      <c r="P21">
        <f>'dane '!U21</f>
        <v>0.48</v>
      </c>
      <c r="Q21">
        <f>'dane '!V21</f>
        <v>2.14</v>
      </c>
      <c r="R21">
        <f>'dane '!X21</f>
        <v>92.04</v>
      </c>
      <c r="S21">
        <f>'dane '!Y21</f>
        <v>0.36</v>
      </c>
      <c r="T21">
        <f>'dane '!Z21</f>
        <v>10.4</v>
      </c>
      <c r="U21">
        <f>'dane '!AA21</f>
        <v>20.100000000000001</v>
      </c>
      <c r="V21">
        <f>'dane '!AB21</f>
        <v>410.24285714285713</v>
      </c>
    </row>
    <row r="22" spans="1:22" x14ac:dyDescent="0.2">
      <c r="A22" t="s">
        <v>87</v>
      </c>
      <c r="B22">
        <f>'dane '!B22</f>
        <v>8</v>
      </c>
      <c r="C22">
        <f>'dane '!F22</f>
        <v>115.6</v>
      </c>
      <c r="D22">
        <f>'dane '!G22</f>
        <v>231.76190476190473</v>
      </c>
      <c r="E22">
        <f>'dane '!I22</f>
        <v>30.2</v>
      </c>
      <c r="F22">
        <f>'dane '!K22</f>
        <v>24.6</v>
      </c>
      <c r="G22">
        <f>'dane '!L22</f>
        <v>7</v>
      </c>
      <c r="H22">
        <f>'dane '!M22</f>
        <v>18.7</v>
      </c>
      <c r="I22">
        <f>'dane '!N22</f>
        <v>16.899999999999999</v>
      </c>
      <c r="J22">
        <f>'dane '!O22</f>
        <v>8</v>
      </c>
      <c r="K22">
        <f>'dane '!P22</f>
        <v>320</v>
      </c>
      <c r="L22">
        <f>'dane '!Q22</f>
        <v>7.7</v>
      </c>
      <c r="M22">
        <f>'dane '!R22</f>
        <v>45.9</v>
      </c>
      <c r="N22">
        <f>'dane '!S22</f>
        <v>2</v>
      </c>
      <c r="O22">
        <f>'dane '!T22</f>
        <v>4156</v>
      </c>
      <c r="P22">
        <f>'dane '!U22</f>
        <v>0.78</v>
      </c>
      <c r="Q22">
        <f>'dane '!V22</f>
        <v>2.64</v>
      </c>
      <c r="R22">
        <f>'dane '!X22</f>
        <v>24.8</v>
      </c>
      <c r="S22">
        <f>'dane '!Y22</f>
        <v>0.21</v>
      </c>
      <c r="T22">
        <f>'dane '!Z22</f>
        <v>17.2</v>
      </c>
      <c r="U22">
        <f>'dane '!AA22</f>
        <v>30.5</v>
      </c>
      <c r="V22">
        <f>'dane '!AB22</f>
        <v>442.83333333333331</v>
      </c>
    </row>
    <row r="23" spans="1:22" x14ac:dyDescent="0.2">
      <c r="A23" t="s">
        <v>88</v>
      </c>
      <c r="B23">
        <f>'dane '!B23</f>
        <v>17</v>
      </c>
      <c r="C23">
        <f>'dane '!F23</f>
        <v>93.1</v>
      </c>
      <c r="D23">
        <f>'dane '!G23</f>
        <v>116</v>
      </c>
      <c r="E23">
        <f>'dane '!I23</f>
        <v>83.4</v>
      </c>
      <c r="F23">
        <f>'dane '!K23</f>
        <v>10.8</v>
      </c>
      <c r="G23">
        <f>'dane '!L23</f>
        <v>7</v>
      </c>
      <c r="H23">
        <f>'dane '!M23</f>
        <v>24.2</v>
      </c>
      <c r="I23">
        <f>'dane '!N23</f>
        <v>22.2</v>
      </c>
      <c r="J23">
        <f>'dane '!O23</f>
        <v>4</v>
      </c>
      <c r="K23">
        <f>'dane '!P23</f>
        <v>518</v>
      </c>
      <c r="L23">
        <f>'dane '!Q23</f>
        <v>23</v>
      </c>
      <c r="M23">
        <f>'dane '!R23</f>
        <v>52.9</v>
      </c>
      <c r="N23">
        <f>'dane '!S23</f>
        <v>5.7</v>
      </c>
      <c r="O23">
        <f>'dane '!T23</f>
        <v>4332</v>
      </c>
      <c r="P23">
        <f>'dane '!U23</f>
        <v>0.27</v>
      </c>
      <c r="Q23">
        <f>'dane '!V23</f>
        <v>2.48</v>
      </c>
      <c r="R23">
        <f>'dane '!X23</f>
        <v>0.26</v>
      </c>
      <c r="S23">
        <f>'dane '!Y23</f>
        <v>0.11</v>
      </c>
      <c r="T23">
        <f>'dane '!Z23</f>
        <v>21.6</v>
      </c>
      <c r="U23">
        <f>'dane '!AA23</f>
        <v>26</v>
      </c>
      <c r="V23">
        <f>'dane '!AB23</f>
        <v>95.699999999999989</v>
      </c>
    </row>
    <row r="24" spans="1:22" x14ac:dyDescent="0.2">
      <c r="A24" t="s">
        <v>89</v>
      </c>
      <c r="B24">
        <f>'dane '!B24</f>
        <v>13</v>
      </c>
      <c r="C24">
        <f>'dane '!F24</f>
        <v>51.9</v>
      </c>
      <c r="D24">
        <f>'dane '!G24</f>
        <v>224</v>
      </c>
      <c r="E24">
        <f>'dane '!I24</f>
        <v>27.9</v>
      </c>
      <c r="F24">
        <f>'dane '!K24</f>
        <v>25.6</v>
      </c>
      <c r="G24">
        <f>'dane '!L24</f>
        <v>8.4</v>
      </c>
      <c r="H24">
        <f>'dane '!M24</f>
        <v>31.3</v>
      </c>
      <c r="I24">
        <f>'dane '!N24</f>
        <v>26.8</v>
      </c>
      <c r="J24">
        <f>'dane '!O24</f>
        <v>1</v>
      </c>
      <c r="K24">
        <f>'dane '!P24</f>
        <v>411</v>
      </c>
      <c r="L24">
        <f>'dane '!Q24</f>
        <v>20.5</v>
      </c>
      <c r="M24">
        <f>'dane '!R24</f>
        <v>30.4</v>
      </c>
      <c r="N24">
        <f>'dane '!S24</f>
        <v>1</v>
      </c>
      <c r="O24">
        <f>'dane '!T24</f>
        <v>2869</v>
      </c>
      <c r="P24">
        <f>'dane '!U24</f>
        <v>0.78</v>
      </c>
      <c r="Q24">
        <f>'dane '!V24</f>
        <v>1.7</v>
      </c>
      <c r="R24">
        <f>'dane '!X24</f>
        <v>2.5</v>
      </c>
      <c r="S24">
        <f>'dane '!Y24</f>
        <v>0.23</v>
      </c>
      <c r="T24">
        <f>'dane '!Z24</f>
        <v>17.600000000000001</v>
      </c>
      <c r="U24">
        <f>'dane '!AA24</f>
        <v>44.2</v>
      </c>
      <c r="V24">
        <f>'dane '!AB24</f>
        <v>228.2</v>
      </c>
    </row>
    <row r="25" spans="1:22" x14ac:dyDescent="0.2">
      <c r="A25" t="s">
        <v>91</v>
      </c>
      <c r="B25">
        <f>'dane '!B25</f>
        <v>12</v>
      </c>
      <c r="C25">
        <f>'dane '!F25</f>
        <v>106.2</v>
      </c>
      <c r="D25">
        <f>'dane '!G25</f>
        <v>1</v>
      </c>
      <c r="E25">
        <f>'dane '!I25</f>
        <v>64.400000000000006</v>
      </c>
      <c r="F25">
        <f>'dane '!K25</f>
        <v>13.6</v>
      </c>
      <c r="G25">
        <f>'dane '!L25</f>
        <v>6.7</v>
      </c>
      <c r="H25">
        <f>'dane '!M25</f>
        <v>19.3</v>
      </c>
      <c r="I25">
        <f>'dane '!N25</f>
        <v>15.4</v>
      </c>
      <c r="J25">
        <f>'dane '!O25</f>
        <v>-5</v>
      </c>
      <c r="K25">
        <f>'dane '!P25</f>
        <v>313</v>
      </c>
      <c r="L25">
        <f>'dane '!Q25</f>
        <v>7.7</v>
      </c>
      <c r="M25">
        <f>'dane '!R25</f>
        <v>38.4</v>
      </c>
      <c r="N25">
        <f>'dane '!S25</f>
        <v>7.3</v>
      </c>
      <c r="O25">
        <f>'dane '!T25</f>
        <v>580</v>
      </c>
      <c r="P25">
        <f>'dane '!U25</f>
        <v>0.66</v>
      </c>
      <c r="Q25">
        <f>'dane '!V25</f>
        <v>2</v>
      </c>
      <c r="R25">
        <f>'dane '!X25</f>
        <v>0.5</v>
      </c>
      <c r="S25">
        <f>'dane '!Y25</f>
        <v>0.15</v>
      </c>
      <c r="T25">
        <f>'dane '!Z25</f>
        <v>19.3</v>
      </c>
      <c r="U25">
        <f>'dane '!AA25</f>
        <v>20.6</v>
      </c>
      <c r="V25">
        <f>'dane '!AB25</f>
        <v>144.01113543840199</v>
      </c>
    </row>
    <row r="26" spans="1:22" x14ac:dyDescent="0.2">
      <c r="A26" t="s">
        <v>90</v>
      </c>
      <c r="B26">
        <f>'dane '!B26</f>
        <v>31</v>
      </c>
      <c r="C26">
        <f>'dane '!F26</f>
        <v>113.3</v>
      </c>
      <c r="D26">
        <f>'dane '!G26</f>
        <v>0</v>
      </c>
      <c r="E26">
        <f>'dane '!I26</f>
        <v>55.1</v>
      </c>
      <c r="F26">
        <f>'dane '!K26</f>
        <v>6.5</v>
      </c>
      <c r="G26">
        <f>'dane '!L26</f>
        <v>6.7</v>
      </c>
      <c r="H26">
        <f>'dane '!M26</f>
        <v>18.7</v>
      </c>
      <c r="I26">
        <f>'dane '!N26</f>
        <v>20.8</v>
      </c>
      <c r="J26">
        <f>'dane '!O26</f>
        <v>5</v>
      </c>
      <c r="K26">
        <f>'dane '!P26</f>
        <v>542</v>
      </c>
      <c r="L26">
        <f>'dane '!Q26</f>
        <v>15</v>
      </c>
      <c r="M26">
        <f>'dane '!R26</f>
        <v>4.9000000000000004</v>
      </c>
      <c r="N26">
        <f>'dane '!S26</f>
        <v>6.1</v>
      </c>
      <c r="O26">
        <f>'dane '!T26</f>
        <v>463</v>
      </c>
      <c r="P26">
        <f>'dane '!U26</f>
        <v>0.92</v>
      </c>
      <c r="Q26">
        <f>'dane '!V26</f>
        <v>2.95</v>
      </c>
      <c r="R26">
        <f>'dane '!X26</f>
        <v>1</v>
      </c>
      <c r="S26">
        <f>'dane '!Y26</f>
        <v>0.36</v>
      </c>
      <c r="T26">
        <f>'dane '!Z26</f>
        <v>10.4</v>
      </c>
      <c r="U26">
        <f>'dane '!AA26</f>
        <v>18.5</v>
      </c>
      <c r="V26">
        <f>'dane '!AB26</f>
        <v>23.599999999999998</v>
      </c>
    </row>
    <row r="27" spans="1:22" x14ac:dyDescent="0.2">
      <c r="A27" t="s">
        <v>93</v>
      </c>
      <c r="B27">
        <f>'dane '!B27</f>
        <v>14</v>
      </c>
      <c r="C27">
        <f>'dane '!F27</f>
        <v>105.7</v>
      </c>
      <c r="D27">
        <f>'dane '!G27</f>
        <v>119</v>
      </c>
      <c r="E27">
        <f>'dane '!I27</f>
        <v>37.5</v>
      </c>
      <c r="F27">
        <f>'dane '!K27</f>
        <v>3.1</v>
      </c>
      <c r="G27">
        <f>'dane '!L27</f>
        <v>4.7</v>
      </c>
      <c r="H27">
        <f>'dane '!M27</f>
        <v>14.4</v>
      </c>
      <c r="I27">
        <f>'dane '!N27</f>
        <v>22.1</v>
      </c>
      <c r="J27">
        <f>'dane '!O27</f>
        <v>2</v>
      </c>
      <c r="K27">
        <f>'dane '!P27</f>
        <v>483</v>
      </c>
      <c r="L27">
        <f>'dane '!Q27</f>
        <v>45.3</v>
      </c>
      <c r="M27">
        <f>'dane '!R27</f>
        <v>5.8</v>
      </c>
      <c r="N27">
        <f>'dane '!S27</f>
        <v>10.9</v>
      </c>
      <c r="O27">
        <f>'dane '!T27</f>
        <v>1659</v>
      </c>
      <c r="P27">
        <f>'dane '!U27</f>
        <v>0.47799999999999992</v>
      </c>
      <c r="Q27">
        <f>'dane '!V27</f>
        <v>2.57</v>
      </c>
      <c r="R27">
        <f>'dane '!X27</f>
        <v>2.98</v>
      </c>
      <c r="S27">
        <f>'dane '!Y27</f>
        <v>0.16</v>
      </c>
      <c r="T27">
        <f>'dane '!Z27</f>
        <v>20.2</v>
      </c>
      <c r="U27">
        <f>'dane '!AA27</f>
        <v>16.7</v>
      </c>
      <c r="V27">
        <f>'dane '!AB27</f>
        <v>71.7</v>
      </c>
    </row>
    <row r="28" spans="1:22" x14ac:dyDescent="0.2">
      <c r="A28" t="s">
        <v>83</v>
      </c>
      <c r="B28">
        <f>'dane '!B28</f>
        <v>15</v>
      </c>
      <c r="C28">
        <f>'dane '!F28</f>
        <v>118</v>
      </c>
      <c r="D28">
        <f>'dane '!G28</f>
        <v>588</v>
      </c>
      <c r="E28">
        <f>'dane '!I28</f>
        <v>62.3</v>
      </c>
      <c r="F28">
        <f>'dane '!K28</f>
        <v>3.5</v>
      </c>
      <c r="G28">
        <f>'dane '!L28</f>
        <v>5.2</v>
      </c>
      <c r="H28">
        <f>'dane '!M28</f>
        <v>12.2</v>
      </c>
      <c r="I28">
        <f>'dane '!N28</f>
        <v>13.3</v>
      </c>
      <c r="J28">
        <f>'dane '!O28</f>
        <v>-4</v>
      </c>
      <c r="K28">
        <f>'dane '!P28</f>
        <v>454</v>
      </c>
      <c r="L28">
        <f>'dane '!Q28</f>
        <v>8.6</v>
      </c>
      <c r="M28">
        <f>'dane '!R28</f>
        <v>76.5</v>
      </c>
      <c r="N28">
        <f>'dane '!S28</f>
        <v>2.1</v>
      </c>
      <c r="O28">
        <f>'dane '!T28</f>
        <v>829</v>
      </c>
      <c r="P28">
        <f>'dane '!U28</f>
        <v>0.34999999999999992</v>
      </c>
      <c r="Q28">
        <f>'dane '!V28</f>
        <v>2.66</v>
      </c>
      <c r="R28">
        <f>'dane '!X28</f>
        <v>4.84</v>
      </c>
      <c r="S28">
        <f>'dane '!Y28</f>
        <v>0.23</v>
      </c>
      <c r="T28">
        <f>'dane '!Z28</f>
        <v>19.5</v>
      </c>
      <c r="U28">
        <f>'dane '!AA28</f>
        <v>28.2</v>
      </c>
      <c r="V28">
        <f>'dane '!AB28</f>
        <v>144.12425003756678</v>
      </c>
    </row>
    <row r="29" spans="1:22" x14ac:dyDescent="0.2">
      <c r="A29" t="s">
        <v>94</v>
      </c>
      <c r="B29">
        <f>'dane '!B29</f>
        <v>7</v>
      </c>
      <c r="C29">
        <f>'dane '!F29</f>
        <v>131.9</v>
      </c>
      <c r="D29">
        <f>'dane '!G29</f>
        <v>231.76190476190473</v>
      </c>
      <c r="E29">
        <f>'dane '!I29</f>
        <v>26.3</v>
      </c>
      <c r="F29">
        <f>'dane '!K29</f>
        <v>7.9</v>
      </c>
      <c r="G29">
        <f>'dane '!L29</f>
        <v>2.5</v>
      </c>
      <c r="H29">
        <f>'dane '!M29</f>
        <v>19.8</v>
      </c>
      <c r="I29">
        <f>'dane '!N29</f>
        <v>10.9</v>
      </c>
      <c r="J29">
        <f>'dane '!O29</f>
        <v>-0.54545454545454541</v>
      </c>
      <c r="K29">
        <f>'dane '!P29</f>
        <v>541</v>
      </c>
      <c r="L29">
        <f>'dane '!Q29</f>
        <v>2.7</v>
      </c>
      <c r="M29">
        <f>'dane '!R29</f>
        <v>94.8</v>
      </c>
      <c r="N29">
        <f>'dane '!S29</f>
        <v>4.0999999999999996</v>
      </c>
      <c r="O29">
        <f>'dane '!T29</f>
        <v>6114</v>
      </c>
      <c r="P29">
        <f>'dane '!U29</f>
        <v>0.26</v>
      </c>
      <c r="Q29">
        <f>'dane '!V29</f>
        <v>2.27</v>
      </c>
      <c r="R29">
        <f>'dane '!X29</f>
        <v>15.18</v>
      </c>
      <c r="S29">
        <f>'dane '!Y29</f>
        <v>0.15</v>
      </c>
      <c r="T29">
        <f>'dane '!Z29</f>
        <v>15</v>
      </c>
      <c r="U29">
        <f>'dane '!AA29</f>
        <v>23.2</v>
      </c>
      <c r="V29">
        <f>'dane '!AB29</f>
        <v>325.20000000000005</v>
      </c>
    </row>
    <row r="30" spans="1:22" x14ac:dyDescent="0.2">
      <c r="A30" t="s">
        <v>78</v>
      </c>
      <c r="B30">
        <f>'dane '!B30</f>
        <v>14</v>
      </c>
      <c r="C30">
        <f>'dane '!F30</f>
        <v>126.4</v>
      </c>
      <c r="D30">
        <f>'dane '!G30</f>
        <v>230</v>
      </c>
      <c r="E30">
        <f>'dane '!I30</f>
        <v>82.9</v>
      </c>
      <c r="F30">
        <f>'dane '!K30</f>
        <v>4.9000000000000004</v>
      </c>
      <c r="G30">
        <f>'dane '!L30</f>
        <v>4</v>
      </c>
      <c r="H30">
        <f>'dane '!M30</f>
        <v>24.3</v>
      </c>
      <c r="I30">
        <f>'dane '!N30</f>
        <v>13.7</v>
      </c>
      <c r="J30">
        <f>'dane '!O30</f>
        <v>-3</v>
      </c>
      <c r="K30">
        <f>'dane '!P30</f>
        <v>552</v>
      </c>
      <c r="L30">
        <f>'dane '!Q30</f>
        <v>11.5</v>
      </c>
      <c r="M30">
        <f>'dane '!R30</f>
        <v>47.6</v>
      </c>
      <c r="N30">
        <f>'dane '!S30</f>
        <v>7.5</v>
      </c>
      <c r="O30">
        <f>'dane '!T30</f>
        <v>1977</v>
      </c>
      <c r="P30">
        <f>'dane '!U30</f>
        <v>0.71</v>
      </c>
      <c r="Q30">
        <f>'dane '!V30</f>
        <v>2.56</v>
      </c>
      <c r="R30">
        <f>'dane '!X30</f>
        <v>23.66</v>
      </c>
      <c r="S30">
        <f>'dane '!Y30</f>
        <v>0.15</v>
      </c>
      <c r="T30">
        <f>'dane '!Z30</f>
        <v>21.2</v>
      </c>
      <c r="U30">
        <f>'dane '!AA30</f>
        <v>25.5</v>
      </c>
      <c r="V30">
        <f>'dane '!AB30</f>
        <v>144.2523062613476</v>
      </c>
    </row>
    <row r="31" spans="1:22" x14ac:dyDescent="0.2">
      <c r="A31" s="4" t="s">
        <v>119</v>
      </c>
      <c r="B31" s="4">
        <f t="shared" ref="B31:Q31" si="0">AVERAGE(B3:B30)</f>
        <v>14.142857142857142</v>
      </c>
      <c r="C31" s="4">
        <f t="shared" ref="C31" si="1">AVERAGE(C3:C30)</f>
        <v>108.78571428571426</v>
      </c>
      <c r="D31" s="4">
        <f t="shared" si="0"/>
        <v>223.30612244897958</v>
      </c>
      <c r="E31" s="4">
        <f t="shared" si="0"/>
        <v>57.714285714285715</v>
      </c>
      <c r="F31" s="4">
        <f t="shared" si="0"/>
        <v>15.367857142857149</v>
      </c>
      <c r="G31" s="4">
        <f t="shared" si="0"/>
        <v>6.3892857142857125</v>
      </c>
      <c r="H31" s="4">
        <f t="shared" si="0"/>
        <v>20.094897959183672</v>
      </c>
      <c r="I31" s="4">
        <f t="shared" si="0"/>
        <v>20.385714285714283</v>
      </c>
      <c r="J31" s="4">
        <f t="shared" si="0"/>
        <v>4.3019480519480515</v>
      </c>
      <c r="K31" s="4">
        <f t="shared" si="0"/>
        <v>521.60714285714289</v>
      </c>
      <c r="L31" s="4">
        <f t="shared" si="0"/>
        <v>13.764285714285716</v>
      </c>
      <c r="M31" s="4">
        <f t="shared" si="0"/>
        <v>36.789285714285711</v>
      </c>
      <c r="N31" s="4">
        <f t="shared" si="0"/>
        <v>5.1467857142857136</v>
      </c>
      <c r="O31" s="4">
        <f t="shared" si="0"/>
        <v>2224.5357142857142</v>
      </c>
      <c r="P31" s="4">
        <f t="shared" si="0"/>
        <v>0.50635714285714273</v>
      </c>
      <c r="Q31" s="4">
        <f t="shared" si="0"/>
        <v>2.4935714285714288</v>
      </c>
      <c r="R31" s="4">
        <f t="shared" ref="R31:T31" si="2">AVERAGE(R3:R30)</f>
        <v>9.4935714285714301</v>
      </c>
      <c r="S31" s="4">
        <f t="shared" si="2"/>
        <v>0.19642857142857154</v>
      </c>
      <c r="T31" s="4">
        <f t="shared" si="2"/>
        <v>15.49642857142857</v>
      </c>
      <c r="U31" s="4">
        <f t="shared" ref="U31:V31" si="3">AVERAGE(U3:U30)</f>
        <v>23.973469387755109</v>
      </c>
      <c r="V31" s="4">
        <f t="shared" si="3"/>
        <v>143.19650805340544</v>
      </c>
    </row>
    <row r="32" spans="1:22" x14ac:dyDescent="0.2">
      <c r="A32" s="4" t="s">
        <v>120</v>
      </c>
      <c r="B32" s="4">
        <f t="shared" ref="B32:Q32" si="4">ABS(B31)</f>
        <v>14.142857142857142</v>
      </c>
      <c r="C32" s="4">
        <f t="shared" ref="C32" si="5">ABS(C31)</f>
        <v>108.78571428571426</v>
      </c>
      <c r="D32" s="4">
        <f t="shared" si="4"/>
        <v>223.30612244897958</v>
      </c>
      <c r="E32" s="4">
        <f t="shared" si="4"/>
        <v>57.714285714285715</v>
      </c>
      <c r="F32" s="4">
        <f t="shared" si="4"/>
        <v>15.367857142857149</v>
      </c>
      <c r="G32" s="4">
        <f t="shared" si="4"/>
        <v>6.3892857142857125</v>
      </c>
      <c r="H32" s="4">
        <f t="shared" si="4"/>
        <v>20.094897959183672</v>
      </c>
      <c r="I32" s="4">
        <f t="shared" si="4"/>
        <v>20.385714285714283</v>
      </c>
      <c r="J32" s="4">
        <f t="shared" si="4"/>
        <v>4.3019480519480515</v>
      </c>
      <c r="K32" s="4">
        <f t="shared" si="4"/>
        <v>521.60714285714289</v>
      </c>
      <c r="L32" s="4">
        <f t="shared" si="4"/>
        <v>13.764285714285716</v>
      </c>
      <c r="M32" s="4">
        <f t="shared" si="4"/>
        <v>36.789285714285711</v>
      </c>
      <c r="N32" s="4">
        <f t="shared" si="4"/>
        <v>5.1467857142857136</v>
      </c>
      <c r="O32" s="4">
        <f t="shared" si="4"/>
        <v>2224.5357142857142</v>
      </c>
      <c r="P32" s="4">
        <f t="shared" si="4"/>
        <v>0.50635714285714273</v>
      </c>
      <c r="Q32" s="4">
        <f t="shared" si="4"/>
        <v>2.4935714285714288</v>
      </c>
      <c r="R32" s="4">
        <f t="shared" ref="R32:T32" si="6">ABS(R31)</f>
        <v>9.4935714285714301</v>
      </c>
      <c r="S32" s="4">
        <f t="shared" si="6"/>
        <v>0.19642857142857154</v>
      </c>
      <c r="T32" s="4">
        <f t="shared" si="6"/>
        <v>15.49642857142857</v>
      </c>
      <c r="U32" s="4">
        <f t="shared" ref="U32:V32" si="7">ABS(U31)</f>
        <v>23.973469387755109</v>
      </c>
      <c r="V32" s="4">
        <f t="shared" si="7"/>
        <v>143.19650805340544</v>
      </c>
    </row>
    <row r="33" spans="1:22" x14ac:dyDescent="0.2">
      <c r="A33" s="4" t="s">
        <v>121</v>
      </c>
      <c r="B33" s="4">
        <f t="shared" ref="B33:Q33" si="8">STDEV(B3:B30)</f>
        <v>7.5410692125006298</v>
      </c>
      <c r="C33" s="4">
        <f t="shared" ref="C33" si="9">STDEV(C3:C30)</f>
        <v>20.950500997911586</v>
      </c>
      <c r="D33" s="4">
        <f t="shared" si="8"/>
        <v>210.34116924509541</v>
      </c>
      <c r="E33" s="4">
        <f t="shared" si="8"/>
        <v>27.640063706386819</v>
      </c>
      <c r="F33" s="4">
        <f t="shared" si="8"/>
        <v>17.007820718965306</v>
      </c>
      <c r="G33" s="4">
        <f t="shared" si="8"/>
        <v>2.8106067996094026</v>
      </c>
      <c r="H33" s="4">
        <f t="shared" si="8"/>
        <v>5.2361471331010057</v>
      </c>
      <c r="I33" s="4">
        <f t="shared" si="8"/>
        <v>7.8936314830005836</v>
      </c>
      <c r="J33" s="4">
        <f t="shared" si="8"/>
        <v>10.433401354933901</v>
      </c>
      <c r="K33" s="4">
        <f t="shared" si="8"/>
        <v>133.19057337506592</v>
      </c>
      <c r="L33" s="4">
        <f t="shared" si="8"/>
        <v>10.613346394663733</v>
      </c>
      <c r="M33" s="4">
        <f t="shared" si="8"/>
        <v>42.985685294195783</v>
      </c>
      <c r="N33" s="4">
        <f t="shared" si="8"/>
        <v>3.8300411501236136</v>
      </c>
      <c r="O33" s="4">
        <f t="shared" si="8"/>
        <v>2285.7714069003432</v>
      </c>
      <c r="P33" s="4">
        <f t="shared" si="8"/>
        <v>0.23476958196017794</v>
      </c>
      <c r="Q33" s="4">
        <f t="shared" si="8"/>
        <v>0.58640912456719141</v>
      </c>
      <c r="R33" s="4">
        <f t="shared" ref="R33:T33" si="10">STDEV(R3:R30)</f>
        <v>18.77621036475081</v>
      </c>
      <c r="S33" s="4">
        <f t="shared" si="10"/>
        <v>8.5123626250481713E-2</v>
      </c>
      <c r="T33" s="4">
        <f t="shared" si="10"/>
        <v>4.9659941485666197</v>
      </c>
      <c r="U33" s="4">
        <f t="shared" ref="U33:V33" si="11">STDEV(U3:U30)</f>
        <v>7.7071961487932983</v>
      </c>
      <c r="V33" s="4">
        <f t="shared" si="11"/>
        <v>122.11596803493204</v>
      </c>
    </row>
    <row r="34" spans="1:22" x14ac:dyDescent="0.2">
      <c r="A34" s="4" t="s">
        <v>30</v>
      </c>
      <c r="B34" s="5">
        <f t="shared" ref="B34:Q34" si="12">B33/B32*100</f>
        <v>53.320691401519603</v>
      </c>
      <c r="C34" s="5">
        <f t="shared" ref="C34" si="13">C33/C32*100</f>
        <v>19.258503872013279</v>
      </c>
      <c r="D34" s="4">
        <f t="shared" si="12"/>
        <v>94.19408968204786</v>
      </c>
      <c r="E34" s="4">
        <f t="shared" si="12"/>
        <v>47.891199491264288</v>
      </c>
      <c r="F34" s="4">
        <f t="shared" si="12"/>
        <v>110.6713874345871</v>
      </c>
      <c r="G34" s="4">
        <f t="shared" si="12"/>
        <v>43.989374169403746</v>
      </c>
      <c r="H34" s="4">
        <f t="shared" si="12"/>
        <v>26.0570973972426</v>
      </c>
      <c r="I34" s="4">
        <f t="shared" si="12"/>
        <v>38.721387793275468</v>
      </c>
      <c r="J34" s="4">
        <f t="shared" si="12"/>
        <v>242.52736734487863</v>
      </c>
      <c r="K34" s="4">
        <f t="shared" si="12"/>
        <v>25.534652889434067</v>
      </c>
      <c r="L34" s="4">
        <f t="shared" si="12"/>
        <v>77.107861715252852</v>
      </c>
      <c r="M34" s="4">
        <f t="shared" si="12"/>
        <v>116.84294614479003</v>
      </c>
      <c r="N34" s="4">
        <f t="shared" si="12"/>
        <v>74.416176673000621</v>
      </c>
      <c r="O34" s="4">
        <f t="shared" si="12"/>
        <v>102.7527403683106</v>
      </c>
      <c r="P34" s="4">
        <f t="shared" si="12"/>
        <v>46.364425834990719</v>
      </c>
      <c r="Q34" s="4">
        <f t="shared" si="12"/>
        <v>23.516836848870465</v>
      </c>
      <c r="R34" s="4">
        <f t="shared" ref="R34:T34" si="14">R33/R32*100</f>
        <v>197.77815447032677</v>
      </c>
      <c r="S34" s="4">
        <f t="shared" si="14"/>
        <v>43.335664272972487</v>
      </c>
      <c r="T34" s="4">
        <f t="shared" si="14"/>
        <v>32.046055810063464</v>
      </c>
      <c r="U34" s="4">
        <f t="shared" ref="U34:V34" si="15">U33/U32*100</f>
        <v>32.148855987985996</v>
      </c>
      <c r="V34" s="4">
        <f t="shared" si="15"/>
        <v>85.278593518068632</v>
      </c>
    </row>
    <row r="35" spans="1:22" x14ac:dyDescent="0.2">
      <c r="J35">
        <f>AVERAGE(J30,J9:J28,J4:J7)</f>
        <v>4.92</v>
      </c>
    </row>
    <row r="36" spans="1:22" x14ac:dyDescent="0.2">
      <c r="B36">
        <f>AVERAGE(B7:B30,B3:B5)</f>
        <v>13.296296296296296</v>
      </c>
      <c r="C36">
        <f>AVERAGE(C30,C28,C27,C24,C23,C21,C19,C18,C3,C5,C6,C7,C8,C10,C12,C13,C14,C15,C16,C17,C25)</f>
        <v>106.58095238095237</v>
      </c>
      <c r="P36">
        <f>AVERAGE(P28:P30,P21:P26,P19,P17,P14,P10:P11,P3:P8)</f>
        <v>0.54849999999999988</v>
      </c>
      <c r="R36">
        <f>AVERAGE(R21:R30,R18,R14:R16,R11:R12,R8:R9,R3:R4,R5)</f>
        <v>12.61047619047619</v>
      </c>
      <c r="V36">
        <f>AVERAGE(V24,V18:V19,V12,V3:V4)</f>
        <v>151.25</v>
      </c>
    </row>
    <row r="39" spans="1:22" x14ac:dyDescent="0.2">
      <c r="B39" t="s">
        <v>0</v>
      </c>
    </row>
    <row r="40" spans="1:22" x14ac:dyDescent="0.2">
      <c r="B40" t="s">
        <v>4</v>
      </c>
    </row>
    <row r="41" spans="1:22" x14ac:dyDescent="0.2">
      <c r="B41" t="s">
        <v>5</v>
      </c>
    </row>
    <row r="42" spans="1:22" x14ac:dyDescent="0.2">
      <c r="B42" t="s">
        <v>7</v>
      </c>
    </row>
    <row r="43" spans="1:22" x14ac:dyDescent="0.2">
      <c r="B43" t="s">
        <v>9</v>
      </c>
    </row>
    <row r="44" spans="1:22" x14ac:dyDescent="0.2">
      <c r="B44" t="s">
        <v>10</v>
      </c>
    </row>
    <row r="45" spans="1:22" x14ac:dyDescent="0.2">
      <c r="B45" t="s">
        <v>11</v>
      </c>
    </row>
    <row r="46" spans="1:22" x14ac:dyDescent="0.2">
      <c r="B46" t="s">
        <v>12</v>
      </c>
    </row>
    <row r="47" spans="1:22" x14ac:dyDescent="0.2">
      <c r="B47" t="s">
        <v>13</v>
      </c>
    </row>
    <row r="48" spans="1:22" x14ac:dyDescent="0.2">
      <c r="B48" t="s">
        <v>14</v>
      </c>
    </row>
    <row r="49" spans="2:2" x14ac:dyDescent="0.2">
      <c r="B49" t="s">
        <v>15</v>
      </c>
    </row>
    <row r="50" spans="2:2" x14ac:dyDescent="0.2">
      <c r="B50" t="s">
        <v>16</v>
      </c>
    </row>
    <row r="51" spans="2:2" x14ac:dyDescent="0.2">
      <c r="B51" t="s">
        <v>17</v>
      </c>
    </row>
    <row r="52" spans="2:2" x14ac:dyDescent="0.2">
      <c r="B52" t="s">
        <v>18</v>
      </c>
    </row>
    <row r="53" spans="2:2" x14ac:dyDescent="0.2">
      <c r="B53" t="s">
        <v>19</v>
      </c>
    </row>
    <row r="54" spans="2:2" x14ac:dyDescent="0.2">
      <c r="B54" t="s">
        <v>20</v>
      </c>
    </row>
    <row r="55" spans="2:2" x14ac:dyDescent="0.2">
      <c r="B55" t="s">
        <v>21</v>
      </c>
    </row>
    <row r="56" spans="2:2" x14ac:dyDescent="0.2">
      <c r="B56" t="s">
        <v>22</v>
      </c>
    </row>
    <row r="57" spans="2:2" x14ac:dyDescent="0.2">
      <c r="B57" t="s">
        <v>24</v>
      </c>
    </row>
    <row r="58" spans="2:2" x14ac:dyDescent="0.2">
      <c r="B58" t="s">
        <v>25</v>
      </c>
    </row>
    <row r="59" spans="2:2" x14ac:dyDescent="0.2">
      <c r="B59" t="s">
        <v>26</v>
      </c>
    </row>
    <row r="60" spans="2:2" x14ac:dyDescent="0.2">
      <c r="B60" t="s">
        <v>27</v>
      </c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24"/>
  <sheetViews>
    <sheetView workbookViewId="0">
      <pane xSplit="1" ySplit="1" topLeftCell="AN2" activePane="bottomRight" state="frozen"/>
      <selection pane="topRight" activeCell="B1" sqref="B1"/>
      <selection pane="bottomLeft" activeCell="A2" sqref="A2"/>
      <selection pane="bottomRight" activeCell="AP18" sqref="AP18:AS18"/>
    </sheetView>
  </sheetViews>
  <sheetFormatPr defaultRowHeight="12.75" x14ac:dyDescent="0.2"/>
  <cols>
    <col min="4" max="4" width="9.7109375" bestFit="1" customWidth="1"/>
    <col min="19" max="19" width="9.7109375" bestFit="1" customWidth="1"/>
    <col min="45" max="45" width="9.140625" style="27"/>
  </cols>
  <sheetData>
    <row r="1" spans="1:45" x14ac:dyDescent="0.2">
      <c r="B1" t="str">
        <f>'dane po Vs'!B1</f>
        <v>X1</v>
      </c>
      <c r="C1" t="str">
        <f>'dane po Vs'!C1</f>
        <v>X5</v>
      </c>
      <c r="D1" t="str">
        <f>'dane po Vs'!D1</f>
        <v>X6</v>
      </c>
      <c r="E1" t="str">
        <f>'dane po Vs'!E1</f>
        <v>X8</v>
      </c>
      <c r="F1" t="str">
        <f>'dane po Vs'!F1</f>
        <v>X10</v>
      </c>
      <c r="G1" t="str">
        <f>'dane po Vs'!G1</f>
        <v>X11</v>
      </c>
      <c r="H1" t="str">
        <f>'dane po Vs'!H1</f>
        <v>X12</v>
      </c>
      <c r="I1" t="str">
        <f>'dane po Vs'!I1</f>
        <v>X13</v>
      </c>
      <c r="J1" t="str">
        <f>'dane po Vs'!J1</f>
        <v>X14</v>
      </c>
      <c r="K1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t="str">
        <f>'dane po Vs'!S1</f>
        <v>X24</v>
      </c>
      <c r="T1" t="str">
        <f>'dane po Vs'!T1</f>
        <v>X25</v>
      </c>
      <c r="U1" t="str">
        <f>'dane po Vs'!U1</f>
        <v>X26</v>
      </c>
      <c r="V1" t="str">
        <f>'dane po Vs'!V1</f>
        <v>X27</v>
      </c>
      <c r="X1" s="23"/>
      <c r="Y1" s="23" t="s">
        <v>0</v>
      </c>
      <c r="Z1" s="23" t="s">
        <v>4</v>
      </c>
      <c r="AA1" s="23" t="s">
        <v>5</v>
      </c>
      <c r="AB1" s="23" t="s">
        <v>7</v>
      </c>
      <c r="AC1" s="23" t="s">
        <v>9</v>
      </c>
      <c r="AD1" s="23" t="s">
        <v>10</v>
      </c>
      <c r="AE1" s="23" t="s">
        <v>11</v>
      </c>
      <c r="AF1" s="23" t="s">
        <v>12</v>
      </c>
      <c r="AG1" s="23" t="s">
        <v>13</v>
      </c>
      <c r="AH1" s="23" t="s">
        <v>14</v>
      </c>
      <c r="AI1" s="23" t="s">
        <v>15</v>
      </c>
      <c r="AJ1" s="23" t="s">
        <v>16</v>
      </c>
      <c r="AK1" s="23" t="s">
        <v>17</v>
      </c>
      <c r="AL1" s="23" t="s">
        <v>18</v>
      </c>
      <c r="AM1" s="23" t="s">
        <v>19</v>
      </c>
      <c r="AN1" s="23" t="s">
        <v>20</v>
      </c>
      <c r="AO1" s="23" t="s">
        <v>22</v>
      </c>
      <c r="AP1" s="23" t="s">
        <v>23</v>
      </c>
      <c r="AQ1" s="23" t="s">
        <v>24</v>
      </c>
      <c r="AR1" s="23" t="s">
        <v>25</v>
      </c>
      <c r="AS1" s="25" t="s">
        <v>26</v>
      </c>
    </row>
    <row r="2" spans="1:45" x14ac:dyDescent="0.2">
      <c r="A2" t="s">
        <v>0</v>
      </c>
      <c r="B2" s="1">
        <f>PEARSON('dane po Vs'!B3:B30,'dane po Vs'!$B$3:$B$30)</f>
        <v>0.99999999999999989</v>
      </c>
      <c r="C2" s="1">
        <f>PEARSON('dane po Vs'!C3:C30,'dane po Vs'!$B$3:$B$30)</f>
        <v>-0.26041231777426443</v>
      </c>
      <c r="D2" s="1">
        <f>PEARSON('dane po Vs'!D3:D30,'dane po Vs'!$B$3:$B$30)</f>
        <v>-0.10418660869357729</v>
      </c>
      <c r="E2" s="1">
        <f>PEARSON('dane po Vs'!E3:E30,'dane po Vs'!$B$3:$B$30)</f>
        <v>0.14290633513119377</v>
      </c>
      <c r="F2" s="1">
        <f>PEARSON('dane po Vs'!F3:F30,'dane po Vs'!$B$3:$B$30)</f>
        <v>0.31497155122234294</v>
      </c>
      <c r="G2" s="1">
        <f>PEARSON('dane po Vs'!G3:G30,'dane po Vs'!$B$3:$B$30)</f>
        <v>0.27599626600084837</v>
      </c>
      <c r="H2" s="1">
        <f>PEARSON('dane po Vs'!H3:H30,'dane po Vs'!$B$3:$B$30)</f>
        <v>-0.34457963512921408</v>
      </c>
      <c r="I2" s="1">
        <f>PEARSON('dane po Vs'!I3:I30,'dane po Vs'!$B$3:$B$30)</f>
        <v>-7.2201276346189766E-2</v>
      </c>
      <c r="J2" s="1">
        <f>PEARSON('dane po Vs'!J3:J30,'dane po Vs'!$B$3:$B$30)</f>
        <v>-0.1282235903541965</v>
      </c>
      <c r="K2" s="1">
        <f>PEARSON('dane po Vs'!K3:K30,'dane po Vs'!$B$3:$B$30)</f>
        <v>-9.4894696013364768E-2</v>
      </c>
      <c r="L2" s="1">
        <f>PEARSON('dane po Vs'!L3:L30,'dane po Vs'!$B$3:$B$30)</f>
        <v>0.17096147042607274</v>
      </c>
      <c r="M2" s="1">
        <f>PEARSON('dane po Vs'!M3:M30,'dane po Vs'!$B$3:$B$30)</f>
        <v>-0.14724838478800262</v>
      </c>
      <c r="N2" s="1">
        <f>PEARSON('dane po Vs'!N3:N30,'dane po Vs'!$B$3:$B$30)</f>
        <v>-4.0594910197906883E-2</v>
      </c>
      <c r="O2" s="1">
        <f>PEARSON('dane po Vs'!O3:O30,'dane po Vs'!$B$3:$B$30)</f>
        <v>-0.31531605660470052</v>
      </c>
      <c r="P2" s="1">
        <f>PEARSON('dane po Vs'!P3:P30,'dane po Vs'!$B$3:$B$30)</f>
        <v>0.52707019425005663</v>
      </c>
      <c r="Q2" s="1">
        <f>PEARSON('dane po Vs'!Q3:Q30,'dane po Vs'!$B$3:$B$30)</f>
        <v>0.11420378096796197</v>
      </c>
      <c r="R2" s="1">
        <f>PEARSON('dane po Vs'!R3:R30,'dane po Vs'!$B$3:$B$30)</f>
        <v>-0.21902266263644743</v>
      </c>
      <c r="S2" s="1">
        <f>PEARSON('dane po Vs'!S3:S30,'dane po Vs'!$B$3:$B$30)</f>
        <v>0.31065710465397628</v>
      </c>
      <c r="T2" s="1">
        <f>PEARSON('dane po Vs'!T3:T30,'dane po Vs'!$B$3:$B$30)</f>
        <v>0.33320885307527165</v>
      </c>
      <c r="U2" s="1">
        <f>PEARSON('dane po Vs'!U3:U30,'dane po Vs'!$B$3:$B$30)</f>
        <v>0.34068454326394981</v>
      </c>
      <c r="V2" s="1">
        <f>PEARSON('dane po Vs'!V3:V30,'dane po Vs'!$B$3:$B$30)</f>
        <v>-0.36439350191300462</v>
      </c>
      <c r="W2" s="1"/>
      <c r="X2" s="24" t="s">
        <v>0</v>
      </c>
      <c r="Y2" s="24">
        <f>ABS(B2)</f>
        <v>0.99999999999999989</v>
      </c>
      <c r="Z2" s="24">
        <f t="shared" ref="Z2:AS2" si="0">ABS(C2)</f>
        <v>0.26041231777426443</v>
      </c>
      <c r="AA2" s="24">
        <f t="shared" si="0"/>
        <v>0.10418660869357729</v>
      </c>
      <c r="AB2" s="24">
        <f t="shared" si="0"/>
        <v>0.14290633513119377</v>
      </c>
      <c r="AC2" s="24">
        <f t="shared" si="0"/>
        <v>0.31497155122234294</v>
      </c>
      <c r="AD2" s="24">
        <f t="shared" si="0"/>
        <v>0.27599626600084837</v>
      </c>
      <c r="AE2" s="24">
        <f t="shared" si="0"/>
        <v>0.34457963512921408</v>
      </c>
      <c r="AF2" s="24">
        <f t="shared" si="0"/>
        <v>7.2201276346189766E-2</v>
      </c>
      <c r="AG2" s="24">
        <f t="shared" si="0"/>
        <v>0.1282235903541965</v>
      </c>
      <c r="AH2" s="24">
        <f t="shared" si="0"/>
        <v>9.4894696013364768E-2</v>
      </c>
      <c r="AI2" s="24">
        <f t="shared" si="0"/>
        <v>0.17096147042607274</v>
      </c>
      <c r="AJ2" s="24">
        <f t="shared" si="0"/>
        <v>0.14724838478800262</v>
      </c>
      <c r="AK2" s="24">
        <f t="shared" si="0"/>
        <v>4.0594910197906883E-2</v>
      </c>
      <c r="AL2" s="24">
        <f t="shared" si="0"/>
        <v>0.31531605660470052</v>
      </c>
      <c r="AM2" s="24">
        <f t="shared" si="0"/>
        <v>0.52707019425005663</v>
      </c>
      <c r="AN2" s="24">
        <f t="shared" si="0"/>
        <v>0.11420378096796197</v>
      </c>
      <c r="AO2" s="24">
        <f t="shared" si="0"/>
        <v>0.21902266263644743</v>
      </c>
      <c r="AP2" s="24">
        <f t="shared" si="0"/>
        <v>0.31065710465397628</v>
      </c>
      <c r="AQ2" s="24">
        <f t="shared" si="0"/>
        <v>0.33320885307527165</v>
      </c>
      <c r="AR2" s="24">
        <f t="shared" si="0"/>
        <v>0.34068454326394981</v>
      </c>
      <c r="AS2" s="28">
        <f t="shared" si="0"/>
        <v>0.36439350191300462</v>
      </c>
    </row>
    <row r="3" spans="1:45" x14ac:dyDescent="0.2">
      <c r="A3" t="s">
        <v>4</v>
      </c>
      <c r="B3" s="1"/>
      <c r="C3" s="1">
        <f>PEARSON('dane po Vs'!C3:C30,'dane po Vs'!$C$3:$C$30)</f>
        <v>1</v>
      </c>
      <c r="D3" s="1">
        <f>PEARSON('dane po Vs'!D3:D30,'dane po Vs'!$C$3:$C$30)</f>
        <v>-7.9892588333640588E-2</v>
      </c>
      <c r="E3" s="1">
        <f>PEARSON('dane po Vs'!E3:E30,'dane po Vs'!$C$3:$C$30)</f>
        <v>9.0226919529939775E-2</v>
      </c>
      <c r="F3" s="1">
        <f>PEARSON('dane po Vs'!F3:F30,'dane po Vs'!$C$3:$C$30)</f>
        <v>-0.29390810695310038</v>
      </c>
      <c r="G3" s="1">
        <f>PEARSON('dane po Vs'!G3:G30,'dane po Vs'!$C$3:$C$30)</f>
        <v>-0.28261288424556336</v>
      </c>
      <c r="H3" s="1">
        <f>PEARSON('dane po Vs'!H3:H30,'dane po Vs'!$C$3:$C$30)</f>
        <v>-0.13579780859978849</v>
      </c>
      <c r="I3" s="1">
        <f>PEARSON('dane po Vs'!I3:I30,'dane po Vs'!$C$3:$C$30)</f>
        <v>-0.43223862248302608</v>
      </c>
      <c r="J3" s="1">
        <f>PEARSON('dane po Vs'!J3:J30,'dane po Vs'!$C$3:$C$30)</f>
        <v>-5.787717862803108E-2</v>
      </c>
      <c r="K3" s="1">
        <f>PEARSON('dane po Vs'!K3:K30,'dane po Vs'!$C$3:$C$30)</f>
        <v>5.4021584310821658E-2</v>
      </c>
      <c r="L3" s="1">
        <f>PEARSON('dane po Vs'!L3:L30,'dane po Vs'!$C$3:$C$30)</f>
        <v>-0.18176217335955844</v>
      </c>
      <c r="M3" s="1">
        <f>PEARSON('dane po Vs'!M3:M30,'dane po Vs'!$C$3:$C$30)</f>
        <v>-0.18603386722623313</v>
      </c>
      <c r="N3" s="1">
        <f>PEARSON('dane po Vs'!N3:N30,'dane po Vs'!$C$3:$C$30)</f>
        <v>0.19283540351720069</v>
      </c>
      <c r="O3" s="1">
        <f>PEARSON('dane po Vs'!O3:O30,'dane po Vs'!$C$3:$C$30)</f>
        <v>0.21250138608382144</v>
      </c>
      <c r="P3" s="1">
        <f>PEARSON('dane po Vs'!P3:P30,'dane po Vs'!$C$3:$C$30)</f>
        <v>-9.5054225034368389E-2</v>
      </c>
      <c r="Q3" s="1">
        <f>PEARSON('dane po Vs'!Q3:Q30,'dane po Vs'!$C$3:$C$30)</f>
        <v>7.1798891684742211E-2</v>
      </c>
      <c r="R3" s="20">
        <f>PEARSON('dane po Vs'!R3:R30,'dane po Vs'!$C$3:$C$30)</f>
        <v>0.22032318989661503</v>
      </c>
      <c r="S3" s="1">
        <f>PEARSON('dane po Vs'!S3:S30,'dane po Vs'!$C$3:$C$30)</f>
        <v>1.0935760683067293E-2</v>
      </c>
      <c r="T3" s="1">
        <f>PEARSON('dane po Vs'!T3:T30,'dane po Vs'!$C$3:$C$30)</f>
        <v>-0.24667186168789892</v>
      </c>
      <c r="U3" s="1">
        <f>PEARSON('dane po Vs'!U3:U30,'dane po Vs'!$C$3:$C$30)</f>
        <v>-0.38067194102414381</v>
      </c>
      <c r="V3" s="1">
        <f>PEARSON('dane po Vs'!V3:V30,'dane po Vs'!$C$3:$C$30)</f>
        <v>7.2221694927430649E-2</v>
      </c>
      <c r="W3" s="1"/>
      <c r="X3" s="24" t="s">
        <v>4</v>
      </c>
      <c r="Y3" s="24">
        <f t="shared" ref="Y3:Y22" si="1">ABS(B3)</f>
        <v>0</v>
      </c>
      <c r="Z3" s="24">
        <f t="shared" ref="Z3:Z22" si="2">ABS(C3)</f>
        <v>1</v>
      </c>
      <c r="AA3" s="24">
        <f t="shared" ref="AA3:AA22" si="3">ABS(D3)</f>
        <v>7.9892588333640588E-2</v>
      </c>
      <c r="AB3" s="24">
        <f t="shared" ref="AB3:AB22" si="4">ABS(E3)</f>
        <v>9.0226919529939775E-2</v>
      </c>
      <c r="AC3" s="24">
        <f t="shared" ref="AC3:AC22" si="5">ABS(F3)</f>
        <v>0.29390810695310038</v>
      </c>
      <c r="AD3" s="24">
        <f t="shared" ref="AD3:AD22" si="6">ABS(G3)</f>
        <v>0.28261288424556336</v>
      </c>
      <c r="AE3" s="24">
        <f t="shared" ref="AE3:AE22" si="7">ABS(H3)</f>
        <v>0.13579780859978849</v>
      </c>
      <c r="AF3" s="24">
        <f t="shared" ref="AF3:AF22" si="8">ABS(I3)</f>
        <v>0.43223862248302608</v>
      </c>
      <c r="AG3" s="24">
        <f t="shared" ref="AG3:AG22" si="9">ABS(J3)</f>
        <v>5.787717862803108E-2</v>
      </c>
      <c r="AH3" s="24">
        <f t="shared" ref="AH3:AH22" si="10">ABS(K3)</f>
        <v>5.4021584310821658E-2</v>
      </c>
      <c r="AI3" s="24">
        <f t="shared" ref="AI3:AI22" si="11">ABS(L3)</f>
        <v>0.18176217335955844</v>
      </c>
      <c r="AJ3" s="24">
        <f t="shared" ref="AJ3:AJ22" si="12">ABS(M3)</f>
        <v>0.18603386722623313</v>
      </c>
      <c r="AK3" s="24">
        <f t="shared" ref="AK3:AK22" si="13">ABS(N3)</f>
        <v>0.19283540351720069</v>
      </c>
      <c r="AL3" s="24">
        <f t="shared" ref="AL3:AL22" si="14">ABS(O3)</f>
        <v>0.21250138608382144</v>
      </c>
      <c r="AM3" s="24">
        <f t="shared" ref="AM3:AM22" si="15">ABS(P3)</f>
        <v>9.5054225034368389E-2</v>
      </c>
      <c r="AN3" s="24">
        <f t="shared" ref="AN3:AN22" si="16">ABS(Q3)</f>
        <v>7.1798891684742211E-2</v>
      </c>
      <c r="AO3" s="24">
        <f t="shared" ref="AO3:AO22" si="17">ABS(R3)</f>
        <v>0.22032318989661503</v>
      </c>
      <c r="AP3" s="24">
        <f t="shared" ref="AP3:AP22" si="18">ABS(S3)</f>
        <v>1.0935760683067293E-2</v>
      </c>
      <c r="AQ3" s="24">
        <f t="shared" ref="AQ3:AQ22" si="19">ABS(T3)</f>
        <v>0.24667186168789892</v>
      </c>
      <c r="AR3" s="24">
        <f t="shared" ref="AR3:AR22" si="20">ABS(U3)</f>
        <v>0.38067194102414381</v>
      </c>
      <c r="AS3" s="28">
        <f t="shared" ref="AS3:AS22" si="21">ABS(V3)</f>
        <v>7.2221694927430649E-2</v>
      </c>
    </row>
    <row r="4" spans="1:45" x14ac:dyDescent="0.2">
      <c r="A4" t="s">
        <v>5</v>
      </c>
      <c r="B4" s="1"/>
      <c r="C4" s="1"/>
      <c r="D4" s="1">
        <f>PEARSON('dane po Vs'!D3:D30,'dane po Vs'!$D$3:$D$30)</f>
        <v>1</v>
      </c>
      <c r="E4" s="1">
        <f>PEARSON('dane po Vs'!E3:E30,'dane po Vs'!$D$3:$D$30)</f>
        <v>5.5419415490570688E-3</v>
      </c>
      <c r="F4" s="1">
        <f>PEARSON('dane po Vs'!F3:F30,'dane po Vs'!$D$3:$D$30)</f>
        <v>-0.20019397596999336</v>
      </c>
      <c r="G4" s="1">
        <f>PEARSON('dane po Vs'!G3:G30,'dane po Vs'!$D$3:$D$30)</f>
        <v>-0.14965953391590814</v>
      </c>
      <c r="H4" s="1">
        <f>PEARSON('dane po Vs'!H3:H30,'dane po Vs'!$D$3:$D$30)</f>
        <v>-0.10665622904578392</v>
      </c>
      <c r="I4" s="1">
        <f>PEARSON('dane po Vs'!I3:I30,'dane po Vs'!$D$3:$D$30)</f>
        <v>-0.17775533986043454</v>
      </c>
      <c r="J4" s="1">
        <f>PEARSON('dane po Vs'!J3:J30,'dane po Vs'!$D$3:$D$30)</f>
        <v>2.0596162047466619E-2</v>
      </c>
      <c r="K4" s="1">
        <f>PEARSON('dane po Vs'!K3:K30,'dane po Vs'!$D$3:$D$30)</f>
        <v>9.8247193557756254E-2</v>
      </c>
      <c r="L4" s="1">
        <f>PEARSON('dane po Vs'!L3:L30,'dane po Vs'!$D$3:$D$30)</f>
        <v>-3.9356685092431315E-2</v>
      </c>
      <c r="M4" s="1">
        <f>PEARSON('dane po Vs'!M3:M30,'dane po Vs'!$D$3:$D$30)</f>
        <v>0.36827557421420681</v>
      </c>
      <c r="N4" s="1">
        <f>PEARSON('dane po Vs'!N3:N30,'dane po Vs'!$D$3:$D$30)</f>
        <v>-0.10913640357318133</v>
      </c>
      <c r="O4" s="1">
        <f>PEARSON('dane po Vs'!O3:O30,'dane po Vs'!$D$3:$D$30)</f>
        <v>-0.17927897904834345</v>
      </c>
      <c r="P4" s="1">
        <f>PEARSON('dane po Vs'!P3:P30,'dane po Vs'!$D$3:$D$30)</f>
        <v>-0.10873387182514729</v>
      </c>
      <c r="Q4" s="1">
        <f>PEARSON('dane po Vs'!Q3:Q30,'dane po Vs'!$D$3:$D$30)</f>
        <v>-0.13502823602646272</v>
      </c>
      <c r="R4" s="1">
        <f>PEARSON('dane po Vs'!R3:R30,'dane po Vs'!$D$3:$D$30)</f>
        <v>0.60566188232541684</v>
      </c>
      <c r="S4" s="1">
        <f>PEARSON('dane po Vs'!S3:S30,'dane po Vs'!$D$3:$D$30)</f>
        <v>0.2740795289992799</v>
      </c>
      <c r="T4" s="1">
        <f>PEARSON('dane po Vs'!T3:T30,'dane po Vs'!$D$3:$D$30)</f>
        <v>0.1523683942519472</v>
      </c>
      <c r="U4" s="1">
        <f>PEARSON('dane po Vs'!U3:U30,'dane po Vs'!$D$3:$D$30)</f>
        <v>-5.4889960700314676E-2</v>
      </c>
      <c r="V4" s="1">
        <f>PEARSON('dane po Vs'!V3:V30,'dane po Vs'!$D$3:$D$30)</f>
        <v>0.54556287715752128</v>
      </c>
      <c r="W4" s="1"/>
      <c r="X4" s="24" t="s">
        <v>5</v>
      </c>
      <c r="Y4" s="24">
        <f t="shared" si="1"/>
        <v>0</v>
      </c>
      <c r="Z4" s="24">
        <f t="shared" si="2"/>
        <v>0</v>
      </c>
      <c r="AA4" s="24">
        <f t="shared" si="3"/>
        <v>1</v>
      </c>
      <c r="AB4" s="24">
        <f t="shared" si="4"/>
        <v>5.5419415490570688E-3</v>
      </c>
      <c r="AC4" s="24">
        <f t="shared" si="5"/>
        <v>0.20019397596999336</v>
      </c>
      <c r="AD4" s="24">
        <f t="shared" si="6"/>
        <v>0.14965953391590814</v>
      </c>
      <c r="AE4" s="24">
        <f t="shared" si="7"/>
        <v>0.10665622904578392</v>
      </c>
      <c r="AF4" s="24">
        <f t="shared" si="8"/>
        <v>0.17775533986043454</v>
      </c>
      <c r="AG4" s="24">
        <f t="shared" si="9"/>
        <v>2.0596162047466619E-2</v>
      </c>
      <c r="AH4" s="24">
        <f t="shared" si="10"/>
        <v>9.8247193557756254E-2</v>
      </c>
      <c r="AI4" s="24">
        <f t="shared" si="11"/>
        <v>3.9356685092431315E-2</v>
      </c>
      <c r="AJ4" s="24">
        <f t="shared" si="12"/>
        <v>0.36827557421420681</v>
      </c>
      <c r="AK4" s="24">
        <f t="shared" si="13"/>
        <v>0.10913640357318133</v>
      </c>
      <c r="AL4" s="24">
        <f t="shared" si="14"/>
        <v>0.17927897904834345</v>
      </c>
      <c r="AM4" s="24">
        <f t="shared" si="15"/>
        <v>0.10873387182514729</v>
      </c>
      <c r="AN4" s="24">
        <f t="shared" si="16"/>
        <v>0.13502823602646272</v>
      </c>
      <c r="AO4" s="24">
        <f t="shared" si="17"/>
        <v>0.60566188232541684</v>
      </c>
      <c r="AP4" s="24">
        <f t="shared" si="18"/>
        <v>0.2740795289992799</v>
      </c>
      <c r="AQ4" s="24">
        <f t="shared" si="19"/>
        <v>0.1523683942519472</v>
      </c>
      <c r="AR4" s="24">
        <f t="shared" si="20"/>
        <v>5.4889960700314676E-2</v>
      </c>
      <c r="AS4" s="26">
        <f t="shared" si="21"/>
        <v>0.54556287715752128</v>
      </c>
    </row>
    <row r="5" spans="1:45" x14ac:dyDescent="0.2">
      <c r="A5" t="s">
        <v>7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-4.3033423952719911E-2</v>
      </c>
      <c r="G5" s="1">
        <f>PEARSON('dane po Vs'!G3:G30,'dane po Vs'!$E$3:$E$30)</f>
        <v>-0.17948267497827911</v>
      </c>
      <c r="H5" s="1">
        <f>PEARSON('dane po Vs'!H3:H30,'dane po Vs'!$E$3:$E$30)</f>
        <v>0.14980519310272314</v>
      </c>
      <c r="I5" s="1">
        <f>PEARSON('dane po Vs'!I3:I30,'dane po Vs'!$E$3:$E$30)</f>
        <v>3.6453971870177751E-2</v>
      </c>
      <c r="J5" s="1">
        <f>PEARSON('dane po Vs'!J3:J30,'dane po Vs'!$E$3:$E$30)</f>
        <v>0.31424683064497255</v>
      </c>
      <c r="K5" s="1">
        <f>PEARSON('dane po Vs'!K3:K30,'dane po Vs'!$E$3:$E$30)</f>
        <v>0.20391879431940588</v>
      </c>
      <c r="L5" s="1">
        <f>PEARSON('dane po Vs'!L3:L30,'dane po Vs'!$E$3:$E$30)</f>
        <v>-0.29247801810352309</v>
      </c>
      <c r="M5" s="1">
        <f>PEARSON('dane po Vs'!M3:M30,'dane po Vs'!$E$3:$E$30)</f>
        <v>0.19578727111520874</v>
      </c>
      <c r="N5" s="1">
        <f>PEARSON('dane po Vs'!N3:N30,'dane po Vs'!$E$3:$E$30)</f>
        <v>-0.14996720404732153</v>
      </c>
      <c r="O5" s="1">
        <f>PEARSON('dane po Vs'!O3:O30,'dane po Vs'!$E$3:$E$30)</f>
        <v>-0.29705374357265185</v>
      </c>
      <c r="P5" s="1">
        <f>PEARSON('dane po Vs'!P3:P30,'dane po Vs'!$E$3:$E$30)</f>
        <v>-0.27071343045938606</v>
      </c>
      <c r="Q5" s="1">
        <f>PEARSON('dane po Vs'!Q3:Q30,'dane po Vs'!$E$3:$E$30)</f>
        <v>-0.24627953448909687</v>
      </c>
      <c r="R5" s="1">
        <f>PEARSON('dane po Vs'!R3:R30,'dane po Vs'!$E$3:$E$30)</f>
        <v>-1.982326846738031E-2</v>
      </c>
      <c r="S5" s="1">
        <f>PEARSON('dane po Vs'!S3:S30,'dane po Vs'!$E$3:$E$30)</f>
        <v>-0.13056928663796047</v>
      </c>
      <c r="T5" s="1">
        <f>PEARSON('dane po Vs'!T3:T30,'dane po Vs'!$E$3:$E$30)</f>
        <v>0.2832171469326048</v>
      </c>
      <c r="U5" s="1">
        <f>PEARSON('dane po Vs'!U3:U30,'dane po Vs'!$E$3:$E$30)</f>
        <v>-7.5292926371092065E-3</v>
      </c>
      <c r="V5" s="1">
        <f>PEARSON('dane po Vs'!V3:V30,'dane po Vs'!$E$3:$E$30)</f>
        <v>-0.13754728643939201</v>
      </c>
      <c r="W5" s="1"/>
      <c r="X5" s="24" t="s">
        <v>7</v>
      </c>
      <c r="Y5" s="24">
        <f t="shared" si="1"/>
        <v>0</v>
      </c>
      <c r="Z5" s="24">
        <f t="shared" si="2"/>
        <v>0</v>
      </c>
      <c r="AA5" s="24">
        <f t="shared" si="3"/>
        <v>0</v>
      </c>
      <c r="AB5" s="24">
        <f t="shared" si="4"/>
        <v>1</v>
      </c>
      <c r="AC5" s="24">
        <f t="shared" si="5"/>
        <v>4.3033423952719911E-2</v>
      </c>
      <c r="AD5" s="24">
        <f t="shared" si="6"/>
        <v>0.17948267497827911</v>
      </c>
      <c r="AE5" s="24">
        <f t="shared" si="7"/>
        <v>0.14980519310272314</v>
      </c>
      <c r="AF5" s="24">
        <f t="shared" si="8"/>
        <v>3.6453971870177751E-2</v>
      </c>
      <c r="AG5" s="24">
        <f t="shared" si="9"/>
        <v>0.31424683064497255</v>
      </c>
      <c r="AH5" s="24">
        <f t="shared" si="10"/>
        <v>0.20391879431940588</v>
      </c>
      <c r="AI5" s="24">
        <f t="shared" si="11"/>
        <v>0.29247801810352309</v>
      </c>
      <c r="AJ5" s="24">
        <f t="shared" si="12"/>
        <v>0.19578727111520874</v>
      </c>
      <c r="AK5" s="24">
        <f t="shared" si="13"/>
        <v>0.14996720404732153</v>
      </c>
      <c r="AL5" s="24">
        <f t="shared" si="14"/>
        <v>0.29705374357265185</v>
      </c>
      <c r="AM5" s="24">
        <f t="shared" si="15"/>
        <v>0.27071343045938606</v>
      </c>
      <c r="AN5" s="24">
        <f t="shared" si="16"/>
        <v>0.24627953448909687</v>
      </c>
      <c r="AO5" s="24">
        <f t="shared" si="17"/>
        <v>1.982326846738031E-2</v>
      </c>
      <c r="AP5" s="24">
        <f t="shared" si="18"/>
        <v>0.13056928663796047</v>
      </c>
      <c r="AQ5" s="24">
        <f t="shared" si="19"/>
        <v>0.2832171469326048</v>
      </c>
      <c r="AR5" s="24">
        <f t="shared" si="20"/>
        <v>7.5292926371092065E-3</v>
      </c>
      <c r="AS5" s="28">
        <f t="shared" si="21"/>
        <v>0.13754728643939201</v>
      </c>
    </row>
    <row r="6" spans="1:45" x14ac:dyDescent="0.2">
      <c r="A6" t="s">
        <v>9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0.38618968746340032</v>
      </c>
      <c r="H6" s="1">
        <f>PEARSON('dane po Vs'!H3:H30,'dane po Vs'!$F$3:$F$30)</f>
        <v>4.6446173474690051E-2</v>
      </c>
      <c r="I6" s="1">
        <f>PEARSON('dane po Vs'!I3:I30,'dane po Vs'!$F$3:$F$30)</f>
        <v>0.18002076864925701</v>
      </c>
      <c r="J6" s="1">
        <f>PEARSON('dane po Vs'!J3:J30,'dane po Vs'!$F$3:$F$30)</f>
        <v>5.5198340093821241E-2</v>
      </c>
      <c r="K6" s="1">
        <f>PEARSON('dane po Vs'!K3:K30,'dane po Vs'!$F$3:$F$30)</f>
        <v>-8.7971305676934147E-2</v>
      </c>
      <c r="L6" s="1">
        <f>PEARSON('dane po Vs'!L3:L30,'dane po Vs'!$F$3:$F$30)</f>
        <v>-0.15270777759945628</v>
      </c>
      <c r="M6" s="1">
        <f>PEARSON('dane po Vs'!M3:M30,'dane po Vs'!$F$3:$F$30)</f>
        <v>-1.6660986171157716E-2</v>
      </c>
      <c r="N6" s="1">
        <f>PEARSON('dane po Vs'!N3:N30,'dane po Vs'!$F$3:$F$30)</f>
        <v>-0.21561144093466666</v>
      </c>
      <c r="O6" s="1">
        <f>PEARSON('dane po Vs'!O3:O30,'dane po Vs'!$F$3:$F$30)</f>
        <v>-0.10277448601339567</v>
      </c>
      <c r="P6" s="1">
        <f>PEARSON('dane po Vs'!P3:P30,'dane po Vs'!$F$3:$F$30)</f>
        <v>0.48431404163985281</v>
      </c>
      <c r="Q6" s="1">
        <f>PEARSON('dane po Vs'!Q3:Q30,'dane po Vs'!$F$3:$F$30)</f>
        <v>0.11576264258870397</v>
      </c>
      <c r="R6" s="1">
        <f>PEARSON('dane po Vs'!R3:R30,'dane po Vs'!$F$3:$F$30)</f>
        <v>-0.21565354665068706</v>
      </c>
      <c r="S6" s="1">
        <f>PEARSON('dane po Vs'!S3:S30,'dane po Vs'!$F$3:$F$30)</f>
        <v>-1.6019922886903546E-2</v>
      </c>
      <c r="T6" s="1">
        <f>PEARSON('dane po Vs'!T3:T30,'dane po Vs'!$F$3:$F$30)</f>
        <v>-8.8396634167407923E-2</v>
      </c>
      <c r="U6" s="1">
        <f>PEARSON('dane po Vs'!U3:U30,'dane po Vs'!$F$3:$F$30)</f>
        <v>0.52709774598526671</v>
      </c>
      <c r="V6" s="1">
        <f>PEARSON('dane po Vs'!V3:V30,'dane po Vs'!$F$3:$F$30)</f>
        <v>-0.11114774787469461</v>
      </c>
      <c r="W6" s="1"/>
      <c r="X6" s="24" t="s">
        <v>9</v>
      </c>
      <c r="Y6" s="24">
        <f t="shared" si="1"/>
        <v>0</v>
      </c>
      <c r="Z6" s="24">
        <f t="shared" si="2"/>
        <v>0</v>
      </c>
      <c r="AA6" s="24">
        <f t="shared" si="3"/>
        <v>0</v>
      </c>
      <c r="AB6" s="24">
        <f t="shared" si="4"/>
        <v>0</v>
      </c>
      <c r="AC6" s="24">
        <f t="shared" si="5"/>
        <v>1.0000000000000002</v>
      </c>
      <c r="AD6" s="24">
        <f t="shared" si="6"/>
        <v>0.38618968746340032</v>
      </c>
      <c r="AE6" s="24">
        <f t="shared" si="7"/>
        <v>4.6446173474690051E-2</v>
      </c>
      <c r="AF6" s="24">
        <f t="shared" si="8"/>
        <v>0.18002076864925701</v>
      </c>
      <c r="AG6" s="24">
        <f t="shared" si="9"/>
        <v>5.5198340093821241E-2</v>
      </c>
      <c r="AH6" s="24">
        <f t="shared" si="10"/>
        <v>8.7971305676934147E-2</v>
      </c>
      <c r="AI6" s="24">
        <f t="shared" si="11"/>
        <v>0.15270777759945628</v>
      </c>
      <c r="AJ6" s="24">
        <f t="shared" si="12"/>
        <v>1.6660986171157716E-2</v>
      </c>
      <c r="AK6" s="24">
        <f t="shared" si="13"/>
        <v>0.21561144093466666</v>
      </c>
      <c r="AL6" s="24">
        <f t="shared" si="14"/>
        <v>0.10277448601339567</v>
      </c>
      <c r="AM6" s="24">
        <f t="shared" si="15"/>
        <v>0.48431404163985281</v>
      </c>
      <c r="AN6" s="24">
        <f t="shared" si="16"/>
        <v>0.11576264258870397</v>
      </c>
      <c r="AO6" s="24">
        <f t="shared" si="17"/>
        <v>0.21565354665068706</v>
      </c>
      <c r="AP6" s="24">
        <f t="shared" si="18"/>
        <v>1.6019922886903546E-2</v>
      </c>
      <c r="AQ6" s="24">
        <f t="shared" si="19"/>
        <v>8.8396634167407923E-2</v>
      </c>
      <c r="AR6" s="24">
        <f t="shared" si="20"/>
        <v>0.52709774598526671</v>
      </c>
      <c r="AS6" s="28">
        <f t="shared" si="21"/>
        <v>0.11114774787469461</v>
      </c>
    </row>
    <row r="7" spans="1:45" x14ac:dyDescent="0.2">
      <c r="A7" t="s">
        <v>10</v>
      </c>
      <c r="B7" s="1"/>
      <c r="C7" s="1"/>
      <c r="D7" s="1"/>
      <c r="E7" s="1"/>
      <c r="F7" s="1"/>
      <c r="G7" s="1">
        <f>PEARSON('dane po Vs'!G3:G30,'dane po Vs'!$G$3:$G$30)</f>
        <v>1.0000000000000002</v>
      </c>
      <c r="H7" s="1">
        <f>PEARSON('dane po Vs'!H3:H30,'dane po Vs'!$G$3:$G$30)</f>
        <v>-0.28221115971908173</v>
      </c>
      <c r="I7" s="18">
        <f>PEARSON('dane po Vs'!I3:I30,'dane po Vs'!$G$3:$G$30)</f>
        <v>0.3106006132384545</v>
      </c>
      <c r="J7" s="18">
        <f>PEARSON('dane po Vs'!J3:J30,'dane po Vs'!$G$3:$G$30)</f>
        <v>-9.1925302344288543E-2</v>
      </c>
      <c r="K7" s="18">
        <f>PEARSON('dane po Vs'!K3:K30,'dane po Vs'!$G$3:$G$30)</f>
        <v>-0.39212231573112427</v>
      </c>
      <c r="L7" s="18">
        <f>PEARSON('dane po Vs'!L3:L30,'dane po Vs'!$G$3:$G$30)</f>
        <v>0.40486199930008615</v>
      </c>
      <c r="M7" s="1">
        <f>PEARSON('dane po Vs'!M3:M30,'dane po Vs'!$G$3:$G$30)</f>
        <v>-0.23121909662554202</v>
      </c>
      <c r="N7" s="1">
        <f>PEARSON('dane po Vs'!N3:N30,'dane po Vs'!$G$3:$G$30)</f>
        <v>0.15120709575148025</v>
      </c>
      <c r="O7" s="1">
        <f>PEARSON('dane po Vs'!O3:O30,'dane po Vs'!$G$3:$G$30)</f>
        <v>0.29039416961244585</v>
      </c>
      <c r="P7" s="1">
        <f>PEARSON('dane po Vs'!P3:P30,'dane po Vs'!$G$3:$G$30)</f>
        <v>0.31058401100772159</v>
      </c>
      <c r="Q7" s="1">
        <f>PEARSON('dane po Vs'!Q3:Q30,'dane po Vs'!$G$3:$G$30)</f>
        <v>-0.13332283612068746</v>
      </c>
      <c r="R7" s="1">
        <f>PEARSON('dane po Vs'!Q3:Q30,'dane po Vs'!$F$3:$F$30)</f>
        <v>0.11576264258870397</v>
      </c>
      <c r="S7" s="1">
        <f>PEARSON('dane po Vs'!N3:N30,'dane po Vs'!$D$3:$D$30)</f>
        <v>-0.10913640357318133</v>
      </c>
      <c r="T7" s="1">
        <f>PEARSON('dane po Vs'!O3:O30,'dane po Vs'!$D$3:$D$30)</f>
        <v>-0.17927897904834345</v>
      </c>
      <c r="U7" s="1">
        <f>PEARSON('dane po Vs'!P3:P30,'dane po Vs'!$D$3:$D$30)</f>
        <v>-0.10873387182514729</v>
      </c>
      <c r="V7" s="1">
        <f>PEARSON('dane po Vs'!Q3:Q30,'dane po Vs'!$D$3:$D$30)</f>
        <v>-0.13502823602646272</v>
      </c>
      <c r="W7" s="1"/>
      <c r="X7" s="24" t="s">
        <v>10</v>
      </c>
      <c r="Y7" s="24">
        <f t="shared" si="1"/>
        <v>0</v>
      </c>
      <c r="Z7" s="24">
        <f t="shared" si="2"/>
        <v>0</v>
      </c>
      <c r="AA7" s="24">
        <f t="shared" si="3"/>
        <v>0</v>
      </c>
      <c r="AB7" s="24">
        <f t="shared" si="4"/>
        <v>0</v>
      </c>
      <c r="AC7" s="24">
        <f t="shared" si="5"/>
        <v>0</v>
      </c>
      <c r="AD7" s="24">
        <f t="shared" si="6"/>
        <v>1.0000000000000002</v>
      </c>
      <c r="AE7" s="24">
        <f t="shared" si="7"/>
        <v>0.28221115971908173</v>
      </c>
      <c r="AF7" s="24">
        <f t="shared" si="8"/>
        <v>0.3106006132384545</v>
      </c>
      <c r="AG7" s="24">
        <f t="shared" si="9"/>
        <v>9.1925302344288543E-2</v>
      </c>
      <c r="AH7" s="24">
        <f t="shared" si="10"/>
        <v>0.39212231573112427</v>
      </c>
      <c r="AI7" s="24">
        <f t="shared" si="11"/>
        <v>0.40486199930008615</v>
      </c>
      <c r="AJ7" s="24">
        <f t="shared" si="12"/>
        <v>0.23121909662554202</v>
      </c>
      <c r="AK7" s="24">
        <f t="shared" si="13"/>
        <v>0.15120709575148025</v>
      </c>
      <c r="AL7" s="24">
        <f t="shared" si="14"/>
        <v>0.29039416961244585</v>
      </c>
      <c r="AM7" s="24">
        <f t="shared" si="15"/>
        <v>0.31058401100772159</v>
      </c>
      <c r="AN7" s="24">
        <f t="shared" si="16"/>
        <v>0.13332283612068746</v>
      </c>
      <c r="AO7" s="24">
        <f t="shared" si="17"/>
        <v>0.11576264258870397</v>
      </c>
      <c r="AP7" s="24">
        <f t="shared" si="18"/>
        <v>0.10913640357318133</v>
      </c>
      <c r="AQ7" s="24">
        <f t="shared" si="19"/>
        <v>0.17927897904834345</v>
      </c>
      <c r="AR7" s="24">
        <f t="shared" si="20"/>
        <v>0.10873387182514729</v>
      </c>
      <c r="AS7" s="28">
        <f t="shared" si="21"/>
        <v>0.13502823602646272</v>
      </c>
    </row>
    <row r="8" spans="1:45" x14ac:dyDescent="0.2">
      <c r="A8" t="s">
        <v>11</v>
      </c>
      <c r="B8" s="1"/>
      <c r="C8" s="1"/>
      <c r="D8" s="1"/>
      <c r="E8" s="1"/>
      <c r="F8" s="1"/>
      <c r="G8" s="1"/>
      <c r="H8" s="1">
        <f>PEARSON('dane po Vs'!H3:H30,'dane po Vs'!$H$3:$H$30)</f>
        <v>1</v>
      </c>
      <c r="I8" s="1">
        <f>PEARSON('dane po Vs'!I3:I30,'dane po Vs'!$H$3:$H$30)</f>
        <v>-1.2550811121061026E-2</v>
      </c>
      <c r="J8" s="1">
        <f>PEARSON('dane po Vs'!J3:J30,'dane po Vs'!$H$3:$H$30)</f>
        <v>0.30724242251618478</v>
      </c>
      <c r="K8" s="1">
        <f>PEARSON('dane po Vs'!K3:K30,'dane po Vs'!$H$3:$H$30)</f>
        <v>0.18949759232094124</v>
      </c>
      <c r="L8" s="1">
        <f>PEARSON('dane po Vs'!L3:L30,'dane po Vs'!$H$3:$H$30)</f>
        <v>-0.25163181191085843</v>
      </c>
      <c r="M8" s="1">
        <f>PEARSON('dane po Vs'!M3:M30,'dane po Vs'!$H$3:$H$30)</f>
        <v>0.17096824249339945</v>
      </c>
      <c r="N8" s="1">
        <f>PEARSON('dane po Vs'!N3:N30,'dane po Vs'!$H$3:$H$30)</f>
        <v>-9.3841476281497069E-2</v>
      </c>
      <c r="O8" s="1">
        <f>PEARSON('dane po Vs'!O3:O30,'dane po Vs'!$H$3:$H$30)</f>
        <v>0.13842946784824295</v>
      </c>
      <c r="P8" s="1">
        <f>PEARSON('dane po Vs'!P3:P30,'dane po Vs'!$H$3:$H$30)</f>
        <v>-0.25976597167330434</v>
      </c>
      <c r="Q8" s="1">
        <f>PEARSON('dane po Vs'!Q3:Q30,'dane po Vs'!$H$3:$H$30)</f>
        <v>-1.3834267941092975E-2</v>
      </c>
      <c r="R8" s="1">
        <f>PEARSON('dane po Vs'!R3:R30,'dane po Vs'!$H$3:$H$30)</f>
        <v>0.21811306592619945</v>
      </c>
      <c r="S8" s="1">
        <f>PEARSON('dane po Vs'!S3:S30,'dane po Vs'!$H$3:$H$30)</f>
        <v>-0.11104528768995794</v>
      </c>
      <c r="T8" s="1">
        <f>PEARSON('dane po Vs'!T3:T30,'dane po Vs'!$H$3:$H$30)</f>
        <v>-0.22654029191620079</v>
      </c>
      <c r="U8" s="1">
        <f>PEARSON('dane po Vs'!U3:U30,'dane po Vs'!$H$3:$H$30)</f>
        <v>5.770024881158399E-2</v>
      </c>
      <c r="V8" s="1">
        <f>PEARSON('dane po Vs'!V3:V30,'dane po Vs'!$H$3:$H$30)</f>
        <v>0.30212229431702597</v>
      </c>
      <c r="W8" s="1"/>
      <c r="X8" s="24" t="s">
        <v>11</v>
      </c>
      <c r="Y8" s="24">
        <f t="shared" si="1"/>
        <v>0</v>
      </c>
      <c r="Z8" s="24">
        <f t="shared" si="2"/>
        <v>0</v>
      </c>
      <c r="AA8" s="24">
        <f t="shared" si="3"/>
        <v>0</v>
      </c>
      <c r="AB8" s="24">
        <f t="shared" si="4"/>
        <v>0</v>
      </c>
      <c r="AC8" s="24">
        <f t="shared" si="5"/>
        <v>0</v>
      </c>
      <c r="AD8" s="24">
        <f t="shared" si="6"/>
        <v>0</v>
      </c>
      <c r="AE8" s="24">
        <f t="shared" si="7"/>
        <v>1</v>
      </c>
      <c r="AF8" s="24">
        <f t="shared" si="8"/>
        <v>1.2550811121061026E-2</v>
      </c>
      <c r="AG8" s="24">
        <f t="shared" si="9"/>
        <v>0.30724242251618478</v>
      </c>
      <c r="AH8" s="24">
        <f t="shared" si="10"/>
        <v>0.18949759232094124</v>
      </c>
      <c r="AI8" s="24">
        <f t="shared" si="11"/>
        <v>0.25163181191085843</v>
      </c>
      <c r="AJ8" s="24">
        <f t="shared" si="12"/>
        <v>0.17096824249339945</v>
      </c>
      <c r="AK8" s="24">
        <f t="shared" si="13"/>
        <v>9.3841476281497069E-2</v>
      </c>
      <c r="AL8" s="24">
        <f t="shared" si="14"/>
        <v>0.13842946784824295</v>
      </c>
      <c r="AM8" s="24">
        <f t="shared" si="15"/>
        <v>0.25976597167330434</v>
      </c>
      <c r="AN8" s="24">
        <f t="shared" si="16"/>
        <v>1.3834267941092975E-2</v>
      </c>
      <c r="AO8" s="24">
        <f t="shared" si="17"/>
        <v>0.21811306592619945</v>
      </c>
      <c r="AP8" s="24">
        <f t="shared" si="18"/>
        <v>0.11104528768995794</v>
      </c>
      <c r="AQ8" s="24">
        <f t="shared" si="19"/>
        <v>0.22654029191620079</v>
      </c>
      <c r="AR8" s="24">
        <f t="shared" si="20"/>
        <v>5.770024881158399E-2</v>
      </c>
      <c r="AS8" s="28">
        <f t="shared" si="21"/>
        <v>0.30212229431702597</v>
      </c>
    </row>
    <row r="9" spans="1:45" x14ac:dyDescent="0.2">
      <c r="A9" t="s">
        <v>12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1.0000000000000002</v>
      </c>
      <c r="J9" s="1">
        <f>PEARSON('dane po Vs'!J3:J30,'dane po Vs'!$I$3:$I$30)</f>
        <v>6.3635269251569426E-2</v>
      </c>
      <c r="K9" s="1">
        <f>PEARSON('dane po Vs'!K3:K30,'dane po Vs'!$I$3:$I$30)</f>
        <v>0.30046672299386601</v>
      </c>
      <c r="L9" s="1">
        <f>PEARSON('dane po Vs'!L3:L30,'dane po Vs'!$I$3:$I$30)</f>
        <v>0.29052395450708063</v>
      </c>
      <c r="M9" s="1">
        <f>PEARSON('dane po Vs'!M3:M30,'dane po Vs'!$I$3:$I$30)</f>
        <v>0.15677484301138811</v>
      </c>
      <c r="N9" s="18">
        <f>PEARSON('dane po Vs'!N3:N30,'dane po Vs'!$I$3:$I$30)</f>
        <v>5.4344360040918756E-2</v>
      </c>
      <c r="O9" s="18">
        <f>PEARSON('dane po Vs'!O3:O30,'dane po Vs'!$I$3:$I$30)</f>
        <v>-2.21987463149893E-2</v>
      </c>
      <c r="P9" s="18">
        <f>PEARSON('dane po Vs'!P3:P30,'dane po Vs'!$I$3:$I$30)</f>
        <v>-9.7427028108775252E-2</v>
      </c>
      <c r="Q9" s="18">
        <f>PEARSON('dane po Vs'!Q3:Q30,'dane po Vs'!$I$3:$I$30)</f>
        <v>8.9929649510030782E-2</v>
      </c>
      <c r="R9" s="18">
        <f>PEARSON('dane po Vs'!R3:R30,'dane po Vs'!$I$3:$I$30)</f>
        <v>-0.25088768846829212</v>
      </c>
      <c r="S9" s="18">
        <f>PEARSON('dane po Vs'!S3:S30,'dane po Vs'!$I$3:$I$30)</f>
        <v>-9.9956197447526943E-2</v>
      </c>
      <c r="T9" s="18">
        <f>PEARSON('dane po Vs'!T3:T30,'dane po Vs'!$I$3:$I$30)</f>
        <v>-0.21565855422467115</v>
      </c>
      <c r="U9" s="18">
        <f>PEARSON('dane po Vs'!U3:U30,'dane po Vs'!$I$3:$I$30)</f>
        <v>-4.2035889476019963E-3</v>
      </c>
      <c r="V9" s="18">
        <f>PEARSON('dane po Vs'!V3:V30,'dane po Vs'!$I$3:$I$30)</f>
        <v>-0.29263802180247328</v>
      </c>
      <c r="W9" s="1"/>
      <c r="X9" s="24" t="s">
        <v>12</v>
      </c>
      <c r="Y9" s="24">
        <f t="shared" si="1"/>
        <v>0</v>
      </c>
      <c r="Z9" s="24">
        <f t="shared" si="2"/>
        <v>0</v>
      </c>
      <c r="AA9" s="24">
        <f t="shared" si="3"/>
        <v>0</v>
      </c>
      <c r="AB9" s="24">
        <f t="shared" si="4"/>
        <v>0</v>
      </c>
      <c r="AC9" s="24">
        <f t="shared" si="5"/>
        <v>0</v>
      </c>
      <c r="AD9" s="24">
        <f t="shared" si="6"/>
        <v>0</v>
      </c>
      <c r="AE9" s="24">
        <f t="shared" si="7"/>
        <v>0</v>
      </c>
      <c r="AF9" s="24">
        <f t="shared" si="8"/>
        <v>1.0000000000000002</v>
      </c>
      <c r="AG9" s="24">
        <f t="shared" si="9"/>
        <v>6.3635269251569426E-2</v>
      </c>
      <c r="AH9" s="24">
        <f t="shared" si="10"/>
        <v>0.30046672299386601</v>
      </c>
      <c r="AI9" s="24">
        <f t="shared" si="11"/>
        <v>0.29052395450708063</v>
      </c>
      <c r="AJ9" s="24">
        <f t="shared" si="12"/>
        <v>0.15677484301138811</v>
      </c>
      <c r="AK9" s="24">
        <f t="shared" si="13"/>
        <v>5.4344360040918756E-2</v>
      </c>
      <c r="AL9" s="24">
        <f t="shared" si="14"/>
        <v>2.21987463149893E-2</v>
      </c>
      <c r="AM9" s="24">
        <f t="shared" si="15"/>
        <v>9.7427028108775252E-2</v>
      </c>
      <c r="AN9" s="24">
        <f t="shared" si="16"/>
        <v>8.9929649510030782E-2</v>
      </c>
      <c r="AO9" s="24">
        <f t="shared" si="17"/>
        <v>0.25088768846829212</v>
      </c>
      <c r="AP9" s="24">
        <f t="shared" si="18"/>
        <v>9.9956197447526943E-2</v>
      </c>
      <c r="AQ9" s="24">
        <f t="shared" si="19"/>
        <v>0.21565855422467115</v>
      </c>
      <c r="AR9" s="24">
        <f t="shared" si="20"/>
        <v>4.2035889476019963E-3</v>
      </c>
      <c r="AS9" s="28">
        <f t="shared" si="21"/>
        <v>0.29263802180247328</v>
      </c>
    </row>
    <row r="10" spans="1:45" x14ac:dyDescent="0.2">
      <c r="A10" t="s">
        <v>13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0.99999999999999989</v>
      </c>
      <c r="K10" s="1">
        <f>PEARSON('dane po Vs'!K3:K30,'dane po Vs'!$J$3:$J$30)</f>
        <v>0.39128321940413174</v>
      </c>
      <c r="L10" s="1">
        <f>PEARSON('dane po Vs'!L3:L30,'dane po Vs'!$J$3:$J$30)</f>
        <v>-0.24467981442537473</v>
      </c>
      <c r="M10" s="1">
        <f>PEARSON('dane po Vs'!M3:M30,'dane po Vs'!$J$3:$J$30)</f>
        <v>0.16350072416198477</v>
      </c>
      <c r="N10" s="18">
        <f>PEARSON('dane po Vs'!N3:N30,'dane po Vs'!$J$3:$J$30)</f>
        <v>-0.38528935281418186</v>
      </c>
      <c r="O10" s="18">
        <f>PEARSON('dane po Vs'!O3:O30,'dane po Vs'!$J$3:$J$30)</f>
        <v>-6.4211774992879403E-2</v>
      </c>
      <c r="P10" s="18">
        <f>PEARSON('dane po Vs'!P3:P30,'dane po Vs'!$J$3:$J$30)</f>
        <v>-0.28530779871480105</v>
      </c>
      <c r="Q10" s="18">
        <f>PEARSON('dane po Vs'!Q3:Q30,'dane po Vs'!$J$3:$J$30)</f>
        <v>0.41133703971128599</v>
      </c>
      <c r="R10" s="18">
        <f>PEARSON('dane po Vs'!R3:R30,'dane po Vs'!$J$3:$J$30)</f>
        <v>-0.16492825041720854</v>
      </c>
      <c r="S10" s="18">
        <f>PEARSON('dane po Vs'!S3:S30,'dane po Vs'!$J$3:$J$30)</f>
        <v>-0.42213307736456568</v>
      </c>
      <c r="T10" s="18">
        <f>PEARSON('dane po Vs'!T3:T30,'dane po Vs'!$J$3:$J$30)</f>
        <v>-0.24668650955190549</v>
      </c>
      <c r="U10" s="18">
        <f>PEARSON('dane po Vs'!U3:U30,'dane po Vs'!$J$3:$J$30)</f>
        <v>-0.15745414210219799</v>
      </c>
      <c r="V10" s="18">
        <f>PEARSON('dane po Vs'!V3:V30,'dane po Vs'!$J$3:$J$30)</f>
        <v>-5.4250984839402322E-3</v>
      </c>
      <c r="W10" s="1"/>
      <c r="X10" s="24" t="s">
        <v>13</v>
      </c>
      <c r="Y10" s="24">
        <f t="shared" si="1"/>
        <v>0</v>
      </c>
      <c r="Z10" s="24">
        <f t="shared" si="2"/>
        <v>0</v>
      </c>
      <c r="AA10" s="24">
        <f t="shared" si="3"/>
        <v>0</v>
      </c>
      <c r="AB10" s="24">
        <f t="shared" si="4"/>
        <v>0</v>
      </c>
      <c r="AC10" s="24">
        <f t="shared" si="5"/>
        <v>0</v>
      </c>
      <c r="AD10" s="24">
        <f t="shared" si="6"/>
        <v>0</v>
      </c>
      <c r="AE10" s="24">
        <f t="shared" si="7"/>
        <v>0</v>
      </c>
      <c r="AF10" s="24">
        <f t="shared" si="8"/>
        <v>0</v>
      </c>
      <c r="AG10" s="24">
        <f t="shared" si="9"/>
        <v>0.99999999999999989</v>
      </c>
      <c r="AH10" s="24">
        <f t="shared" si="10"/>
        <v>0.39128321940413174</v>
      </c>
      <c r="AI10" s="24">
        <f t="shared" si="11"/>
        <v>0.24467981442537473</v>
      </c>
      <c r="AJ10" s="24">
        <f t="shared" si="12"/>
        <v>0.16350072416198477</v>
      </c>
      <c r="AK10" s="24">
        <f t="shared" si="13"/>
        <v>0.38528935281418186</v>
      </c>
      <c r="AL10" s="24">
        <f t="shared" si="14"/>
        <v>6.4211774992879403E-2</v>
      </c>
      <c r="AM10" s="24">
        <f t="shared" si="15"/>
        <v>0.28530779871480105</v>
      </c>
      <c r="AN10" s="24">
        <f t="shared" si="16"/>
        <v>0.41133703971128599</v>
      </c>
      <c r="AO10" s="24">
        <f t="shared" si="17"/>
        <v>0.16492825041720854</v>
      </c>
      <c r="AP10" s="24">
        <f t="shared" si="18"/>
        <v>0.42213307736456568</v>
      </c>
      <c r="AQ10" s="24">
        <f t="shared" si="19"/>
        <v>0.24668650955190549</v>
      </c>
      <c r="AR10" s="24">
        <f t="shared" si="20"/>
        <v>0.15745414210219799</v>
      </c>
      <c r="AS10" s="28">
        <f t="shared" si="21"/>
        <v>5.4250984839402322E-3</v>
      </c>
    </row>
    <row r="11" spans="1:45" x14ac:dyDescent="0.2">
      <c r="A1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-0.23279955998751931</v>
      </c>
      <c r="M11" s="1">
        <f>PEARSON('dane po Vs'!M3:M30,'dane po Vs'!$K$3:$K$30)</f>
        <v>0.10271895974516733</v>
      </c>
      <c r="N11" s="18">
        <f>PEARSON('dane po Vs'!N3:N30,'dane po Vs'!$K$3:$K$30)</f>
        <v>-0.25313714188332187</v>
      </c>
      <c r="O11" s="18">
        <f>PEARSON('dane po Vs'!O3:O30,'dane po Vs'!$K$3:$K$30)</f>
        <v>-0.2511023740999499</v>
      </c>
      <c r="P11" s="18">
        <f>PEARSON('dane po Vs'!P3:P30,'dane po Vs'!$K$3:$K$30)</f>
        <v>-0.39145510923842924</v>
      </c>
      <c r="Q11" s="18">
        <f>PEARSON('dane po Vs'!Q3:Q30,'dane po Vs'!$K$3:$K$30)</f>
        <v>0.55595235361269724</v>
      </c>
      <c r="R11" s="18">
        <f>PEARSON('dane po Vs'!R3:R30,'dane po Vs'!$K$3:$K$30)</f>
        <v>7.4408792276541971E-2</v>
      </c>
      <c r="S11" s="18">
        <f>PEARSON('dane po Vs'!S3:S30,'dane po Vs'!$K$3:$K$30)</f>
        <v>-0.28740416848473338</v>
      </c>
      <c r="T11" s="18">
        <f>PEARSON('dane po Vs'!T3:T30,'dane po Vs'!$K$3:$K$30)</f>
        <v>-0.36626044782668199</v>
      </c>
      <c r="U11" s="18">
        <f>PEARSON('dane po Vs'!U3:U30,'dane po Vs'!$K$3:$K$30)</f>
        <v>-0.2950154254440181</v>
      </c>
      <c r="V11" s="18">
        <f>PEARSON('dane po Vs'!V3:V30,'dane po Vs'!$K$3:$K$30)</f>
        <v>-0.11670747721853603</v>
      </c>
      <c r="W11" s="1"/>
      <c r="X11" s="24" t="s">
        <v>14</v>
      </c>
      <c r="Y11" s="24">
        <f t="shared" si="1"/>
        <v>0</v>
      </c>
      <c r="Z11" s="24">
        <f t="shared" si="2"/>
        <v>0</v>
      </c>
      <c r="AA11" s="24">
        <f t="shared" si="3"/>
        <v>0</v>
      </c>
      <c r="AB11" s="24">
        <f t="shared" si="4"/>
        <v>0</v>
      </c>
      <c r="AC11" s="24">
        <f t="shared" si="5"/>
        <v>0</v>
      </c>
      <c r="AD11" s="24">
        <f t="shared" si="6"/>
        <v>0</v>
      </c>
      <c r="AE11" s="24">
        <f t="shared" si="7"/>
        <v>0</v>
      </c>
      <c r="AF11" s="24">
        <f t="shared" si="8"/>
        <v>0</v>
      </c>
      <c r="AG11" s="24">
        <f t="shared" si="9"/>
        <v>0</v>
      </c>
      <c r="AH11" s="24">
        <f t="shared" si="10"/>
        <v>1</v>
      </c>
      <c r="AI11" s="24">
        <f t="shared" si="11"/>
        <v>0.23279955998751931</v>
      </c>
      <c r="AJ11" s="24">
        <f t="shared" si="12"/>
        <v>0.10271895974516733</v>
      </c>
      <c r="AK11" s="24">
        <f t="shared" si="13"/>
        <v>0.25313714188332187</v>
      </c>
      <c r="AL11" s="24">
        <f t="shared" si="14"/>
        <v>0.2511023740999499</v>
      </c>
      <c r="AM11" s="24">
        <f t="shared" si="15"/>
        <v>0.39145510923842924</v>
      </c>
      <c r="AN11" s="24">
        <f t="shared" si="16"/>
        <v>0.55595235361269724</v>
      </c>
      <c r="AO11" s="24">
        <f t="shared" si="17"/>
        <v>7.4408792276541971E-2</v>
      </c>
      <c r="AP11" s="24">
        <f t="shared" si="18"/>
        <v>0.28740416848473338</v>
      </c>
      <c r="AQ11" s="24">
        <f t="shared" si="19"/>
        <v>0.36626044782668199</v>
      </c>
      <c r="AR11" s="24">
        <f t="shared" si="20"/>
        <v>0.2950154254440181</v>
      </c>
      <c r="AS11" s="28">
        <f t="shared" si="21"/>
        <v>0.11670747721853603</v>
      </c>
    </row>
    <row r="12" spans="1:45" x14ac:dyDescent="0.2">
      <c r="A12" t="s">
        <v>15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1</v>
      </c>
      <c r="M12" s="1">
        <f>PEARSON('dane po Vs'!M3:M30,'dane po Vs'!$L$3:$L$30)</f>
        <v>-0.16270594503382538</v>
      </c>
      <c r="N12" s="19">
        <f>PEARSON('dane po Vs'!N3:N30,'dane po Vs'!$L$3:$L$30)</f>
        <v>0.59991437208525777</v>
      </c>
      <c r="O12" s="18">
        <f>PEARSON('dane po Vs'!O3:O30,'dane po Vs'!$L$3:$L$30)</f>
        <v>0.22027620038080037</v>
      </c>
      <c r="P12" s="18">
        <f>PEARSON('dane po Vs'!P3:P30,'dane po Vs'!$L$3:$L$30)</f>
        <v>8.2353077183562204E-2</v>
      </c>
      <c r="Q12" s="18">
        <f>PEARSON('dane po Vs'!Q3:Q30,'dane po Vs'!$L$3:$L$30)</f>
        <v>-7.3948523234742825E-2</v>
      </c>
      <c r="R12" s="18">
        <f>PEARSON('dane po Vs'!R3:R30,'dane po Vs'!$L$3:$L$30)</f>
        <v>-0.1686180622399627</v>
      </c>
      <c r="S12" s="18">
        <f>PEARSON('dane po Vs'!S3:S30,'dane po Vs'!$L$3:$L$30)</f>
        <v>1.477586761344735E-2</v>
      </c>
      <c r="T12" s="18">
        <f>PEARSON('dane po Vs'!T3:T30,'dane po Vs'!$L$3:$L$30)</f>
        <v>0.12713224008968305</v>
      </c>
      <c r="U12" s="18">
        <f>PEARSON('dane po Vs'!U3:U30,'dane po Vs'!$L$3:$L$30)</f>
        <v>7.7670849939853792E-2</v>
      </c>
      <c r="V12" s="18">
        <f>PEARSON('dane po Vs'!V3:V30,'dane po Vs'!$L$3:$L$30)</f>
        <v>-0.24003204116479526</v>
      </c>
      <c r="W12" s="1"/>
      <c r="X12" s="24" t="s">
        <v>15</v>
      </c>
      <c r="Y12" s="24">
        <f t="shared" si="1"/>
        <v>0</v>
      </c>
      <c r="Z12" s="24">
        <f t="shared" si="2"/>
        <v>0</v>
      </c>
      <c r="AA12" s="24">
        <f t="shared" si="3"/>
        <v>0</v>
      </c>
      <c r="AB12" s="24">
        <f t="shared" si="4"/>
        <v>0</v>
      </c>
      <c r="AC12" s="24">
        <f t="shared" si="5"/>
        <v>0</v>
      </c>
      <c r="AD12" s="24">
        <f t="shared" si="6"/>
        <v>0</v>
      </c>
      <c r="AE12" s="24">
        <f t="shared" si="7"/>
        <v>0</v>
      </c>
      <c r="AF12" s="24">
        <f t="shared" si="8"/>
        <v>0</v>
      </c>
      <c r="AG12" s="24">
        <f t="shared" si="9"/>
        <v>0</v>
      </c>
      <c r="AH12" s="24">
        <f t="shared" si="10"/>
        <v>0</v>
      </c>
      <c r="AI12" s="24">
        <f t="shared" si="11"/>
        <v>1</v>
      </c>
      <c r="AJ12" s="24">
        <f t="shared" si="12"/>
        <v>0.16270594503382538</v>
      </c>
      <c r="AK12" s="24">
        <f t="shared" si="13"/>
        <v>0.59991437208525777</v>
      </c>
      <c r="AL12" s="24">
        <f t="shared" si="14"/>
        <v>0.22027620038080037</v>
      </c>
      <c r="AM12" s="24">
        <f t="shared" si="15"/>
        <v>8.2353077183562204E-2</v>
      </c>
      <c r="AN12" s="24">
        <f t="shared" si="16"/>
        <v>7.3948523234742825E-2</v>
      </c>
      <c r="AO12" s="24">
        <f t="shared" si="17"/>
        <v>0.1686180622399627</v>
      </c>
      <c r="AP12" s="24">
        <f t="shared" si="18"/>
        <v>1.477586761344735E-2</v>
      </c>
      <c r="AQ12" s="24">
        <f t="shared" si="19"/>
        <v>0.12713224008968305</v>
      </c>
      <c r="AR12" s="24">
        <f t="shared" si="20"/>
        <v>7.7670849939853792E-2</v>
      </c>
      <c r="AS12" s="28">
        <f t="shared" si="21"/>
        <v>0.24003204116479526</v>
      </c>
    </row>
    <row r="13" spans="1:45" x14ac:dyDescent="0.2">
      <c r="A13" t="s">
        <v>16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0.99999999999999989</v>
      </c>
      <c r="N13" s="18">
        <f>PEARSON('dane po Vs'!N3:N30,'dane po Vs'!$M$3:$M$30)</f>
        <v>-0.24266660147085881</v>
      </c>
      <c r="O13" s="18">
        <f>PEARSON('dane po Vs'!O3:O30,'dane po Vs'!$M$3:$M$30)</f>
        <v>3.1662162407541911E-2</v>
      </c>
      <c r="P13" s="18">
        <f>PEARSON('dane po Vs'!P3:P30,'dane po Vs'!$M$3:$M$30)</f>
        <v>-0.29107839020582754</v>
      </c>
      <c r="Q13" s="18">
        <f>PEARSON('dane po Vs'!Q3:Q30,'dane po Vs'!$M$3:$M$30)</f>
        <v>-0.18568759629228715</v>
      </c>
      <c r="R13" s="18">
        <f>PEARSON('dane po Vs'!R3:R30,'dane po Vs'!$M$3:$M$30)</f>
        <v>0.20188443278767845</v>
      </c>
      <c r="S13" s="18">
        <f>PEARSON('dane po Vs'!S3:S30,'dane po Vs'!$M$3:$M$30)</f>
        <v>3.4191072721155638E-2</v>
      </c>
      <c r="T13" s="18">
        <f>PEARSON('dane po Vs'!T3:T30,'dane po Vs'!$M$3:$M$30)</f>
        <v>0.22037076800293032</v>
      </c>
      <c r="U13" s="18">
        <f>PEARSON('dane po Vs'!U3:U30,'dane po Vs'!$M$3:$M$30)</f>
        <v>6.610251786529954E-2</v>
      </c>
      <c r="V13" s="18">
        <f>PEARSON('dane po Vs'!V3:V30,'dane po Vs'!$M$3:$M$30)</f>
        <v>0.49199368235281088</v>
      </c>
      <c r="W13" s="1"/>
      <c r="X13" s="24" t="s">
        <v>16</v>
      </c>
      <c r="Y13" s="24">
        <f t="shared" si="1"/>
        <v>0</v>
      </c>
      <c r="Z13" s="24">
        <f t="shared" si="2"/>
        <v>0</v>
      </c>
      <c r="AA13" s="24">
        <f t="shared" si="3"/>
        <v>0</v>
      </c>
      <c r="AB13" s="24">
        <f t="shared" si="4"/>
        <v>0</v>
      </c>
      <c r="AC13" s="24">
        <f t="shared" si="5"/>
        <v>0</v>
      </c>
      <c r="AD13" s="24">
        <f t="shared" si="6"/>
        <v>0</v>
      </c>
      <c r="AE13" s="24">
        <f t="shared" si="7"/>
        <v>0</v>
      </c>
      <c r="AF13" s="24">
        <f t="shared" si="8"/>
        <v>0</v>
      </c>
      <c r="AG13" s="24">
        <f t="shared" si="9"/>
        <v>0</v>
      </c>
      <c r="AH13" s="24">
        <f t="shared" si="10"/>
        <v>0</v>
      </c>
      <c r="AI13" s="24">
        <f t="shared" si="11"/>
        <v>0</v>
      </c>
      <c r="AJ13" s="24">
        <f t="shared" si="12"/>
        <v>0.99999999999999989</v>
      </c>
      <c r="AK13" s="24">
        <f t="shared" si="13"/>
        <v>0.24266660147085881</v>
      </c>
      <c r="AL13" s="24">
        <f t="shared" si="14"/>
        <v>3.1662162407541911E-2</v>
      </c>
      <c r="AM13" s="24">
        <f t="shared" si="15"/>
        <v>0.29107839020582754</v>
      </c>
      <c r="AN13" s="24">
        <f t="shared" si="16"/>
        <v>0.18568759629228715</v>
      </c>
      <c r="AO13" s="24">
        <f t="shared" si="17"/>
        <v>0.20188443278767845</v>
      </c>
      <c r="AP13" s="24">
        <f t="shared" si="18"/>
        <v>3.4191072721155638E-2</v>
      </c>
      <c r="AQ13" s="24">
        <f t="shared" si="19"/>
        <v>0.22037076800293032</v>
      </c>
      <c r="AR13" s="24">
        <f t="shared" si="20"/>
        <v>6.610251786529954E-2</v>
      </c>
      <c r="AS13" s="26">
        <f t="shared" si="21"/>
        <v>0.49199368235281088</v>
      </c>
    </row>
    <row r="14" spans="1:45" x14ac:dyDescent="0.2">
      <c r="A14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8">
        <f>PEARSON('dane po Vs'!N3:N30,'dane po Vs'!$N$3:$N$30)</f>
        <v>1</v>
      </c>
      <c r="O14" s="18">
        <f>PEARSON('dane po Vs'!O3:O30,'dane po Vs'!$N$3:$N$30)</f>
        <v>0.23051351310788656</v>
      </c>
      <c r="P14" s="18">
        <f>PEARSON('dane po Vs'!P3:P30,'dane po Vs'!$N$3:$N$30)</f>
        <v>-4.0915096917051155E-2</v>
      </c>
      <c r="Q14" s="18">
        <f>PEARSON('dane po Vs'!Q3:Q30,'dane po Vs'!$N$3:$N$30)</f>
        <v>-0.18410049693112929</v>
      </c>
      <c r="R14" s="18">
        <f>PEARSON('dane po Vs'!R3:R30,'dane po Vs'!$N$3:$N$30)</f>
        <v>-4.536282382292843E-2</v>
      </c>
      <c r="S14" s="18">
        <f>PEARSON('dane po Vs'!S3:S30,'dane po Vs'!$N$3:$N$30)</f>
        <v>-2.2620420761763304E-2</v>
      </c>
      <c r="T14" s="18">
        <f>PEARSON('dane po Vs'!T3:T30,'dane po Vs'!$N$3:$N$30)</f>
        <v>-8.083967071779341E-2</v>
      </c>
      <c r="U14" s="18">
        <f>PEARSON('dane po Vs'!U3:U30,'dane po Vs'!$N$3:$N$30)</f>
        <v>-0.29290585972826905</v>
      </c>
      <c r="V14" s="18">
        <f>PEARSON('dane po Vs'!V3:V30,'dane po Vs'!$N$3:$N$30)</f>
        <v>-0.14776861927901314</v>
      </c>
      <c r="W14" s="1"/>
      <c r="X14" s="24" t="s">
        <v>17</v>
      </c>
      <c r="Y14" s="24">
        <f t="shared" si="1"/>
        <v>0</v>
      </c>
      <c r="Z14" s="24">
        <f t="shared" si="2"/>
        <v>0</v>
      </c>
      <c r="AA14" s="24">
        <f t="shared" si="3"/>
        <v>0</v>
      </c>
      <c r="AB14" s="24">
        <f t="shared" si="4"/>
        <v>0</v>
      </c>
      <c r="AC14" s="24">
        <f t="shared" si="5"/>
        <v>0</v>
      </c>
      <c r="AD14" s="24">
        <f t="shared" si="6"/>
        <v>0</v>
      </c>
      <c r="AE14" s="24">
        <f t="shared" si="7"/>
        <v>0</v>
      </c>
      <c r="AF14" s="24">
        <f t="shared" si="8"/>
        <v>0</v>
      </c>
      <c r="AG14" s="24">
        <f t="shared" si="9"/>
        <v>0</v>
      </c>
      <c r="AH14" s="24">
        <f t="shared" si="10"/>
        <v>0</v>
      </c>
      <c r="AI14" s="24">
        <f t="shared" si="11"/>
        <v>0</v>
      </c>
      <c r="AJ14" s="24">
        <f t="shared" si="12"/>
        <v>0</v>
      </c>
      <c r="AK14" s="24">
        <f t="shared" si="13"/>
        <v>1</v>
      </c>
      <c r="AL14" s="24">
        <f t="shared" si="14"/>
        <v>0.23051351310788656</v>
      </c>
      <c r="AM14" s="24">
        <f t="shared" si="15"/>
        <v>4.0915096917051155E-2</v>
      </c>
      <c r="AN14" s="24">
        <f t="shared" si="16"/>
        <v>0.18410049693112929</v>
      </c>
      <c r="AO14" s="24">
        <f t="shared" si="17"/>
        <v>4.536282382292843E-2</v>
      </c>
      <c r="AP14" s="24">
        <f t="shared" si="18"/>
        <v>2.2620420761763304E-2</v>
      </c>
      <c r="AQ14" s="24">
        <f t="shared" si="19"/>
        <v>8.083967071779341E-2</v>
      </c>
      <c r="AR14" s="24">
        <f t="shared" si="20"/>
        <v>0.29290585972826905</v>
      </c>
      <c r="AS14" s="28">
        <f t="shared" si="21"/>
        <v>0.14776861927901314</v>
      </c>
    </row>
    <row r="15" spans="1:45" x14ac:dyDescent="0.2">
      <c r="A15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8"/>
      <c r="O15" s="18">
        <f>PEARSON('dane po Vs'!O3:O30,'dane po Vs'!$O$3:$O$30)</f>
        <v>1</v>
      </c>
      <c r="P15" s="18">
        <f>PEARSON('dane po Vs'!P3:P30,'dane po Vs'!$O$3:$O$30)</f>
        <v>-0.11128203831981154</v>
      </c>
      <c r="Q15" s="18">
        <f>PEARSON('dane po Vs'!Q3:Q30,'dane po Vs'!$O$3:$O$30)</f>
        <v>-3.9658879032056463E-2</v>
      </c>
      <c r="R15" s="18">
        <f>PEARSON('dane po Vs'!R3:R30,'dane po Vs'!$O$3:$O$30)</f>
        <v>-0.13431575894724054</v>
      </c>
      <c r="S15" s="18">
        <f>PEARSON('dane po Vs'!S3:S30,'dane po Vs'!$O$3:$O$30)</f>
        <v>-0.27432440583227613</v>
      </c>
      <c r="T15" s="18">
        <f>PEARSON('dane po Vs'!T3:T30,'dane po Vs'!$O$3:$O$30)</f>
        <v>-8.8723921078127849E-2</v>
      </c>
      <c r="U15" s="18">
        <f>PEARSON('dane po Vs'!U3:U30,'dane po Vs'!$O$3:$O$30)</f>
        <v>0.21970256366624655</v>
      </c>
      <c r="V15" s="18">
        <f>PEARSON('dane po Vs'!V3:V30,'dane po Vs'!$O$3:$O$30)</f>
        <v>4.120092391902009E-2</v>
      </c>
      <c r="W15" s="1"/>
      <c r="X15" s="24" t="s">
        <v>18</v>
      </c>
      <c r="Y15" s="24">
        <f t="shared" si="1"/>
        <v>0</v>
      </c>
      <c r="Z15" s="24">
        <f t="shared" si="2"/>
        <v>0</v>
      </c>
      <c r="AA15" s="24">
        <f t="shared" si="3"/>
        <v>0</v>
      </c>
      <c r="AB15" s="24">
        <f t="shared" si="4"/>
        <v>0</v>
      </c>
      <c r="AC15" s="24">
        <f t="shared" si="5"/>
        <v>0</v>
      </c>
      <c r="AD15" s="24">
        <f t="shared" si="6"/>
        <v>0</v>
      </c>
      <c r="AE15" s="24">
        <f t="shared" si="7"/>
        <v>0</v>
      </c>
      <c r="AF15" s="24">
        <f t="shared" si="8"/>
        <v>0</v>
      </c>
      <c r="AG15" s="24">
        <f t="shared" si="9"/>
        <v>0</v>
      </c>
      <c r="AH15" s="24">
        <f t="shared" si="10"/>
        <v>0</v>
      </c>
      <c r="AI15" s="24">
        <f t="shared" si="11"/>
        <v>0</v>
      </c>
      <c r="AJ15" s="24">
        <f t="shared" si="12"/>
        <v>0</v>
      </c>
      <c r="AK15" s="24">
        <f t="shared" si="13"/>
        <v>0</v>
      </c>
      <c r="AL15" s="24">
        <f t="shared" si="14"/>
        <v>1</v>
      </c>
      <c r="AM15" s="24">
        <f t="shared" si="15"/>
        <v>0.11128203831981154</v>
      </c>
      <c r="AN15" s="24">
        <f t="shared" si="16"/>
        <v>3.9658879032056463E-2</v>
      </c>
      <c r="AO15" s="24">
        <f t="shared" si="17"/>
        <v>0.13431575894724054</v>
      </c>
      <c r="AP15" s="24">
        <f t="shared" si="18"/>
        <v>0.27432440583227613</v>
      </c>
      <c r="AQ15" s="24">
        <f t="shared" si="19"/>
        <v>8.8723921078127849E-2</v>
      </c>
      <c r="AR15" s="24">
        <f t="shared" si="20"/>
        <v>0.21970256366624655</v>
      </c>
      <c r="AS15" s="28">
        <f t="shared" si="21"/>
        <v>4.120092391902009E-2</v>
      </c>
    </row>
    <row r="16" spans="1:45" x14ac:dyDescent="0.2">
      <c r="A16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8"/>
      <c r="O16" s="18"/>
      <c r="P16" s="18">
        <f>PEARSON('dane po Vs'!P3:P30,'dane po Vs'!$P$3:$P$30)</f>
        <v>1</v>
      </c>
      <c r="Q16" s="18">
        <f>PEARSON('dane po Vs'!Q3:Q30,'dane po Vs'!$P$3:$P$30)</f>
        <v>2.039329725995704E-2</v>
      </c>
      <c r="R16" s="18">
        <f>PEARSON('dane po Vs'!R3:R30,'dane po Vs'!$P$3:$P$30)</f>
        <v>-2.2978962344273653E-2</v>
      </c>
      <c r="S16" s="18">
        <f>PEARSON('dane po Vs'!S3:S30,'dane po Vs'!$P$3:$P$30)</f>
        <v>0.39774599111387021</v>
      </c>
      <c r="T16" s="18">
        <f>PEARSON('dane po Vs'!T3:T30,'dane po Vs'!$P$3:$P$30)</f>
        <v>3.3617903028160756E-2</v>
      </c>
      <c r="U16" s="18">
        <f>PEARSON('dane po Vs'!U3:U30,'dane po Vs'!$P$3:$P$30)</f>
        <v>0.43597428361448476</v>
      </c>
      <c r="V16" s="18">
        <f>PEARSON('dane po Vs'!V3:V30,'dane po Vs'!$P$3:$P$30)</f>
        <v>-8.2776875280855533E-2</v>
      </c>
      <c r="W16" s="1"/>
      <c r="X16" s="24" t="s">
        <v>19</v>
      </c>
      <c r="Y16" s="24">
        <f t="shared" si="1"/>
        <v>0</v>
      </c>
      <c r="Z16" s="24">
        <f t="shared" si="2"/>
        <v>0</v>
      </c>
      <c r="AA16" s="24">
        <f t="shared" si="3"/>
        <v>0</v>
      </c>
      <c r="AB16" s="24">
        <f t="shared" si="4"/>
        <v>0</v>
      </c>
      <c r="AC16" s="24">
        <f t="shared" si="5"/>
        <v>0</v>
      </c>
      <c r="AD16" s="24">
        <f t="shared" si="6"/>
        <v>0</v>
      </c>
      <c r="AE16" s="24">
        <f t="shared" si="7"/>
        <v>0</v>
      </c>
      <c r="AF16" s="24">
        <f t="shared" si="8"/>
        <v>0</v>
      </c>
      <c r="AG16" s="24">
        <f t="shared" si="9"/>
        <v>0</v>
      </c>
      <c r="AH16" s="24">
        <f t="shared" si="10"/>
        <v>0</v>
      </c>
      <c r="AI16" s="24">
        <f t="shared" si="11"/>
        <v>0</v>
      </c>
      <c r="AJ16" s="24">
        <f t="shared" si="12"/>
        <v>0</v>
      </c>
      <c r="AK16" s="24">
        <f t="shared" si="13"/>
        <v>0</v>
      </c>
      <c r="AL16" s="24">
        <f t="shared" si="14"/>
        <v>0</v>
      </c>
      <c r="AM16" s="24">
        <f t="shared" si="15"/>
        <v>1</v>
      </c>
      <c r="AN16" s="24">
        <f t="shared" si="16"/>
        <v>2.039329725995704E-2</v>
      </c>
      <c r="AO16" s="24">
        <f t="shared" si="17"/>
        <v>2.2978962344273653E-2</v>
      </c>
      <c r="AP16" s="24">
        <f t="shared" si="18"/>
        <v>0.39774599111387021</v>
      </c>
      <c r="AQ16" s="24">
        <f t="shared" si="19"/>
        <v>3.3617903028160756E-2</v>
      </c>
      <c r="AR16" s="24">
        <f t="shared" si="20"/>
        <v>0.43597428361448476</v>
      </c>
      <c r="AS16" s="28">
        <f t="shared" si="21"/>
        <v>8.2776875280855533E-2</v>
      </c>
    </row>
    <row r="17" spans="1:45" x14ac:dyDescent="0.2">
      <c r="A17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f>PEARSON('dane po Vs'!Q3:Q30,'dane po Vs'!$Q$3:$Q$30)</f>
        <v>1.0000000000000002</v>
      </c>
      <c r="R17" s="1">
        <f>PEARSON('dane po Vs'!R3:R30,'dane po Vs'!$Q$3:$Q$30)</f>
        <v>-0.21708408420295328</v>
      </c>
      <c r="S17" s="1">
        <f>PEARSON('dane po Vs'!S3:S30,'dane po Vs'!$Q$3:$Q$30)</f>
        <v>-0.28576382354355845</v>
      </c>
      <c r="T17" s="1">
        <f>PEARSON('dane po Vs'!T3:T30,'dane po Vs'!$Q$3:$Q$30)</f>
        <v>-0.4453397049406233</v>
      </c>
      <c r="U17" s="1">
        <f>PEARSON('dane po Vs'!U3:U30,'dane po Vs'!$Q$3:$Q$30)</f>
        <v>-0.19808320610297953</v>
      </c>
      <c r="V17" s="1">
        <f>PEARSON('dane po Vs'!V3:V30,'dane po Vs'!$Q$3:$Q$30)</f>
        <v>-0.28101185413837404</v>
      </c>
      <c r="W17" s="1"/>
      <c r="X17" s="24" t="s">
        <v>20</v>
      </c>
      <c r="Y17" s="24">
        <f t="shared" si="1"/>
        <v>0</v>
      </c>
      <c r="Z17" s="24">
        <f t="shared" si="2"/>
        <v>0</v>
      </c>
      <c r="AA17" s="24">
        <f t="shared" si="3"/>
        <v>0</v>
      </c>
      <c r="AB17" s="24">
        <f t="shared" si="4"/>
        <v>0</v>
      </c>
      <c r="AC17" s="24">
        <f t="shared" si="5"/>
        <v>0</v>
      </c>
      <c r="AD17" s="24">
        <f t="shared" si="6"/>
        <v>0</v>
      </c>
      <c r="AE17" s="24">
        <f t="shared" si="7"/>
        <v>0</v>
      </c>
      <c r="AF17" s="24">
        <f t="shared" si="8"/>
        <v>0</v>
      </c>
      <c r="AG17" s="24">
        <f t="shared" si="9"/>
        <v>0</v>
      </c>
      <c r="AH17" s="24">
        <f t="shared" si="10"/>
        <v>0</v>
      </c>
      <c r="AI17" s="24">
        <f t="shared" si="11"/>
        <v>0</v>
      </c>
      <c r="AJ17" s="24">
        <f t="shared" si="12"/>
        <v>0</v>
      </c>
      <c r="AK17" s="24">
        <f t="shared" si="13"/>
        <v>0</v>
      </c>
      <c r="AL17" s="24">
        <f t="shared" si="14"/>
        <v>0</v>
      </c>
      <c r="AM17" s="24">
        <f t="shared" si="15"/>
        <v>0</v>
      </c>
      <c r="AN17" s="24">
        <f t="shared" si="16"/>
        <v>1.0000000000000002</v>
      </c>
      <c r="AO17" s="24">
        <f t="shared" si="17"/>
        <v>0.21708408420295328</v>
      </c>
      <c r="AP17" s="24">
        <f t="shared" si="18"/>
        <v>0.28576382354355845</v>
      </c>
      <c r="AQ17" s="24">
        <f t="shared" si="19"/>
        <v>0.4453397049406233</v>
      </c>
      <c r="AR17" s="24">
        <f t="shared" si="20"/>
        <v>0.19808320610297953</v>
      </c>
      <c r="AS17" s="28">
        <f t="shared" si="21"/>
        <v>0.28101185413837404</v>
      </c>
    </row>
    <row r="18" spans="1:45" x14ac:dyDescent="0.2">
      <c r="A18" t="s">
        <v>22</v>
      </c>
      <c r="B18" s="1"/>
      <c r="C18" s="1"/>
      <c r="D18" s="1"/>
      <c r="E18" s="1"/>
      <c r="F18" s="1"/>
      <c r="G18" s="1"/>
      <c r="R18" s="1">
        <f>PEARSON('dane po Vs'!R3:R30,'dane po Vs'!$R$3:$R$30)</f>
        <v>1</v>
      </c>
      <c r="S18" s="1">
        <f>PEARSON('dane po Vs'!S3:S30,'dane po Vs'!$R$3:$R$30)</f>
        <v>0.44819768853527919</v>
      </c>
      <c r="T18" s="1">
        <f>PEARSON('dane po Vs'!T3:T30,'dane po Vs'!$R$3:$R$30)</f>
        <v>-3.6278796365753284E-2</v>
      </c>
      <c r="U18" s="1">
        <f>PEARSON('dane po Vs'!U3:U30,'dane po Vs'!$R$3:$R$30)</f>
        <v>-0.13487040029867831</v>
      </c>
      <c r="V18" s="1">
        <f>PEARSON('dane po Vs'!V3:V30,'dane po Vs'!$R$3:$R$30)</f>
        <v>0.73043448050449677</v>
      </c>
      <c r="W18" s="1"/>
      <c r="X18" s="24" t="s">
        <v>22</v>
      </c>
      <c r="Y18" s="24">
        <f t="shared" si="1"/>
        <v>0</v>
      </c>
      <c r="Z18" s="24">
        <f t="shared" si="2"/>
        <v>0</v>
      </c>
      <c r="AA18" s="24">
        <f t="shared" si="3"/>
        <v>0</v>
      </c>
      <c r="AB18" s="24">
        <f t="shared" si="4"/>
        <v>0</v>
      </c>
      <c r="AC18" s="24">
        <f t="shared" si="5"/>
        <v>0</v>
      </c>
      <c r="AD18" s="24">
        <f t="shared" si="6"/>
        <v>0</v>
      </c>
      <c r="AE18" s="24">
        <f t="shared" si="7"/>
        <v>0</v>
      </c>
      <c r="AF18" s="24">
        <f t="shared" si="8"/>
        <v>0</v>
      </c>
      <c r="AG18" s="24">
        <f t="shared" si="9"/>
        <v>0</v>
      </c>
      <c r="AH18" s="24">
        <f t="shared" si="10"/>
        <v>0</v>
      </c>
      <c r="AI18" s="24">
        <f t="shared" si="11"/>
        <v>0</v>
      </c>
      <c r="AJ18" s="24">
        <f t="shared" si="12"/>
        <v>0</v>
      </c>
      <c r="AK18" s="24">
        <f t="shared" si="13"/>
        <v>0</v>
      </c>
      <c r="AL18" s="24">
        <f t="shared" si="14"/>
        <v>0</v>
      </c>
      <c r="AM18" s="24">
        <f t="shared" si="15"/>
        <v>0</v>
      </c>
      <c r="AN18" s="24">
        <f t="shared" si="16"/>
        <v>0</v>
      </c>
      <c r="AO18" s="24">
        <f t="shared" si="17"/>
        <v>1</v>
      </c>
      <c r="AP18" s="24">
        <f t="shared" si="18"/>
        <v>0.44819768853527919</v>
      </c>
      <c r="AQ18" s="24">
        <f t="shared" si="19"/>
        <v>3.6278796365753284E-2</v>
      </c>
      <c r="AR18" s="24">
        <f t="shared" si="20"/>
        <v>0.13487040029867831</v>
      </c>
      <c r="AS18" s="26">
        <f t="shared" si="21"/>
        <v>0.73043448050449677</v>
      </c>
    </row>
    <row r="19" spans="1:45" x14ac:dyDescent="0.2">
      <c r="A19" t="s">
        <v>23</v>
      </c>
      <c r="B19" s="1"/>
      <c r="C19" s="1"/>
      <c r="D19" s="1"/>
      <c r="E19" s="1"/>
      <c r="F19" s="1"/>
      <c r="G19" s="1"/>
      <c r="H19" s="1"/>
      <c r="R19" s="1"/>
      <c r="S19" s="1">
        <f>PEARSON('dane po Vs'!S3:S30,'dane po Vs'!$S$3:$S$30)</f>
        <v>0.99999999999999989</v>
      </c>
      <c r="T19" s="1">
        <f>PEARSON('dane po Vs'!T3:T30,'dane po Vs'!$S$3:$S$30)</f>
        <v>9.9499681326659151E-2</v>
      </c>
      <c r="U19" s="1">
        <f>PEARSON('dane po Vs'!U3:U30,'dane po Vs'!$S$3:$S$30)</f>
        <v>8.7214663028542753E-3</v>
      </c>
      <c r="V19" s="1">
        <f>PEARSON('dane po Vs'!V3:V30,'dane po Vs'!$S$3:$S$30)</f>
        <v>0.28257349587453578</v>
      </c>
      <c r="W19" s="1"/>
      <c r="X19" s="24" t="s">
        <v>23</v>
      </c>
      <c r="Y19" s="24">
        <f t="shared" si="1"/>
        <v>0</v>
      </c>
      <c r="Z19" s="24">
        <f t="shared" si="2"/>
        <v>0</v>
      </c>
      <c r="AA19" s="24">
        <f t="shared" si="3"/>
        <v>0</v>
      </c>
      <c r="AB19" s="24">
        <f t="shared" si="4"/>
        <v>0</v>
      </c>
      <c r="AC19" s="24">
        <f t="shared" si="5"/>
        <v>0</v>
      </c>
      <c r="AD19" s="24">
        <f t="shared" si="6"/>
        <v>0</v>
      </c>
      <c r="AE19" s="24">
        <f t="shared" si="7"/>
        <v>0</v>
      </c>
      <c r="AF19" s="24">
        <f t="shared" si="8"/>
        <v>0</v>
      </c>
      <c r="AG19" s="24">
        <f t="shared" si="9"/>
        <v>0</v>
      </c>
      <c r="AH19" s="24">
        <f t="shared" si="10"/>
        <v>0</v>
      </c>
      <c r="AI19" s="24">
        <f t="shared" si="11"/>
        <v>0</v>
      </c>
      <c r="AJ19" s="24">
        <f t="shared" si="12"/>
        <v>0</v>
      </c>
      <c r="AK19" s="24">
        <f t="shared" si="13"/>
        <v>0</v>
      </c>
      <c r="AL19" s="24">
        <f t="shared" si="14"/>
        <v>0</v>
      </c>
      <c r="AM19" s="24">
        <f t="shared" si="15"/>
        <v>0</v>
      </c>
      <c r="AN19" s="24">
        <f t="shared" si="16"/>
        <v>0</v>
      </c>
      <c r="AO19" s="24">
        <f>AP18</f>
        <v>0.44819768853527919</v>
      </c>
      <c r="AP19" s="24">
        <f t="shared" si="18"/>
        <v>0.99999999999999989</v>
      </c>
      <c r="AQ19" s="24">
        <f t="shared" si="19"/>
        <v>9.9499681326659151E-2</v>
      </c>
      <c r="AR19" s="24">
        <f t="shared" si="20"/>
        <v>8.7214663028542753E-3</v>
      </c>
      <c r="AS19" s="28">
        <f t="shared" si="21"/>
        <v>0.28257349587453578</v>
      </c>
    </row>
    <row r="20" spans="1:45" x14ac:dyDescent="0.2">
      <c r="A20" t="s">
        <v>24</v>
      </c>
      <c r="B20" s="1"/>
      <c r="C20" s="1"/>
      <c r="D20" s="1"/>
      <c r="E20" s="1"/>
      <c r="F20" s="1"/>
      <c r="G20" s="1"/>
      <c r="H20" s="1"/>
      <c r="R20" s="1"/>
      <c r="S20" s="1"/>
      <c r="T20" s="1">
        <f>PEARSON('dane po Vs'!T3:T30,'dane po Vs'!$T$3:$T$30)</f>
        <v>1</v>
      </c>
      <c r="U20" s="1">
        <f>PEARSON('dane po Vs'!U3:U30,'dane po Vs'!$T$3:$T$30)</f>
        <v>0.22565446064757924</v>
      </c>
      <c r="V20" s="1">
        <f>PEARSON('dane po Vs'!V3:V30,'dane po Vs'!$T$3:$T$30)</f>
        <v>0.13195610602740204</v>
      </c>
      <c r="W20" s="1"/>
      <c r="X20" s="24" t="s">
        <v>24</v>
      </c>
      <c r="Y20" s="24">
        <f t="shared" si="1"/>
        <v>0</v>
      </c>
      <c r="Z20" s="24">
        <f t="shared" si="2"/>
        <v>0</v>
      </c>
      <c r="AA20" s="24">
        <f t="shared" si="3"/>
        <v>0</v>
      </c>
      <c r="AB20" s="24">
        <f t="shared" si="4"/>
        <v>0</v>
      </c>
      <c r="AC20" s="24">
        <f t="shared" si="5"/>
        <v>0</v>
      </c>
      <c r="AD20" s="24">
        <f t="shared" si="6"/>
        <v>0</v>
      </c>
      <c r="AE20" s="24">
        <f t="shared" si="7"/>
        <v>0</v>
      </c>
      <c r="AF20" s="24">
        <f t="shared" si="8"/>
        <v>0</v>
      </c>
      <c r="AG20" s="24">
        <f t="shared" si="9"/>
        <v>0</v>
      </c>
      <c r="AH20" s="24">
        <f t="shared" si="10"/>
        <v>0</v>
      </c>
      <c r="AI20" s="24">
        <f t="shared" si="11"/>
        <v>0</v>
      </c>
      <c r="AJ20" s="24">
        <f t="shared" si="12"/>
        <v>0</v>
      </c>
      <c r="AK20" s="24">
        <f t="shared" si="13"/>
        <v>0</v>
      </c>
      <c r="AL20" s="24">
        <f t="shared" si="14"/>
        <v>0</v>
      </c>
      <c r="AM20" s="24">
        <f t="shared" si="15"/>
        <v>0</v>
      </c>
      <c r="AN20" s="24">
        <f t="shared" si="16"/>
        <v>0</v>
      </c>
      <c r="AO20" s="24">
        <f t="shared" si="17"/>
        <v>0</v>
      </c>
      <c r="AP20" s="24">
        <f t="shared" si="18"/>
        <v>0</v>
      </c>
      <c r="AQ20" s="24">
        <f t="shared" si="19"/>
        <v>1</v>
      </c>
      <c r="AR20" s="24">
        <f t="shared" si="20"/>
        <v>0.22565446064757924</v>
      </c>
      <c r="AS20" s="28">
        <f t="shared" si="21"/>
        <v>0.13195610602740204</v>
      </c>
    </row>
    <row r="21" spans="1:45" x14ac:dyDescent="0.2">
      <c r="A21" t="s">
        <v>25</v>
      </c>
      <c r="B21" s="1"/>
      <c r="C21" s="1"/>
      <c r="D21" s="1"/>
      <c r="E21" s="1"/>
      <c r="F21" s="1"/>
      <c r="G21" s="1"/>
      <c r="H21" s="1"/>
      <c r="R21" s="1"/>
      <c r="S21" s="1"/>
      <c r="T21" s="1"/>
      <c r="U21" s="1">
        <f>PEARSON('dane po Vs'!U3:U30,'dane po Vs'!$U$3:$U$30)</f>
        <v>1</v>
      </c>
      <c r="V21" s="1">
        <f>PEARSON('dane po Vs'!V3:V30,'dane po Vs'!$U$3:$U$30)</f>
        <v>1.0164352488666026E-2</v>
      </c>
      <c r="W21" s="1"/>
      <c r="X21" s="24" t="s">
        <v>25</v>
      </c>
      <c r="Y21" s="24">
        <f t="shared" si="1"/>
        <v>0</v>
      </c>
      <c r="Z21" s="24">
        <f t="shared" si="2"/>
        <v>0</v>
      </c>
      <c r="AA21" s="24">
        <f t="shared" si="3"/>
        <v>0</v>
      </c>
      <c r="AB21" s="24">
        <f t="shared" si="4"/>
        <v>0</v>
      </c>
      <c r="AC21" s="24">
        <f t="shared" si="5"/>
        <v>0</v>
      </c>
      <c r="AD21" s="24">
        <f t="shared" si="6"/>
        <v>0</v>
      </c>
      <c r="AE21" s="24">
        <f t="shared" si="7"/>
        <v>0</v>
      </c>
      <c r="AF21" s="24">
        <f t="shared" si="8"/>
        <v>0</v>
      </c>
      <c r="AG21" s="24">
        <f t="shared" si="9"/>
        <v>0</v>
      </c>
      <c r="AH21" s="24">
        <f t="shared" si="10"/>
        <v>0</v>
      </c>
      <c r="AI21" s="24">
        <f t="shared" si="11"/>
        <v>0</v>
      </c>
      <c r="AJ21" s="24">
        <f t="shared" si="12"/>
        <v>0</v>
      </c>
      <c r="AK21" s="24">
        <f t="shared" si="13"/>
        <v>0</v>
      </c>
      <c r="AL21" s="24">
        <f t="shared" si="14"/>
        <v>0</v>
      </c>
      <c r="AM21" s="24">
        <f t="shared" si="15"/>
        <v>0</v>
      </c>
      <c r="AN21" s="24">
        <f t="shared" si="16"/>
        <v>0</v>
      </c>
      <c r="AO21" s="24">
        <f t="shared" si="17"/>
        <v>0</v>
      </c>
      <c r="AP21" s="24">
        <f t="shared" si="18"/>
        <v>0</v>
      </c>
      <c r="AQ21" s="24">
        <f t="shared" si="19"/>
        <v>0</v>
      </c>
      <c r="AR21" s="24">
        <f t="shared" si="20"/>
        <v>1</v>
      </c>
      <c r="AS21" s="28">
        <f t="shared" si="21"/>
        <v>1.0164352488666026E-2</v>
      </c>
    </row>
    <row r="22" spans="1:45" x14ac:dyDescent="0.2">
      <c r="A22" t="s">
        <v>26</v>
      </c>
      <c r="R22" s="1"/>
      <c r="S22" s="1"/>
      <c r="T22" s="1"/>
      <c r="U22" s="1"/>
      <c r="V22" s="1">
        <f>PEARSON('dane po Vs'!V3:V30,'dane po Vs'!$V$3:$V$30)</f>
        <v>0.99999999999999989</v>
      </c>
      <c r="X22" s="23" t="s">
        <v>26</v>
      </c>
      <c r="Y22" s="24">
        <f t="shared" si="1"/>
        <v>0</v>
      </c>
      <c r="Z22" s="24">
        <f t="shared" si="2"/>
        <v>0</v>
      </c>
      <c r="AA22" s="24">
        <f t="shared" si="3"/>
        <v>0</v>
      </c>
      <c r="AB22" s="24">
        <f t="shared" si="4"/>
        <v>0</v>
      </c>
      <c r="AC22" s="24">
        <f t="shared" si="5"/>
        <v>0</v>
      </c>
      <c r="AD22" s="24">
        <f t="shared" si="6"/>
        <v>0</v>
      </c>
      <c r="AE22" s="24">
        <f t="shared" si="7"/>
        <v>0</v>
      </c>
      <c r="AF22" s="24">
        <f t="shared" si="8"/>
        <v>0</v>
      </c>
      <c r="AG22" s="24">
        <f t="shared" si="9"/>
        <v>0</v>
      </c>
      <c r="AH22" s="24">
        <f t="shared" si="10"/>
        <v>0</v>
      </c>
      <c r="AI22" s="24">
        <f t="shared" si="11"/>
        <v>0</v>
      </c>
      <c r="AJ22" s="24">
        <f t="shared" si="12"/>
        <v>0</v>
      </c>
      <c r="AK22" s="24">
        <f t="shared" si="13"/>
        <v>0</v>
      </c>
      <c r="AL22" s="24">
        <f t="shared" si="14"/>
        <v>0</v>
      </c>
      <c r="AM22" s="24">
        <f t="shared" si="15"/>
        <v>0</v>
      </c>
      <c r="AN22" s="24">
        <f t="shared" si="16"/>
        <v>0</v>
      </c>
      <c r="AO22" s="24">
        <f t="shared" si="17"/>
        <v>0</v>
      </c>
      <c r="AP22" s="24">
        <f t="shared" si="18"/>
        <v>0</v>
      </c>
      <c r="AQ22" s="24">
        <f t="shared" si="19"/>
        <v>0</v>
      </c>
      <c r="AR22" s="24">
        <f t="shared" si="20"/>
        <v>0</v>
      </c>
      <c r="AS22" s="26">
        <f t="shared" si="21"/>
        <v>0.99999999999999989</v>
      </c>
    </row>
    <row r="23" spans="1:45" x14ac:dyDescent="0.2">
      <c r="R23" s="1"/>
      <c r="S23" s="1"/>
      <c r="T23" s="1"/>
      <c r="U23" s="1"/>
      <c r="V23" s="1"/>
    </row>
    <row r="24" spans="1:45" x14ac:dyDescent="0.2">
      <c r="R24" s="1"/>
      <c r="S24" s="1"/>
      <c r="T24" s="1"/>
      <c r="U24" s="1"/>
      <c r="V24" s="1"/>
    </row>
  </sheetData>
  <phoneticPr fontId="0" type="noConversion"/>
  <conditionalFormatting sqref="Y2:AS22">
    <cfRule type="cellIs" dxfId="2" priority="1" operator="greaterThan">
      <formula>0.5999</formula>
    </cfRule>
    <cfRule type="cellIs" dxfId="1" priority="3" operator="greaterThan">
      <formula>0.6</formula>
    </cfRule>
  </conditionalFormatting>
  <conditionalFormatting sqref="X1:AS22">
    <cfRule type="cellIs" dxfId="0" priority="2" operator="greaterThan">
      <formula>0.5999999999999</formula>
    </cfRule>
  </conditionalFormatting>
  <pageMargins left="0.75" right="0.75" top="1" bottom="1" header="0.5" footer="0.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11" sqref="AG11"/>
    </sheetView>
  </sheetViews>
  <sheetFormatPr defaultRowHeight="12.75" x14ac:dyDescent="0.2"/>
  <cols>
    <col min="1" max="1" width="13.85546875" customWidth="1"/>
    <col min="3" max="11" width="9.140625" style="10"/>
    <col min="13" max="13" width="7.85546875" customWidth="1"/>
    <col min="14" max="19" width="9.140625" hidden="1" customWidth="1"/>
    <col min="20" max="21" width="9.140625" style="10" hidden="1" customWidth="1"/>
    <col min="22" max="22" width="20" style="10" customWidth="1"/>
    <col min="23" max="23" width="9.7109375" bestFit="1" customWidth="1"/>
  </cols>
  <sheetData>
    <row r="1" spans="1:30" x14ac:dyDescent="0.2">
      <c r="B1" t="str">
        <f>'dane po Vs'!B1</f>
        <v>X1</v>
      </c>
      <c r="C1" t="str">
        <f>'dane po Vs'!C1</f>
        <v>X5</v>
      </c>
      <c r="D1" s="10" t="str">
        <f>'dane po Vs'!D1</f>
        <v>X6</v>
      </c>
      <c r="E1" s="10" t="str">
        <f>'dane po Vs'!E1</f>
        <v>X8</v>
      </c>
      <c r="F1" s="10" t="str">
        <f>'dane po Vs'!F1</f>
        <v>X10</v>
      </c>
      <c r="G1" s="10" t="str">
        <f>'dane po Vs'!G1</f>
        <v>X11</v>
      </c>
      <c r="H1" s="10" t="str">
        <f>'dane po Vs'!H1</f>
        <v>X12</v>
      </c>
      <c r="I1" s="10" t="str">
        <f>'dane po Vs'!I1</f>
        <v>X13</v>
      </c>
      <c r="J1" s="10" t="str">
        <f>'dane po Vs'!J1</f>
        <v>X14</v>
      </c>
      <c r="K1" s="10" t="str">
        <f>'dane po Vs'!K1</f>
        <v>X15</v>
      </c>
      <c r="L1" t="str">
        <f>'dane po Vs'!L1</f>
        <v>X16</v>
      </c>
      <c r="M1" t="str">
        <f>'dane po Vs'!M1</f>
        <v>X17</v>
      </c>
      <c r="N1" t="str">
        <f>'dane po Vs'!N1</f>
        <v>X18</v>
      </c>
      <c r="O1" t="str">
        <f>'dane po Vs'!O1</f>
        <v>X19</v>
      </c>
      <c r="P1" t="str">
        <f>'dane po Vs'!P1</f>
        <v>X20</v>
      </c>
      <c r="Q1" t="str">
        <f>'dane po Vs'!Q1</f>
        <v>X21</v>
      </c>
      <c r="R1" t="str">
        <f>'dane po Vs'!R1</f>
        <v>X23</v>
      </c>
      <c r="S1" t="str">
        <f>'dane po Vs'!S1</f>
        <v>X24</v>
      </c>
      <c r="T1" s="10" t="str">
        <f>'dane po Vs'!T1</f>
        <v>X25</v>
      </c>
      <c r="U1" s="10" t="str">
        <f>'dane po Vs'!U1</f>
        <v>X26</v>
      </c>
      <c r="V1" t="str">
        <f>'dane po Vs'!V1</f>
        <v>X27</v>
      </c>
      <c r="W1" t="s">
        <v>167</v>
      </c>
      <c r="X1" t="s">
        <v>167</v>
      </c>
      <c r="Y1" t="s">
        <v>167</v>
      </c>
      <c r="Z1" t="s">
        <v>167</v>
      </c>
      <c r="AA1" t="s">
        <v>167</v>
      </c>
      <c r="AB1" t="s">
        <v>167</v>
      </c>
      <c r="AC1" t="s">
        <v>167</v>
      </c>
      <c r="AD1" t="s">
        <v>167</v>
      </c>
    </row>
    <row r="2" spans="1:30" x14ac:dyDescent="0.2">
      <c r="B2" t="str">
        <f>'dane po Vs'!B2</f>
        <v>Chroniony obszar lądowy (% powierzchni państwa)</v>
      </c>
      <c r="C2" t="str">
        <f>'dane po Vs'!C2</f>
        <v>Indeks wydajnosci zasobów (rok 2000=100)</v>
      </c>
      <c r="D2" s="10" t="str">
        <f>'dane po Vs'!D2</f>
        <v>Połowy w regionach rybackich (tys.ton)</v>
      </c>
      <c r="E2" s="10" t="str">
        <f>'dane po Vs'!E2</f>
        <v>Zależność energetyczna (%)</v>
      </c>
      <c r="F2" s="10" t="str">
        <f>'dane po Vs'!F2</f>
        <v>Emisja tlenków siarki (kg/osoba)</v>
      </c>
      <c r="G2" s="10" t="str">
        <f>'dane po Vs'!G2</f>
        <v>Emisja cząstek stałych (kg/osoba)</v>
      </c>
      <c r="H2" s="10" t="str">
        <f>'dane po Vs'!H2</f>
        <v>Zanieczyszczenie hałasem (% ludności)</v>
      </c>
      <c r="I2" s="10" t="str">
        <f>'dane po Vs'!I2</f>
        <v>Konsumpcja surowców (ton/osoba)</v>
      </c>
      <c r="J2" s="10" t="str">
        <f>'dane po Vs'!J2</f>
        <v>Zużycie nawozów (kg/ha)</v>
      </c>
      <c r="K2" s="10" t="str">
        <f>'dane po Vs'!K2</f>
        <v>Odpady komunalne (kg/osoba)</v>
      </c>
      <c r="L2" t="str">
        <f>'dane po Vs'!L2</f>
        <v>Odnawialna energia elektryczna (%konsumpcji prądu)</v>
      </c>
      <c r="M2" t="str">
        <f>'dane po Vs'!M2</f>
        <v>Krajowa konsumpcja biomasy (100 tys. ton ekwiwalentu oleju)</v>
      </c>
      <c r="N2" t="str">
        <f>'dane po Vs'!N2</f>
        <v>Uprawy ekologiczne (% użytków rolnych)</v>
      </c>
      <c r="O2" t="str">
        <f>'dane po Vs'!O2</f>
        <v>Odzysk odpadów (kg/osoba)</v>
      </c>
      <c r="P2" t="str">
        <f>'dane po Vs'!P2</f>
        <v>Wydatki na ochronę środoiwska (% PKB)</v>
      </c>
      <c r="Q2" t="str">
        <f>'dane po Vs'!Q2</f>
        <v>Dochody z podatków środoiwskowych (% PKB)</v>
      </c>
      <c r="R2" t="str">
        <f>'dane po Vs'!R2</f>
        <v>Patenty związane z recyklingiem i surowcami wtórnymi  (liczba)</v>
      </c>
      <c r="S2" t="str">
        <f>'dane po Vs'!S2</f>
        <v>Wydatki publiczne na badania i rozwój dotyczące środowiska (% PKB)</v>
      </c>
      <c r="T2" s="10" t="str">
        <f>'dane po Vs'!T2</f>
        <v>Stopa bezrobocia ludzi młodych w wieku 15-24 lata, obliczona jako udział (%) w całkowitej populacji w tej samej grupie wiekowej</v>
      </c>
      <c r="U2" s="10" t="str">
        <f>'dane po Vs'!U2</f>
        <v>Osoby zagrożone ubóstwem lub wykluczeniem społecznym</v>
      </c>
      <c r="V2" t="str">
        <f>'dane po Vs'!V2</f>
        <v>Zatrudnienie w sektorze dóbr i usług środowiskowych (ekwiwalent pełnego czasu pracy ∙〖10〗^(-3); FTE)</v>
      </c>
      <c r="W2" t="s">
        <v>63</v>
      </c>
      <c r="X2" s="7" t="s">
        <v>64</v>
      </c>
      <c r="Y2" t="s">
        <v>62</v>
      </c>
      <c r="Z2" t="s">
        <v>64</v>
      </c>
      <c r="AA2" s="10" t="str">
        <f t="shared" ref="AA2:AA30" si="0">X2</f>
        <v>zi</v>
      </c>
      <c r="AB2" t="s">
        <v>119</v>
      </c>
      <c r="AC2" t="s">
        <v>122</v>
      </c>
      <c r="AD2" t="s">
        <v>123</v>
      </c>
    </row>
    <row r="3" spans="1:30" x14ac:dyDescent="0.2">
      <c r="A3" t="str">
        <f>'dane po Vs'!A3</f>
        <v>Austria</v>
      </c>
      <c r="B3">
        <f>'dane po Vs'!B3</f>
        <v>11</v>
      </c>
      <c r="C3">
        <f>'dane po Vs'!C3</f>
        <v>119.7</v>
      </c>
      <c r="D3" s="10">
        <f>'dane po Vs'!D3</f>
        <v>376</v>
      </c>
      <c r="E3" s="10">
        <f>'dane po Vs'!E3</f>
        <v>69.599999999999994</v>
      </c>
      <c r="F3" s="10">
        <f>'dane po Vs'!F3</f>
        <v>2.5</v>
      </c>
      <c r="G3" s="10">
        <f>'dane po Vs'!G3</f>
        <v>4.2</v>
      </c>
      <c r="H3" s="10">
        <f>'dane po Vs'!H3</f>
        <v>21.6</v>
      </c>
      <c r="I3" s="10">
        <f>'dane po Vs'!I3</f>
        <v>22.2</v>
      </c>
      <c r="J3" s="10">
        <f>'dane po Vs'!J3</f>
        <v>-2</v>
      </c>
      <c r="K3" s="10">
        <f>'dane po Vs'!K3</f>
        <v>600</v>
      </c>
      <c r="L3">
        <f>'dane po Vs'!L3</f>
        <v>27.8</v>
      </c>
      <c r="M3">
        <f>'dane po Vs'!M3</f>
        <v>18.100000000000001</v>
      </c>
      <c r="N3">
        <f>'dane po Vs'!N3</f>
        <v>17.399999999999999</v>
      </c>
      <c r="O3">
        <f>'dane po Vs'!O3</f>
        <v>2332</v>
      </c>
      <c r="P3">
        <f>'dane po Vs'!P3</f>
        <v>0.33</v>
      </c>
      <c r="Q3">
        <f>'dane po Vs'!Q3</f>
        <v>2.35</v>
      </c>
      <c r="R3">
        <f>'dane po Vs'!R3</f>
        <v>8.0299999999999994</v>
      </c>
      <c r="S3">
        <f>'dane po Vs'!S3</f>
        <v>0.14000000000000001</v>
      </c>
      <c r="T3" s="10">
        <f>'dane po Vs'!T3</f>
        <v>8.5</v>
      </c>
      <c r="U3" s="10">
        <f>'dane po Vs'!U3</f>
        <v>20.6</v>
      </c>
      <c r="V3">
        <f>'dane po Vs'!V3</f>
        <v>167.7</v>
      </c>
      <c r="W3" s="8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2)^(0.5)</f>
        <v>8634.9808375644334</v>
      </c>
      <c r="X3" s="8">
        <f t="shared" ref="X3:X30" si="1">1-(W3/$AD$3)</f>
        <v>0.34591050823401204</v>
      </c>
      <c r="Y3" t="str">
        <f t="shared" ref="Y3:Y30" si="2">A3</f>
        <v>Austria</v>
      </c>
      <c r="Z3" s="9">
        <f t="shared" ref="Z3:Z30" si="3">X3</f>
        <v>0.34591050823401204</v>
      </c>
      <c r="AA3" s="10">
        <f t="shared" si="0"/>
        <v>0.34591050823401204</v>
      </c>
      <c r="AB3" s="9">
        <f>AVERAGE(W3:W30)</f>
        <v>8755.1710011492232</v>
      </c>
      <c r="AC3" s="9">
        <f>STDEV(W3:W30)</f>
        <v>2223.1785739640982</v>
      </c>
      <c r="AD3" s="9">
        <f>AB3+2*AC3</f>
        <v>13201.52814907742</v>
      </c>
    </row>
    <row r="4" spans="1:30" x14ac:dyDescent="0.2">
      <c r="A4" t="str">
        <f>'dane po Vs'!A4</f>
        <v>Belgia</v>
      </c>
      <c r="B4">
        <f>'dane po Vs'!B4</f>
        <v>10</v>
      </c>
      <c r="C4">
        <f>'dane po Vs'!C4</f>
        <v>99.2</v>
      </c>
      <c r="D4" s="10">
        <f>'dane po Vs'!D4</f>
        <v>231.76190476190476</v>
      </c>
      <c r="E4" s="10">
        <f>'dane po Vs'!E4</f>
        <v>81.099999999999994</v>
      </c>
      <c r="F4" s="10">
        <f>'dane po Vs'!F4</f>
        <v>9</v>
      </c>
      <c r="G4" s="10">
        <f>'dane po Vs'!G4</f>
        <v>4.3</v>
      </c>
      <c r="H4" s="10">
        <f>'dane po Vs'!H4</f>
        <v>21</v>
      </c>
      <c r="I4" s="10">
        <f>'dane po Vs'!I4</f>
        <v>16.8</v>
      </c>
      <c r="J4" s="10">
        <f>'dane po Vs'!J4</f>
        <v>4</v>
      </c>
      <c r="K4" s="10">
        <f>'dane po Vs'!K4</f>
        <v>479</v>
      </c>
      <c r="L4">
        <f>'dane po Vs'!L4</f>
        <v>3.6</v>
      </c>
      <c r="M4">
        <f>'dane po Vs'!M4</f>
        <v>7.8</v>
      </c>
      <c r="N4">
        <f>'dane po Vs'!N4</f>
        <v>2.6</v>
      </c>
      <c r="O4">
        <f>'dane po Vs'!O4</f>
        <v>2036</v>
      </c>
      <c r="P4">
        <f>'dane po Vs'!P4</f>
        <v>0.41</v>
      </c>
      <c r="Q4">
        <f>'dane po Vs'!Q4</f>
        <v>2.14</v>
      </c>
      <c r="R4">
        <f>'dane po Vs'!R4</f>
        <v>6.4</v>
      </c>
      <c r="S4">
        <f>'dane po Vs'!S4</f>
        <v>0.17</v>
      </c>
      <c r="T4" s="10">
        <f>'dane po Vs'!T4</f>
        <v>18</v>
      </c>
      <c r="U4" s="10">
        <f>'dane po Vs'!U4</f>
        <v>20.8</v>
      </c>
      <c r="V4">
        <f>'dane po Vs'!V4</f>
        <v>80.8</v>
      </c>
      <c r="W4" s="8">
        <f t="shared" ref="W4:W30" si="4">((B4-$B$31)^2+(C4-$C$31)^2+(D4-$D$31)^2+(E4-$E$31)^2+(F4-$F$31)^2+(G4-$G$31)^2+(H4-$H$31)^2+(I4-$I$31)^2+(J4-$J$31)^2+(K4-$K$31)^2+(L4-$L$31)^2+(M4-$M$31)^2+(N4-$N$31)^2+(O4-$O$31)^2+(P4-$P$31)^2+(Q4-$Q$31)^2+(R4-$R$31)^2+(S4-$S$31)^2+(T4-$T$31)^2+(U4-$U$31)^2+(V4-$V$31)^2)^(0.5)</f>
        <v>8925.8553744057845</v>
      </c>
      <c r="X4" s="8">
        <f t="shared" si="1"/>
        <v>0.32387710925499469</v>
      </c>
      <c r="Y4" t="str">
        <f t="shared" si="2"/>
        <v>Belgia</v>
      </c>
      <c r="Z4" s="9">
        <f t="shared" si="3"/>
        <v>0.32387710925499469</v>
      </c>
      <c r="AA4" s="10">
        <f t="shared" si="0"/>
        <v>0.32387710925499469</v>
      </c>
      <c r="AB4" s="9">
        <f>AVERAGE(Z3:Z30)</f>
        <v>0.33680624680097554</v>
      </c>
      <c r="AC4" s="9">
        <f>STDEV(Z3:Z30)</f>
        <v>0.16840312340048713</v>
      </c>
      <c r="AD4" s="9">
        <f>AB4+2*AC4</f>
        <v>0.67361249360194986</v>
      </c>
    </row>
    <row r="5" spans="1:30" x14ac:dyDescent="0.2">
      <c r="A5" t="str">
        <f>'dane po Vs'!A5</f>
        <v>Bułgaria</v>
      </c>
      <c r="B5">
        <f>'dane po Vs'!B5</f>
        <v>30</v>
      </c>
      <c r="C5">
        <f>'dane po Vs'!C5</f>
        <v>105.6</v>
      </c>
      <c r="D5" s="10">
        <f>'dane po Vs'!D5</f>
        <v>22</v>
      </c>
      <c r="E5" s="10">
        <f>'dane po Vs'!E5</f>
        <v>51.7</v>
      </c>
      <c r="F5" s="10">
        <f>'dane po Vs'!F5</f>
        <v>76.3</v>
      </c>
      <c r="G5" s="10">
        <f>'dane po Vs'!G5</f>
        <v>6.6</v>
      </c>
      <c r="H5" s="10">
        <f>'dane po Vs'!H5</f>
        <v>16.899999999999999</v>
      </c>
      <c r="I5" s="10">
        <f>'dane po Vs'!I5</f>
        <v>20.399999999999999</v>
      </c>
      <c r="J5" s="10">
        <f>'dane po Vs'!J5</f>
        <v>-4</v>
      </c>
      <c r="K5" s="10">
        <f>'dane po Vs'!K5</f>
        <v>599</v>
      </c>
      <c r="L5">
        <f>'dane po Vs'!L5</f>
        <v>10.5</v>
      </c>
      <c r="M5">
        <f>'dane po Vs'!M5</f>
        <v>23.2</v>
      </c>
      <c r="N5">
        <f>'dane po Vs'!N5</f>
        <v>0.3</v>
      </c>
      <c r="O5">
        <f>'dane po Vs'!O5</f>
        <v>373</v>
      </c>
      <c r="P5">
        <f>'dane po Vs'!P5</f>
        <v>1.1100000000000001</v>
      </c>
      <c r="Q5">
        <f>'dane po Vs'!Q5</f>
        <v>3.28</v>
      </c>
      <c r="R5">
        <f>'dane po Vs'!R5</f>
        <v>1</v>
      </c>
      <c r="S5">
        <f>'dane po Vs'!S5</f>
        <v>0.26</v>
      </c>
      <c r="T5" s="10">
        <f>'dane po Vs'!T5</f>
        <v>11.9</v>
      </c>
      <c r="U5" s="10">
        <f>'dane po Vs'!U5</f>
        <v>44.8</v>
      </c>
      <c r="V5">
        <f>'dane po Vs'!V5</f>
        <v>33.18</v>
      </c>
      <c r="W5" s="8">
        <f t="shared" si="4"/>
        <v>10588.168689582153</v>
      </c>
      <c r="X5" s="8">
        <f t="shared" si="1"/>
        <v>0.19795885976108751</v>
      </c>
      <c r="Y5" t="str">
        <f t="shared" si="2"/>
        <v>Bułgaria</v>
      </c>
      <c r="Z5" s="9">
        <f t="shared" si="3"/>
        <v>0.19795885976108751</v>
      </c>
      <c r="AA5" s="10">
        <f t="shared" si="0"/>
        <v>0.19795885976108751</v>
      </c>
      <c r="AB5" t="s">
        <v>167</v>
      </c>
      <c r="AC5" t="s">
        <v>167</v>
      </c>
      <c r="AD5" t="s">
        <v>167</v>
      </c>
    </row>
    <row r="6" spans="1:30" x14ac:dyDescent="0.2">
      <c r="A6" t="str">
        <f>'dane po Vs'!A6</f>
        <v>Chorwacja</v>
      </c>
      <c r="B6">
        <f>'dane po Vs'!B6</f>
        <v>37</v>
      </c>
      <c r="C6">
        <f>'dane po Vs'!C6</f>
        <v>70</v>
      </c>
      <c r="D6" s="10">
        <f>'dane po Vs'!D6</f>
        <v>490</v>
      </c>
      <c r="E6" s="10">
        <f>'dane po Vs'!E6</f>
        <v>54.6</v>
      </c>
      <c r="F6" s="10">
        <f>'dane po Vs'!F6</f>
        <v>12.5</v>
      </c>
      <c r="G6" s="10">
        <f>'dane po Vs'!G6</f>
        <v>9.8000000000000007</v>
      </c>
      <c r="H6" s="10">
        <f>'dane po Vs'!H6</f>
        <v>9.8571428571428577</v>
      </c>
      <c r="I6" s="10">
        <f>'dane po Vs'!I6</f>
        <v>15.6</v>
      </c>
      <c r="J6" s="10">
        <f>'dane po Vs'!J6</f>
        <v>9</v>
      </c>
      <c r="K6" s="10">
        <f>'dane po Vs'!K6</f>
        <v>415</v>
      </c>
      <c r="L6">
        <f>'dane po Vs'!L6</f>
        <v>22</v>
      </c>
      <c r="M6">
        <f>'dane po Vs'!M6</f>
        <v>26.3</v>
      </c>
      <c r="N6">
        <f>'dane po Vs'!N6</f>
        <v>4.1100000000000003</v>
      </c>
      <c r="O6">
        <f>'dane po Vs'!O6</f>
        <v>1348</v>
      </c>
      <c r="P6">
        <f>'dane po Vs'!P6</f>
        <v>0.76</v>
      </c>
      <c r="Q6">
        <f>'dane po Vs'!Q6</f>
        <v>2.85</v>
      </c>
      <c r="R6">
        <f>'dane po Vs'!R6</f>
        <v>0</v>
      </c>
      <c r="S6">
        <f>'dane po Vs'!S6</f>
        <v>0.22</v>
      </c>
      <c r="T6" s="10">
        <f>'dane po Vs'!T6</f>
        <v>23.6</v>
      </c>
      <c r="U6" s="10">
        <f>'dane po Vs'!U6</f>
        <v>30.357142857142861</v>
      </c>
      <c r="V6">
        <f>'dane po Vs'!V6</f>
        <v>48.333333333333336</v>
      </c>
      <c r="W6" s="8">
        <f t="shared" si="4"/>
        <v>9622.4490564234893</v>
      </c>
      <c r="X6" s="8">
        <f t="shared" si="1"/>
        <v>0.27111096929366107</v>
      </c>
      <c r="Y6" t="str">
        <f t="shared" si="2"/>
        <v>Chorwacja</v>
      </c>
      <c r="Z6" s="9">
        <f t="shared" si="3"/>
        <v>0.27111096929366107</v>
      </c>
      <c r="AA6" s="10">
        <f t="shared" si="0"/>
        <v>0.27111096929366107</v>
      </c>
      <c r="AB6" t="s">
        <v>167</v>
      </c>
      <c r="AC6" t="s">
        <v>167</v>
      </c>
      <c r="AD6" t="s">
        <v>167</v>
      </c>
    </row>
    <row r="7" spans="1:30" x14ac:dyDescent="0.2">
      <c r="A7" t="str">
        <f>'dane po Vs'!A7</f>
        <v>Cypr</v>
      </c>
      <c r="B7">
        <f>'dane po Vs'!B7</f>
        <v>7</v>
      </c>
      <c r="C7">
        <f>'dane po Vs'!C7</f>
        <v>72.5</v>
      </c>
      <c r="D7" s="10">
        <f>'dane po Vs'!D7</f>
        <v>232</v>
      </c>
      <c r="E7" s="10">
        <f>'dane po Vs'!E7</f>
        <v>97.5</v>
      </c>
      <c r="F7" s="10">
        <f>'dane po Vs'!F7</f>
        <v>28.5</v>
      </c>
      <c r="G7" s="10">
        <f>'dane po Vs'!G7</f>
        <v>5</v>
      </c>
      <c r="H7" s="10">
        <f>'dane po Vs'!H7</f>
        <v>29.7</v>
      </c>
      <c r="I7" s="10">
        <f>'dane po Vs'!I7</f>
        <v>40.1</v>
      </c>
      <c r="J7" s="10">
        <f>'dane po Vs'!J7</f>
        <v>33</v>
      </c>
      <c r="K7" s="10">
        <f>'dane po Vs'!K7</f>
        <v>728</v>
      </c>
      <c r="L7">
        <f>'dane po Vs'!L7</f>
        <v>5.0999999999999996</v>
      </c>
      <c r="M7">
        <f>'dane po Vs'!M7</f>
        <v>172.7</v>
      </c>
      <c r="N7">
        <f>'dane po Vs'!N7</f>
        <v>1.6</v>
      </c>
      <c r="O7">
        <f>'dane po Vs'!O7</f>
        <v>2476</v>
      </c>
      <c r="P7">
        <f>'dane po Vs'!P7</f>
        <v>0.16</v>
      </c>
      <c r="Q7">
        <f>'dane po Vs'!Q7</f>
        <v>3.02</v>
      </c>
      <c r="R7">
        <f>'dane po Vs'!R7</f>
        <v>0</v>
      </c>
      <c r="S7">
        <f>'dane po Vs'!S7</f>
        <v>0.09</v>
      </c>
      <c r="T7" s="10">
        <f>'dane po Vs'!T7</f>
        <v>9</v>
      </c>
      <c r="U7" s="10">
        <f>'dane po Vs'!U7</f>
        <v>23.3</v>
      </c>
      <c r="V7">
        <f>'dane po Vs'!V7</f>
        <v>144.90352633826882</v>
      </c>
      <c r="W7" s="8">
        <f t="shared" si="4"/>
        <v>8491.928481115212</v>
      </c>
      <c r="X7" s="8">
        <f t="shared" si="1"/>
        <v>0.35674655348830464</v>
      </c>
      <c r="Y7" t="str">
        <f t="shared" si="2"/>
        <v>Cypr</v>
      </c>
      <c r="Z7" s="9">
        <f t="shared" si="3"/>
        <v>0.35674655348830464</v>
      </c>
      <c r="AA7" s="10">
        <f t="shared" si="0"/>
        <v>0.35674655348830464</v>
      </c>
      <c r="AB7" t="s">
        <v>167</v>
      </c>
      <c r="AC7" t="s">
        <v>167</v>
      </c>
      <c r="AD7" t="s">
        <v>167</v>
      </c>
    </row>
    <row r="8" spans="1:30" x14ac:dyDescent="0.2">
      <c r="A8" t="str">
        <f>'dane po Vs'!A8</f>
        <v>Czechy</v>
      </c>
      <c r="B8">
        <f>'dane po Vs'!B8</f>
        <v>9</v>
      </c>
      <c r="C8">
        <f>'dane po Vs'!C8</f>
        <v>130.4</v>
      </c>
      <c r="D8" s="10">
        <f>'dane po Vs'!D8</f>
        <v>8</v>
      </c>
      <c r="E8" s="10">
        <f>'dane po Vs'!E8</f>
        <v>27.8</v>
      </c>
      <c r="F8" s="10">
        <f>'dane po Vs'!F8</f>
        <v>16.3</v>
      </c>
      <c r="G8" s="10">
        <f>'dane po Vs'!G8</f>
        <v>4.5999999999999996</v>
      </c>
      <c r="H8" s="10">
        <f>'dane po Vs'!H8</f>
        <v>17.600000000000001</v>
      </c>
      <c r="I8" s="10">
        <f>'dane po Vs'!I8</f>
        <v>18.600000000000001</v>
      </c>
      <c r="J8" s="10">
        <f>'dane po Vs'!J8</f>
        <v>0</v>
      </c>
      <c r="K8" s="10">
        <f>'dane po Vs'!K8</f>
        <v>306</v>
      </c>
      <c r="L8">
        <f>'dane po Vs'!L8</f>
        <v>8.6</v>
      </c>
      <c r="M8">
        <f>'dane po Vs'!M8</f>
        <v>6.3</v>
      </c>
      <c r="N8">
        <f>'dane po Vs'!N8</f>
        <v>9</v>
      </c>
      <c r="O8">
        <f>'dane po Vs'!O8</f>
        <v>3394</v>
      </c>
      <c r="P8">
        <f>'dane po Vs'!P8</f>
        <v>0.78</v>
      </c>
      <c r="Q8">
        <f>'dane po Vs'!Q8</f>
        <v>2.2599999999999998</v>
      </c>
      <c r="R8">
        <f>'dane po Vs'!R8</f>
        <v>2.02</v>
      </c>
      <c r="S8">
        <f>'dane po Vs'!S8</f>
        <v>0.28999999999999998</v>
      </c>
      <c r="T8" s="10">
        <f>'dane po Vs'!T8</f>
        <v>9.9</v>
      </c>
      <c r="U8" s="10">
        <f>'dane po Vs'!U8</f>
        <v>15.3</v>
      </c>
      <c r="V8">
        <f>'dane po Vs'!V8</f>
        <v>106.25</v>
      </c>
      <c r="W8" s="8">
        <f t="shared" si="4"/>
        <v>7563.2103411457838</v>
      </c>
      <c r="X8" s="8">
        <f t="shared" si="1"/>
        <v>0.42709584407663181</v>
      </c>
      <c r="Y8" t="str">
        <f t="shared" si="2"/>
        <v>Czechy</v>
      </c>
      <c r="Z8" s="9">
        <f t="shared" si="3"/>
        <v>0.42709584407663181</v>
      </c>
      <c r="AA8" s="10">
        <f t="shared" si="0"/>
        <v>0.42709584407663181</v>
      </c>
      <c r="AB8" t="s">
        <v>167</v>
      </c>
      <c r="AC8" t="s">
        <v>167</v>
      </c>
      <c r="AD8" t="s">
        <v>167</v>
      </c>
    </row>
    <row r="9" spans="1:30" x14ac:dyDescent="0.2">
      <c r="A9" t="str">
        <f>'dane po Vs'!A9</f>
        <v>Dania</v>
      </c>
      <c r="B9">
        <f>'dane po Vs'!B9</f>
        <v>7</v>
      </c>
      <c r="C9">
        <f>'dane po Vs'!C9</f>
        <v>102.6</v>
      </c>
      <c r="D9" s="10">
        <f>'dane po Vs'!D9</f>
        <v>231.76190476190476</v>
      </c>
      <c r="E9" s="10">
        <f>'dane po Vs'!E9</f>
        <v>-20.100000000000001</v>
      </c>
      <c r="F9" s="10">
        <f>'dane po Vs'!F9</f>
        <v>3.9</v>
      </c>
      <c r="G9" s="10">
        <f>'dane po Vs'!G9</f>
        <v>7.3</v>
      </c>
      <c r="H9" s="10">
        <f>'dane po Vs'!H9</f>
        <v>18.399999999999999</v>
      </c>
      <c r="I9" s="10">
        <f>'dane po Vs'!I9</f>
        <v>27</v>
      </c>
      <c r="J9" s="10">
        <f>'dane po Vs'!J9</f>
        <v>7</v>
      </c>
      <c r="K9" s="10">
        <f>'dane po Vs'!K9</f>
        <v>830</v>
      </c>
      <c r="L9">
        <f>'dane po Vs'!L9</f>
        <v>18.600000000000001</v>
      </c>
      <c r="M9">
        <f>'dane po Vs'!M9</f>
        <v>2.8</v>
      </c>
      <c r="N9">
        <f>'dane po Vs'!N9</f>
        <v>5.6</v>
      </c>
      <c r="O9">
        <f>'dane po Vs'!O9</f>
        <v>4272</v>
      </c>
      <c r="P9">
        <f>'dane po Vs'!P9</f>
        <v>0.41</v>
      </c>
      <c r="Q9">
        <f>'dane po Vs'!Q9</f>
        <v>4.17</v>
      </c>
      <c r="R9">
        <f>'dane po Vs'!R9</f>
        <v>2.56</v>
      </c>
      <c r="S9">
        <f>'dane po Vs'!S9</f>
        <v>7.0000000000000007E-2</v>
      </c>
      <c r="T9" s="10">
        <f>'dane po Vs'!T9</f>
        <v>8</v>
      </c>
      <c r="U9" s="10">
        <f>'dane po Vs'!U9</f>
        <v>16.3</v>
      </c>
      <c r="V9">
        <f>'dane po Vs'!V9</f>
        <v>68.575000000000003</v>
      </c>
      <c r="W9" s="8">
        <f t="shared" si="4"/>
        <v>6713.0653769702312</v>
      </c>
      <c r="X9" s="8">
        <f t="shared" si="1"/>
        <v>0.49149331038320976</v>
      </c>
      <c r="Y9" t="str">
        <f t="shared" si="2"/>
        <v>Dania</v>
      </c>
      <c r="Z9" s="9">
        <f t="shared" si="3"/>
        <v>0.49149331038320976</v>
      </c>
      <c r="AA9" s="10">
        <f t="shared" si="0"/>
        <v>0.49149331038320976</v>
      </c>
      <c r="AB9" t="s">
        <v>167</v>
      </c>
      <c r="AC9" t="s">
        <v>167</v>
      </c>
      <c r="AD9" t="s">
        <v>167</v>
      </c>
    </row>
    <row r="10" spans="1:30" x14ac:dyDescent="0.2">
      <c r="A10" t="str">
        <f>'dane po Vs'!A10</f>
        <v>Estonia</v>
      </c>
      <c r="B10">
        <f>'dane po Vs'!B10</f>
        <v>16</v>
      </c>
      <c r="C10">
        <f>'dane po Vs'!C10</f>
        <v>102.4</v>
      </c>
      <c r="D10" s="10">
        <f>'dane po Vs'!D10</f>
        <v>207</v>
      </c>
      <c r="E10" s="10">
        <f>'dane po Vs'!E10</f>
        <v>24.7</v>
      </c>
      <c r="F10" s="10">
        <f>'dane po Vs'!F10</f>
        <v>52</v>
      </c>
      <c r="G10" s="10">
        <f>'dane po Vs'!G10</f>
        <v>14.2</v>
      </c>
      <c r="H10" s="10">
        <f>'dane po Vs'!H10</f>
        <v>18</v>
      </c>
      <c r="I10" s="10">
        <f>'dane po Vs'!I10</f>
        <v>26.4</v>
      </c>
      <c r="J10" s="10">
        <f>'dane po Vs'!J10</f>
        <v>-5</v>
      </c>
      <c r="K10" s="10">
        <f>'dane po Vs'!K10</f>
        <v>392</v>
      </c>
      <c r="L10">
        <f>'dane po Vs'!L10</f>
        <v>18.899999999999999</v>
      </c>
      <c r="M10">
        <f>'dane po Vs'!M10</f>
        <v>10.5</v>
      </c>
      <c r="N10">
        <f>'dane po Vs'!N10</f>
        <v>9.6</v>
      </c>
      <c r="O10">
        <f>'dane po Vs'!O10</f>
        <v>2343</v>
      </c>
      <c r="P10">
        <f>'dane po Vs'!P10</f>
        <v>0.69</v>
      </c>
      <c r="Q10">
        <f>'dane po Vs'!Q10</f>
        <v>2.3199999999999998</v>
      </c>
      <c r="R10">
        <f>'dane po Vs'!R10</f>
        <v>0</v>
      </c>
      <c r="S10">
        <f>'dane po Vs'!S10</f>
        <v>0.15</v>
      </c>
      <c r="T10" s="10">
        <f>'dane po Vs'!T10</f>
        <v>12</v>
      </c>
      <c r="U10" s="10">
        <f>'dane po Vs'!U10</f>
        <v>21.8</v>
      </c>
      <c r="V10">
        <f>'dane po Vs'!V10</f>
        <v>28.25</v>
      </c>
      <c r="W10" s="8">
        <f t="shared" si="4"/>
        <v>8619.399209399704</v>
      </c>
      <c r="X10" s="8">
        <f t="shared" si="1"/>
        <v>0.34709079796931952</v>
      </c>
      <c r="Y10" t="str">
        <f t="shared" si="2"/>
        <v>Estonia</v>
      </c>
      <c r="Z10" s="9">
        <f t="shared" si="3"/>
        <v>0.34709079796931952</v>
      </c>
      <c r="AA10" s="10">
        <f t="shared" si="0"/>
        <v>0.34709079796931952</v>
      </c>
      <c r="AB10" t="s">
        <v>167</v>
      </c>
      <c r="AC10" t="s">
        <v>167</v>
      </c>
      <c r="AD10" t="s">
        <v>167</v>
      </c>
    </row>
    <row r="11" spans="1:30" x14ac:dyDescent="0.2">
      <c r="A11" t="str">
        <f>'dane po Vs'!A11</f>
        <v>Finlandia</v>
      </c>
      <c r="B11">
        <f>'dane po Vs'!B11</f>
        <v>13</v>
      </c>
      <c r="C11">
        <f>'dane po Vs'!C11</f>
        <v>105.4</v>
      </c>
      <c r="D11" s="10">
        <f>'dane po Vs'!D11</f>
        <v>231.76190476190476</v>
      </c>
      <c r="E11" s="10">
        <f>'dane po Vs'!E11</f>
        <v>54.1</v>
      </c>
      <c r="F11" s="10">
        <f>'dane po Vs'!F11</f>
        <v>13.2</v>
      </c>
      <c r="G11" s="10">
        <f>'dane po Vs'!G11</f>
        <v>8.8000000000000007</v>
      </c>
      <c r="H11" s="10">
        <f>'dane po Vs'!H11</f>
        <v>15.5</v>
      </c>
      <c r="I11" s="10">
        <f>'dane po Vs'!I11</f>
        <v>39</v>
      </c>
      <c r="J11" s="10">
        <f>'dane po Vs'!J11</f>
        <v>5</v>
      </c>
      <c r="K11" s="10">
        <f>'dane po Vs'!K11</f>
        <v>521</v>
      </c>
      <c r="L11">
        <f>'dane po Vs'!L11</f>
        <v>31.3</v>
      </c>
      <c r="M11">
        <f>'dane po Vs'!M11</f>
        <v>53.5</v>
      </c>
      <c r="N11">
        <f>'dane po Vs'!N11</f>
        <v>6.5</v>
      </c>
      <c r="O11">
        <f>'dane po Vs'!O11</f>
        <v>486</v>
      </c>
      <c r="P11">
        <f>'dane po Vs'!P11</f>
        <v>0.39</v>
      </c>
      <c r="Q11">
        <f>'dane po Vs'!Q11</f>
        <v>2.6</v>
      </c>
      <c r="R11">
        <f>'dane po Vs'!R11</f>
        <v>5.3</v>
      </c>
      <c r="S11">
        <f>'dane po Vs'!S11</f>
        <v>0.28999999999999998</v>
      </c>
      <c r="T11" s="10">
        <f>'dane po Vs'!T11</f>
        <v>16.5</v>
      </c>
      <c r="U11" s="10">
        <f>'dane po Vs'!U11</f>
        <v>17.399999999999999</v>
      </c>
      <c r="V11">
        <f>'dane po Vs'!V11</f>
        <v>132.69999999999999</v>
      </c>
      <c r="W11" s="8">
        <f t="shared" si="4"/>
        <v>10471.862171676059</v>
      </c>
      <c r="X11" s="8">
        <f t="shared" si="1"/>
        <v>0.20676893966946708</v>
      </c>
      <c r="Y11" t="str">
        <f t="shared" si="2"/>
        <v>Finlandia</v>
      </c>
      <c r="Z11" s="9">
        <f t="shared" si="3"/>
        <v>0.20676893966946708</v>
      </c>
      <c r="AA11" s="10">
        <f t="shared" si="0"/>
        <v>0.20676893966946708</v>
      </c>
      <c r="AB11" t="s">
        <v>167</v>
      </c>
      <c r="AC11" t="s">
        <v>167</v>
      </c>
      <c r="AD11" t="s">
        <v>167</v>
      </c>
    </row>
    <row r="12" spans="1:30" x14ac:dyDescent="0.2">
      <c r="A12" t="str">
        <f>'dane po Vs'!A12</f>
        <v>Francja</v>
      </c>
      <c r="B12">
        <f>'dane po Vs'!B12</f>
        <v>8</v>
      </c>
      <c r="C12">
        <f>'dane po Vs'!C12</f>
        <v>113.3</v>
      </c>
      <c r="D12" s="10">
        <f>'dane po Vs'!D12</f>
        <v>853</v>
      </c>
      <c r="E12" s="10">
        <f>'dane po Vs'!E12</f>
        <v>50.6</v>
      </c>
      <c r="F12" s="10">
        <f>'dane po Vs'!F12</f>
        <v>5.4</v>
      </c>
      <c r="G12" s="10">
        <f>'dane po Vs'!G12</f>
        <v>5.0999999999999996</v>
      </c>
      <c r="H12" s="10">
        <f>'dane po Vs'!H12</f>
        <v>17.8</v>
      </c>
      <c r="I12" s="10">
        <f>'dane po Vs'!I12</f>
        <v>13.9</v>
      </c>
      <c r="J12" s="10">
        <f>'dane po Vs'!J12</f>
        <v>4</v>
      </c>
      <c r="K12" s="10">
        <f>'dane po Vs'!K12</f>
        <v>541</v>
      </c>
      <c r="L12">
        <f>'dane po Vs'!L12</f>
        <v>11.3</v>
      </c>
      <c r="M12">
        <f>'dane po Vs'!M12</f>
        <v>126.9</v>
      </c>
      <c r="N12">
        <f>'dane po Vs'!N12</f>
        <v>2</v>
      </c>
      <c r="O12">
        <f>'dane po Vs'!O12</f>
        <v>1587</v>
      </c>
      <c r="P12">
        <f>'dane po Vs'!P12</f>
        <v>0.53999999999999992</v>
      </c>
      <c r="Q12">
        <f>'dane po Vs'!Q12</f>
        <v>1.84</v>
      </c>
      <c r="R12">
        <f>'dane po Vs'!R12</f>
        <v>38.909999999999997</v>
      </c>
      <c r="S12">
        <f>'dane po Vs'!S12</f>
        <v>0.33</v>
      </c>
      <c r="T12" s="10">
        <f>'dane po Vs'!T12</f>
        <v>19</v>
      </c>
      <c r="U12" s="10">
        <f>'dane po Vs'!U12</f>
        <v>18.5</v>
      </c>
      <c r="V12">
        <f>'dane po Vs'!V12</f>
        <v>393.4</v>
      </c>
      <c r="W12" s="8">
        <f t="shared" si="4"/>
        <v>9402.5815947017454</v>
      </c>
      <c r="X12" s="8">
        <f t="shared" si="1"/>
        <v>0.2877656670861366</v>
      </c>
      <c r="Y12" t="str">
        <f t="shared" si="2"/>
        <v>Francja</v>
      </c>
      <c r="Z12" s="9">
        <f t="shared" si="3"/>
        <v>0.2877656670861366</v>
      </c>
      <c r="AA12" s="10">
        <f t="shared" si="0"/>
        <v>0.2877656670861366</v>
      </c>
      <c r="AB12" t="s">
        <v>167</v>
      </c>
      <c r="AC12" t="s">
        <v>167</v>
      </c>
      <c r="AD12" t="s">
        <v>167</v>
      </c>
    </row>
    <row r="13" spans="1:30" x14ac:dyDescent="0.2">
      <c r="A13" t="str">
        <f>'dane po Vs'!A13</f>
        <v>Grecja</v>
      </c>
      <c r="B13">
        <f>'dane po Vs'!B13</f>
        <v>16</v>
      </c>
      <c r="C13">
        <f>'dane po Vs'!C13</f>
        <v>86.7</v>
      </c>
      <c r="D13" s="10">
        <f>'dane po Vs'!D13</f>
        <v>205</v>
      </c>
      <c r="E13" s="10">
        <f>'dane po Vs'!E13</f>
        <v>73.3</v>
      </c>
      <c r="F13" s="10">
        <f>'dane po Vs'!F13</f>
        <v>40.1</v>
      </c>
      <c r="G13" s="10">
        <f>'dane po Vs'!G13</f>
        <v>9.4</v>
      </c>
      <c r="H13" s="10">
        <f>'dane po Vs'!H13</f>
        <v>22.3</v>
      </c>
      <c r="I13" s="10">
        <f>'dane po Vs'!I13</f>
        <v>21</v>
      </c>
      <c r="J13" s="10">
        <f>'dane po Vs'!J13</f>
        <v>2</v>
      </c>
      <c r="K13" s="10">
        <f>'dane po Vs'!K13</f>
        <v>458</v>
      </c>
      <c r="L13">
        <f>'dane po Vs'!L13</f>
        <v>8</v>
      </c>
      <c r="M13">
        <f>'dane po Vs'!M13</f>
        <v>11.2</v>
      </c>
      <c r="N13">
        <f>'dane po Vs'!N13</f>
        <v>7.8</v>
      </c>
      <c r="O13">
        <f>'dane po Vs'!O13</f>
        <v>3219</v>
      </c>
      <c r="P13">
        <f>'dane po Vs'!P13</f>
        <v>0.41</v>
      </c>
      <c r="Q13">
        <f>'dane po Vs'!Q13</f>
        <v>2.0499999999999998</v>
      </c>
      <c r="R13">
        <f>'dane po Vs'!R13</f>
        <v>0</v>
      </c>
      <c r="S13">
        <f>'dane po Vs'!S13</f>
        <v>0.23</v>
      </c>
      <c r="T13" s="10">
        <f>'dane po Vs'!T13</f>
        <v>21.9</v>
      </c>
      <c r="U13" s="10">
        <f>'dane po Vs'!U13</f>
        <v>28.1</v>
      </c>
      <c r="V13">
        <f>'dane po Vs'!V13</f>
        <v>145.53229055046864</v>
      </c>
      <c r="W13" s="8">
        <f t="shared" si="4"/>
        <v>7741.2286400566709</v>
      </c>
      <c r="X13" s="8">
        <f t="shared" si="1"/>
        <v>0.41361117041608086</v>
      </c>
      <c r="Y13" t="str">
        <f t="shared" si="2"/>
        <v>Grecja</v>
      </c>
      <c r="Z13" s="9">
        <f t="shared" si="3"/>
        <v>0.41361117041608086</v>
      </c>
      <c r="AA13" s="10">
        <f t="shared" si="0"/>
        <v>0.41361117041608086</v>
      </c>
      <c r="AB13" t="s">
        <v>167</v>
      </c>
      <c r="AC13" t="s">
        <v>167</v>
      </c>
      <c r="AD13" t="s">
        <v>167</v>
      </c>
    </row>
    <row r="14" spans="1:30" x14ac:dyDescent="0.2">
      <c r="A14" t="str">
        <f>'dane po Vs'!A14</f>
        <v>Hiszpania</v>
      </c>
      <c r="B14">
        <f>'dane po Vs'!B14</f>
        <v>23</v>
      </c>
      <c r="C14">
        <f>'dane po Vs'!C14</f>
        <v>109.7</v>
      </c>
      <c r="D14" s="10">
        <f>'dane po Vs'!D14</f>
        <v>84</v>
      </c>
      <c r="E14" s="10">
        <f>'dane po Vs'!E14</f>
        <v>81.3</v>
      </c>
      <c r="F14" s="10">
        <f>'dane po Vs'!F14</f>
        <v>11</v>
      </c>
      <c r="G14" s="10">
        <f>'dane po Vs'!G14</f>
        <v>4.4000000000000004</v>
      </c>
      <c r="H14" s="10">
        <f>'dane po Vs'!H14</f>
        <v>22</v>
      </c>
      <c r="I14" s="10">
        <f>'dane po Vs'!I14</f>
        <v>17.7</v>
      </c>
      <c r="J14" s="10">
        <f>'dane po Vs'!J14</f>
        <v>-2</v>
      </c>
      <c r="K14" s="10">
        <f>'dane po Vs'!K14</f>
        <v>551</v>
      </c>
      <c r="L14">
        <f>'dane po Vs'!L14</f>
        <v>10.8</v>
      </c>
      <c r="M14">
        <f>'dane po Vs'!M14</f>
        <v>106.7</v>
      </c>
      <c r="N14">
        <f>'dane po Vs'!N14</f>
        <v>5.3</v>
      </c>
      <c r="O14">
        <f>'dane po Vs'!O14</f>
        <v>163</v>
      </c>
      <c r="P14">
        <f>'dane po Vs'!P14</f>
        <v>0.28999999999999998</v>
      </c>
      <c r="Q14">
        <f>'dane po Vs'!Q14</f>
        <v>1.63</v>
      </c>
      <c r="R14">
        <f>'dane po Vs'!R14</f>
        <v>19.260000000000002</v>
      </c>
      <c r="S14">
        <f>'dane po Vs'!S14</f>
        <v>0.24</v>
      </c>
      <c r="T14" s="10">
        <f>'dane po Vs'!T14</f>
        <v>24.5</v>
      </c>
      <c r="U14" s="10">
        <f>'dane po Vs'!U14</f>
        <v>23.8</v>
      </c>
      <c r="V14">
        <f>'dane po Vs'!V14</f>
        <v>259.75</v>
      </c>
      <c r="W14" s="8">
        <f t="shared" si="4"/>
        <v>10789.756528889984</v>
      </c>
      <c r="X14" s="8">
        <f t="shared" si="1"/>
        <v>0.18268882154797972</v>
      </c>
      <c r="Y14" t="str">
        <f t="shared" si="2"/>
        <v>Hiszpania</v>
      </c>
      <c r="Z14" s="9">
        <f t="shared" si="3"/>
        <v>0.18268882154797972</v>
      </c>
      <c r="AA14" s="10">
        <f t="shared" si="0"/>
        <v>0.18268882154797972</v>
      </c>
      <c r="AB14" t="s">
        <v>167</v>
      </c>
      <c r="AC14" t="s">
        <v>167</v>
      </c>
      <c r="AD14" t="s">
        <v>167</v>
      </c>
    </row>
    <row r="15" spans="1:30" x14ac:dyDescent="0.2">
      <c r="A15" t="str">
        <f>'dane po Vs'!A15</f>
        <v>Holandia</v>
      </c>
      <c r="B15">
        <f>'dane po Vs'!B15</f>
        <v>8</v>
      </c>
      <c r="C15">
        <f>'dane po Vs'!C15</f>
        <v>115.3</v>
      </c>
      <c r="D15" s="10">
        <f>'dane po Vs'!D15</f>
        <v>1</v>
      </c>
      <c r="E15" s="10">
        <f>'dane po Vs'!E15</f>
        <v>34.299999999999997</v>
      </c>
      <c r="F15" s="10">
        <f>'dane po Vs'!F15</f>
        <v>3.1</v>
      </c>
      <c r="G15" s="10">
        <f>'dane po Vs'!G15</f>
        <v>2</v>
      </c>
      <c r="H15" s="10">
        <f>'dane po Vs'!H15</f>
        <v>29.3</v>
      </c>
      <c r="I15" s="10">
        <f>'dane po Vs'!I15</f>
        <v>12.3</v>
      </c>
      <c r="J15" s="10">
        <f>'dane po Vs'!J15</f>
        <v>8</v>
      </c>
      <c r="K15" s="10">
        <f>'dane po Vs'!K15</f>
        <v>600</v>
      </c>
      <c r="L15">
        <f>'dane po Vs'!L15</f>
        <v>3.6</v>
      </c>
      <c r="M15">
        <f>'dane po Vs'!M15</f>
        <v>0.4</v>
      </c>
      <c r="N15">
        <f>'dane po Vs'!N15</f>
        <v>2.6</v>
      </c>
      <c r="O15">
        <f>'dane po Vs'!O15</f>
        <v>1535</v>
      </c>
      <c r="P15">
        <f>'dane po Vs'!P15</f>
        <v>0.14000000000000001</v>
      </c>
      <c r="Q15">
        <f>'dane po Vs'!Q15</f>
        <v>3.48</v>
      </c>
      <c r="R15">
        <f>'dane po Vs'!R15</f>
        <v>8.9</v>
      </c>
      <c r="S15">
        <f>'dane po Vs'!S15</f>
        <v>0.2</v>
      </c>
      <c r="T15" s="10">
        <f>'dane po Vs'!T15</f>
        <v>8.6</v>
      </c>
      <c r="U15" s="10">
        <f>'dane po Vs'!U15</f>
        <v>14.9</v>
      </c>
      <c r="V15">
        <f>'dane po Vs'!V15</f>
        <v>130.75</v>
      </c>
      <c r="W15" s="8">
        <f t="shared" si="4"/>
        <v>9424.093698273502</v>
      </c>
      <c r="X15" s="8">
        <f t="shared" si="1"/>
        <v>0.28613615091733913</v>
      </c>
      <c r="Y15" t="str">
        <f t="shared" si="2"/>
        <v>Holandia</v>
      </c>
      <c r="Z15" s="9">
        <f t="shared" si="3"/>
        <v>0.28613615091733913</v>
      </c>
      <c r="AA15" s="10">
        <f t="shared" si="0"/>
        <v>0.28613615091733913</v>
      </c>
      <c r="AB15" t="s">
        <v>167</v>
      </c>
      <c r="AC15" t="s">
        <v>167</v>
      </c>
      <c r="AD15" t="s">
        <v>167</v>
      </c>
    </row>
    <row r="16" spans="1:30" x14ac:dyDescent="0.2">
      <c r="A16" t="str">
        <f>'dane po Vs'!A16</f>
        <v>Irlandia</v>
      </c>
      <c r="B16">
        <f>'dane po Vs'!B16</f>
        <v>11</v>
      </c>
      <c r="C16">
        <f>'dane po Vs'!C16</f>
        <v>111.6</v>
      </c>
      <c r="D16" s="10">
        <f>'dane po Vs'!D16</f>
        <v>98</v>
      </c>
      <c r="E16" s="10">
        <f>'dane po Vs'!E16</f>
        <v>90.4</v>
      </c>
      <c r="F16" s="10">
        <f>'dane po Vs'!F16</f>
        <v>10.6</v>
      </c>
      <c r="G16" s="10">
        <f>'dane po Vs'!G16</f>
        <v>6.3</v>
      </c>
      <c r="H16" s="10">
        <f>'dane po Vs'!H16</f>
        <v>12</v>
      </c>
      <c r="I16" s="10">
        <f>'dane po Vs'!I16</f>
        <v>35.799999999999997</v>
      </c>
      <c r="J16" s="10">
        <f>'dane po Vs'!J16</f>
        <v>1</v>
      </c>
      <c r="K16" s="10">
        <f>'dane po Vs'!K16</f>
        <v>718</v>
      </c>
      <c r="L16">
        <f>'dane po Vs'!L16</f>
        <v>4.0999999999999996</v>
      </c>
      <c r="M16">
        <f>'dane po Vs'!M16</f>
        <v>11.1</v>
      </c>
      <c r="N16">
        <f>'dane po Vs'!N16</f>
        <v>1</v>
      </c>
      <c r="O16">
        <f>'dane po Vs'!O16</f>
        <v>957</v>
      </c>
      <c r="P16">
        <f>'dane po Vs'!P16</f>
        <v>0.41</v>
      </c>
      <c r="Q16">
        <f>'dane po Vs'!Q16</f>
        <v>2.2999999999999998</v>
      </c>
      <c r="R16">
        <f>'dane po Vs'!R16</f>
        <v>3.85</v>
      </c>
      <c r="S16">
        <f>'dane po Vs'!S16</f>
        <v>0.09</v>
      </c>
      <c r="T16" s="10">
        <f>'dane po Vs'!T16</f>
        <v>13.5</v>
      </c>
      <c r="U16" s="10">
        <f>'dane po Vs'!U16</f>
        <v>23.7</v>
      </c>
      <c r="V16">
        <f>'dane po Vs'!V16</f>
        <v>21.266666666666666</v>
      </c>
      <c r="W16" s="8">
        <f t="shared" si="4"/>
        <v>10010.405885985901</v>
      </c>
      <c r="X16" s="8">
        <f t="shared" si="1"/>
        <v>0.24172370251807007</v>
      </c>
      <c r="Y16" t="str">
        <f t="shared" si="2"/>
        <v>Irlandia</v>
      </c>
      <c r="Z16" s="9">
        <f t="shared" si="3"/>
        <v>0.24172370251807007</v>
      </c>
      <c r="AA16" s="10">
        <f t="shared" si="0"/>
        <v>0.24172370251807007</v>
      </c>
      <c r="AB16" t="s">
        <v>167</v>
      </c>
      <c r="AC16" t="s">
        <v>167</v>
      </c>
      <c r="AD16" t="s">
        <v>167</v>
      </c>
    </row>
    <row r="17" spans="1:30" x14ac:dyDescent="0.2">
      <c r="A17" t="str">
        <f>'dane po Vs'!A17</f>
        <v>Litwa</v>
      </c>
      <c r="B17">
        <f>'dane po Vs'!B17</f>
        <v>10</v>
      </c>
      <c r="C17">
        <f>'dane po Vs'!C17</f>
        <v>99.6</v>
      </c>
      <c r="D17" s="10">
        <f>'dane po Vs'!D17</f>
        <v>158</v>
      </c>
      <c r="E17" s="10">
        <f>'dane po Vs'!E17</f>
        <v>57.8</v>
      </c>
      <c r="F17" s="10">
        <f>'dane po Vs'!F17</f>
        <v>7.1</v>
      </c>
      <c r="G17" s="10">
        <f>'dane po Vs'!G17</f>
        <v>9</v>
      </c>
      <c r="H17" s="10">
        <f>'dane po Vs'!H17</f>
        <v>16.399999999999999</v>
      </c>
      <c r="I17" s="10">
        <f>'dane po Vs'!I17</f>
        <v>16.2</v>
      </c>
      <c r="J17" s="10">
        <f>'dane po Vs'!J17</f>
        <v>6</v>
      </c>
      <c r="K17" s="10">
        <f>'dane po Vs'!K17</f>
        <v>428</v>
      </c>
      <c r="L17">
        <f>'dane po Vs'!L17</f>
        <v>17.8</v>
      </c>
      <c r="M17">
        <f>'dane po Vs'!M17</f>
        <v>9.6999999999999993</v>
      </c>
      <c r="N17">
        <f>'dane po Vs'!N17</f>
        <v>4.5999999999999996</v>
      </c>
      <c r="O17">
        <f>'dane po Vs'!O17</f>
        <v>305</v>
      </c>
      <c r="P17">
        <f>'dane po Vs'!P17</f>
        <v>0.37</v>
      </c>
      <c r="Q17">
        <f>'dane po Vs'!Q17</f>
        <v>1.63</v>
      </c>
      <c r="R17">
        <f>'dane po Vs'!R17</f>
        <v>1</v>
      </c>
      <c r="S17">
        <f>'dane po Vs'!S17</f>
        <v>0.18</v>
      </c>
      <c r="T17" s="10">
        <f>'dane po Vs'!T17</f>
        <v>13.3</v>
      </c>
      <c r="U17" s="10">
        <f>'dane po Vs'!U17</f>
        <v>28.3</v>
      </c>
      <c r="V17">
        <f>'dane po Vs'!V17</f>
        <v>36.933333333333337</v>
      </c>
      <c r="W17" s="8">
        <f t="shared" si="4"/>
        <v>10653.739104285387</v>
      </c>
      <c r="X17" s="8">
        <f t="shared" si="1"/>
        <v>0.19299197911190935</v>
      </c>
      <c r="Y17" t="str">
        <f t="shared" si="2"/>
        <v>Litwa</v>
      </c>
      <c r="Z17" s="9">
        <f t="shared" si="3"/>
        <v>0.19299197911190935</v>
      </c>
      <c r="AA17" s="10">
        <f t="shared" si="0"/>
        <v>0.19299197911190935</v>
      </c>
      <c r="AB17" t="s">
        <v>167</v>
      </c>
      <c r="AC17" t="s">
        <v>167</v>
      </c>
      <c r="AD17" t="s">
        <v>167</v>
      </c>
    </row>
    <row r="18" spans="1:30" x14ac:dyDescent="0.2">
      <c r="A18" t="str">
        <f>'dane po Vs'!A18</f>
        <v>Luksemburg</v>
      </c>
      <c r="B18">
        <f>'dane po Vs'!B18</f>
        <v>15</v>
      </c>
      <c r="C18">
        <f>'dane po Vs'!C18</f>
        <v>130.69999999999999</v>
      </c>
      <c r="D18" s="10">
        <f>'dane po Vs'!D18</f>
        <v>157</v>
      </c>
      <c r="E18" s="10">
        <f>'dane po Vs'!E18</f>
        <v>97.5</v>
      </c>
      <c r="F18" s="10">
        <f>'dane po Vs'!F18</f>
        <v>3.5</v>
      </c>
      <c r="G18" s="10">
        <f>'dane po Vs'!G18</f>
        <v>5.3</v>
      </c>
      <c r="H18" s="10">
        <f>'dane po Vs'!H18</f>
        <v>20</v>
      </c>
      <c r="I18" s="10">
        <f>'dane po Vs'!I18</f>
        <v>22.7</v>
      </c>
      <c r="J18" s="10">
        <f>'dane po Vs'!J18</f>
        <v>4</v>
      </c>
      <c r="K18" s="10">
        <f>'dane po Vs'!K18</f>
        <v>697</v>
      </c>
      <c r="L18">
        <f>'dane po Vs'!L18</f>
        <v>2.8</v>
      </c>
      <c r="M18">
        <f>'dane po Vs'!M18</f>
        <v>1.1000000000000001</v>
      </c>
      <c r="N18">
        <f>'dane po Vs'!N18</f>
        <v>2.7</v>
      </c>
      <c r="O18">
        <f>'dane po Vs'!O18</f>
        <v>487</v>
      </c>
      <c r="P18">
        <f>'dane po Vs'!P18</f>
        <v>0.41</v>
      </c>
      <c r="Q18">
        <f>'dane po Vs'!Q18</f>
        <v>2.59</v>
      </c>
      <c r="R18">
        <f>'dane po Vs'!R18</f>
        <v>0.83</v>
      </c>
      <c r="S18">
        <f>'dane po Vs'!S18</f>
        <v>0.26</v>
      </c>
      <c r="T18" s="10">
        <f>'dane po Vs'!T18</f>
        <v>17.3</v>
      </c>
      <c r="U18" s="10">
        <f>'dane po Vs'!U18</f>
        <v>15.5</v>
      </c>
      <c r="V18">
        <f>'dane po Vs'!V18</f>
        <v>10</v>
      </c>
      <c r="W18" s="8">
        <f t="shared" si="4"/>
        <v>10480.046253356684</v>
      </c>
      <c r="X18" s="8">
        <f t="shared" si="1"/>
        <v>0.20614900525064772</v>
      </c>
      <c r="Y18" t="str">
        <f t="shared" si="2"/>
        <v>Luksemburg</v>
      </c>
      <c r="Z18" s="9">
        <f t="shared" si="3"/>
        <v>0.20614900525064772</v>
      </c>
      <c r="AA18" s="10">
        <f t="shared" si="0"/>
        <v>0.20614900525064772</v>
      </c>
      <c r="AB18" t="s">
        <v>167</v>
      </c>
      <c r="AC18" t="s">
        <v>167</v>
      </c>
      <c r="AD18" t="s">
        <v>167</v>
      </c>
    </row>
    <row r="19" spans="1:30" x14ac:dyDescent="0.2">
      <c r="A19" t="str">
        <f>'dane po Vs'!A19</f>
        <v>Łotwa</v>
      </c>
      <c r="B19">
        <f>'dane po Vs'!B19</f>
        <v>11</v>
      </c>
      <c r="C19">
        <f>'dane po Vs'!C19</f>
        <v>147.5</v>
      </c>
      <c r="D19" s="10">
        <f>'dane po Vs'!D19</f>
        <v>2</v>
      </c>
      <c r="E19" s="10">
        <f>'dane po Vs'!E19</f>
        <v>58.8</v>
      </c>
      <c r="F19" s="10">
        <f>'dane po Vs'!F19</f>
        <v>3</v>
      </c>
      <c r="G19" s="10">
        <f>'dane po Vs'!G19</f>
        <v>12.2</v>
      </c>
      <c r="H19" s="10">
        <f>'dane po Vs'!H19</f>
        <v>20.6</v>
      </c>
      <c r="I19" s="10">
        <f>'dane po Vs'!I19</f>
        <v>19.100000000000001</v>
      </c>
      <c r="J19" s="10">
        <f>'dane po Vs'!J19</f>
        <v>1</v>
      </c>
      <c r="K19" s="10">
        <f>'dane po Vs'!K19</f>
        <v>345</v>
      </c>
      <c r="L19">
        <f>'dane po Vs'!L19</f>
        <v>29.8</v>
      </c>
      <c r="M19">
        <f>'dane po Vs'!M19</f>
        <v>18.5</v>
      </c>
      <c r="N19">
        <f>'dane po Vs'!N19</f>
        <v>8.9</v>
      </c>
      <c r="O19">
        <f>'dane po Vs'!O19</f>
        <v>10947</v>
      </c>
      <c r="P19">
        <f>'dane po Vs'!P19</f>
        <v>0.47</v>
      </c>
      <c r="Q19">
        <f>'dane po Vs'!Q19</f>
        <v>2.08</v>
      </c>
      <c r="R19">
        <f>'dane po Vs'!R19</f>
        <v>0</v>
      </c>
      <c r="S19">
        <f>'dane po Vs'!S19</f>
        <v>0.16</v>
      </c>
      <c r="T19" s="10">
        <f>'dane po Vs'!T19</f>
        <v>13.6</v>
      </c>
      <c r="U19" s="10">
        <f>'dane po Vs'!U19</f>
        <v>34.200000000000003</v>
      </c>
      <c r="V19">
        <f>'dane po Vs'!V19</f>
        <v>27.4</v>
      </c>
      <c r="W19" s="8">
        <f t="shared" si="4"/>
        <v>462.99772431842069</v>
      </c>
      <c r="X19" s="8">
        <f t="shared" si="1"/>
        <v>0.96492847501516121</v>
      </c>
      <c r="Y19" t="str">
        <f t="shared" si="2"/>
        <v>Łotwa</v>
      </c>
      <c r="Z19" s="9">
        <f t="shared" si="3"/>
        <v>0.96492847501516121</v>
      </c>
      <c r="AA19" s="10">
        <f t="shared" si="0"/>
        <v>0.96492847501516121</v>
      </c>
      <c r="AB19" t="s">
        <v>167</v>
      </c>
      <c r="AC19" t="s">
        <v>167</v>
      </c>
      <c r="AD19" t="s">
        <v>167</v>
      </c>
    </row>
    <row r="20" spans="1:30" x14ac:dyDescent="0.2">
      <c r="A20" t="str">
        <f>'dane po Vs'!A20</f>
        <v>Malta</v>
      </c>
      <c r="B20">
        <f>'dane po Vs'!B20</f>
        <v>13</v>
      </c>
      <c r="C20">
        <f>'dane po Vs'!C20</f>
        <v>139.80000000000001</v>
      </c>
      <c r="D20" s="10">
        <f>'dane po Vs'!D20</f>
        <v>231.76190476190473</v>
      </c>
      <c r="E20" s="10">
        <f>'dane po Vs'!E20</f>
        <v>100</v>
      </c>
      <c r="F20" s="10">
        <f>'dane po Vs'!F20</f>
        <v>26.3</v>
      </c>
      <c r="G20" s="10">
        <f>'dane po Vs'!G20</f>
        <v>5.4</v>
      </c>
      <c r="H20" s="10">
        <f>'dane po Vs'!H20</f>
        <v>24.5</v>
      </c>
      <c r="I20" s="10">
        <f>'dane po Vs'!I20</f>
        <v>7.7</v>
      </c>
      <c r="J20" s="10">
        <f>'dane po Vs'!J20</f>
        <v>43</v>
      </c>
      <c r="K20" s="10">
        <f>'dane po Vs'!K20</f>
        <v>674</v>
      </c>
      <c r="L20">
        <f>'dane po Vs'!L20</f>
        <v>0.2</v>
      </c>
      <c r="M20">
        <f>'dane po Vs'!M20</f>
        <v>0</v>
      </c>
      <c r="N20">
        <f>'dane po Vs'!N20</f>
        <v>0.4</v>
      </c>
      <c r="O20">
        <f>'dane po Vs'!O20</f>
        <v>618</v>
      </c>
      <c r="P20">
        <f>'dane po Vs'!P20</f>
        <v>0.41</v>
      </c>
      <c r="Q20">
        <f>'dane po Vs'!Q20</f>
        <v>3.26</v>
      </c>
      <c r="R20">
        <f>'dane po Vs'!R20</f>
        <v>0</v>
      </c>
      <c r="S20">
        <f>'dane po Vs'!S20</f>
        <v>0.02</v>
      </c>
      <c r="T20" s="10">
        <f>'dane po Vs'!T20</f>
        <v>12.4</v>
      </c>
      <c r="U20" s="10">
        <f>'dane po Vs'!U20</f>
        <v>20.100000000000001</v>
      </c>
      <c r="V20">
        <f>'dane po Vs'!V20</f>
        <v>143.91419305977459</v>
      </c>
      <c r="W20" s="8">
        <f t="shared" si="4"/>
        <v>10345.315579598626</v>
      </c>
      <c r="X20" s="8">
        <f t="shared" si="1"/>
        <v>0.21635469297381293</v>
      </c>
      <c r="Y20" t="str">
        <f t="shared" si="2"/>
        <v>Malta</v>
      </c>
      <c r="Z20" s="9">
        <f t="shared" si="3"/>
        <v>0.21635469297381293</v>
      </c>
      <c r="AA20" s="10">
        <f t="shared" si="0"/>
        <v>0.21635469297381293</v>
      </c>
      <c r="AB20" t="s">
        <v>167</v>
      </c>
      <c r="AC20" t="s">
        <v>167</v>
      </c>
      <c r="AD20" t="s">
        <v>167</v>
      </c>
    </row>
    <row r="21" spans="1:30" x14ac:dyDescent="0.2">
      <c r="A21" t="str">
        <f>'dane po Vs'!A21</f>
        <v>Niemcy</v>
      </c>
      <c r="B21">
        <f>'dane po Vs'!B21</f>
        <v>10</v>
      </c>
      <c r="C21">
        <f>'dane po Vs'!C21</f>
        <v>121.9</v>
      </c>
      <c r="D21" s="10">
        <f>'dane po Vs'!D21</f>
        <v>691</v>
      </c>
      <c r="E21" s="10">
        <f>'dane po Vs'!E21</f>
        <v>61</v>
      </c>
      <c r="F21" s="10">
        <f>'dane po Vs'!F21</f>
        <v>5.5</v>
      </c>
      <c r="G21" s="10">
        <f>'dane po Vs'!G21</f>
        <v>2.8</v>
      </c>
      <c r="H21" s="10">
        <f>'dane po Vs'!H21</f>
        <v>26.3</v>
      </c>
      <c r="I21" s="10">
        <f>'dane po Vs'!I21</f>
        <v>16.2</v>
      </c>
      <c r="J21" s="10">
        <f>'dane po Vs'!J21</f>
        <v>-1</v>
      </c>
      <c r="K21" s="10">
        <f>'dane po Vs'!K21</f>
        <v>589</v>
      </c>
      <c r="L21">
        <f>'dane po Vs'!L21</f>
        <v>8.6</v>
      </c>
      <c r="M21">
        <f>'dane po Vs'!M21</f>
        <v>26.1</v>
      </c>
      <c r="N21">
        <f>'dane po Vs'!N21</f>
        <v>5.4</v>
      </c>
      <c r="O21">
        <f>'dane po Vs'!O21</f>
        <v>430</v>
      </c>
      <c r="P21">
        <f>'dane po Vs'!P21</f>
        <v>0.48</v>
      </c>
      <c r="Q21">
        <f>'dane po Vs'!Q21</f>
        <v>2.14</v>
      </c>
      <c r="R21">
        <f>'dane po Vs'!R21</f>
        <v>92.04</v>
      </c>
      <c r="S21">
        <f>'dane po Vs'!S21</f>
        <v>0.36</v>
      </c>
      <c r="T21" s="10">
        <f>'dane po Vs'!T21</f>
        <v>10.4</v>
      </c>
      <c r="U21" s="10">
        <f>'dane po Vs'!U21</f>
        <v>20.100000000000001</v>
      </c>
      <c r="V21">
        <f>'dane po Vs'!V21</f>
        <v>410.24285714285713</v>
      </c>
      <c r="W21" s="8">
        <f t="shared" si="4"/>
        <v>10545.011651700028</v>
      </c>
      <c r="X21" s="8">
        <f t="shared" si="1"/>
        <v>0.20122795386858605</v>
      </c>
      <c r="Y21" t="str">
        <f t="shared" si="2"/>
        <v>Niemcy</v>
      </c>
      <c r="Z21" s="9">
        <f t="shared" si="3"/>
        <v>0.20122795386858605</v>
      </c>
      <c r="AA21" s="10">
        <f t="shared" si="0"/>
        <v>0.20122795386858605</v>
      </c>
      <c r="AB21" t="s">
        <v>167</v>
      </c>
      <c r="AC21" t="s">
        <v>167</v>
      </c>
      <c r="AD21" t="s">
        <v>167</v>
      </c>
    </row>
    <row r="22" spans="1:30" x14ac:dyDescent="0.2">
      <c r="A22" t="str">
        <f>'dane po Vs'!A22</f>
        <v>Polska</v>
      </c>
      <c r="B22">
        <f>'dane po Vs'!B22</f>
        <v>8</v>
      </c>
      <c r="C22">
        <f>'dane po Vs'!C22</f>
        <v>115.6</v>
      </c>
      <c r="D22" s="10">
        <f>'dane po Vs'!D22</f>
        <v>231.76190476190473</v>
      </c>
      <c r="E22" s="10">
        <f>'dane po Vs'!E22</f>
        <v>30.2</v>
      </c>
      <c r="F22" s="10">
        <f>'dane po Vs'!F22</f>
        <v>24.6</v>
      </c>
      <c r="G22" s="10">
        <f>'dane po Vs'!G22</f>
        <v>7</v>
      </c>
      <c r="H22" s="10">
        <f>'dane po Vs'!H22</f>
        <v>18.7</v>
      </c>
      <c r="I22" s="10">
        <f>'dane po Vs'!I22</f>
        <v>16.899999999999999</v>
      </c>
      <c r="J22" s="10">
        <f>'dane po Vs'!J22</f>
        <v>8</v>
      </c>
      <c r="K22" s="10">
        <f>'dane po Vs'!K22</f>
        <v>320</v>
      </c>
      <c r="L22">
        <f>'dane po Vs'!L22</f>
        <v>7.7</v>
      </c>
      <c r="M22">
        <f>'dane po Vs'!M22</f>
        <v>45.9</v>
      </c>
      <c r="N22">
        <f>'dane po Vs'!N22</f>
        <v>2</v>
      </c>
      <c r="O22">
        <f>'dane po Vs'!O22</f>
        <v>4156</v>
      </c>
      <c r="P22">
        <f>'dane po Vs'!P22</f>
        <v>0.78</v>
      </c>
      <c r="Q22">
        <f>'dane po Vs'!Q22</f>
        <v>2.64</v>
      </c>
      <c r="R22">
        <f>'dane po Vs'!R22</f>
        <v>24.8</v>
      </c>
      <c r="S22">
        <f>'dane po Vs'!S22</f>
        <v>0.21</v>
      </c>
      <c r="T22" s="10">
        <f>'dane po Vs'!T22</f>
        <v>17.2</v>
      </c>
      <c r="U22" s="10">
        <f>'dane po Vs'!U22</f>
        <v>30.5</v>
      </c>
      <c r="V22">
        <f>'dane po Vs'!V22</f>
        <v>442.83333333333331</v>
      </c>
      <c r="W22" s="8">
        <f t="shared" si="4"/>
        <v>6797.014445807903</v>
      </c>
      <c r="X22" s="8">
        <f t="shared" si="1"/>
        <v>0.48513426862003795</v>
      </c>
      <c r="Y22" t="str">
        <f t="shared" si="2"/>
        <v>Polska</v>
      </c>
      <c r="Z22" s="9">
        <f t="shared" si="3"/>
        <v>0.48513426862003795</v>
      </c>
      <c r="AA22" s="10">
        <f t="shared" si="0"/>
        <v>0.48513426862003795</v>
      </c>
      <c r="AB22" t="s">
        <v>167</v>
      </c>
      <c r="AC22" t="s">
        <v>167</v>
      </c>
      <c r="AD22" t="s">
        <v>167</v>
      </c>
    </row>
    <row r="23" spans="1:30" x14ac:dyDescent="0.2">
      <c r="A23" t="str">
        <f>'dane po Vs'!A23</f>
        <v>Portugalia</v>
      </c>
      <c r="B23">
        <f>'dane po Vs'!B23</f>
        <v>17</v>
      </c>
      <c r="C23">
        <f>'dane po Vs'!C23</f>
        <v>93.1</v>
      </c>
      <c r="D23" s="10">
        <f>'dane po Vs'!D23</f>
        <v>116</v>
      </c>
      <c r="E23" s="10">
        <f>'dane po Vs'!E23</f>
        <v>83.4</v>
      </c>
      <c r="F23" s="10">
        <f>'dane po Vs'!F23</f>
        <v>10.8</v>
      </c>
      <c r="G23" s="10">
        <f>'dane po Vs'!G23</f>
        <v>7</v>
      </c>
      <c r="H23" s="10">
        <f>'dane po Vs'!H23</f>
        <v>24.2</v>
      </c>
      <c r="I23" s="10">
        <f>'dane po Vs'!I23</f>
        <v>22.2</v>
      </c>
      <c r="J23" s="10">
        <f>'dane po Vs'!J23</f>
        <v>4</v>
      </c>
      <c r="K23" s="10">
        <f>'dane po Vs'!K23</f>
        <v>518</v>
      </c>
      <c r="L23">
        <f>'dane po Vs'!L23</f>
        <v>23</v>
      </c>
      <c r="M23">
        <f>'dane po Vs'!M23</f>
        <v>52.9</v>
      </c>
      <c r="N23">
        <f>'dane po Vs'!N23</f>
        <v>5.7</v>
      </c>
      <c r="O23">
        <f>'dane po Vs'!O23</f>
        <v>4332</v>
      </c>
      <c r="P23">
        <f>'dane po Vs'!P23</f>
        <v>0.27</v>
      </c>
      <c r="Q23">
        <f>'dane po Vs'!Q23</f>
        <v>2.48</v>
      </c>
      <c r="R23">
        <f>'dane po Vs'!R23</f>
        <v>0.26</v>
      </c>
      <c r="S23">
        <f>'dane po Vs'!S23</f>
        <v>0.11</v>
      </c>
      <c r="T23" s="10">
        <f>'dane po Vs'!T23</f>
        <v>21.6</v>
      </c>
      <c r="U23" s="10">
        <f>'dane po Vs'!U23</f>
        <v>26</v>
      </c>
      <c r="V23">
        <f>'dane po Vs'!V23</f>
        <v>95.699999999999989</v>
      </c>
      <c r="W23" s="8">
        <f t="shared" si="4"/>
        <v>6631.4033658994185</v>
      </c>
      <c r="X23" s="8">
        <f t="shared" si="1"/>
        <v>0.49767911025036526</v>
      </c>
      <c r="Y23" t="str">
        <f t="shared" si="2"/>
        <v>Portugalia</v>
      </c>
      <c r="Z23" s="9">
        <f t="shared" si="3"/>
        <v>0.49767911025036526</v>
      </c>
      <c r="AA23" s="10">
        <f t="shared" si="0"/>
        <v>0.49767911025036526</v>
      </c>
      <c r="AB23" t="s">
        <v>167</v>
      </c>
      <c r="AC23" t="s">
        <v>167</v>
      </c>
      <c r="AD23" t="s">
        <v>167</v>
      </c>
    </row>
    <row r="24" spans="1:30" x14ac:dyDescent="0.2">
      <c r="A24" t="str">
        <f>'dane po Vs'!A24</f>
        <v>Rumunia</v>
      </c>
      <c r="B24">
        <f>'dane po Vs'!B24</f>
        <v>13</v>
      </c>
      <c r="C24">
        <f>'dane po Vs'!C24</f>
        <v>51.9</v>
      </c>
      <c r="D24" s="10">
        <f>'dane po Vs'!D24</f>
        <v>224</v>
      </c>
      <c r="E24" s="10">
        <f>'dane po Vs'!E24</f>
        <v>27.9</v>
      </c>
      <c r="F24" s="10">
        <f>'dane po Vs'!F24</f>
        <v>25.6</v>
      </c>
      <c r="G24" s="10">
        <f>'dane po Vs'!G24</f>
        <v>8.4</v>
      </c>
      <c r="H24" s="10">
        <f>'dane po Vs'!H24</f>
        <v>31.3</v>
      </c>
      <c r="I24" s="10">
        <f>'dane po Vs'!I24</f>
        <v>26.8</v>
      </c>
      <c r="J24" s="10">
        <f>'dane po Vs'!J24</f>
        <v>1</v>
      </c>
      <c r="K24" s="10">
        <f>'dane po Vs'!K24</f>
        <v>411</v>
      </c>
      <c r="L24">
        <f>'dane po Vs'!L24</f>
        <v>20.5</v>
      </c>
      <c r="M24">
        <f>'dane po Vs'!M24</f>
        <v>30.4</v>
      </c>
      <c r="N24">
        <f>'dane po Vs'!N24</f>
        <v>1</v>
      </c>
      <c r="O24">
        <f>'dane po Vs'!O24</f>
        <v>2869</v>
      </c>
      <c r="P24">
        <f>'dane po Vs'!P24</f>
        <v>0.78</v>
      </c>
      <c r="Q24">
        <f>'dane po Vs'!Q24</f>
        <v>1.7</v>
      </c>
      <c r="R24">
        <f>'dane po Vs'!R24</f>
        <v>2.5</v>
      </c>
      <c r="S24">
        <f>'dane po Vs'!S24</f>
        <v>0.23</v>
      </c>
      <c r="T24" s="10">
        <f>'dane po Vs'!T24</f>
        <v>17.600000000000001</v>
      </c>
      <c r="U24" s="10">
        <f>'dane po Vs'!U24</f>
        <v>44.2</v>
      </c>
      <c r="V24">
        <f>'dane po Vs'!V24</f>
        <v>228.2</v>
      </c>
      <c r="W24" s="8">
        <f t="shared" si="4"/>
        <v>8087.3304978960914</v>
      </c>
      <c r="X24" s="8">
        <f t="shared" si="1"/>
        <v>0.38739436779057512</v>
      </c>
      <c r="Y24" t="str">
        <f t="shared" si="2"/>
        <v>Rumunia</v>
      </c>
      <c r="Z24" s="9">
        <f t="shared" si="3"/>
        <v>0.38739436779057512</v>
      </c>
      <c r="AA24" s="10">
        <f t="shared" si="0"/>
        <v>0.38739436779057512</v>
      </c>
      <c r="AB24" t="s">
        <v>167</v>
      </c>
      <c r="AC24" t="s">
        <v>167</v>
      </c>
      <c r="AD24" t="s">
        <v>167</v>
      </c>
    </row>
    <row r="25" spans="1:30" x14ac:dyDescent="0.2">
      <c r="A25" t="str">
        <f>'dane po Vs'!A25</f>
        <v>Słowacja</v>
      </c>
      <c r="B25">
        <f>'dane po Vs'!B25</f>
        <v>12</v>
      </c>
      <c r="C25">
        <f>'dane po Vs'!C25</f>
        <v>106.2</v>
      </c>
      <c r="D25" s="10">
        <f>'dane po Vs'!D25</f>
        <v>1</v>
      </c>
      <c r="E25" s="10">
        <f>'dane po Vs'!E25</f>
        <v>64.400000000000006</v>
      </c>
      <c r="F25" s="10">
        <f>'dane po Vs'!F25</f>
        <v>13.6</v>
      </c>
      <c r="G25" s="10">
        <f>'dane po Vs'!G25</f>
        <v>6.7</v>
      </c>
      <c r="H25" s="10">
        <f>'dane po Vs'!H25</f>
        <v>19.3</v>
      </c>
      <c r="I25" s="10">
        <f>'dane po Vs'!I25</f>
        <v>15.4</v>
      </c>
      <c r="J25" s="10">
        <f>'dane po Vs'!J25</f>
        <v>-5</v>
      </c>
      <c r="K25" s="10">
        <f>'dane po Vs'!K25</f>
        <v>313</v>
      </c>
      <c r="L25">
        <f>'dane po Vs'!L25</f>
        <v>7.7</v>
      </c>
      <c r="M25">
        <f>'dane po Vs'!M25</f>
        <v>38.4</v>
      </c>
      <c r="N25">
        <f>'dane po Vs'!N25</f>
        <v>7.3</v>
      </c>
      <c r="O25">
        <f>'dane po Vs'!O25</f>
        <v>580</v>
      </c>
      <c r="P25">
        <f>'dane po Vs'!P25</f>
        <v>0.66</v>
      </c>
      <c r="Q25">
        <f>'dane po Vs'!Q25</f>
        <v>2</v>
      </c>
      <c r="R25">
        <f>'dane po Vs'!R25</f>
        <v>0.5</v>
      </c>
      <c r="S25">
        <f>'dane po Vs'!S25</f>
        <v>0.15</v>
      </c>
      <c r="T25" s="10">
        <f>'dane po Vs'!T25</f>
        <v>19.3</v>
      </c>
      <c r="U25" s="10">
        <f>'dane po Vs'!U25</f>
        <v>20.6</v>
      </c>
      <c r="V25">
        <f>'dane po Vs'!V25</f>
        <v>144.01113543840199</v>
      </c>
      <c r="W25" s="8">
        <f t="shared" si="4"/>
        <v>10373.133343913294</v>
      </c>
      <c r="X25" s="8">
        <f t="shared" si="1"/>
        <v>0.214247530530152</v>
      </c>
      <c r="Y25" t="str">
        <f t="shared" si="2"/>
        <v>Słowacja</v>
      </c>
      <c r="Z25" s="9">
        <f t="shared" si="3"/>
        <v>0.214247530530152</v>
      </c>
      <c r="AA25" s="10">
        <f t="shared" si="0"/>
        <v>0.214247530530152</v>
      </c>
      <c r="AB25" t="s">
        <v>167</v>
      </c>
      <c r="AC25" t="s">
        <v>167</v>
      </c>
      <c r="AD25" t="s">
        <v>167</v>
      </c>
    </row>
    <row r="26" spans="1:30" x14ac:dyDescent="0.2">
      <c r="A26" t="str">
        <f>'dane po Vs'!A26</f>
        <v>Słowenia</v>
      </c>
      <c r="B26">
        <f>'dane po Vs'!B26</f>
        <v>31</v>
      </c>
      <c r="C26">
        <f>'dane po Vs'!C26</f>
        <v>113.3</v>
      </c>
      <c r="D26" s="10">
        <f>'dane po Vs'!D26</f>
        <v>0</v>
      </c>
      <c r="E26" s="10">
        <f>'dane po Vs'!E26</f>
        <v>55.1</v>
      </c>
      <c r="F26" s="10">
        <f>'dane po Vs'!F26</f>
        <v>6.5</v>
      </c>
      <c r="G26" s="10">
        <f>'dane po Vs'!G26</f>
        <v>6.7</v>
      </c>
      <c r="H26" s="10">
        <f>'dane po Vs'!H26</f>
        <v>18.7</v>
      </c>
      <c r="I26" s="10">
        <f>'dane po Vs'!I26</f>
        <v>20.8</v>
      </c>
      <c r="J26" s="10">
        <f>'dane po Vs'!J26</f>
        <v>5</v>
      </c>
      <c r="K26" s="10">
        <f>'dane po Vs'!K26</f>
        <v>542</v>
      </c>
      <c r="L26">
        <f>'dane po Vs'!L26</f>
        <v>15</v>
      </c>
      <c r="M26">
        <f>'dane po Vs'!M26</f>
        <v>4.9000000000000004</v>
      </c>
      <c r="N26">
        <f>'dane po Vs'!N26</f>
        <v>6.1</v>
      </c>
      <c r="O26">
        <f>'dane po Vs'!O26</f>
        <v>463</v>
      </c>
      <c r="P26">
        <f>'dane po Vs'!P26</f>
        <v>0.92</v>
      </c>
      <c r="Q26">
        <f>'dane po Vs'!Q26</f>
        <v>2.95</v>
      </c>
      <c r="R26">
        <f>'dane po Vs'!R26</f>
        <v>1</v>
      </c>
      <c r="S26">
        <f>'dane po Vs'!S26</f>
        <v>0.36</v>
      </c>
      <c r="T26" s="10">
        <f>'dane po Vs'!T26</f>
        <v>10.4</v>
      </c>
      <c r="U26" s="10">
        <f>'dane po Vs'!U26</f>
        <v>18.5</v>
      </c>
      <c r="V26">
        <f>'dane po Vs'!V26</f>
        <v>23.599999999999998</v>
      </c>
      <c r="W26" s="8">
        <f t="shared" si="4"/>
        <v>10497.164774833262</v>
      </c>
      <c r="X26" s="8">
        <f t="shared" si="1"/>
        <v>0.20485229768139768</v>
      </c>
      <c r="Y26" t="str">
        <f t="shared" si="2"/>
        <v>Słowenia</v>
      </c>
      <c r="Z26" s="9">
        <f t="shared" si="3"/>
        <v>0.20485229768139768</v>
      </c>
      <c r="AA26" s="10">
        <f t="shared" si="0"/>
        <v>0.20485229768139768</v>
      </c>
      <c r="AB26" t="s">
        <v>167</v>
      </c>
      <c r="AC26" t="s">
        <v>167</v>
      </c>
      <c r="AD26" t="s">
        <v>167</v>
      </c>
    </row>
    <row r="27" spans="1:30" x14ac:dyDescent="0.2">
      <c r="A27" t="str">
        <f>'dane po Vs'!A27</f>
        <v>Szwecja</v>
      </c>
      <c r="B27">
        <f>'dane po Vs'!B27</f>
        <v>14</v>
      </c>
      <c r="C27">
        <f>'dane po Vs'!C27</f>
        <v>105.7</v>
      </c>
      <c r="D27" s="10">
        <f>'dane po Vs'!D27</f>
        <v>119</v>
      </c>
      <c r="E27" s="10">
        <f>'dane po Vs'!E27</f>
        <v>37.5</v>
      </c>
      <c r="F27" s="10">
        <f>'dane po Vs'!F27</f>
        <v>3.1</v>
      </c>
      <c r="G27" s="10">
        <f>'dane po Vs'!G27</f>
        <v>4.7</v>
      </c>
      <c r="H27" s="10">
        <f>'dane po Vs'!H27</f>
        <v>14.4</v>
      </c>
      <c r="I27" s="10">
        <f>'dane po Vs'!I27</f>
        <v>22.1</v>
      </c>
      <c r="J27" s="10">
        <f>'dane po Vs'!J27</f>
        <v>2</v>
      </c>
      <c r="K27" s="10">
        <f>'dane po Vs'!K27</f>
        <v>483</v>
      </c>
      <c r="L27">
        <f>'dane po Vs'!L27</f>
        <v>45.3</v>
      </c>
      <c r="M27">
        <f>'dane po Vs'!M27</f>
        <v>5.8</v>
      </c>
      <c r="N27">
        <f>'dane po Vs'!N27</f>
        <v>10.9</v>
      </c>
      <c r="O27">
        <f>'dane po Vs'!O27</f>
        <v>1659</v>
      </c>
      <c r="P27">
        <f>'dane po Vs'!P27</f>
        <v>0.47799999999999992</v>
      </c>
      <c r="Q27">
        <f>'dane po Vs'!Q27</f>
        <v>2.57</v>
      </c>
      <c r="R27">
        <f>'dane po Vs'!R27</f>
        <v>2.98</v>
      </c>
      <c r="S27">
        <f>'dane po Vs'!S27</f>
        <v>0.16</v>
      </c>
      <c r="T27" s="10">
        <f>'dane po Vs'!T27</f>
        <v>20.2</v>
      </c>
      <c r="U27" s="10">
        <f>'dane po Vs'!U27</f>
        <v>16.7</v>
      </c>
      <c r="V27">
        <f>'dane po Vs'!V27</f>
        <v>71.7</v>
      </c>
      <c r="W27" s="8">
        <f t="shared" si="4"/>
        <v>9300.1095274026811</v>
      </c>
      <c r="X27" s="8">
        <f t="shared" si="1"/>
        <v>0.29552780387378008</v>
      </c>
      <c r="Y27" t="str">
        <f t="shared" si="2"/>
        <v>Szwecja</v>
      </c>
      <c r="Z27" s="9">
        <f t="shared" si="3"/>
        <v>0.29552780387378008</v>
      </c>
      <c r="AA27" s="10">
        <f t="shared" si="0"/>
        <v>0.29552780387378008</v>
      </c>
      <c r="AB27" t="s">
        <v>167</v>
      </c>
      <c r="AC27" t="s">
        <v>167</v>
      </c>
      <c r="AD27" t="s">
        <v>167</v>
      </c>
    </row>
    <row r="28" spans="1:30" x14ac:dyDescent="0.2">
      <c r="A28" t="str">
        <f>'dane po Vs'!A28</f>
        <v>Węgry</v>
      </c>
      <c r="B28">
        <f>'dane po Vs'!B28</f>
        <v>15</v>
      </c>
      <c r="C28">
        <f>'dane po Vs'!C28</f>
        <v>118</v>
      </c>
      <c r="D28" s="10">
        <f>'dane po Vs'!D28</f>
        <v>588</v>
      </c>
      <c r="E28" s="10">
        <f>'dane po Vs'!E28</f>
        <v>62.3</v>
      </c>
      <c r="F28" s="10">
        <f>'dane po Vs'!F28</f>
        <v>3.5</v>
      </c>
      <c r="G28" s="10">
        <f>'dane po Vs'!G28</f>
        <v>5.2</v>
      </c>
      <c r="H28" s="10">
        <f>'dane po Vs'!H28</f>
        <v>12.2</v>
      </c>
      <c r="I28" s="10">
        <f>'dane po Vs'!I28</f>
        <v>13.3</v>
      </c>
      <c r="J28" s="10">
        <f>'dane po Vs'!J28</f>
        <v>-4</v>
      </c>
      <c r="K28" s="10">
        <f>'dane po Vs'!K28</f>
        <v>454</v>
      </c>
      <c r="L28">
        <f>'dane po Vs'!L28</f>
        <v>8.6</v>
      </c>
      <c r="M28">
        <f>'dane po Vs'!M28</f>
        <v>76.5</v>
      </c>
      <c r="N28">
        <f>'dane po Vs'!N28</f>
        <v>2.1</v>
      </c>
      <c r="O28">
        <f>'dane po Vs'!O28</f>
        <v>829</v>
      </c>
      <c r="P28">
        <f>'dane po Vs'!P28</f>
        <v>0.34999999999999992</v>
      </c>
      <c r="Q28">
        <f>'dane po Vs'!Q28</f>
        <v>2.66</v>
      </c>
      <c r="R28">
        <f>'dane po Vs'!R28</f>
        <v>4.84</v>
      </c>
      <c r="S28">
        <f>'dane po Vs'!S28</f>
        <v>0.23</v>
      </c>
      <c r="T28" s="10">
        <f>'dane po Vs'!T28</f>
        <v>19.5</v>
      </c>
      <c r="U28" s="10">
        <f>'dane po Vs'!U28</f>
        <v>28.2</v>
      </c>
      <c r="V28">
        <f>'dane po Vs'!V28</f>
        <v>144.12425003756678</v>
      </c>
      <c r="W28" s="8">
        <f t="shared" si="4"/>
        <v>10141.880668299298</v>
      </c>
      <c r="X28" s="8">
        <f t="shared" si="1"/>
        <v>0.23176464468561864</v>
      </c>
      <c r="Y28" t="str">
        <f t="shared" si="2"/>
        <v>Węgry</v>
      </c>
      <c r="Z28" s="9">
        <f t="shared" si="3"/>
        <v>0.23176464468561864</v>
      </c>
      <c r="AA28" s="10">
        <f t="shared" si="0"/>
        <v>0.23176464468561864</v>
      </c>
      <c r="AB28" t="s">
        <v>167</v>
      </c>
      <c r="AC28" t="s">
        <v>167</v>
      </c>
      <c r="AD28" t="s">
        <v>167</v>
      </c>
    </row>
    <row r="29" spans="1:30" x14ac:dyDescent="0.2">
      <c r="A29" t="str">
        <f>'dane po Vs'!A29</f>
        <v>Wielka Brytania</v>
      </c>
      <c r="B29">
        <f>'dane po Vs'!B29</f>
        <v>7</v>
      </c>
      <c r="C29">
        <f>'dane po Vs'!C29</f>
        <v>131.9</v>
      </c>
      <c r="D29" s="10">
        <f>'dane po Vs'!D29</f>
        <v>231.76190476190473</v>
      </c>
      <c r="E29" s="10">
        <f>'dane po Vs'!E29</f>
        <v>26.3</v>
      </c>
      <c r="F29" s="10">
        <f>'dane po Vs'!F29</f>
        <v>7.9</v>
      </c>
      <c r="G29" s="10">
        <f>'dane po Vs'!G29</f>
        <v>2.5</v>
      </c>
      <c r="H29" s="10">
        <f>'dane po Vs'!H29</f>
        <v>19.8</v>
      </c>
      <c r="I29" s="10">
        <f>'dane po Vs'!I29</f>
        <v>10.9</v>
      </c>
      <c r="J29" s="10">
        <f>'dane po Vs'!J29</f>
        <v>-0.54545454545454541</v>
      </c>
      <c r="K29" s="10">
        <f>'dane po Vs'!K29</f>
        <v>541</v>
      </c>
      <c r="L29">
        <f>'dane po Vs'!L29</f>
        <v>2.7</v>
      </c>
      <c r="M29">
        <f>'dane po Vs'!M29</f>
        <v>94.8</v>
      </c>
      <c r="N29">
        <f>'dane po Vs'!N29</f>
        <v>4.0999999999999996</v>
      </c>
      <c r="O29">
        <f>'dane po Vs'!O29</f>
        <v>6114</v>
      </c>
      <c r="P29">
        <f>'dane po Vs'!P29</f>
        <v>0.26</v>
      </c>
      <c r="Q29">
        <f>'dane po Vs'!Q29</f>
        <v>2.27</v>
      </c>
      <c r="R29">
        <f>'dane po Vs'!R29</f>
        <v>15.18</v>
      </c>
      <c r="S29">
        <f>'dane po Vs'!S29</f>
        <v>0.15</v>
      </c>
      <c r="T29" s="10">
        <f>'dane po Vs'!T29</f>
        <v>15</v>
      </c>
      <c r="U29" s="10">
        <f>'dane po Vs'!U29</f>
        <v>23.2</v>
      </c>
      <c r="V29">
        <f>'dane po Vs'!V29</f>
        <v>325.20000000000005</v>
      </c>
      <c r="W29" s="8">
        <f t="shared" si="4"/>
        <v>4847.4951924879051</v>
      </c>
      <c r="X29" s="8">
        <f t="shared" si="1"/>
        <v>0.6328080251204351</v>
      </c>
      <c r="Y29" t="str">
        <f t="shared" si="2"/>
        <v>Wielka Brytania</v>
      </c>
      <c r="Z29" s="9">
        <f t="shared" si="3"/>
        <v>0.6328080251204351</v>
      </c>
      <c r="AA29" s="10">
        <f t="shared" si="0"/>
        <v>0.6328080251204351</v>
      </c>
      <c r="AB29" t="s">
        <v>167</v>
      </c>
      <c r="AC29" t="s">
        <v>167</v>
      </c>
      <c r="AD29" t="s">
        <v>167</v>
      </c>
    </row>
    <row r="30" spans="1:30" x14ac:dyDescent="0.2">
      <c r="A30" t="str">
        <f>'dane po Vs'!A30</f>
        <v>Włochy</v>
      </c>
      <c r="B30">
        <f>'dane po Vs'!B30</f>
        <v>14</v>
      </c>
      <c r="C30" s="12">
        <f>'dane po Vs'!C30</f>
        <v>126.4</v>
      </c>
      <c r="D30" s="10">
        <f>'dane po Vs'!D30</f>
        <v>230</v>
      </c>
      <c r="E30" s="10">
        <f>'dane po Vs'!E30</f>
        <v>82.9</v>
      </c>
      <c r="F30" s="10">
        <f>'dane po Vs'!F30</f>
        <v>4.9000000000000004</v>
      </c>
      <c r="G30" s="10">
        <f>'dane po Vs'!G30</f>
        <v>4</v>
      </c>
      <c r="H30" s="10">
        <f>'dane po Vs'!H30</f>
        <v>24.3</v>
      </c>
      <c r="I30" s="10">
        <f>'dane po Vs'!I30</f>
        <v>13.7</v>
      </c>
      <c r="J30" s="10">
        <f>'dane po Vs'!J30</f>
        <v>-3</v>
      </c>
      <c r="K30" s="10">
        <f>'dane po Vs'!K30</f>
        <v>552</v>
      </c>
      <c r="L30">
        <f>'dane po Vs'!L30</f>
        <v>11.5</v>
      </c>
      <c r="M30">
        <f>'dane po Vs'!M30</f>
        <v>47.6</v>
      </c>
      <c r="N30">
        <f>'dane po Vs'!N30</f>
        <v>7.5</v>
      </c>
      <c r="O30">
        <f>'dane po Vs'!O30</f>
        <v>1977</v>
      </c>
      <c r="P30">
        <f>'dane po Vs'!P30</f>
        <v>0.71</v>
      </c>
      <c r="Q30">
        <f>'dane po Vs'!Q30</f>
        <v>2.56</v>
      </c>
      <c r="R30">
        <f>'dane po Vs'!R30</f>
        <v>23.66</v>
      </c>
      <c r="S30">
        <f>'dane po Vs'!S30</f>
        <v>0.15</v>
      </c>
      <c r="T30" s="10">
        <f>'dane po Vs'!T30</f>
        <v>21.2</v>
      </c>
      <c r="U30" s="10">
        <f>'dane po Vs'!U30</f>
        <v>25.5</v>
      </c>
      <c r="V30">
        <f>'dane po Vs'!V30</f>
        <v>144.2523062613476</v>
      </c>
      <c r="W30" s="8">
        <f t="shared" si="4"/>
        <v>8983.1600161886126</v>
      </c>
      <c r="X30" s="8">
        <f t="shared" si="1"/>
        <v>0.31953635103854283</v>
      </c>
      <c r="Y30" t="str">
        <f t="shared" si="2"/>
        <v>Włochy</v>
      </c>
      <c r="Z30" s="9">
        <f t="shared" si="3"/>
        <v>0.31953635103854283</v>
      </c>
      <c r="AA30" s="10">
        <f t="shared" si="0"/>
        <v>0.31953635103854283</v>
      </c>
      <c r="AB30" t="s">
        <v>167</v>
      </c>
      <c r="AC30" t="s">
        <v>167</v>
      </c>
      <c r="AD30" t="s">
        <v>167</v>
      </c>
    </row>
    <row r="31" spans="1:30" x14ac:dyDescent="0.2">
      <c r="A31" t="s">
        <v>62</v>
      </c>
      <c r="B31" s="7">
        <f>MAX(B3:B30)</f>
        <v>37</v>
      </c>
      <c r="C31" s="16">
        <f>MAX(C3:C30)</f>
        <v>147.5</v>
      </c>
      <c r="D31" s="15">
        <f>MIN(D3:D30)</f>
        <v>0</v>
      </c>
      <c r="E31" s="15">
        <f t="shared" ref="E31:K31" si="5">MIN(E3:E30)</f>
        <v>-20.100000000000001</v>
      </c>
      <c r="F31" s="15">
        <f t="shared" si="5"/>
        <v>2.5</v>
      </c>
      <c r="G31" s="15">
        <f t="shared" si="5"/>
        <v>2</v>
      </c>
      <c r="H31" s="15">
        <f t="shared" si="5"/>
        <v>9.8571428571428577</v>
      </c>
      <c r="I31" s="15">
        <f t="shared" si="5"/>
        <v>7.7</v>
      </c>
      <c r="J31" s="15">
        <f t="shared" si="5"/>
        <v>-5</v>
      </c>
      <c r="K31" s="15">
        <f t="shared" si="5"/>
        <v>306</v>
      </c>
      <c r="L31" s="7">
        <f t="shared" ref="L31:S31" si="6">MAX(L3:L30)</f>
        <v>45.3</v>
      </c>
      <c r="M31" s="7">
        <f t="shared" si="6"/>
        <v>172.7</v>
      </c>
      <c r="N31" s="7">
        <f t="shared" si="6"/>
        <v>17.399999999999999</v>
      </c>
      <c r="O31" s="7">
        <f t="shared" si="6"/>
        <v>10947</v>
      </c>
      <c r="P31" s="7">
        <f t="shared" si="6"/>
        <v>1.1100000000000001</v>
      </c>
      <c r="Q31" s="7">
        <f t="shared" si="6"/>
        <v>4.17</v>
      </c>
      <c r="R31" s="7">
        <f t="shared" si="6"/>
        <v>92.04</v>
      </c>
      <c r="S31" s="7">
        <f t="shared" si="6"/>
        <v>0.36</v>
      </c>
      <c r="T31" s="15">
        <f>MIN(T3:T30)</f>
        <v>8</v>
      </c>
      <c r="U31" s="15">
        <f>MIN(U3:U30)</f>
        <v>14.9</v>
      </c>
      <c r="V31" s="16">
        <f>MAX(V3:V30)</f>
        <v>442.83333333333331</v>
      </c>
      <c r="W31" t="s">
        <v>167</v>
      </c>
      <c r="X31" t="s">
        <v>167</v>
      </c>
      <c r="Y31" t="s">
        <v>167</v>
      </c>
      <c r="Z31" t="s">
        <v>167</v>
      </c>
      <c r="AA31" t="s">
        <v>167</v>
      </c>
      <c r="AB31" t="s">
        <v>167</v>
      </c>
      <c r="AC31" t="s">
        <v>167</v>
      </c>
      <c r="AD31" t="s">
        <v>167</v>
      </c>
    </row>
    <row r="35" spans="23:23" x14ac:dyDescent="0.2">
      <c r="W35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"/>
  <sheetViews>
    <sheetView zoomScaleNormal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43" sqref="D43"/>
    </sheetView>
  </sheetViews>
  <sheetFormatPr defaultRowHeight="12.75" x14ac:dyDescent="0.2"/>
  <cols>
    <col min="1" max="1" width="18.42578125" customWidth="1"/>
    <col min="3" max="3" width="9.140625" style="12"/>
    <col min="4" max="11" width="9.140625" style="10"/>
    <col min="20" max="21" width="9.140625" style="10"/>
    <col min="22" max="22" width="9.140625" style="11"/>
  </cols>
  <sheetData>
    <row r="1" spans="1:22" x14ac:dyDescent="0.2">
      <c r="B1" t="str">
        <f>wzorzec!B1</f>
        <v>X1</v>
      </c>
      <c r="C1" s="12" t="str">
        <f>wzorzec!C1</f>
        <v>X5</v>
      </c>
      <c r="D1" s="10" t="str">
        <f>wzorzec!D1</f>
        <v>X6</v>
      </c>
      <c r="E1" s="10" t="str">
        <f>wzorzec!E1</f>
        <v>X8</v>
      </c>
      <c r="F1" s="10" t="str">
        <f>wzorzec!F1</f>
        <v>X10</v>
      </c>
      <c r="G1" s="10" t="str">
        <f>wzorzec!G1</f>
        <v>X11</v>
      </c>
      <c r="H1" s="10" t="str">
        <f>wzorzec!H1</f>
        <v>X12</v>
      </c>
      <c r="I1" s="10" t="str">
        <f>wzorzec!I1</f>
        <v>X13</v>
      </c>
      <c r="J1" s="10" t="str">
        <f>wzorzec!J1</f>
        <v>X14</v>
      </c>
      <c r="K1" s="10" t="str">
        <f>wzorzec!K1</f>
        <v>X15</v>
      </c>
      <c r="L1" t="str">
        <f>wzorzec!L1</f>
        <v>X16</v>
      </c>
      <c r="M1" t="str">
        <f>wzorzec!M1</f>
        <v>X17</v>
      </c>
      <c r="N1" t="str">
        <f>wzorzec!N1</f>
        <v>X18</v>
      </c>
      <c r="O1" t="str">
        <f>wzorzec!O1</f>
        <v>X19</v>
      </c>
      <c r="P1" t="str">
        <f>wzorzec!P1</f>
        <v>X20</v>
      </c>
      <c r="Q1" t="str">
        <f>wzorzec!Q1</f>
        <v>X21</v>
      </c>
      <c r="R1" t="str">
        <f>wzorzec!R1</f>
        <v>X23</v>
      </c>
      <c r="S1" t="str">
        <f>wzorzec!S1</f>
        <v>X24</v>
      </c>
      <c r="T1" s="10" t="str">
        <f>wzorzec!T1</f>
        <v>X25</v>
      </c>
      <c r="U1" s="10" t="str">
        <f>wzorzec!U1</f>
        <v>X26</v>
      </c>
      <c r="V1" s="11" t="str">
        <f>wzorzec!V1</f>
        <v>X27</v>
      </c>
    </row>
    <row r="2" spans="1:22" x14ac:dyDescent="0.2">
      <c r="B2" t="str">
        <f>wzorzec!B2</f>
        <v>Chroniony obszar lądowy (% powierzchni państwa)</v>
      </c>
      <c r="C2" s="12" t="str">
        <f>wzorzec!C2</f>
        <v>Indeks wydajnosci zasobów (rok 2000=100)</v>
      </c>
      <c r="D2" s="10" t="str">
        <f>wzorzec!D2</f>
        <v>Połowy w regionach rybackich (tys.ton)</v>
      </c>
      <c r="E2" s="10" t="str">
        <f>wzorzec!E2</f>
        <v>Zależność energetyczna (%)</v>
      </c>
      <c r="F2" s="10" t="str">
        <f>wzorzec!F2</f>
        <v>Emisja tlenków siarki (kg/osoba)</v>
      </c>
      <c r="G2" s="10" t="str">
        <f>wzorzec!G2</f>
        <v>Emisja cząstek stałych (kg/osoba)</v>
      </c>
      <c r="H2" s="10" t="str">
        <f>wzorzec!H2</f>
        <v>Zanieczyszczenie hałasem (% ludności)</v>
      </c>
      <c r="I2" s="10" t="str">
        <f>wzorzec!I2</f>
        <v>Konsumpcja surowców (ton/osoba)</v>
      </c>
      <c r="J2" s="10" t="str">
        <f>wzorzec!J2</f>
        <v>Zużycie nawozów (kg/ha)</v>
      </c>
      <c r="K2" s="10" t="str">
        <f>wzorzec!K2</f>
        <v>Odpady komunalne (kg/osoba)</v>
      </c>
      <c r="L2" t="str">
        <f>wzorzec!L2</f>
        <v>Odnawialna energia elektryczna (%konsumpcji prądu)</v>
      </c>
      <c r="M2" t="str">
        <f>wzorzec!M2</f>
        <v>Krajowa konsumpcja biomasy (100 tys. ton ekwiwalentu oleju)</v>
      </c>
      <c r="N2" t="str">
        <f>wzorzec!N2</f>
        <v>Uprawy ekologiczne (% użytków rolnych)</v>
      </c>
      <c r="O2" t="str">
        <f>wzorzec!O2</f>
        <v>Odzysk odpadów (kg/osoba)</v>
      </c>
      <c r="P2" t="str">
        <f>wzorzec!P2</f>
        <v>Wydatki na ochronę środoiwska (% PKB)</v>
      </c>
      <c r="Q2" t="str">
        <f>wzorzec!Q2</f>
        <v>Dochody z podatków środoiwskowych (% PKB)</v>
      </c>
      <c r="R2" t="str">
        <f>wzorzec!R2</f>
        <v>Patenty związane z recyklingiem i surowcami wtórnymi  (liczba)</v>
      </c>
      <c r="S2" t="str">
        <f>wzorzec!S2</f>
        <v>Wydatki publiczne na badania i rozwój dotyczące środowiska (% PKB)</v>
      </c>
      <c r="T2" s="10" t="str">
        <f>wzorzec!T2</f>
        <v>Stopa bezrobocia ludzi młodych w wieku 15-24 lata, obliczona jako udział (%) w całkowitej populacji w tej samej grupie wiekowej</v>
      </c>
      <c r="U2" s="10" t="str">
        <f>wzorzec!U2</f>
        <v>Osoby zagrożone ubóstwem lub wykluczeniem społecznym</v>
      </c>
      <c r="V2" s="11" t="str">
        <f>wzorzec!V2</f>
        <v>Zatrudnienie w sektorze dóbr i usług środowiskowych (ekwiwalent pełnego czasu pracy ∙〖10〗^(-3); FTE)</v>
      </c>
    </row>
    <row r="3" spans="1:22" x14ac:dyDescent="0.2">
      <c r="A3" t="str">
        <f>'dane '!A3</f>
        <v>Austria</v>
      </c>
      <c r="B3">
        <f>wzorzec!B3</f>
        <v>11</v>
      </c>
      <c r="C3" s="12">
        <f>wzorzec!C3</f>
        <v>119.7</v>
      </c>
      <c r="D3" s="10">
        <f>wzorzec!D3</f>
        <v>376</v>
      </c>
      <c r="E3" s="10">
        <f>wzorzec!E3</f>
        <v>69.599999999999994</v>
      </c>
      <c r="F3" s="10">
        <f>wzorzec!F3</f>
        <v>2.5</v>
      </c>
      <c r="G3" s="10">
        <f>wzorzec!G3</f>
        <v>4.2</v>
      </c>
      <c r="H3" s="10">
        <f>wzorzec!H3</f>
        <v>21.6</v>
      </c>
      <c r="I3" s="10">
        <f>wzorzec!I3</f>
        <v>22.2</v>
      </c>
      <c r="J3" s="10">
        <f>wzorzec!J3</f>
        <v>-2</v>
      </c>
      <c r="K3" s="10">
        <f>wzorzec!K3</f>
        <v>600</v>
      </c>
      <c r="L3">
        <f>wzorzec!L3</f>
        <v>27.8</v>
      </c>
      <c r="M3">
        <f>wzorzec!M3</f>
        <v>18.100000000000001</v>
      </c>
      <c r="N3">
        <f>wzorzec!N3</f>
        <v>17.399999999999999</v>
      </c>
      <c r="O3">
        <f>wzorzec!O3</f>
        <v>2332</v>
      </c>
      <c r="P3">
        <f>wzorzec!P3</f>
        <v>0.33</v>
      </c>
      <c r="Q3">
        <f>wzorzec!Q3</f>
        <v>2.35</v>
      </c>
      <c r="R3">
        <f>wzorzec!R3</f>
        <v>8.0299999999999994</v>
      </c>
      <c r="S3">
        <f>wzorzec!S3</f>
        <v>0.14000000000000001</v>
      </c>
      <c r="T3" s="10">
        <f>wzorzec!T3</f>
        <v>8.5</v>
      </c>
      <c r="U3" s="10">
        <f>wzorzec!U3</f>
        <v>20.6</v>
      </c>
      <c r="V3" s="11">
        <f>wzorzec!V3</f>
        <v>167.7</v>
      </c>
    </row>
    <row r="4" spans="1:22" x14ac:dyDescent="0.2">
      <c r="A4" t="str">
        <f>'dane '!A4</f>
        <v>Belgia</v>
      </c>
      <c r="B4">
        <f>wzorzec!B4</f>
        <v>10</v>
      </c>
      <c r="C4" s="12">
        <f>wzorzec!C4</f>
        <v>99.2</v>
      </c>
      <c r="D4" s="10">
        <f>wzorzec!D4</f>
        <v>231.76190476190476</v>
      </c>
      <c r="E4" s="10">
        <f>wzorzec!E4</f>
        <v>81.099999999999994</v>
      </c>
      <c r="F4" s="10">
        <f>wzorzec!F4</f>
        <v>9</v>
      </c>
      <c r="G4" s="10">
        <f>wzorzec!G4</f>
        <v>4.3</v>
      </c>
      <c r="H4" s="10">
        <f>wzorzec!H4</f>
        <v>21</v>
      </c>
      <c r="I4" s="10">
        <f>wzorzec!I4</f>
        <v>16.8</v>
      </c>
      <c r="J4" s="10">
        <f>wzorzec!J4</f>
        <v>4</v>
      </c>
      <c r="K4" s="10">
        <f>wzorzec!K4</f>
        <v>479</v>
      </c>
      <c r="L4">
        <f>wzorzec!L4</f>
        <v>3.6</v>
      </c>
      <c r="M4">
        <f>wzorzec!M4</f>
        <v>7.8</v>
      </c>
      <c r="N4">
        <f>wzorzec!N4</f>
        <v>2.6</v>
      </c>
      <c r="O4">
        <f>wzorzec!O4</f>
        <v>2036</v>
      </c>
      <c r="P4">
        <f>wzorzec!P4</f>
        <v>0.41</v>
      </c>
      <c r="Q4">
        <f>wzorzec!Q4</f>
        <v>2.14</v>
      </c>
      <c r="R4">
        <f>wzorzec!R4</f>
        <v>6.4</v>
      </c>
      <c r="S4">
        <f>wzorzec!S4</f>
        <v>0.17</v>
      </c>
      <c r="T4" s="10">
        <f>wzorzec!T4</f>
        <v>18</v>
      </c>
      <c r="U4" s="10">
        <f>wzorzec!U4</f>
        <v>20.8</v>
      </c>
      <c r="V4" s="11">
        <f>wzorzec!V4</f>
        <v>80.8</v>
      </c>
    </row>
    <row r="5" spans="1:22" x14ac:dyDescent="0.2">
      <c r="A5" t="str">
        <f>'dane '!A5</f>
        <v>Bułgaria</v>
      </c>
      <c r="B5">
        <f>wzorzec!B5</f>
        <v>30</v>
      </c>
      <c r="C5" s="12">
        <f>wzorzec!C5</f>
        <v>105.6</v>
      </c>
      <c r="D5" s="10">
        <f>wzorzec!D5</f>
        <v>22</v>
      </c>
      <c r="E5" s="10">
        <f>wzorzec!E5</f>
        <v>51.7</v>
      </c>
      <c r="F5" s="10">
        <f>wzorzec!F5</f>
        <v>76.3</v>
      </c>
      <c r="G5" s="10">
        <f>wzorzec!G5</f>
        <v>6.6</v>
      </c>
      <c r="H5" s="10">
        <f>wzorzec!H5</f>
        <v>16.899999999999999</v>
      </c>
      <c r="I5" s="10">
        <f>wzorzec!I5</f>
        <v>20.399999999999999</v>
      </c>
      <c r="J5" s="10">
        <f>wzorzec!J5</f>
        <v>-4</v>
      </c>
      <c r="K5" s="10">
        <f>wzorzec!K5</f>
        <v>599</v>
      </c>
      <c r="L5">
        <f>wzorzec!L5</f>
        <v>10.5</v>
      </c>
      <c r="M5">
        <f>wzorzec!M5</f>
        <v>23.2</v>
      </c>
      <c r="N5">
        <f>wzorzec!N5</f>
        <v>0.3</v>
      </c>
      <c r="O5">
        <f>wzorzec!O5</f>
        <v>373</v>
      </c>
      <c r="P5">
        <f>wzorzec!P5</f>
        <v>1.1100000000000001</v>
      </c>
      <c r="Q5">
        <f>wzorzec!Q5</f>
        <v>3.28</v>
      </c>
      <c r="R5">
        <f>wzorzec!R5</f>
        <v>1</v>
      </c>
      <c r="S5">
        <f>wzorzec!S5</f>
        <v>0.26</v>
      </c>
      <c r="T5" s="10">
        <f>wzorzec!T5</f>
        <v>11.9</v>
      </c>
      <c r="U5" s="10">
        <f>wzorzec!U5</f>
        <v>44.8</v>
      </c>
      <c r="V5" s="11">
        <f>wzorzec!V5</f>
        <v>33.18</v>
      </c>
    </row>
    <row r="6" spans="1:22" x14ac:dyDescent="0.2">
      <c r="A6" t="str">
        <f>'dane '!A6</f>
        <v>Chorwacja</v>
      </c>
      <c r="B6">
        <f>wzorzec!B6</f>
        <v>37</v>
      </c>
      <c r="C6" s="12">
        <f>wzorzec!C6</f>
        <v>70</v>
      </c>
      <c r="D6" s="10">
        <f>wzorzec!D6</f>
        <v>490</v>
      </c>
      <c r="E6" s="10">
        <f>wzorzec!E6</f>
        <v>54.6</v>
      </c>
      <c r="F6" s="10">
        <f>wzorzec!F6</f>
        <v>12.5</v>
      </c>
      <c r="G6" s="10">
        <f>wzorzec!G6</f>
        <v>9.8000000000000007</v>
      </c>
      <c r="H6" s="10">
        <f>wzorzec!H6</f>
        <v>9.8571428571428577</v>
      </c>
      <c r="I6" s="10">
        <f>wzorzec!I6</f>
        <v>15.6</v>
      </c>
      <c r="J6" s="10">
        <f>wzorzec!J6</f>
        <v>9</v>
      </c>
      <c r="K6" s="10">
        <f>wzorzec!K6</f>
        <v>415</v>
      </c>
      <c r="L6">
        <f>wzorzec!L6</f>
        <v>22</v>
      </c>
      <c r="M6">
        <f>wzorzec!M6</f>
        <v>26.3</v>
      </c>
      <c r="N6">
        <f>wzorzec!N6</f>
        <v>4.1100000000000003</v>
      </c>
      <c r="O6">
        <f>wzorzec!O6</f>
        <v>1348</v>
      </c>
      <c r="P6">
        <f>wzorzec!P6</f>
        <v>0.76</v>
      </c>
      <c r="Q6">
        <f>wzorzec!Q6</f>
        <v>2.85</v>
      </c>
      <c r="R6">
        <f>wzorzec!R6</f>
        <v>0</v>
      </c>
      <c r="S6">
        <f>wzorzec!S6</f>
        <v>0.22</v>
      </c>
      <c r="T6" s="10">
        <f>wzorzec!T6</f>
        <v>23.6</v>
      </c>
      <c r="U6" s="10">
        <f>wzorzec!U6</f>
        <v>30.357142857142861</v>
      </c>
      <c r="V6" s="11">
        <f>wzorzec!V6</f>
        <v>48.333333333333336</v>
      </c>
    </row>
    <row r="7" spans="1:22" x14ac:dyDescent="0.2">
      <c r="A7" t="str">
        <f>'dane '!A7</f>
        <v>Cypr</v>
      </c>
      <c r="B7">
        <f>wzorzec!B7</f>
        <v>7</v>
      </c>
      <c r="C7" s="12">
        <f>wzorzec!C7</f>
        <v>72.5</v>
      </c>
      <c r="D7" s="10">
        <f>wzorzec!D7</f>
        <v>232</v>
      </c>
      <c r="E7" s="10">
        <f>wzorzec!E7</f>
        <v>97.5</v>
      </c>
      <c r="F7" s="10">
        <f>wzorzec!F7</f>
        <v>28.5</v>
      </c>
      <c r="G7" s="10">
        <f>wzorzec!G7</f>
        <v>5</v>
      </c>
      <c r="H7" s="10">
        <f>wzorzec!H7</f>
        <v>29.7</v>
      </c>
      <c r="I7" s="10">
        <f>wzorzec!I7</f>
        <v>40.1</v>
      </c>
      <c r="J7" s="10">
        <f>wzorzec!J7</f>
        <v>33</v>
      </c>
      <c r="K7" s="10">
        <f>wzorzec!K7</f>
        <v>728</v>
      </c>
      <c r="L7">
        <f>wzorzec!L7</f>
        <v>5.0999999999999996</v>
      </c>
      <c r="M7">
        <f>wzorzec!M7</f>
        <v>172.7</v>
      </c>
      <c r="N7">
        <f>wzorzec!N7</f>
        <v>1.6</v>
      </c>
      <c r="O7">
        <f>wzorzec!O7</f>
        <v>2476</v>
      </c>
      <c r="P7">
        <f>wzorzec!P7</f>
        <v>0.16</v>
      </c>
      <c r="Q7">
        <f>wzorzec!Q7</f>
        <v>3.02</v>
      </c>
      <c r="R7">
        <f>wzorzec!R7</f>
        <v>0</v>
      </c>
      <c r="S7">
        <f>wzorzec!S7</f>
        <v>0.09</v>
      </c>
      <c r="T7" s="10">
        <f>wzorzec!T7</f>
        <v>9</v>
      </c>
      <c r="U7" s="10">
        <f>wzorzec!U7</f>
        <v>23.3</v>
      </c>
      <c r="V7" s="11">
        <f>wzorzec!V7</f>
        <v>144.90352633826882</v>
      </c>
    </row>
    <row r="8" spans="1:22" x14ac:dyDescent="0.2">
      <c r="A8" t="str">
        <f>'dane '!A8</f>
        <v>Czechy</v>
      </c>
      <c r="B8">
        <f>wzorzec!B8</f>
        <v>9</v>
      </c>
      <c r="C8" s="12">
        <f>wzorzec!C8</f>
        <v>130.4</v>
      </c>
      <c r="D8" s="10">
        <f>wzorzec!D8</f>
        <v>8</v>
      </c>
      <c r="E8" s="10">
        <f>wzorzec!E8</f>
        <v>27.8</v>
      </c>
      <c r="F8" s="10">
        <f>wzorzec!F8</f>
        <v>16.3</v>
      </c>
      <c r="G8" s="10">
        <f>wzorzec!G8</f>
        <v>4.5999999999999996</v>
      </c>
      <c r="H8" s="10">
        <f>wzorzec!H8</f>
        <v>17.600000000000001</v>
      </c>
      <c r="I8" s="10">
        <f>wzorzec!I8</f>
        <v>18.600000000000001</v>
      </c>
      <c r="J8" s="10">
        <f>wzorzec!J8</f>
        <v>0</v>
      </c>
      <c r="K8" s="10">
        <f>wzorzec!K8</f>
        <v>306</v>
      </c>
      <c r="L8">
        <f>wzorzec!L8</f>
        <v>8.6</v>
      </c>
      <c r="M8">
        <f>wzorzec!M8</f>
        <v>6.3</v>
      </c>
      <c r="N8">
        <f>wzorzec!N8</f>
        <v>9</v>
      </c>
      <c r="O8">
        <f>wzorzec!O8</f>
        <v>3394</v>
      </c>
      <c r="P8">
        <f>wzorzec!P8</f>
        <v>0.78</v>
      </c>
      <c r="Q8">
        <f>wzorzec!Q8</f>
        <v>2.2599999999999998</v>
      </c>
      <c r="R8">
        <f>wzorzec!R8</f>
        <v>2.02</v>
      </c>
      <c r="S8">
        <f>wzorzec!S8</f>
        <v>0.28999999999999998</v>
      </c>
      <c r="T8" s="10">
        <f>wzorzec!T8</f>
        <v>9.9</v>
      </c>
      <c r="U8" s="10">
        <f>wzorzec!U8</f>
        <v>15.3</v>
      </c>
      <c r="V8" s="11">
        <f>wzorzec!V8</f>
        <v>106.25</v>
      </c>
    </row>
    <row r="9" spans="1:22" x14ac:dyDescent="0.2">
      <c r="A9" t="str">
        <f>'dane '!A9</f>
        <v>Dania</v>
      </c>
      <c r="B9">
        <f>wzorzec!B9</f>
        <v>7</v>
      </c>
      <c r="C9" s="12">
        <f>wzorzec!C9</f>
        <v>102.6</v>
      </c>
      <c r="D9" s="10">
        <f>wzorzec!D9</f>
        <v>231.76190476190476</v>
      </c>
      <c r="E9" s="10">
        <f>wzorzec!E9</f>
        <v>-20.100000000000001</v>
      </c>
      <c r="F9" s="10">
        <f>wzorzec!F9</f>
        <v>3.9</v>
      </c>
      <c r="G9" s="10">
        <f>wzorzec!G9</f>
        <v>7.3</v>
      </c>
      <c r="H9" s="10">
        <f>wzorzec!H9</f>
        <v>18.399999999999999</v>
      </c>
      <c r="I9" s="10">
        <f>wzorzec!I9</f>
        <v>27</v>
      </c>
      <c r="J9" s="10">
        <f>wzorzec!J9</f>
        <v>7</v>
      </c>
      <c r="K9" s="10">
        <f>wzorzec!K9</f>
        <v>830</v>
      </c>
      <c r="L9">
        <f>wzorzec!L9</f>
        <v>18.600000000000001</v>
      </c>
      <c r="M9">
        <f>wzorzec!M9</f>
        <v>2.8</v>
      </c>
      <c r="N9">
        <f>wzorzec!N9</f>
        <v>5.6</v>
      </c>
      <c r="O9">
        <f>wzorzec!O9</f>
        <v>4272</v>
      </c>
      <c r="P9">
        <f>wzorzec!P9</f>
        <v>0.41</v>
      </c>
      <c r="Q9">
        <f>wzorzec!Q9</f>
        <v>4.17</v>
      </c>
      <c r="R9">
        <f>wzorzec!R9</f>
        <v>2.56</v>
      </c>
      <c r="S9">
        <f>wzorzec!S9</f>
        <v>7.0000000000000007E-2</v>
      </c>
      <c r="T9" s="10">
        <f>wzorzec!T9</f>
        <v>8</v>
      </c>
      <c r="U9" s="10">
        <f>wzorzec!U9</f>
        <v>16.3</v>
      </c>
      <c r="V9" s="11">
        <f>wzorzec!V9</f>
        <v>68.575000000000003</v>
      </c>
    </row>
    <row r="10" spans="1:22" x14ac:dyDescent="0.2">
      <c r="A10" t="str">
        <f>'dane '!A10</f>
        <v>Estonia</v>
      </c>
      <c r="B10">
        <f>wzorzec!B10</f>
        <v>16</v>
      </c>
      <c r="C10" s="12">
        <f>wzorzec!C10</f>
        <v>102.4</v>
      </c>
      <c r="D10" s="10">
        <f>wzorzec!D10</f>
        <v>207</v>
      </c>
      <c r="E10" s="10">
        <f>wzorzec!E10</f>
        <v>24.7</v>
      </c>
      <c r="F10" s="10">
        <f>wzorzec!F10</f>
        <v>52</v>
      </c>
      <c r="G10" s="10">
        <f>wzorzec!G10</f>
        <v>14.2</v>
      </c>
      <c r="H10" s="10">
        <f>wzorzec!H10</f>
        <v>18</v>
      </c>
      <c r="I10" s="10">
        <f>wzorzec!I10</f>
        <v>26.4</v>
      </c>
      <c r="J10" s="10">
        <f>wzorzec!J10</f>
        <v>-5</v>
      </c>
      <c r="K10" s="10">
        <f>wzorzec!K10</f>
        <v>392</v>
      </c>
      <c r="L10">
        <f>wzorzec!L10</f>
        <v>18.899999999999999</v>
      </c>
      <c r="M10">
        <f>wzorzec!M10</f>
        <v>10.5</v>
      </c>
      <c r="N10">
        <f>wzorzec!N10</f>
        <v>9.6</v>
      </c>
      <c r="O10">
        <f>wzorzec!O10</f>
        <v>2343</v>
      </c>
      <c r="P10">
        <f>wzorzec!P10</f>
        <v>0.69</v>
      </c>
      <c r="Q10">
        <f>wzorzec!Q10</f>
        <v>2.3199999999999998</v>
      </c>
      <c r="R10">
        <f>wzorzec!R10</f>
        <v>0</v>
      </c>
      <c r="S10">
        <f>wzorzec!S10</f>
        <v>0.15</v>
      </c>
      <c r="T10" s="10">
        <f>wzorzec!T10</f>
        <v>12</v>
      </c>
      <c r="U10" s="10">
        <f>wzorzec!U10</f>
        <v>21.8</v>
      </c>
      <c r="V10" s="11">
        <f>wzorzec!V10</f>
        <v>28.25</v>
      </c>
    </row>
    <row r="11" spans="1:22" x14ac:dyDescent="0.2">
      <c r="A11" t="str">
        <f>'dane '!A11</f>
        <v>Finlandia</v>
      </c>
      <c r="B11">
        <f>wzorzec!B11</f>
        <v>13</v>
      </c>
      <c r="C11" s="12">
        <f>wzorzec!C11</f>
        <v>105.4</v>
      </c>
      <c r="D11" s="10">
        <f>wzorzec!D11</f>
        <v>231.76190476190476</v>
      </c>
      <c r="E11" s="10">
        <f>wzorzec!E11</f>
        <v>54.1</v>
      </c>
      <c r="F11" s="10">
        <f>wzorzec!F11</f>
        <v>13.2</v>
      </c>
      <c r="G11" s="10">
        <f>wzorzec!G11</f>
        <v>8.8000000000000007</v>
      </c>
      <c r="H11" s="10">
        <f>wzorzec!H11</f>
        <v>15.5</v>
      </c>
      <c r="I11" s="10">
        <f>wzorzec!I11</f>
        <v>39</v>
      </c>
      <c r="J11" s="10">
        <f>wzorzec!J11</f>
        <v>5</v>
      </c>
      <c r="K11" s="10">
        <f>wzorzec!K11</f>
        <v>521</v>
      </c>
      <c r="L11">
        <f>wzorzec!L11</f>
        <v>31.3</v>
      </c>
      <c r="M11">
        <f>wzorzec!M11</f>
        <v>53.5</v>
      </c>
      <c r="N11">
        <f>wzorzec!N11</f>
        <v>6.5</v>
      </c>
      <c r="O11">
        <f>wzorzec!O11</f>
        <v>486</v>
      </c>
      <c r="P11">
        <f>wzorzec!P11</f>
        <v>0.39</v>
      </c>
      <c r="Q11">
        <f>wzorzec!Q11</f>
        <v>2.6</v>
      </c>
      <c r="R11">
        <f>wzorzec!R11</f>
        <v>5.3</v>
      </c>
      <c r="S11">
        <f>wzorzec!S11</f>
        <v>0.28999999999999998</v>
      </c>
      <c r="T11" s="10">
        <f>wzorzec!T11</f>
        <v>16.5</v>
      </c>
      <c r="U11" s="10">
        <f>wzorzec!U11</f>
        <v>17.399999999999999</v>
      </c>
      <c r="V11" s="11">
        <f>wzorzec!V11</f>
        <v>132.69999999999999</v>
      </c>
    </row>
    <row r="12" spans="1:22" x14ac:dyDescent="0.2">
      <c r="A12" t="str">
        <f>'dane '!A12</f>
        <v>Francja</v>
      </c>
      <c r="B12">
        <f>wzorzec!B12</f>
        <v>8</v>
      </c>
      <c r="C12" s="12">
        <f>wzorzec!C12</f>
        <v>113.3</v>
      </c>
      <c r="D12" s="10">
        <f>wzorzec!D12</f>
        <v>853</v>
      </c>
      <c r="E12" s="10">
        <f>wzorzec!E12</f>
        <v>50.6</v>
      </c>
      <c r="F12" s="10">
        <f>wzorzec!F12</f>
        <v>5.4</v>
      </c>
      <c r="G12" s="10">
        <f>wzorzec!G12</f>
        <v>5.0999999999999996</v>
      </c>
      <c r="H12" s="10">
        <f>wzorzec!H12</f>
        <v>17.8</v>
      </c>
      <c r="I12" s="10">
        <f>wzorzec!I12</f>
        <v>13.9</v>
      </c>
      <c r="J12" s="10">
        <f>wzorzec!J12</f>
        <v>4</v>
      </c>
      <c r="K12" s="10">
        <f>wzorzec!K12</f>
        <v>541</v>
      </c>
      <c r="L12">
        <f>wzorzec!L12</f>
        <v>11.3</v>
      </c>
      <c r="M12">
        <f>wzorzec!M12</f>
        <v>126.9</v>
      </c>
      <c r="N12">
        <f>wzorzec!N12</f>
        <v>2</v>
      </c>
      <c r="O12">
        <f>wzorzec!O12</f>
        <v>1587</v>
      </c>
      <c r="P12">
        <f>wzorzec!P12</f>
        <v>0.53999999999999992</v>
      </c>
      <c r="Q12">
        <f>wzorzec!Q12</f>
        <v>1.84</v>
      </c>
      <c r="R12">
        <f>wzorzec!R12</f>
        <v>38.909999999999997</v>
      </c>
      <c r="S12">
        <f>wzorzec!S12</f>
        <v>0.33</v>
      </c>
      <c r="T12" s="10">
        <f>wzorzec!T12</f>
        <v>19</v>
      </c>
      <c r="U12" s="10">
        <f>wzorzec!U12</f>
        <v>18.5</v>
      </c>
      <c r="V12" s="11">
        <f>wzorzec!V12</f>
        <v>393.4</v>
      </c>
    </row>
    <row r="13" spans="1:22" x14ac:dyDescent="0.2">
      <c r="A13" t="str">
        <f>'dane '!A13</f>
        <v>Grecja</v>
      </c>
      <c r="B13">
        <f>wzorzec!B13</f>
        <v>16</v>
      </c>
      <c r="C13" s="12">
        <f>wzorzec!C13</f>
        <v>86.7</v>
      </c>
      <c r="D13" s="10">
        <f>wzorzec!D13</f>
        <v>205</v>
      </c>
      <c r="E13" s="10">
        <f>wzorzec!E13</f>
        <v>73.3</v>
      </c>
      <c r="F13" s="10">
        <f>wzorzec!F13</f>
        <v>40.1</v>
      </c>
      <c r="G13" s="10">
        <f>wzorzec!G13</f>
        <v>9.4</v>
      </c>
      <c r="H13" s="10">
        <f>wzorzec!H13</f>
        <v>22.3</v>
      </c>
      <c r="I13" s="10">
        <f>wzorzec!I13</f>
        <v>21</v>
      </c>
      <c r="J13" s="10">
        <f>wzorzec!J13</f>
        <v>2</v>
      </c>
      <c r="K13" s="10">
        <f>wzorzec!K13</f>
        <v>458</v>
      </c>
      <c r="L13">
        <f>wzorzec!L13</f>
        <v>8</v>
      </c>
      <c r="M13">
        <f>wzorzec!M13</f>
        <v>11.2</v>
      </c>
      <c r="N13">
        <f>wzorzec!N13</f>
        <v>7.8</v>
      </c>
      <c r="O13">
        <f>wzorzec!O13</f>
        <v>3219</v>
      </c>
      <c r="P13">
        <f>wzorzec!P13</f>
        <v>0.41</v>
      </c>
      <c r="Q13">
        <f>wzorzec!Q13</f>
        <v>2.0499999999999998</v>
      </c>
      <c r="R13">
        <f>wzorzec!R13</f>
        <v>0</v>
      </c>
      <c r="S13">
        <f>wzorzec!S13</f>
        <v>0.23</v>
      </c>
      <c r="T13" s="10">
        <f>wzorzec!T13</f>
        <v>21.9</v>
      </c>
      <c r="U13" s="10">
        <f>wzorzec!U13</f>
        <v>28.1</v>
      </c>
      <c r="V13" s="11">
        <f>wzorzec!V13</f>
        <v>145.53229055046864</v>
      </c>
    </row>
    <row r="14" spans="1:22" x14ac:dyDescent="0.2">
      <c r="A14" t="str">
        <f>'dane '!A14</f>
        <v>Hiszpania</v>
      </c>
      <c r="B14">
        <f>wzorzec!B14</f>
        <v>23</v>
      </c>
      <c r="C14" s="12">
        <f>wzorzec!C14</f>
        <v>109.7</v>
      </c>
      <c r="D14" s="10">
        <f>wzorzec!D14</f>
        <v>84</v>
      </c>
      <c r="E14" s="10">
        <f>wzorzec!E14</f>
        <v>81.3</v>
      </c>
      <c r="F14" s="10">
        <f>wzorzec!F14</f>
        <v>11</v>
      </c>
      <c r="G14" s="10">
        <f>wzorzec!G14</f>
        <v>4.4000000000000004</v>
      </c>
      <c r="H14" s="10">
        <f>wzorzec!H14</f>
        <v>22</v>
      </c>
      <c r="I14" s="10">
        <f>wzorzec!I14</f>
        <v>17.7</v>
      </c>
      <c r="J14" s="10">
        <f>wzorzec!J14</f>
        <v>-2</v>
      </c>
      <c r="K14" s="10">
        <f>wzorzec!K14</f>
        <v>551</v>
      </c>
      <c r="L14">
        <f>wzorzec!L14</f>
        <v>10.8</v>
      </c>
      <c r="M14">
        <f>wzorzec!M14</f>
        <v>106.7</v>
      </c>
      <c r="N14">
        <f>wzorzec!N14</f>
        <v>5.3</v>
      </c>
      <c r="O14">
        <f>wzorzec!O14</f>
        <v>163</v>
      </c>
      <c r="P14">
        <f>wzorzec!P14</f>
        <v>0.28999999999999998</v>
      </c>
      <c r="Q14">
        <f>wzorzec!Q14</f>
        <v>1.63</v>
      </c>
      <c r="R14">
        <f>wzorzec!R14</f>
        <v>19.260000000000002</v>
      </c>
      <c r="S14">
        <f>wzorzec!S14</f>
        <v>0.24</v>
      </c>
      <c r="T14" s="10">
        <f>wzorzec!T14</f>
        <v>24.5</v>
      </c>
      <c r="U14" s="10">
        <f>wzorzec!U14</f>
        <v>23.8</v>
      </c>
      <c r="V14" s="11">
        <f>wzorzec!V14</f>
        <v>259.75</v>
      </c>
    </row>
    <row r="15" spans="1:22" x14ac:dyDescent="0.2">
      <c r="A15" t="str">
        <f>'dane '!A15</f>
        <v>Holandia</v>
      </c>
      <c r="B15">
        <f>wzorzec!B15</f>
        <v>8</v>
      </c>
      <c r="C15" s="12">
        <f>wzorzec!C15</f>
        <v>115.3</v>
      </c>
      <c r="D15" s="10">
        <f>wzorzec!D15</f>
        <v>1</v>
      </c>
      <c r="E15" s="10">
        <f>wzorzec!E15</f>
        <v>34.299999999999997</v>
      </c>
      <c r="F15" s="10">
        <f>wzorzec!F15</f>
        <v>3.1</v>
      </c>
      <c r="G15" s="10">
        <f>wzorzec!G15</f>
        <v>2</v>
      </c>
      <c r="H15" s="10">
        <f>wzorzec!H15</f>
        <v>29.3</v>
      </c>
      <c r="I15" s="10">
        <f>wzorzec!I15</f>
        <v>12.3</v>
      </c>
      <c r="J15" s="10">
        <f>wzorzec!J15</f>
        <v>8</v>
      </c>
      <c r="K15" s="10">
        <f>wzorzec!K15</f>
        <v>600</v>
      </c>
      <c r="L15">
        <f>wzorzec!L15</f>
        <v>3.6</v>
      </c>
      <c r="M15">
        <f>wzorzec!M15</f>
        <v>0.4</v>
      </c>
      <c r="N15">
        <f>wzorzec!N15</f>
        <v>2.6</v>
      </c>
      <c r="O15">
        <f>wzorzec!O15</f>
        <v>1535</v>
      </c>
      <c r="P15">
        <f>wzorzec!P15</f>
        <v>0.14000000000000001</v>
      </c>
      <c r="Q15">
        <f>wzorzec!Q15</f>
        <v>3.48</v>
      </c>
      <c r="R15">
        <f>wzorzec!R15</f>
        <v>8.9</v>
      </c>
      <c r="S15">
        <f>wzorzec!S15</f>
        <v>0.2</v>
      </c>
      <c r="T15" s="10">
        <f>wzorzec!T15</f>
        <v>8.6</v>
      </c>
      <c r="U15" s="10">
        <f>wzorzec!U15</f>
        <v>14.9</v>
      </c>
      <c r="V15" s="11">
        <f>wzorzec!V15</f>
        <v>130.75</v>
      </c>
    </row>
    <row r="16" spans="1:22" x14ac:dyDescent="0.2">
      <c r="A16" t="str">
        <f>'dane '!A16</f>
        <v>Irlandia</v>
      </c>
      <c r="B16">
        <f>wzorzec!B16</f>
        <v>11</v>
      </c>
      <c r="C16" s="12">
        <f>wzorzec!C16</f>
        <v>111.6</v>
      </c>
      <c r="D16" s="10">
        <f>wzorzec!D16</f>
        <v>98</v>
      </c>
      <c r="E16" s="10">
        <f>wzorzec!E16</f>
        <v>90.4</v>
      </c>
      <c r="F16" s="10">
        <f>wzorzec!F16</f>
        <v>10.6</v>
      </c>
      <c r="G16" s="10">
        <f>wzorzec!G16</f>
        <v>6.3</v>
      </c>
      <c r="H16" s="10">
        <f>wzorzec!H16</f>
        <v>12</v>
      </c>
      <c r="I16" s="10">
        <f>wzorzec!I16</f>
        <v>35.799999999999997</v>
      </c>
      <c r="J16" s="10">
        <f>wzorzec!J16</f>
        <v>1</v>
      </c>
      <c r="K16" s="10">
        <f>wzorzec!K16</f>
        <v>718</v>
      </c>
      <c r="L16">
        <f>wzorzec!L16</f>
        <v>4.0999999999999996</v>
      </c>
      <c r="M16">
        <f>wzorzec!M16</f>
        <v>11.1</v>
      </c>
      <c r="N16">
        <f>wzorzec!N16</f>
        <v>1</v>
      </c>
      <c r="O16">
        <f>wzorzec!O16</f>
        <v>957</v>
      </c>
      <c r="P16">
        <f>wzorzec!P16</f>
        <v>0.41</v>
      </c>
      <c r="Q16">
        <f>wzorzec!Q16</f>
        <v>2.2999999999999998</v>
      </c>
      <c r="R16">
        <f>wzorzec!R16</f>
        <v>3.85</v>
      </c>
      <c r="S16">
        <f>wzorzec!S16</f>
        <v>0.09</v>
      </c>
      <c r="T16" s="10">
        <f>wzorzec!T16</f>
        <v>13.5</v>
      </c>
      <c r="U16" s="10">
        <f>wzorzec!U16</f>
        <v>23.7</v>
      </c>
      <c r="V16" s="11">
        <f>wzorzec!V16</f>
        <v>21.266666666666666</v>
      </c>
    </row>
    <row r="17" spans="1:22" x14ac:dyDescent="0.2">
      <c r="A17" t="str">
        <f>'dane '!A17</f>
        <v>Litwa</v>
      </c>
      <c r="B17">
        <f>wzorzec!B17</f>
        <v>10</v>
      </c>
      <c r="C17" s="12">
        <f>wzorzec!C17</f>
        <v>99.6</v>
      </c>
      <c r="D17" s="10">
        <f>wzorzec!D17</f>
        <v>158</v>
      </c>
      <c r="E17" s="10">
        <f>wzorzec!E17</f>
        <v>57.8</v>
      </c>
      <c r="F17" s="10">
        <f>wzorzec!F17</f>
        <v>7.1</v>
      </c>
      <c r="G17" s="10">
        <f>wzorzec!G17</f>
        <v>9</v>
      </c>
      <c r="H17" s="10">
        <f>wzorzec!H17</f>
        <v>16.399999999999999</v>
      </c>
      <c r="I17" s="10">
        <f>wzorzec!I17</f>
        <v>16.2</v>
      </c>
      <c r="J17" s="10">
        <f>wzorzec!J17</f>
        <v>6</v>
      </c>
      <c r="K17" s="10">
        <f>wzorzec!K17</f>
        <v>428</v>
      </c>
      <c r="L17">
        <f>wzorzec!L17</f>
        <v>17.8</v>
      </c>
      <c r="M17">
        <f>wzorzec!M17</f>
        <v>9.6999999999999993</v>
      </c>
      <c r="N17">
        <f>wzorzec!N17</f>
        <v>4.5999999999999996</v>
      </c>
      <c r="O17">
        <f>wzorzec!O17</f>
        <v>305</v>
      </c>
      <c r="P17">
        <f>wzorzec!P17</f>
        <v>0.37</v>
      </c>
      <c r="Q17">
        <f>wzorzec!Q17</f>
        <v>1.63</v>
      </c>
      <c r="R17">
        <f>wzorzec!R17</f>
        <v>1</v>
      </c>
      <c r="S17">
        <f>wzorzec!S17</f>
        <v>0.18</v>
      </c>
      <c r="T17" s="10">
        <f>wzorzec!T17</f>
        <v>13.3</v>
      </c>
      <c r="U17" s="10">
        <f>wzorzec!U17</f>
        <v>28.3</v>
      </c>
      <c r="V17" s="11">
        <f>wzorzec!V17</f>
        <v>36.933333333333337</v>
      </c>
    </row>
    <row r="18" spans="1:22" x14ac:dyDescent="0.2">
      <c r="A18" t="str">
        <f>'dane '!A18</f>
        <v>Luksemburg</v>
      </c>
      <c r="B18">
        <f>wzorzec!B18</f>
        <v>15</v>
      </c>
      <c r="C18" s="12">
        <f>wzorzec!C18</f>
        <v>130.69999999999999</v>
      </c>
      <c r="D18" s="10">
        <f>wzorzec!D18</f>
        <v>157</v>
      </c>
      <c r="E18" s="10">
        <f>wzorzec!E18</f>
        <v>97.5</v>
      </c>
      <c r="F18" s="10">
        <f>wzorzec!F18</f>
        <v>3.5</v>
      </c>
      <c r="G18" s="10">
        <f>wzorzec!G18</f>
        <v>5.3</v>
      </c>
      <c r="H18" s="10">
        <f>wzorzec!H18</f>
        <v>20</v>
      </c>
      <c r="I18" s="10">
        <f>wzorzec!I18</f>
        <v>22.7</v>
      </c>
      <c r="J18" s="10">
        <f>wzorzec!J18</f>
        <v>4</v>
      </c>
      <c r="K18" s="10">
        <f>wzorzec!K18</f>
        <v>697</v>
      </c>
      <c r="L18">
        <f>wzorzec!L18</f>
        <v>2.8</v>
      </c>
      <c r="M18">
        <f>wzorzec!M18</f>
        <v>1.1000000000000001</v>
      </c>
      <c r="N18">
        <f>wzorzec!N18</f>
        <v>2.7</v>
      </c>
      <c r="O18">
        <f>wzorzec!O18</f>
        <v>487</v>
      </c>
      <c r="P18">
        <f>wzorzec!P18</f>
        <v>0.41</v>
      </c>
      <c r="Q18">
        <f>wzorzec!Q18</f>
        <v>2.59</v>
      </c>
      <c r="R18">
        <f>wzorzec!R18</f>
        <v>0.83</v>
      </c>
      <c r="S18">
        <f>wzorzec!S18</f>
        <v>0.26</v>
      </c>
      <c r="T18" s="10">
        <f>wzorzec!T18</f>
        <v>17.3</v>
      </c>
      <c r="U18" s="10">
        <f>wzorzec!U18</f>
        <v>15.5</v>
      </c>
      <c r="V18" s="11">
        <f>wzorzec!V18</f>
        <v>10</v>
      </c>
    </row>
    <row r="19" spans="1:22" x14ac:dyDescent="0.2">
      <c r="A19" t="str">
        <f>'dane '!A19</f>
        <v>Łotwa</v>
      </c>
      <c r="B19">
        <f>wzorzec!B19</f>
        <v>11</v>
      </c>
      <c r="C19" s="12">
        <f>wzorzec!C19</f>
        <v>147.5</v>
      </c>
      <c r="D19" s="10">
        <f>wzorzec!D19</f>
        <v>2</v>
      </c>
      <c r="E19" s="10">
        <f>wzorzec!E19</f>
        <v>58.8</v>
      </c>
      <c r="F19" s="10">
        <f>wzorzec!F19</f>
        <v>3</v>
      </c>
      <c r="G19" s="10">
        <f>wzorzec!G19</f>
        <v>12.2</v>
      </c>
      <c r="H19" s="10">
        <f>wzorzec!H19</f>
        <v>20.6</v>
      </c>
      <c r="I19" s="10">
        <f>wzorzec!I19</f>
        <v>19.100000000000001</v>
      </c>
      <c r="J19" s="10">
        <f>wzorzec!J19</f>
        <v>1</v>
      </c>
      <c r="K19" s="10">
        <f>wzorzec!K19</f>
        <v>345</v>
      </c>
      <c r="L19">
        <f>wzorzec!L19</f>
        <v>29.8</v>
      </c>
      <c r="M19">
        <f>wzorzec!M19</f>
        <v>18.5</v>
      </c>
      <c r="N19">
        <f>wzorzec!N19</f>
        <v>8.9</v>
      </c>
      <c r="O19">
        <f>wzorzec!O19</f>
        <v>10947</v>
      </c>
      <c r="P19">
        <f>wzorzec!P19</f>
        <v>0.47</v>
      </c>
      <c r="Q19">
        <f>wzorzec!Q19</f>
        <v>2.08</v>
      </c>
      <c r="R19">
        <f>wzorzec!R19</f>
        <v>0</v>
      </c>
      <c r="S19">
        <f>wzorzec!S19</f>
        <v>0.16</v>
      </c>
      <c r="T19" s="10">
        <f>wzorzec!T19</f>
        <v>13.6</v>
      </c>
      <c r="U19" s="10">
        <f>wzorzec!U19</f>
        <v>34.200000000000003</v>
      </c>
      <c r="V19" s="11">
        <f>wzorzec!V19</f>
        <v>27.4</v>
      </c>
    </row>
    <row r="20" spans="1:22" x14ac:dyDescent="0.2">
      <c r="A20" t="str">
        <f>'dane '!A20</f>
        <v>Malta</v>
      </c>
      <c r="B20">
        <f>wzorzec!B20</f>
        <v>13</v>
      </c>
      <c r="C20" s="12">
        <f>wzorzec!C20</f>
        <v>139.80000000000001</v>
      </c>
      <c r="D20" s="10">
        <f>wzorzec!D20</f>
        <v>231.76190476190473</v>
      </c>
      <c r="E20" s="10">
        <f>wzorzec!E20</f>
        <v>100</v>
      </c>
      <c r="F20" s="10">
        <f>wzorzec!F20</f>
        <v>26.3</v>
      </c>
      <c r="G20" s="10">
        <f>wzorzec!G20</f>
        <v>5.4</v>
      </c>
      <c r="H20" s="10">
        <f>wzorzec!H20</f>
        <v>24.5</v>
      </c>
      <c r="I20" s="10">
        <f>wzorzec!I20</f>
        <v>7.7</v>
      </c>
      <c r="J20" s="10">
        <f>wzorzec!J20</f>
        <v>43</v>
      </c>
      <c r="K20" s="10">
        <f>wzorzec!K20</f>
        <v>674</v>
      </c>
      <c r="L20">
        <f>wzorzec!L20</f>
        <v>0.2</v>
      </c>
      <c r="M20">
        <f>wzorzec!M20</f>
        <v>0</v>
      </c>
      <c r="N20">
        <f>wzorzec!N20</f>
        <v>0.4</v>
      </c>
      <c r="O20">
        <f>wzorzec!O20</f>
        <v>618</v>
      </c>
      <c r="P20">
        <f>wzorzec!P20</f>
        <v>0.41</v>
      </c>
      <c r="Q20">
        <f>wzorzec!Q20</f>
        <v>3.26</v>
      </c>
      <c r="R20">
        <f>wzorzec!R20</f>
        <v>0</v>
      </c>
      <c r="S20">
        <f>wzorzec!S20</f>
        <v>0.02</v>
      </c>
      <c r="T20" s="10">
        <f>wzorzec!T20</f>
        <v>12.4</v>
      </c>
      <c r="U20" s="10">
        <f>wzorzec!U20</f>
        <v>20.100000000000001</v>
      </c>
      <c r="V20" s="11">
        <f>wzorzec!V20</f>
        <v>143.91419305977459</v>
      </c>
    </row>
    <row r="21" spans="1:22" x14ac:dyDescent="0.2">
      <c r="A21" t="str">
        <f>'dane '!A21</f>
        <v>Niemcy</v>
      </c>
      <c r="B21">
        <f>wzorzec!B21</f>
        <v>10</v>
      </c>
      <c r="C21" s="12">
        <f>wzorzec!C21</f>
        <v>121.9</v>
      </c>
      <c r="D21" s="10">
        <f>wzorzec!D21</f>
        <v>691</v>
      </c>
      <c r="E21" s="10">
        <f>wzorzec!E21</f>
        <v>61</v>
      </c>
      <c r="F21" s="10">
        <f>wzorzec!F21</f>
        <v>5.5</v>
      </c>
      <c r="G21" s="10">
        <f>wzorzec!G21</f>
        <v>2.8</v>
      </c>
      <c r="H21" s="10">
        <f>wzorzec!H21</f>
        <v>26.3</v>
      </c>
      <c r="I21" s="10">
        <f>wzorzec!I21</f>
        <v>16.2</v>
      </c>
      <c r="J21" s="10">
        <f>wzorzec!J21</f>
        <v>-1</v>
      </c>
      <c r="K21" s="10">
        <f>wzorzec!K21</f>
        <v>589</v>
      </c>
      <c r="L21">
        <f>wzorzec!L21</f>
        <v>8.6</v>
      </c>
      <c r="M21">
        <f>wzorzec!M21</f>
        <v>26.1</v>
      </c>
      <c r="N21">
        <f>wzorzec!N21</f>
        <v>5.4</v>
      </c>
      <c r="O21">
        <f>wzorzec!O21</f>
        <v>430</v>
      </c>
      <c r="P21">
        <f>wzorzec!P21</f>
        <v>0.48</v>
      </c>
      <c r="Q21">
        <f>wzorzec!Q21</f>
        <v>2.14</v>
      </c>
      <c r="R21">
        <f>wzorzec!R21</f>
        <v>92.04</v>
      </c>
      <c r="S21">
        <f>wzorzec!S21</f>
        <v>0.36</v>
      </c>
      <c r="T21" s="10">
        <f>wzorzec!T21</f>
        <v>10.4</v>
      </c>
      <c r="U21" s="10">
        <f>wzorzec!U21</f>
        <v>20.100000000000001</v>
      </c>
      <c r="V21" s="11">
        <f>wzorzec!V21</f>
        <v>410.24285714285713</v>
      </c>
    </row>
    <row r="22" spans="1:22" x14ac:dyDescent="0.2">
      <c r="A22" t="str">
        <f>'dane '!A22</f>
        <v>Polska</v>
      </c>
      <c r="B22">
        <f>wzorzec!B22</f>
        <v>8</v>
      </c>
      <c r="C22" s="12">
        <f>wzorzec!C22</f>
        <v>115.6</v>
      </c>
      <c r="D22" s="10">
        <f>wzorzec!D22</f>
        <v>231.76190476190473</v>
      </c>
      <c r="E22" s="10">
        <f>wzorzec!E22</f>
        <v>30.2</v>
      </c>
      <c r="F22" s="10">
        <f>wzorzec!F22</f>
        <v>24.6</v>
      </c>
      <c r="G22" s="10">
        <f>wzorzec!G22</f>
        <v>7</v>
      </c>
      <c r="H22" s="10">
        <f>wzorzec!H22</f>
        <v>18.7</v>
      </c>
      <c r="I22" s="10">
        <f>wzorzec!I22</f>
        <v>16.899999999999999</v>
      </c>
      <c r="J22" s="10">
        <f>wzorzec!J22</f>
        <v>8</v>
      </c>
      <c r="K22" s="10">
        <f>wzorzec!K22</f>
        <v>320</v>
      </c>
      <c r="L22">
        <f>wzorzec!L22</f>
        <v>7.7</v>
      </c>
      <c r="M22">
        <f>wzorzec!M22</f>
        <v>45.9</v>
      </c>
      <c r="N22">
        <f>wzorzec!N22</f>
        <v>2</v>
      </c>
      <c r="O22">
        <f>wzorzec!O22</f>
        <v>4156</v>
      </c>
      <c r="P22">
        <f>wzorzec!P22</f>
        <v>0.78</v>
      </c>
      <c r="Q22">
        <f>wzorzec!Q22</f>
        <v>2.64</v>
      </c>
      <c r="R22">
        <f>wzorzec!R22</f>
        <v>24.8</v>
      </c>
      <c r="S22">
        <f>wzorzec!S22</f>
        <v>0.21</v>
      </c>
      <c r="T22" s="10">
        <f>wzorzec!T22</f>
        <v>17.2</v>
      </c>
      <c r="U22" s="10">
        <f>wzorzec!U22</f>
        <v>30.5</v>
      </c>
      <c r="V22" s="11">
        <f>wzorzec!V22</f>
        <v>442.83333333333331</v>
      </c>
    </row>
    <row r="23" spans="1:22" x14ac:dyDescent="0.2">
      <c r="A23" t="str">
        <f>'dane '!A23</f>
        <v>Portugalia</v>
      </c>
      <c r="B23">
        <f>wzorzec!B23</f>
        <v>17</v>
      </c>
      <c r="C23" s="12">
        <f>wzorzec!C23</f>
        <v>93.1</v>
      </c>
      <c r="D23" s="10">
        <f>wzorzec!D23</f>
        <v>116</v>
      </c>
      <c r="E23" s="10">
        <f>wzorzec!E23</f>
        <v>83.4</v>
      </c>
      <c r="F23" s="10">
        <f>wzorzec!F23</f>
        <v>10.8</v>
      </c>
      <c r="G23" s="10">
        <f>wzorzec!G23</f>
        <v>7</v>
      </c>
      <c r="H23" s="10">
        <f>wzorzec!H23</f>
        <v>24.2</v>
      </c>
      <c r="I23" s="10">
        <f>wzorzec!I23</f>
        <v>22.2</v>
      </c>
      <c r="J23" s="10">
        <f>wzorzec!J23</f>
        <v>4</v>
      </c>
      <c r="K23" s="10">
        <f>wzorzec!K23</f>
        <v>518</v>
      </c>
      <c r="L23">
        <f>wzorzec!L23</f>
        <v>23</v>
      </c>
      <c r="M23">
        <f>wzorzec!M23</f>
        <v>52.9</v>
      </c>
      <c r="N23">
        <f>wzorzec!N23</f>
        <v>5.7</v>
      </c>
      <c r="O23">
        <f>wzorzec!O23</f>
        <v>4332</v>
      </c>
      <c r="P23">
        <f>wzorzec!P23</f>
        <v>0.27</v>
      </c>
      <c r="Q23">
        <f>wzorzec!Q23</f>
        <v>2.48</v>
      </c>
      <c r="R23">
        <f>wzorzec!R23</f>
        <v>0.26</v>
      </c>
      <c r="S23">
        <f>wzorzec!S23</f>
        <v>0.11</v>
      </c>
      <c r="T23" s="10">
        <f>wzorzec!T23</f>
        <v>21.6</v>
      </c>
      <c r="U23" s="10">
        <f>wzorzec!U23</f>
        <v>26</v>
      </c>
      <c r="V23" s="11">
        <f>wzorzec!V23</f>
        <v>95.699999999999989</v>
      </c>
    </row>
    <row r="24" spans="1:22" x14ac:dyDescent="0.2">
      <c r="A24" t="str">
        <f>'dane '!A24</f>
        <v>Rumunia</v>
      </c>
      <c r="B24">
        <f>wzorzec!B24</f>
        <v>13</v>
      </c>
      <c r="C24" s="12">
        <f>wzorzec!C24</f>
        <v>51.9</v>
      </c>
      <c r="D24" s="10">
        <f>wzorzec!D24</f>
        <v>224</v>
      </c>
      <c r="E24" s="10">
        <f>wzorzec!E24</f>
        <v>27.9</v>
      </c>
      <c r="F24" s="10">
        <f>wzorzec!F24</f>
        <v>25.6</v>
      </c>
      <c r="G24" s="10">
        <f>wzorzec!G24</f>
        <v>8.4</v>
      </c>
      <c r="H24" s="10">
        <f>wzorzec!H24</f>
        <v>31.3</v>
      </c>
      <c r="I24" s="10">
        <f>wzorzec!I24</f>
        <v>26.8</v>
      </c>
      <c r="J24" s="10">
        <f>wzorzec!J24</f>
        <v>1</v>
      </c>
      <c r="K24" s="10">
        <f>wzorzec!K24</f>
        <v>411</v>
      </c>
      <c r="L24">
        <f>wzorzec!L24</f>
        <v>20.5</v>
      </c>
      <c r="M24">
        <f>wzorzec!M24</f>
        <v>30.4</v>
      </c>
      <c r="N24">
        <f>wzorzec!N24</f>
        <v>1</v>
      </c>
      <c r="O24">
        <f>wzorzec!O24</f>
        <v>2869</v>
      </c>
      <c r="P24">
        <f>wzorzec!P24</f>
        <v>0.78</v>
      </c>
      <c r="Q24">
        <f>wzorzec!Q24</f>
        <v>1.7</v>
      </c>
      <c r="R24">
        <f>wzorzec!R24</f>
        <v>2.5</v>
      </c>
      <c r="S24">
        <f>wzorzec!S24</f>
        <v>0.23</v>
      </c>
      <c r="T24" s="10">
        <f>wzorzec!T24</f>
        <v>17.600000000000001</v>
      </c>
      <c r="U24" s="10">
        <f>wzorzec!U24</f>
        <v>44.2</v>
      </c>
      <c r="V24" s="11">
        <f>wzorzec!V24</f>
        <v>228.2</v>
      </c>
    </row>
    <row r="25" spans="1:22" x14ac:dyDescent="0.2">
      <c r="A25" t="str">
        <f>'dane '!A25</f>
        <v>Słowacja</v>
      </c>
      <c r="B25">
        <f>wzorzec!B25</f>
        <v>12</v>
      </c>
      <c r="C25" s="12">
        <f>wzorzec!C25</f>
        <v>106.2</v>
      </c>
      <c r="D25" s="10">
        <f>wzorzec!D25</f>
        <v>1</v>
      </c>
      <c r="E25" s="10">
        <f>wzorzec!E25</f>
        <v>64.400000000000006</v>
      </c>
      <c r="F25" s="10">
        <f>wzorzec!F25</f>
        <v>13.6</v>
      </c>
      <c r="G25" s="10">
        <f>wzorzec!G25</f>
        <v>6.7</v>
      </c>
      <c r="H25" s="10">
        <f>wzorzec!H25</f>
        <v>19.3</v>
      </c>
      <c r="I25" s="10">
        <f>wzorzec!I25</f>
        <v>15.4</v>
      </c>
      <c r="J25" s="10">
        <f>wzorzec!J25</f>
        <v>-5</v>
      </c>
      <c r="K25" s="10">
        <f>wzorzec!K25</f>
        <v>313</v>
      </c>
      <c r="L25">
        <f>wzorzec!L25</f>
        <v>7.7</v>
      </c>
      <c r="M25">
        <f>wzorzec!M25</f>
        <v>38.4</v>
      </c>
      <c r="N25">
        <f>wzorzec!N25</f>
        <v>7.3</v>
      </c>
      <c r="O25">
        <f>wzorzec!O25</f>
        <v>580</v>
      </c>
      <c r="P25">
        <f>wzorzec!P25</f>
        <v>0.66</v>
      </c>
      <c r="Q25">
        <f>wzorzec!Q25</f>
        <v>2</v>
      </c>
      <c r="R25">
        <f>wzorzec!R25</f>
        <v>0.5</v>
      </c>
      <c r="S25">
        <f>wzorzec!S25</f>
        <v>0.15</v>
      </c>
      <c r="T25" s="10">
        <f>wzorzec!T25</f>
        <v>19.3</v>
      </c>
      <c r="U25" s="10">
        <f>wzorzec!U25</f>
        <v>20.6</v>
      </c>
      <c r="V25" s="11">
        <f>wzorzec!V25</f>
        <v>144.01113543840199</v>
      </c>
    </row>
    <row r="26" spans="1:22" x14ac:dyDescent="0.2">
      <c r="A26" t="str">
        <f>'dane '!A26</f>
        <v>Słowenia</v>
      </c>
      <c r="B26">
        <f>wzorzec!B26</f>
        <v>31</v>
      </c>
      <c r="C26" s="12">
        <f>wzorzec!C26</f>
        <v>113.3</v>
      </c>
      <c r="D26" s="10">
        <f>wzorzec!D26</f>
        <v>0</v>
      </c>
      <c r="E26" s="10">
        <f>wzorzec!E26</f>
        <v>55.1</v>
      </c>
      <c r="F26" s="10">
        <f>wzorzec!F26</f>
        <v>6.5</v>
      </c>
      <c r="G26" s="10">
        <f>wzorzec!G26</f>
        <v>6.7</v>
      </c>
      <c r="H26" s="10">
        <f>wzorzec!H26</f>
        <v>18.7</v>
      </c>
      <c r="I26" s="10">
        <f>wzorzec!I26</f>
        <v>20.8</v>
      </c>
      <c r="J26" s="10">
        <f>wzorzec!J26</f>
        <v>5</v>
      </c>
      <c r="K26" s="10">
        <f>wzorzec!K26</f>
        <v>542</v>
      </c>
      <c r="L26">
        <f>wzorzec!L26</f>
        <v>15</v>
      </c>
      <c r="M26">
        <f>wzorzec!M26</f>
        <v>4.9000000000000004</v>
      </c>
      <c r="N26">
        <f>wzorzec!N26</f>
        <v>6.1</v>
      </c>
      <c r="O26">
        <f>wzorzec!O26</f>
        <v>463</v>
      </c>
      <c r="P26">
        <f>wzorzec!P26</f>
        <v>0.92</v>
      </c>
      <c r="Q26">
        <f>wzorzec!Q26</f>
        <v>2.95</v>
      </c>
      <c r="R26">
        <f>wzorzec!R26</f>
        <v>1</v>
      </c>
      <c r="S26">
        <f>wzorzec!S26</f>
        <v>0.36</v>
      </c>
      <c r="T26" s="10">
        <f>wzorzec!T26</f>
        <v>10.4</v>
      </c>
      <c r="U26" s="10">
        <f>wzorzec!U26</f>
        <v>18.5</v>
      </c>
      <c r="V26" s="11">
        <f>wzorzec!V26</f>
        <v>23.599999999999998</v>
      </c>
    </row>
    <row r="27" spans="1:22" x14ac:dyDescent="0.2">
      <c r="A27" t="str">
        <f>'dane '!A27</f>
        <v>Szwecja</v>
      </c>
      <c r="B27">
        <f>wzorzec!B27</f>
        <v>14</v>
      </c>
      <c r="C27" s="12">
        <f>wzorzec!C27</f>
        <v>105.7</v>
      </c>
      <c r="D27" s="10">
        <f>wzorzec!D27</f>
        <v>119</v>
      </c>
      <c r="E27" s="10">
        <f>wzorzec!E27</f>
        <v>37.5</v>
      </c>
      <c r="F27" s="10">
        <f>wzorzec!F27</f>
        <v>3.1</v>
      </c>
      <c r="G27" s="10">
        <f>wzorzec!G27</f>
        <v>4.7</v>
      </c>
      <c r="H27" s="10">
        <f>wzorzec!H27</f>
        <v>14.4</v>
      </c>
      <c r="I27" s="10">
        <f>wzorzec!I27</f>
        <v>22.1</v>
      </c>
      <c r="J27" s="10">
        <f>wzorzec!J27</f>
        <v>2</v>
      </c>
      <c r="K27" s="10">
        <f>wzorzec!K27</f>
        <v>483</v>
      </c>
      <c r="L27">
        <f>wzorzec!L27</f>
        <v>45.3</v>
      </c>
      <c r="M27">
        <f>wzorzec!M27</f>
        <v>5.8</v>
      </c>
      <c r="N27">
        <f>wzorzec!N27</f>
        <v>10.9</v>
      </c>
      <c r="O27">
        <f>wzorzec!O27</f>
        <v>1659</v>
      </c>
      <c r="P27">
        <f>wzorzec!P27</f>
        <v>0.47799999999999992</v>
      </c>
      <c r="Q27">
        <f>wzorzec!Q27</f>
        <v>2.57</v>
      </c>
      <c r="R27">
        <f>wzorzec!R27</f>
        <v>2.98</v>
      </c>
      <c r="S27">
        <f>wzorzec!S27</f>
        <v>0.16</v>
      </c>
      <c r="T27" s="10">
        <f>wzorzec!T27</f>
        <v>20.2</v>
      </c>
      <c r="U27" s="10">
        <f>wzorzec!U27</f>
        <v>16.7</v>
      </c>
      <c r="V27" s="11">
        <f>wzorzec!V27</f>
        <v>71.7</v>
      </c>
    </row>
    <row r="28" spans="1:22" x14ac:dyDescent="0.2">
      <c r="A28" t="str">
        <f>'dane '!A28</f>
        <v>Węgry</v>
      </c>
      <c r="B28">
        <f>wzorzec!B28</f>
        <v>15</v>
      </c>
      <c r="C28" s="12">
        <f>wzorzec!C28</f>
        <v>118</v>
      </c>
      <c r="D28" s="10">
        <f>wzorzec!D28</f>
        <v>588</v>
      </c>
      <c r="E28" s="10">
        <f>wzorzec!E28</f>
        <v>62.3</v>
      </c>
      <c r="F28" s="10">
        <f>wzorzec!F28</f>
        <v>3.5</v>
      </c>
      <c r="G28" s="10">
        <f>wzorzec!G28</f>
        <v>5.2</v>
      </c>
      <c r="H28" s="10">
        <f>wzorzec!H28</f>
        <v>12.2</v>
      </c>
      <c r="I28" s="10">
        <f>wzorzec!I28</f>
        <v>13.3</v>
      </c>
      <c r="J28" s="10">
        <f>wzorzec!J28</f>
        <v>-4</v>
      </c>
      <c r="K28" s="10">
        <f>wzorzec!K28</f>
        <v>454</v>
      </c>
      <c r="L28">
        <f>wzorzec!L28</f>
        <v>8.6</v>
      </c>
      <c r="M28">
        <f>wzorzec!M28</f>
        <v>76.5</v>
      </c>
      <c r="N28">
        <f>wzorzec!N28</f>
        <v>2.1</v>
      </c>
      <c r="O28">
        <f>wzorzec!O28</f>
        <v>829</v>
      </c>
      <c r="P28">
        <f>wzorzec!P28</f>
        <v>0.34999999999999992</v>
      </c>
      <c r="Q28">
        <f>wzorzec!Q28</f>
        <v>2.66</v>
      </c>
      <c r="R28">
        <f>wzorzec!R28</f>
        <v>4.84</v>
      </c>
      <c r="S28">
        <f>wzorzec!S28</f>
        <v>0.23</v>
      </c>
      <c r="T28" s="10">
        <f>wzorzec!T28</f>
        <v>19.5</v>
      </c>
      <c r="U28" s="10">
        <f>wzorzec!U28</f>
        <v>28.2</v>
      </c>
      <c r="V28" s="11">
        <f>wzorzec!V28</f>
        <v>144.12425003756678</v>
      </c>
    </row>
    <row r="29" spans="1:22" x14ac:dyDescent="0.2">
      <c r="A29" t="str">
        <f>'dane '!A29</f>
        <v>Wielka Brytania</v>
      </c>
      <c r="B29">
        <f>wzorzec!B29</f>
        <v>7</v>
      </c>
      <c r="C29" s="12">
        <f>wzorzec!C29</f>
        <v>131.9</v>
      </c>
      <c r="D29" s="10">
        <f>wzorzec!D29</f>
        <v>231.76190476190473</v>
      </c>
      <c r="E29" s="10">
        <f>wzorzec!E29</f>
        <v>26.3</v>
      </c>
      <c r="F29" s="10">
        <f>wzorzec!F29</f>
        <v>7.9</v>
      </c>
      <c r="G29" s="10">
        <f>wzorzec!G29</f>
        <v>2.5</v>
      </c>
      <c r="H29" s="10">
        <f>wzorzec!H29</f>
        <v>19.8</v>
      </c>
      <c r="I29" s="10">
        <f>wzorzec!I29</f>
        <v>10.9</v>
      </c>
      <c r="J29" s="10">
        <f>wzorzec!J29</f>
        <v>-0.54545454545454541</v>
      </c>
      <c r="K29" s="10">
        <f>wzorzec!K29</f>
        <v>541</v>
      </c>
      <c r="L29">
        <f>wzorzec!L29</f>
        <v>2.7</v>
      </c>
      <c r="M29">
        <f>wzorzec!M29</f>
        <v>94.8</v>
      </c>
      <c r="N29">
        <f>wzorzec!N29</f>
        <v>4.0999999999999996</v>
      </c>
      <c r="O29">
        <f>wzorzec!O29</f>
        <v>6114</v>
      </c>
      <c r="P29">
        <f>wzorzec!P29</f>
        <v>0.26</v>
      </c>
      <c r="Q29">
        <f>wzorzec!Q29</f>
        <v>2.27</v>
      </c>
      <c r="R29">
        <f>wzorzec!R29</f>
        <v>15.18</v>
      </c>
      <c r="S29">
        <f>wzorzec!S29</f>
        <v>0.15</v>
      </c>
      <c r="T29" s="10">
        <f>wzorzec!T29</f>
        <v>15</v>
      </c>
      <c r="U29" s="10">
        <f>wzorzec!U29</f>
        <v>23.2</v>
      </c>
      <c r="V29" s="11">
        <f>wzorzec!V29</f>
        <v>325.20000000000005</v>
      </c>
    </row>
    <row r="30" spans="1:22" x14ac:dyDescent="0.2">
      <c r="A30" t="str">
        <f>'dane '!A30</f>
        <v>Włochy</v>
      </c>
      <c r="B30">
        <f>wzorzec!B30</f>
        <v>14</v>
      </c>
      <c r="C30" s="12">
        <f>wzorzec!C30</f>
        <v>126.4</v>
      </c>
      <c r="D30" s="10">
        <f>wzorzec!D30</f>
        <v>230</v>
      </c>
      <c r="E30" s="10">
        <f>wzorzec!E30</f>
        <v>82.9</v>
      </c>
      <c r="F30" s="10">
        <f>wzorzec!F30</f>
        <v>4.9000000000000004</v>
      </c>
      <c r="G30" s="10">
        <f>wzorzec!G30</f>
        <v>4</v>
      </c>
      <c r="H30" s="10">
        <f>wzorzec!H30</f>
        <v>24.3</v>
      </c>
      <c r="I30" s="10">
        <f>wzorzec!I30</f>
        <v>13.7</v>
      </c>
      <c r="J30" s="10">
        <f>wzorzec!J30</f>
        <v>-3</v>
      </c>
      <c r="K30" s="10">
        <f>wzorzec!K30</f>
        <v>552</v>
      </c>
      <c r="L30">
        <f>wzorzec!L30</f>
        <v>11.5</v>
      </c>
      <c r="M30">
        <f>wzorzec!M30</f>
        <v>47.6</v>
      </c>
      <c r="N30">
        <f>wzorzec!N30</f>
        <v>7.5</v>
      </c>
      <c r="O30">
        <f>wzorzec!O30</f>
        <v>1977</v>
      </c>
      <c r="P30">
        <f>wzorzec!P30</f>
        <v>0.71</v>
      </c>
      <c r="Q30">
        <f>wzorzec!Q30</f>
        <v>2.56</v>
      </c>
      <c r="R30">
        <f>wzorzec!R30</f>
        <v>23.66</v>
      </c>
      <c r="S30">
        <f>wzorzec!S30</f>
        <v>0.15</v>
      </c>
      <c r="T30" s="10">
        <f>wzorzec!T30</f>
        <v>21.2</v>
      </c>
      <c r="U30" s="10">
        <f>wzorzec!U30</f>
        <v>25.5</v>
      </c>
      <c r="V30" s="11">
        <f>wzorzec!V30</f>
        <v>144.2523062613476</v>
      </c>
    </row>
    <row r="31" spans="1:22" x14ac:dyDescent="0.2">
      <c r="A31" t="s">
        <v>28</v>
      </c>
      <c r="B31">
        <f t="shared" ref="B31:V31" si="0">AVERAGE(B3:B30)</f>
        <v>14.142857142857142</v>
      </c>
      <c r="C31" s="12">
        <f t="shared" si="0"/>
        <v>108.78571428571426</v>
      </c>
      <c r="D31" s="10">
        <f t="shared" si="0"/>
        <v>223.30612244897958</v>
      </c>
      <c r="E31" s="10">
        <f t="shared" si="0"/>
        <v>57.714285714285715</v>
      </c>
      <c r="F31" s="10">
        <f t="shared" si="0"/>
        <v>15.367857142857149</v>
      </c>
      <c r="G31" s="10">
        <f t="shared" si="0"/>
        <v>6.3892857142857125</v>
      </c>
      <c r="H31" s="10">
        <f t="shared" si="0"/>
        <v>20.094897959183672</v>
      </c>
      <c r="I31" s="10">
        <f t="shared" si="0"/>
        <v>20.385714285714283</v>
      </c>
      <c r="J31" s="10">
        <f t="shared" si="0"/>
        <v>4.3019480519480515</v>
      </c>
      <c r="K31" s="10">
        <f t="shared" si="0"/>
        <v>521.60714285714289</v>
      </c>
      <c r="L31">
        <f t="shared" si="0"/>
        <v>13.764285714285716</v>
      </c>
      <c r="M31">
        <f t="shared" si="0"/>
        <v>36.789285714285711</v>
      </c>
      <c r="N31">
        <f t="shared" si="0"/>
        <v>5.1467857142857136</v>
      </c>
      <c r="O31">
        <f t="shared" si="0"/>
        <v>2224.5357142857142</v>
      </c>
      <c r="P31">
        <f t="shared" si="0"/>
        <v>0.50635714285714273</v>
      </c>
      <c r="Q31" s="11">
        <f t="shared" si="0"/>
        <v>2.4935714285714288</v>
      </c>
      <c r="R31" s="11">
        <f t="shared" si="0"/>
        <v>9.4935714285714301</v>
      </c>
      <c r="S31" s="11">
        <f t="shared" si="0"/>
        <v>0.19642857142857154</v>
      </c>
      <c r="T31" s="10">
        <f t="shared" si="0"/>
        <v>15.49642857142857</v>
      </c>
      <c r="U31" s="10">
        <f t="shared" si="0"/>
        <v>23.973469387755109</v>
      </c>
      <c r="V31" s="11">
        <f t="shared" si="0"/>
        <v>143.19650805340544</v>
      </c>
    </row>
    <row r="32" spans="1:22" x14ac:dyDescent="0.2">
      <c r="A32" t="s">
        <v>31</v>
      </c>
      <c r="B32">
        <f t="shared" ref="B32:V32" si="1">ABS(B31)</f>
        <v>14.142857142857142</v>
      </c>
      <c r="C32" s="12">
        <f t="shared" si="1"/>
        <v>108.78571428571426</v>
      </c>
      <c r="D32" s="10">
        <f t="shared" si="1"/>
        <v>223.30612244897958</v>
      </c>
      <c r="E32" s="10">
        <f t="shared" si="1"/>
        <v>57.714285714285715</v>
      </c>
      <c r="F32" s="10">
        <f t="shared" si="1"/>
        <v>15.367857142857149</v>
      </c>
      <c r="G32" s="10">
        <f t="shared" si="1"/>
        <v>6.3892857142857125</v>
      </c>
      <c r="H32" s="10">
        <f t="shared" si="1"/>
        <v>20.094897959183672</v>
      </c>
      <c r="I32" s="10">
        <f t="shared" si="1"/>
        <v>20.385714285714283</v>
      </c>
      <c r="J32" s="10">
        <f t="shared" si="1"/>
        <v>4.3019480519480515</v>
      </c>
      <c r="K32" s="10">
        <f t="shared" si="1"/>
        <v>521.60714285714289</v>
      </c>
      <c r="L32">
        <f t="shared" si="1"/>
        <v>13.764285714285716</v>
      </c>
      <c r="M32">
        <f t="shared" si="1"/>
        <v>36.789285714285711</v>
      </c>
      <c r="N32">
        <f t="shared" si="1"/>
        <v>5.1467857142857136</v>
      </c>
      <c r="O32">
        <f t="shared" si="1"/>
        <v>2224.5357142857142</v>
      </c>
      <c r="P32">
        <f t="shared" si="1"/>
        <v>0.50635714285714273</v>
      </c>
      <c r="Q32" s="11">
        <f t="shared" si="1"/>
        <v>2.4935714285714288</v>
      </c>
      <c r="R32" s="11">
        <f t="shared" si="1"/>
        <v>9.4935714285714301</v>
      </c>
      <c r="S32" s="11">
        <f t="shared" si="1"/>
        <v>0.19642857142857154</v>
      </c>
      <c r="T32" s="10">
        <f t="shared" si="1"/>
        <v>15.49642857142857</v>
      </c>
      <c r="U32" s="10">
        <f t="shared" si="1"/>
        <v>23.973469387755109</v>
      </c>
      <c r="V32" s="11">
        <f t="shared" si="1"/>
        <v>143.19650805340544</v>
      </c>
    </row>
    <row r="33" spans="1:27" x14ac:dyDescent="0.2">
      <c r="A33" t="s">
        <v>29</v>
      </c>
      <c r="B33">
        <f t="shared" ref="B33:V33" si="2">STDEV(B3:B30)</f>
        <v>7.5410692125006298</v>
      </c>
      <c r="C33" s="12">
        <f t="shared" si="2"/>
        <v>20.950500997911586</v>
      </c>
      <c r="D33" s="10">
        <f t="shared" si="2"/>
        <v>210.34116924509541</v>
      </c>
      <c r="E33" s="10">
        <f t="shared" si="2"/>
        <v>27.640063706386819</v>
      </c>
      <c r="F33" s="10">
        <f t="shared" si="2"/>
        <v>17.007820718965306</v>
      </c>
      <c r="G33" s="10">
        <f t="shared" si="2"/>
        <v>2.8106067996094026</v>
      </c>
      <c r="H33" s="10">
        <f t="shared" si="2"/>
        <v>5.2361471331010057</v>
      </c>
      <c r="I33" s="10">
        <f t="shared" si="2"/>
        <v>7.8936314830005836</v>
      </c>
      <c r="J33" s="10">
        <f t="shared" si="2"/>
        <v>10.433401354933901</v>
      </c>
      <c r="K33" s="10">
        <f t="shared" si="2"/>
        <v>133.19057337506592</v>
      </c>
      <c r="L33">
        <f t="shared" si="2"/>
        <v>10.613346394663733</v>
      </c>
      <c r="M33">
        <f t="shared" si="2"/>
        <v>42.985685294195783</v>
      </c>
      <c r="N33">
        <f t="shared" si="2"/>
        <v>3.8300411501236136</v>
      </c>
      <c r="O33">
        <f t="shared" si="2"/>
        <v>2285.7714069003432</v>
      </c>
      <c r="P33">
        <f t="shared" si="2"/>
        <v>0.23476958196017794</v>
      </c>
      <c r="Q33" s="11">
        <f t="shared" si="2"/>
        <v>0.58640912456719141</v>
      </c>
      <c r="R33" s="11">
        <f t="shared" si="2"/>
        <v>18.77621036475081</v>
      </c>
      <c r="S33" s="11">
        <f t="shared" si="2"/>
        <v>8.5123626250481713E-2</v>
      </c>
      <c r="T33" s="10">
        <f t="shared" si="2"/>
        <v>4.9659941485666197</v>
      </c>
      <c r="U33" s="10">
        <f t="shared" si="2"/>
        <v>7.7071961487932983</v>
      </c>
      <c r="V33" s="11">
        <f t="shared" si="2"/>
        <v>122.11596803493204</v>
      </c>
    </row>
    <row r="34" spans="1:27" x14ac:dyDescent="0.2">
      <c r="A34" t="s">
        <v>30</v>
      </c>
      <c r="B34">
        <f t="shared" ref="B34:V34" si="3">B33/B32*100</f>
        <v>53.320691401519603</v>
      </c>
      <c r="C34" s="12">
        <f t="shared" si="3"/>
        <v>19.258503872013279</v>
      </c>
      <c r="D34" s="10">
        <f t="shared" si="3"/>
        <v>94.19408968204786</v>
      </c>
      <c r="E34" s="10">
        <f t="shared" si="3"/>
        <v>47.891199491264288</v>
      </c>
      <c r="F34" s="10">
        <f t="shared" si="3"/>
        <v>110.6713874345871</v>
      </c>
      <c r="G34" s="10">
        <f t="shared" si="3"/>
        <v>43.989374169403746</v>
      </c>
      <c r="H34" s="10">
        <f t="shared" si="3"/>
        <v>26.0570973972426</v>
      </c>
      <c r="I34" s="10">
        <f t="shared" si="3"/>
        <v>38.721387793275468</v>
      </c>
      <c r="J34" s="10">
        <f t="shared" si="3"/>
        <v>242.52736734487863</v>
      </c>
      <c r="K34" s="10">
        <f t="shared" si="3"/>
        <v>25.534652889434067</v>
      </c>
      <c r="L34">
        <f t="shared" si="3"/>
        <v>77.107861715252852</v>
      </c>
      <c r="M34">
        <f t="shared" si="3"/>
        <v>116.84294614479003</v>
      </c>
      <c r="N34">
        <f t="shared" si="3"/>
        <v>74.416176673000621</v>
      </c>
      <c r="O34">
        <f t="shared" si="3"/>
        <v>102.7527403683106</v>
      </c>
      <c r="P34">
        <f t="shared" si="3"/>
        <v>46.364425834990719</v>
      </c>
      <c r="Q34" s="11">
        <f t="shared" si="3"/>
        <v>23.516836848870465</v>
      </c>
      <c r="R34" s="11">
        <f t="shared" si="3"/>
        <v>197.77815447032677</v>
      </c>
      <c r="S34" s="11">
        <f t="shared" si="3"/>
        <v>43.335664272972487</v>
      </c>
      <c r="T34" s="10">
        <f t="shared" si="3"/>
        <v>32.046055810063464</v>
      </c>
      <c r="U34" s="10">
        <f t="shared" si="3"/>
        <v>32.148855987985996</v>
      </c>
      <c r="V34" s="11">
        <f t="shared" si="3"/>
        <v>85.278593518068632</v>
      </c>
    </row>
    <row r="35" spans="1:27" x14ac:dyDescent="0.2">
      <c r="A35" t="s">
        <v>33</v>
      </c>
      <c r="B35">
        <f t="shared" ref="B35:V35" si="4">MAX(B3:B30)</f>
        <v>37</v>
      </c>
      <c r="C35" s="12">
        <f t="shared" si="4"/>
        <v>147.5</v>
      </c>
      <c r="D35" s="10">
        <f t="shared" si="4"/>
        <v>853</v>
      </c>
      <c r="E35" s="10">
        <f t="shared" si="4"/>
        <v>100</v>
      </c>
      <c r="F35" s="10">
        <f t="shared" si="4"/>
        <v>76.3</v>
      </c>
      <c r="G35" s="10">
        <f t="shared" si="4"/>
        <v>14.2</v>
      </c>
      <c r="H35" s="10">
        <f t="shared" si="4"/>
        <v>31.3</v>
      </c>
      <c r="I35" s="10">
        <f t="shared" si="4"/>
        <v>40.1</v>
      </c>
      <c r="J35" s="10">
        <f t="shared" si="4"/>
        <v>43</v>
      </c>
      <c r="K35" s="10">
        <f t="shared" si="4"/>
        <v>830</v>
      </c>
      <c r="L35">
        <f t="shared" si="4"/>
        <v>45.3</v>
      </c>
      <c r="M35">
        <f t="shared" si="4"/>
        <v>172.7</v>
      </c>
      <c r="N35">
        <f t="shared" si="4"/>
        <v>17.399999999999999</v>
      </c>
      <c r="O35">
        <f t="shared" si="4"/>
        <v>10947</v>
      </c>
      <c r="P35">
        <f t="shared" si="4"/>
        <v>1.1100000000000001</v>
      </c>
      <c r="Q35">
        <f t="shared" si="4"/>
        <v>4.17</v>
      </c>
      <c r="R35">
        <f t="shared" si="4"/>
        <v>92.04</v>
      </c>
      <c r="S35">
        <f t="shared" si="4"/>
        <v>0.36</v>
      </c>
      <c r="T35" s="10">
        <f t="shared" si="4"/>
        <v>24.5</v>
      </c>
      <c r="U35" s="10">
        <f t="shared" si="4"/>
        <v>44.8</v>
      </c>
      <c r="V35" s="11">
        <f t="shared" si="4"/>
        <v>442.83333333333331</v>
      </c>
    </row>
    <row r="36" spans="1:27" x14ac:dyDescent="0.2">
      <c r="A36" t="s">
        <v>34</v>
      </c>
      <c r="B36">
        <f t="shared" ref="B36:V36" si="5">MIN(B3:B30)</f>
        <v>7</v>
      </c>
      <c r="C36" s="12">
        <f t="shared" si="5"/>
        <v>51.9</v>
      </c>
      <c r="D36" s="10">
        <f t="shared" si="5"/>
        <v>0</v>
      </c>
      <c r="E36" s="10">
        <f t="shared" si="5"/>
        <v>-20.100000000000001</v>
      </c>
      <c r="F36" s="10">
        <f t="shared" si="5"/>
        <v>2.5</v>
      </c>
      <c r="G36" s="10">
        <f t="shared" si="5"/>
        <v>2</v>
      </c>
      <c r="H36" s="10">
        <f t="shared" si="5"/>
        <v>9.8571428571428577</v>
      </c>
      <c r="I36" s="10">
        <f t="shared" si="5"/>
        <v>7.7</v>
      </c>
      <c r="J36" s="10">
        <f t="shared" si="5"/>
        <v>-5</v>
      </c>
      <c r="K36" s="10">
        <f t="shared" si="5"/>
        <v>306</v>
      </c>
      <c r="L36">
        <f t="shared" si="5"/>
        <v>0.2</v>
      </c>
      <c r="M36">
        <f t="shared" si="5"/>
        <v>0</v>
      </c>
      <c r="N36">
        <f t="shared" si="5"/>
        <v>0.3</v>
      </c>
      <c r="O36">
        <f t="shared" si="5"/>
        <v>163</v>
      </c>
      <c r="P36">
        <f t="shared" si="5"/>
        <v>0.14000000000000001</v>
      </c>
      <c r="Q36">
        <f t="shared" si="5"/>
        <v>1.63</v>
      </c>
      <c r="R36">
        <f t="shared" si="5"/>
        <v>0</v>
      </c>
      <c r="S36">
        <f t="shared" si="5"/>
        <v>0.02</v>
      </c>
      <c r="T36" s="10">
        <f t="shared" si="5"/>
        <v>8</v>
      </c>
      <c r="U36" s="10">
        <f t="shared" si="5"/>
        <v>14.9</v>
      </c>
      <c r="V36" s="11">
        <f t="shared" si="5"/>
        <v>10</v>
      </c>
    </row>
    <row r="41" spans="1:27" x14ac:dyDescent="0.2">
      <c r="B41" t="s">
        <v>35</v>
      </c>
      <c r="C41" s="12" t="s">
        <v>36</v>
      </c>
      <c r="D41" s="10" t="s">
        <v>37</v>
      </c>
      <c r="E41" s="10" t="s">
        <v>38</v>
      </c>
      <c r="F41" s="10" t="s">
        <v>39</v>
      </c>
      <c r="G41" s="10" t="s">
        <v>40</v>
      </c>
      <c r="H41" s="10" t="s">
        <v>41</v>
      </c>
      <c r="I41" s="10" t="s">
        <v>42</v>
      </c>
      <c r="J41" s="10" t="s">
        <v>43</v>
      </c>
      <c r="K41" s="10" t="s">
        <v>44</v>
      </c>
      <c r="L41" t="s">
        <v>45</v>
      </c>
      <c r="M41" t="s">
        <v>46</v>
      </c>
      <c r="N41" t="s">
        <v>47</v>
      </c>
      <c r="O41" t="s">
        <v>48</v>
      </c>
      <c r="P41" t="s">
        <v>49</v>
      </c>
      <c r="Q41" t="s">
        <v>50</v>
      </c>
      <c r="R41" t="s">
        <v>51</v>
      </c>
      <c r="S41" t="s">
        <v>52</v>
      </c>
      <c r="T41" s="10" t="s">
        <v>53</v>
      </c>
      <c r="U41" s="10" t="s">
        <v>54</v>
      </c>
      <c r="V41" s="11" t="s">
        <v>55</v>
      </c>
      <c r="Y41">
        <f>COLUMNS(B1:V1)</f>
        <v>21</v>
      </c>
    </row>
    <row r="42" spans="1:27" x14ac:dyDescent="0.2">
      <c r="B42" t="str">
        <f>B1</f>
        <v>X1</v>
      </c>
      <c r="C42" s="12" t="str">
        <f t="shared" ref="C42:V42" si="6">C1</f>
        <v>X5</v>
      </c>
      <c r="D42" s="10" t="str">
        <f t="shared" si="6"/>
        <v>X6</v>
      </c>
      <c r="E42" s="10" t="str">
        <f t="shared" si="6"/>
        <v>X8</v>
      </c>
      <c r="F42" s="10" t="str">
        <f t="shared" si="6"/>
        <v>X10</v>
      </c>
      <c r="G42" s="10" t="str">
        <f t="shared" si="6"/>
        <v>X11</v>
      </c>
      <c r="H42" s="10" t="str">
        <f t="shared" si="6"/>
        <v>X12</v>
      </c>
      <c r="I42" s="10" t="str">
        <f t="shared" si="6"/>
        <v>X13</v>
      </c>
      <c r="J42" s="10" t="str">
        <f t="shared" si="6"/>
        <v>X14</v>
      </c>
      <c r="K42" s="10" t="str">
        <f t="shared" si="6"/>
        <v>X15</v>
      </c>
      <c r="L42" t="str">
        <f t="shared" si="6"/>
        <v>X16</v>
      </c>
      <c r="M42" t="str">
        <f t="shared" si="6"/>
        <v>X17</v>
      </c>
      <c r="N42" t="str">
        <f t="shared" si="6"/>
        <v>X18</v>
      </c>
      <c r="O42" t="str">
        <f t="shared" si="6"/>
        <v>X19</v>
      </c>
      <c r="P42" t="str">
        <f t="shared" si="6"/>
        <v>X20</v>
      </c>
      <c r="Q42" t="str">
        <f t="shared" si="6"/>
        <v>X21</v>
      </c>
      <c r="R42" t="str">
        <f t="shared" si="6"/>
        <v>X23</v>
      </c>
      <c r="S42" t="str">
        <f t="shared" si="6"/>
        <v>X24</v>
      </c>
      <c r="T42" s="10" t="str">
        <f t="shared" si="6"/>
        <v>X25</v>
      </c>
      <c r="U42" s="10" t="str">
        <f t="shared" si="6"/>
        <v>X26</v>
      </c>
      <c r="V42" s="11" t="str">
        <f t="shared" si="6"/>
        <v>X27</v>
      </c>
      <c r="X42" t="s">
        <v>32</v>
      </c>
      <c r="Y42" t="s">
        <v>57</v>
      </c>
      <c r="Z42" t="s">
        <v>59</v>
      </c>
      <c r="AA42" t="s">
        <v>61</v>
      </c>
    </row>
    <row r="43" spans="1:27" x14ac:dyDescent="0.2">
      <c r="A43" t="str">
        <f>A3</f>
        <v>Austria</v>
      </c>
      <c r="B43">
        <f>(B3-$B$31)/$B$33</f>
        <v>-0.41676545517541619</v>
      </c>
      <c r="C43" s="12">
        <f>(C3-$C$31)/$C$33</f>
        <v>0.52095583372319887</v>
      </c>
      <c r="D43" s="10">
        <f>($D$31-D3)/$D$33</f>
        <v>-0.72593433847986855</v>
      </c>
      <c r="E43" s="10">
        <f>($E$31-E3)/$E$33</f>
        <v>-0.43001761544304379</v>
      </c>
      <c r="F43" s="10">
        <f>($F$31-F3)/$F$33</f>
        <v>0.75658471214411904</v>
      </c>
      <c r="G43" s="10">
        <f>($G$31-G3)/$G$33</f>
        <v>0.77893703046259011</v>
      </c>
      <c r="H43" s="10">
        <f>($H$31-H3)/$H$33</f>
        <v>-0.287444566120311</v>
      </c>
      <c r="I43" s="10">
        <f>($I$31-I3)/$I$33</f>
        <v>-0.22984170444147178</v>
      </c>
      <c r="J43" s="10">
        <f>($J$31-J3)/$J$33</f>
        <v>0.60401664208651318</v>
      </c>
      <c r="K43" s="10">
        <f>($K$31-K3)/$K$33</f>
        <v>-0.58857661737142675</v>
      </c>
      <c r="L43">
        <f>(L3-$L$31)/$L$33</f>
        <v>1.3224588893820783</v>
      </c>
      <c r="M43">
        <f>(M3-$M$31)/$M$33</f>
        <v>-0.4347792895792047</v>
      </c>
      <c r="N43">
        <f>(N3-$N$31)/$N$33</f>
        <v>3.1992382863350741</v>
      </c>
      <c r="O43">
        <f>(O3-$O$31)/$O$33</f>
        <v>4.701445008449661E-2</v>
      </c>
      <c r="P43">
        <f>(P3-$P$31)/$P$33</f>
        <v>-0.7511924729970203</v>
      </c>
      <c r="Q43">
        <f>(Q3-$Q$31)/$Q$33</f>
        <v>-0.24483150509875484</v>
      </c>
      <c r="R43">
        <f>(R3-$R$31)/$R$33</f>
        <v>-7.7948180177989532E-2</v>
      </c>
      <c r="S43">
        <f>(S3-$S$31)/$S$33</f>
        <v>-0.6629014048641072</v>
      </c>
      <c r="T43" s="10">
        <f>($T$31-T3)/$T$33</f>
        <v>1.4088676631743542</v>
      </c>
      <c r="U43" s="10">
        <f>($U$31-U3)/$U$33</f>
        <v>0.43770384490386766</v>
      </c>
      <c r="V43" s="11">
        <f>($V$31-V3)/$V$33</f>
        <v>-0.20065755806468466</v>
      </c>
      <c r="X43">
        <f t="shared" ref="X43:X70" si="7">SUM(B43:V43)</f>
        <v>4.0248866444829927</v>
      </c>
      <c r="Y43">
        <f>X43/$Y$41</f>
        <v>0.19166126878490441</v>
      </c>
      <c r="Z43">
        <f>Y43-$Y$72</f>
        <v>0.79485700423508332</v>
      </c>
      <c r="AA43">
        <f>Z43/$Z$73</f>
        <v>0.75106652622655656</v>
      </c>
    </row>
    <row r="44" spans="1:27" x14ac:dyDescent="0.2">
      <c r="A44" t="str">
        <f t="shared" ref="A44:A70" si="8">A4</f>
        <v>Belgia</v>
      </c>
      <c r="B44">
        <f t="shared" ref="B44:B70" si="9">(B4-$B$31)/$B$33</f>
        <v>-0.54937264545850317</v>
      </c>
      <c r="C44" s="12">
        <f t="shared" ref="C44:C70" si="10">(C4-$C$31)/$C$33</f>
        <v>-0.45754105291657682</v>
      </c>
      <c r="D44" s="10">
        <f t="shared" ref="D44:D70" si="11">($D$31-D4)/$D$33</f>
        <v>-4.0200320000466791E-2</v>
      </c>
      <c r="E44" s="10">
        <f t="shared" ref="E44:E70" si="12">($E$31-E4)/$E$33</f>
        <v>-0.84608033230800828</v>
      </c>
      <c r="F44" s="10">
        <f t="shared" ref="F44:F70" si="13">($F$31-F4)/$F$33</f>
        <v>0.37440758860753953</v>
      </c>
      <c r="G44" s="10">
        <f t="shared" ref="G44:G70" si="14">($G$31-G4)/$G$33</f>
        <v>0.74335752499284713</v>
      </c>
      <c r="H44" s="10">
        <f t="shared" ref="H44:H70" si="15">($H$31-H4)/$H$33</f>
        <v>-0.17285649501607847</v>
      </c>
      <c r="I44" s="10">
        <f t="shared" ref="I44:I70" si="16">($I$31-I4)/$I$33</f>
        <v>0.45425407728196282</v>
      </c>
      <c r="J44" s="10">
        <f t="shared" ref="J44:J70" si="17">($J$31-J4)/$J$33</f>
        <v>2.8940519172614965E-2</v>
      </c>
      <c r="K44" s="10">
        <f t="shared" ref="K44:K70" si="18">($K$31-K4)/$K$33</f>
        <v>0.31989608406565506</v>
      </c>
      <c r="L44">
        <f t="shared" ref="L44:L70" si="19">(L4-$L$31)/$L$33</f>
        <v>-0.95768905831587681</v>
      </c>
      <c r="M44">
        <f t="shared" ref="M44:M70" si="20">(M4-$M$31)/$M$33</f>
        <v>-0.67439394104995321</v>
      </c>
      <c r="N44">
        <f t="shared" ref="N44:N70" si="21">(N4-$N$31)/$N$33</f>
        <v>-0.66494996123044703</v>
      </c>
      <c r="O44">
        <f t="shared" ref="O44:O70" si="22">(O4-$O$31)/$O$33</f>
        <v>-8.2482313724179926E-2</v>
      </c>
      <c r="P44">
        <f t="shared" ref="P44:P70" si="23">(P4-$P$31)/$P$33</f>
        <v>-0.41043282546495752</v>
      </c>
      <c r="Q44">
        <f t="shared" ref="Q44:Q70" si="24">(Q4-$Q$31)/$Q$33</f>
        <v>-0.60294325882529143</v>
      </c>
      <c r="R44">
        <f t="shared" ref="R44:R70" si="25">(R4-$R$31)/$R$33</f>
        <v>-0.16476016024932763</v>
      </c>
      <c r="S44">
        <f t="shared" ref="S44:S70" si="26">(S4-$S$31)/$S$33</f>
        <v>-0.31047280987306347</v>
      </c>
      <c r="T44" s="10">
        <f t="shared" ref="T44:T70" si="27">($T$31-T4)/$T$33</f>
        <v>-0.50414304843554003</v>
      </c>
      <c r="U44" s="10">
        <f t="shared" ref="U44:U70" si="28">(U4-$U$31)/$U$33</f>
        <v>-0.41175407067484238</v>
      </c>
      <c r="V44" s="11">
        <f t="shared" ref="V44:V70" si="29">($V$31-V4)/$V$33</f>
        <v>0.510961089343832</v>
      </c>
      <c r="X44">
        <f t="shared" si="7"/>
        <v>-4.418255410078662</v>
      </c>
      <c r="Y44">
        <f t="shared" ref="Y44:Y70" si="30">X44/$Y$41</f>
        <v>-0.21039311476565056</v>
      </c>
      <c r="Z44">
        <f t="shared" ref="Z44:Z70" si="31">Y44-$Y$72</f>
        <v>0.39280262068452831</v>
      </c>
      <c r="AA44">
        <f t="shared" ref="AA44:AA70" si="32">Z44/$Z$73</f>
        <v>0.37116223199684156</v>
      </c>
    </row>
    <row r="45" spans="1:27" x14ac:dyDescent="0.2">
      <c r="A45" t="str">
        <f t="shared" si="8"/>
        <v>Bułgaria</v>
      </c>
      <c r="B45">
        <f t="shared" si="9"/>
        <v>2.1027711602032366</v>
      </c>
      <c r="C45" s="12">
        <f t="shared" si="10"/>
        <v>-0.15205909806318385</v>
      </c>
      <c r="D45" s="10">
        <f t="shared" si="11"/>
        <v>0.95704575177297824</v>
      </c>
      <c r="E45" s="10">
        <f t="shared" si="12"/>
        <v>0.21759304819894409</v>
      </c>
      <c r="F45" s="10">
        <f t="shared" si="13"/>
        <v>-3.5825955520096606</v>
      </c>
      <c r="G45" s="10">
        <f t="shared" si="14"/>
        <v>-7.4971100811245001E-2</v>
      </c>
      <c r="H45" s="10">
        <f t="shared" si="15"/>
        <v>0.61016199086284229</v>
      </c>
      <c r="I45" s="10">
        <f t="shared" si="16"/>
        <v>-1.8097772003267656E-3</v>
      </c>
      <c r="J45" s="10">
        <f t="shared" si="17"/>
        <v>0.79570868305781262</v>
      </c>
      <c r="K45" s="10">
        <f t="shared" si="18"/>
        <v>-0.58106857851657479</v>
      </c>
      <c r="L45">
        <f t="shared" si="19"/>
        <v>-0.3075642302532367</v>
      </c>
      <c r="M45">
        <f t="shared" si="20"/>
        <v>-0.31613514176359142</v>
      </c>
      <c r="N45">
        <f t="shared" si="21"/>
        <v>-1.26546570240617</v>
      </c>
      <c r="O45">
        <f t="shared" si="22"/>
        <v>-0.81002663201414304</v>
      </c>
      <c r="P45">
        <f t="shared" si="23"/>
        <v>2.571214090440594</v>
      </c>
      <c r="Q45">
        <f t="shared" si="24"/>
        <v>1.3410919756901927</v>
      </c>
      <c r="R45">
        <f t="shared" si="25"/>
        <v>-0.45235813103780986</v>
      </c>
      <c r="S45">
        <f t="shared" si="26"/>
        <v>0.74681297510006772</v>
      </c>
      <c r="T45" s="10">
        <f t="shared" si="27"/>
        <v>0.72421119796660249</v>
      </c>
      <c r="U45" s="10">
        <f t="shared" si="28"/>
        <v>2.702218836808203</v>
      </c>
      <c r="V45" s="11">
        <f t="shared" si="29"/>
        <v>0.90091828139899377</v>
      </c>
      <c r="X45">
        <f t="shared" si="7"/>
        <v>6.1256940474245258</v>
      </c>
      <c r="Y45">
        <f t="shared" si="30"/>
        <v>0.29169971654402505</v>
      </c>
      <c r="Z45">
        <f t="shared" si="31"/>
        <v>0.89489545199420395</v>
      </c>
      <c r="AA45">
        <f t="shared" si="32"/>
        <v>0.84559362864524257</v>
      </c>
    </row>
    <row r="46" spans="1:27" x14ac:dyDescent="0.2">
      <c r="A46" t="str">
        <f t="shared" si="8"/>
        <v>Chorwacja</v>
      </c>
      <c r="B46">
        <f t="shared" si="9"/>
        <v>3.0310214921848457</v>
      </c>
      <c r="C46" s="12">
        <f t="shared" si="10"/>
        <v>-1.8513024719351843</v>
      </c>
      <c r="D46" s="10">
        <f t="shared" si="11"/>
        <v>-1.2679109777138362</v>
      </c>
      <c r="E46" s="10">
        <f t="shared" si="12"/>
        <v>0.11267288481560528</v>
      </c>
      <c r="F46" s="10">
        <f t="shared" si="13"/>
        <v>0.16861990670322746</v>
      </c>
      <c r="G46" s="10">
        <f t="shared" si="14"/>
        <v>-1.2135152758430259</v>
      </c>
      <c r="H46" s="10">
        <f t="shared" si="15"/>
        <v>1.9552076826339493</v>
      </c>
      <c r="I46" s="10">
        <f t="shared" si="16"/>
        <v>0.60627536210939292</v>
      </c>
      <c r="J46" s="10">
        <f t="shared" si="17"/>
        <v>-0.45028958325563351</v>
      </c>
      <c r="K46" s="10">
        <f t="shared" si="18"/>
        <v>0.80041057077617772</v>
      </c>
      <c r="L46">
        <f t="shared" si="19"/>
        <v>0.77597714985116339</v>
      </c>
      <c r="M46">
        <f t="shared" si="20"/>
        <v>-0.2440181107384147</v>
      </c>
      <c r="N46">
        <f t="shared" si="21"/>
        <v>-0.27069832245855929</v>
      </c>
      <c r="O46">
        <f t="shared" si="22"/>
        <v>-0.3834747917659686</v>
      </c>
      <c r="P46">
        <f t="shared" si="23"/>
        <v>1.0803906324878181</v>
      </c>
      <c r="Q46">
        <f t="shared" si="24"/>
        <v>0.60781552758347523</v>
      </c>
      <c r="R46">
        <f t="shared" si="25"/>
        <v>-0.50561701451715835</v>
      </c>
      <c r="S46">
        <f t="shared" si="26"/>
        <v>0.27690818177867599</v>
      </c>
      <c r="T46" s="10">
        <f t="shared" si="27"/>
        <v>-1.6318125205424254</v>
      </c>
      <c r="U46" s="10">
        <f t="shared" si="28"/>
        <v>0.82827442641215665</v>
      </c>
      <c r="V46" s="11">
        <f t="shared" si="29"/>
        <v>0.77682858553711742</v>
      </c>
      <c r="X46">
        <f t="shared" si="7"/>
        <v>3.2017633341033989</v>
      </c>
      <c r="Y46">
        <f t="shared" si="30"/>
        <v>0.15246492067159043</v>
      </c>
      <c r="Z46">
        <f t="shared" si="31"/>
        <v>0.75566065612176936</v>
      </c>
      <c r="AA46">
        <f t="shared" si="32"/>
        <v>0.71402959397159871</v>
      </c>
    </row>
    <row r="47" spans="1:27" x14ac:dyDescent="0.2">
      <c r="A47" t="str">
        <f t="shared" si="8"/>
        <v>Cypr</v>
      </c>
      <c r="B47">
        <f t="shared" si="9"/>
        <v>-0.94719421630776413</v>
      </c>
      <c r="C47" s="12">
        <f t="shared" si="10"/>
        <v>-1.7319735833205774</v>
      </c>
      <c r="D47" s="10">
        <f t="shared" si="11"/>
        <v>-4.1332267868541092E-2</v>
      </c>
      <c r="E47" s="10">
        <f t="shared" si="12"/>
        <v>-1.4394219459241318</v>
      </c>
      <c r="F47" s="10">
        <f t="shared" si="13"/>
        <v>-0.772123782002199</v>
      </c>
      <c r="G47" s="10">
        <f t="shared" si="14"/>
        <v>0.49430098670464512</v>
      </c>
      <c r="H47" s="10">
        <f t="shared" si="15"/>
        <v>-1.8343835260274464</v>
      </c>
      <c r="I47" s="10">
        <f t="shared" si="16"/>
        <v>-2.4974925364506353</v>
      </c>
      <c r="J47" s="10">
        <f t="shared" si="17"/>
        <v>-2.7505940749112261</v>
      </c>
      <c r="K47" s="10">
        <f t="shared" si="18"/>
        <v>-1.549605590792472</v>
      </c>
      <c r="L47">
        <f t="shared" si="19"/>
        <v>-0.81635757395443331</v>
      </c>
      <c r="M47">
        <f t="shared" si="20"/>
        <v>3.1617668383215438</v>
      </c>
      <c r="N47">
        <f t="shared" si="21"/>
        <v>-0.92604376174163083</v>
      </c>
      <c r="O47">
        <f t="shared" si="22"/>
        <v>0.11001287572115005</v>
      </c>
      <c r="P47">
        <f t="shared" si="23"/>
        <v>-1.4753067240026541</v>
      </c>
      <c r="Q47">
        <f t="shared" si="24"/>
        <v>0.89771551869543342</v>
      </c>
      <c r="R47">
        <f t="shared" si="25"/>
        <v>-0.50561701451715835</v>
      </c>
      <c r="S47">
        <f t="shared" si="26"/>
        <v>-1.2502823965158469</v>
      </c>
      <c r="T47" s="10">
        <f t="shared" si="27"/>
        <v>1.3081828888790965</v>
      </c>
      <c r="U47" s="10">
        <f t="shared" si="28"/>
        <v>-8.7381892812025116E-2</v>
      </c>
      <c r="V47" s="11">
        <f t="shared" si="29"/>
        <v>-1.397866562688245E-2</v>
      </c>
      <c r="X47">
        <f t="shared" si="7"/>
        <v>-12.667110444453757</v>
      </c>
      <c r="Y47">
        <f t="shared" si="30"/>
        <v>-0.6031957354501789</v>
      </c>
      <c r="Z47">
        <f t="shared" si="31"/>
        <v>0</v>
      </c>
      <c r="AA47">
        <f t="shared" si="32"/>
        <v>0</v>
      </c>
    </row>
    <row r="48" spans="1:27" x14ac:dyDescent="0.2">
      <c r="A48" t="str">
        <f t="shared" si="8"/>
        <v>Czechy</v>
      </c>
      <c r="B48">
        <f t="shared" si="9"/>
        <v>-0.68197983574159016</v>
      </c>
      <c r="C48" s="12">
        <f t="shared" si="10"/>
        <v>1.031683476993716</v>
      </c>
      <c r="D48" s="10">
        <f t="shared" si="11"/>
        <v>1.0236042864157462</v>
      </c>
      <c r="E48" s="10">
        <f t="shared" si="12"/>
        <v>1.0822799119443922</v>
      </c>
      <c r="F48" s="10">
        <f t="shared" si="13"/>
        <v>-5.4806719364311349E-2</v>
      </c>
      <c r="G48" s="10">
        <f t="shared" si="14"/>
        <v>0.63661900858361775</v>
      </c>
      <c r="H48" s="10">
        <f t="shared" si="15"/>
        <v>0.47647590790790412</v>
      </c>
      <c r="I48" s="10">
        <f t="shared" si="16"/>
        <v>0.2262221500408178</v>
      </c>
      <c r="J48" s="10">
        <f t="shared" si="17"/>
        <v>0.41232460111521374</v>
      </c>
      <c r="K48" s="10">
        <f t="shared" si="18"/>
        <v>1.6187868059550365</v>
      </c>
      <c r="L48">
        <f t="shared" si="19"/>
        <v>-0.48658411044439848</v>
      </c>
      <c r="M48">
        <f t="shared" si="20"/>
        <v>-0.70928927864278069</v>
      </c>
      <c r="N48">
        <f t="shared" si="21"/>
        <v>1.0060503620411296</v>
      </c>
      <c r="O48">
        <f t="shared" si="22"/>
        <v>0.5116278391548158</v>
      </c>
      <c r="P48">
        <f t="shared" si="23"/>
        <v>1.1655805443708338</v>
      </c>
      <c r="Q48">
        <f t="shared" si="24"/>
        <v>-0.39830797098155679</v>
      </c>
      <c r="R48">
        <f t="shared" si="25"/>
        <v>-0.39803406988887435</v>
      </c>
      <c r="S48">
        <f t="shared" si="26"/>
        <v>1.0992415700911111</v>
      </c>
      <c r="T48" s="10">
        <f t="shared" si="27"/>
        <v>1.1269502951476329</v>
      </c>
      <c r="U48" s="10">
        <f t="shared" si="28"/>
        <v>-1.1253728619730403</v>
      </c>
      <c r="V48" s="11">
        <f t="shared" si="29"/>
        <v>0.30255263621901318</v>
      </c>
      <c r="X48">
        <f t="shared" si="7"/>
        <v>7.8656245489444299</v>
      </c>
      <c r="Y48">
        <f t="shared" si="30"/>
        <v>0.37455354994973478</v>
      </c>
      <c r="Z48">
        <f t="shared" si="31"/>
        <v>0.97774928539991368</v>
      </c>
      <c r="AA48">
        <f t="shared" si="32"/>
        <v>0.9238828561528557</v>
      </c>
    </row>
    <row r="49" spans="1:27" x14ac:dyDescent="0.2">
      <c r="A49" t="str">
        <f t="shared" si="8"/>
        <v>Dania</v>
      </c>
      <c r="B49">
        <f t="shared" si="9"/>
        <v>-0.94719421630776413</v>
      </c>
      <c r="C49" s="12">
        <f t="shared" si="10"/>
        <v>-0.29525376440071199</v>
      </c>
      <c r="D49" s="10">
        <f t="shared" si="11"/>
        <v>-4.0200320000466791E-2</v>
      </c>
      <c r="E49" s="10">
        <f t="shared" si="12"/>
        <v>2.8152715761036791</v>
      </c>
      <c r="F49" s="10">
        <f t="shared" si="13"/>
        <v>0.67426963938239415</v>
      </c>
      <c r="G49" s="10">
        <f t="shared" si="14"/>
        <v>-0.32402763909944704</v>
      </c>
      <c r="H49" s="10">
        <f t="shared" si="15"/>
        <v>0.32369181310226164</v>
      </c>
      <c r="I49" s="10">
        <f t="shared" si="16"/>
        <v>-0.83792684375119164</v>
      </c>
      <c r="J49" s="10">
        <f t="shared" si="17"/>
        <v>-0.25859754228433413</v>
      </c>
      <c r="K49" s="10">
        <f t="shared" si="18"/>
        <v>-2.3154255539873674</v>
      </c>
      <c r="L49">
        <f t="shared" si="19"/>
        <v>0.45562578529855829</v>
      </c>
      <c r="M49">
        <f t="shared" si="20"/>
        <v>-0.79071173302604481</v>
      </c>
      <c r="N49">
        <f t="shared" si="21"/>
        <v>0.11833144030310448</v>
      </c>
      <c r="O49">
        <f t="shared" si="22"/>
        <v>0.89574323991163329</v>
      </c>
      <c r="P49">
        <f t="shared" si="23"/>
        <v>-0.41043282546495752</v>
      </c>
      <c r="Q49">
        <f t="shared" si="24"/>
        <v>2.8588036938645627</v>
      </c>
      <c r="R49">
        <f t="shared" si="25"/>
        <v>-0.36927427281002606</v>
      </c>
      <c r="S49">
        <f t="shared" si="26"/>
        <v>-1.4852347931765426</v>
      </c>
      <c r="T49" s="10">
        <f t="shared" si="27"/>
        <v>1.5095524374696119</v>
      </c>
      <c r="U49" s="10">
        <f t="shared" si="28"/>
        <v>-0.99562399082791342</v>
      </c>
      <c r="V49" s="11">
        <f t="shared" si="29"/>
        <v>0.61107084727903471</v>
      </c>
      <c r="X49">
        <f t="shared" si="7"/>
        <v>1.1924569775780729</v>
      </c>
      <c r="Y49">
        <f t="shared" si="30"/>
        <v>5.6783665598955854E-2</v>
      </c>
      <c r="Z49">
        <f t="shared" si="31"/>
        <v>0.65997940104913477</v>
      </c>
      <c r="AA49">
        <f t="shared" si="32"/>
        <v>0.62361963659623809</v>
      </c>
    </row>
    <row r="50" spans="1:27" x14ac:dyDescent="0.2">
      <c r="A50" t="str">
        <f t="shared" si="8"/>
        <v>Estonia</v>
      </c>
      <c r="B50">
        <f t="shared" si="9"/>
        <v>0.24627049624001876</v>
      </c>
      <c r="C50" s="12">
        <f t="shared" si="10"/>
        <v>-0.30480007548987997</v>
      </c>
      <c r="D50" s="10">
        <f t="shared" si="11"/>
        <v>7.7522258279258821E-2</v>
      </c>
      <c r="E50" s="10">
        <f t="shared" si="12"/>
        <v>1.1944359486645131</v>
      </c>
      <c r="F50" s="10">
        <f t="shared" si="13"/>
        <v>-2.1538410747882941</v>
      </c>
      <c r="G50" s="10">
        <f t="shared" si="14"/>
        <v>-2.7790135165117236</v>
      </c>
      <c r="H50" s="10">
        <f t="shared" si="15"/>
        <v>0.40008386050508288</v>
      </c>
      <c r="I50" s="10">
        <f t="shared" si="16"/>
        <v>-0.76191620133747651</v>
      </c>
      <c r="J50" s="10">
        <f t="shared" si="17"/>
        <v>0.89155470354346233</v>
      </c>
      <c r="K50" s="10">
        <f t="shared" si="18"/>
        <v>0.97309546443777173</v>
      </c>
      <c r="L50">
        <f t="shared" si="19"/>
        <v>0.48389208217084673</v>
      </c>
      <c r="M50">
        <f t="shared" si="20"/>
        <v>-0.61158233338286383</v>
      </c>
      <c r="N50">
        <f t="shared" si="21"/>
        <v>1.16270664234784</v>
      </c>
      <c r="O50">
        <f t="shared" si="22"/>
        <v>5.1826829820629861E-2</v>
      </c>
      <c r="P50">
        <f t="shared" si="23"/>
        <v>0.78222594089726272</v>
      </c>
      <c r="Q50">
        <f t="shared" si="24"/>
        <v>-0.29599032705968908</v>
      </c>
      <c r="R50">
        <f t="shared" si="25"/>
        <v>-0.50561701451715835</v>
      </c>
      <c r="S50">
        <f t="shared" si="26"/>
        <v>-0.54542520653375948</v>
      </c>
      <c r="T50" s="10">
        <f t="shared" si="27"/>
        <v>0.70407424310755107</v>
      </c>
      <c r="U50" s="10">
        <f t="shared" si="28"/>
        <v>-0.28200519952971548</v>
      </c>
      <c r="V50" s="11">
        <f t="shared" si="29"/>
        <v>0.94128974206325144</v>
      </c>
      <c r="X50">
        <f t="shared" si="7"/>
        <v>-0.33121273707307164</v>
      </c>
      <c r="Y50">
        <f t="shared" si="30"/>
        <v>-1.5772035098717697E-2</v>
      </c>
      <c r="Z50">
        <f t="shared" si="31"/>
        <v>0.58742370035146119</v>
      </c>
      <c r="AA50">
        <f t="shared" si="32"/>
        <v>0.55506119427191469</v>
      </c>
    </row>
    <row r="51" spans="1:27" x14ac:dyDescent="0.2">
      <c r="A51" t="str">
        <f t="shared" si="8"/>
        <v>Finlandia</v>
      </c>
      <c r="B51">
        <f t="shared" si="9"/>
        <v>-0.15155107460924222</v>
      </c>
      <c r="C51" s="12">
        <f t="shared" si="10"/>
        <v>-0.16160540915235186</v>
      </c>
      <c r="D51" s="10">
        <f t="shared" si="11"/>
        <v>-4.0200320000466791E-2</v>
      </c>
      <c r="E51" s="10">
        <f t="shared" si="12"/>
        <v>0.13076256815756027</v>
      </c>
      <c r="F51" s="10">
        <f t="shared" si="13"/>
        <v>0.1274623703223651</v>
      </c>
      <c r="G51" s="10">
        <f t="shared" si="14"/>
        <v>-0.85772022114559443</v>
      </c>
      <c r="H51" s="10">
        <f t="shared" si="15"/>
        <v>0.8775341567727174</v>
      </c>
      <c r="I51" s="10">
        <f t="shared" si="16"/>
        <v>-2.3581396920254911</v>
      </c>
      <c r="J51" s="10">
        <f t="shared" si="17"/>
        <v>-6.6905501313034729E-2</v>
      </c>
      <c r="K51" s="10">
        <f t="shared" si="18"/>
        <v>4.5584521618746215E-3</v>
      </c>
      <c r="L51">
        <f t="shared" si="19"/>
        <v>1.652232352892113</v>
      </c>
      <c r="M51">
        <f t="shared" si="20"/>
        <v>0.38875067761152299</v>
      </c>
      <c r="N51">
        <f t="shared" si="21"/>
        <v>0.35331586076317006</v>
      </c>
      <c r="O51">
        <f t="shared" si="22"/>
        <v>-0.76059036745204689</v>
      </c>
      <c r="P51">
        <f t="shared" si="23"/>
        <v>-0.49562273734797307</v>
      </c>
      <c r="Q51">
        <f t="shared" si="24"/>
        <v>0.18149201124236022</v>
      </c>
      <c r="R51">
        <f t="shared" si="25"/>
        <v>-0.22334493207661107</v>
      </c>
      <c r="S51">
        <f t="shared" si="26"/>
        <v>1.0992415700911111</v>
      </c>
      <c r="T51" s="10">
        <f t="shared" si="27"/>
        <v>-0.20208872554976728</v>
      </c>
      <c r="U51" s="10">
        <f t="shared" si="28"/>
        <v>-0.85290023256827419</v>
      </c>
      <c r="V51" s="11">
        <f t="shared" si="29"/>
        <v>8.595524583978123E-2</v>
      </c>
      <c r="X51">
        <f t="shared" si="7"/>
        <v>-1.2693639473862781</v>
      </c>
      <c r="Y51">
        <f t="shared" si="30"/>
        <v>-6.0445902256489437E-2</v>
      </c>
      <c r="Z51">
        <f t="shared" si="31"/>
        <v>0.54274983319368952</v>
      </c>
      <c r="AA51">
        <f t="shared" si="32"/>
        <v>0.51284851193972159</v>
      </c>
    </row>
    <row r="52" spans="1:27" x14ac:dyDescent="0.2">
      <c r="A52" t="str">
        <f t="shared" si="8"/>
        <v>Francja</v>
      </c>
      <c r="B52">
        <f t="shared" si="9"/>
        <v>-0.81458702602467714</v>
      </c>
      <c r="C52" s="12">
        <f t="shared" si="10"/>
        <v>0.21547387886980518</v>
      </c>
      <c r="D52" s="10">
        <f t="shared" si="11"/>
        <v>-2.9936786973798912</v>
      </c>
      <c r="E52" s="10">
        <f t="shared" si="12"/>
        <v>0.25739035155124512</v>
      </c>
      <c r="F52" s="10">
        <f t="shared" si="13"/>
        <v>0.58607491856626048</v>
      </c>
      <c r="G52" s="10">
        <f t="shared" si="14"/>
        <v>0.45872148123490208</v>
      </c>
      <c r="H52" s="10">
        <f t="shared" si="15"/>
        <v>0.4382798842064935</v>
      </c>
      <c r="I52" s="10">
        <f t="shared" si="16"/>
        <v>0.8216388489482519</v>
      </c>
      <c r="J52" s="10">
        <f t="shared" si="17"/>
        <v>2.8940519172614965E-2</v>
      </c>
      <c r="K52" s="10">
        <f t="shared" si="18"/>
        <v>-0.1456023249351637</v>
      </c>
      <c r="L52">
        <f t="shared" si="19"/>
        <v>-0.23218743859380012</v>
      </c>
      <c r="M52">
        <f t="shared" si="20"/>
        <v>2.0962958638205462</v>
      </c>
      <c r="N52">
        <f t="shared" si="21"/>
        <v>-0.82160624153715733</v>
      </c>
      <c r="O52">
        <f t="shared" si="22"/>
        <v>-0.27891490477180075</v>
      </c>
      <c r="P52">
        <f t="shared" si="23"/>
        <v>0.14330160177464457</v>
      </c>
      <c r="Q52">
        <f t="shared" si="24"/>
        <v>-1.1145314784346296</v>
      </c>
      <c r="R52">
        <f t="shared" si="25"/>
        <v>1.5666861416642939</v>
      </c>
      <c r="S52">
        <f t="shared" si="26"/>
        <v>1.5691463634125034</v>
      </c>
      <c r="T52" s="10">
        <f t="shared" si="27"/>
        <v>-0.70551259702605529</v>
      </c>
      <c r="U52" s="10">
        <f t="shared" si="28"/>
        <v>-0.7101764743086344</v>
      </c>
      <c r="V52" s="11">
        <f t="shared" si="29"/>
        <v>-2.0489006963857688</v>
      </c>
      <c r="X52">
        <f t="shared" si="7"/>
        <v>-1.6837480261760169</v>
      </c>
      <c r="Y52">
        <f t="shared" si="30"/>
        <v>-8.0178477436953194E-2</v>
      </c>
      <c r="Z52">
        <f t="shared" si="31"/>
        <v>0.52301725801322574</v>
      </c>
      <c r="AA52">
        <f t="shared" si="32"/>
        <v>0.49420304915166002</v>
      </c>
    </row>
    <row r="53" spans="1:27" x14ac:dyDescent="0.2">
      <c r="A53" t="str">
        <f t="shared" si="8"/>
        <v>Grecja</v>
      </c>
      <c r="B53">
        <f t="shared" si="9"/>
        <v>0.24627049624001876</v>
      </c>
      <c r="C53" s="12">
        <f t="shared" si="10"/>
        <v>-1.0541854959896109</v>
      </c>
      <c r="D53" s="10">
        <f t="shared" si="11"/>
        <v>8.703062037108282E-2</v>
      </c>
      <c r="E53" s="10">
        <f t="shared" si="12"/>
        <v>-0.56388127217351069</v>
      </c>
      <c r="F53" s="10">
        <f t="shared" si="13"/>
        <v>-1.4541629563136333</v>
      </c>
      <c r="G53" s="10">
        <f t="shared" si="14"/>
        <v>-1.0711972539640531</v>
      </c>
      <c r="H53" s="10">
        <f t="shared" si="15"/>
        <v>-0.4211306490752485</v>
      </c>
      <c r="I53" s="10">
        <f t="shared" si="16"/>
        <v>-7.7820419614041916E-2</v>
      </c>
      <c r="J53" s="10">
        <f t="shared" si="17"/>
        <v>0.22063256014391436</v>
      </c>
      <c r="K53" s="10">
        <f t="shared" si="18"/>
        <v>0.47756490001754531</v>
      </c>
      <c r="L53">
        <f t="shared" si="19"/>
        <v>-0.54311670418897584</v>
      </c>
      <c r="M53">
        <f t="shared" si="20"/>
        <v>-0.59529784250621098</v>
      </c>
      <c r="N53">
        <f t="shared" si="21"/>
        <v>0.69273780142770902</v>
      </c>
      <c r="O53">
        <f t="shared" si="22"/>
        <v>0.435067252443605</v>
      </c>
      <c r="P53">
        <f t="shared" si="23"/>
        <v>-0.41043282546495752</v>
      </c>
      <c r="Q53">
        <f t="shared" si="24"/>
        <v>-0.75641972470809338</v>
      </c>
      <c r="R53">
        <f t="shared" si="25"/>
        <v>-0.50561701451715835</v>
      </c>
      <c r="S53">
        <f t="shared" si="26"/>
        <v>0.39438438010902399</v>
      </c>
      <c r="T53" s="10">
        <f t="shared" si="27"/>
        <v>-1.2894842879385491</v>
      </c>
      <c r="U53" s="10">
        <f t="shared" si="28"/>
        <v>0.53541268868458414</v>
      </c>
      <c r="V53" s="11">
        <f t="shared" si="29"/>
        <v>-1.9127576308407442E-2</v>
      </c>
      <c r="X53">
        <f t="shared" si="7"/>
        <v>-5.672773323324968</v>
      </c>
      <c r="Y53">
        <f t="shared" si="30"/>
        <v>-0.27013206301547465</v>
      </c>
      <c r="Z53">
        <f t="shared" si="31"/>
        <v>0.33306367243470425</v>
      </c>
      <c r="AA53">
        <f t="shared" si="32"/>
        <v>0.31471443811270605</v>
      </c>
    </row>
    <row r="54" spans="1:27" x14ac:dyDescent="0.2">
      <c r="A54" t="str">
        <f t="shared" si="8"/>
        <v>Hiszpania</v>
      </c>
      <c r="B54">
        <f t="shared" si="9"/>
        <v>1.1745208282216277</v>
      </c>
      <c r="C54" s="12">
        <f t="shared" si="10"/>
        <v>4.3640279264771681E-2</v>
      </c>
      <c r="D54" s="10">
        <f t="shared" si="11"/>
        <v>0.66228652692643442</v>
      </c>
      <c r="E54" s="10">
        <f t="shared" si="12"/>
        <v>-0.85331620564479038</v>
      </c>
      <c r="F54" s="10">
        <f t="shared" si="13"/>
        <v>0.25681462751936118</v>
      </c>
      <c r="G54" s="10">
        <f t="shared" si="14"/>
        <v>0.70777801952310382</v>
      </c>
      <c r="H54" s="10">
        <f t="shared" si="15"/>
        <v>-0.36383661352313224</v>
      </c>
      <c r="I54" s="10">
        <f t="shared" si="16"/>
        <v>0.34023811366139051</v>
      </c>
      <c r="J54" s="10">
        <f t="shared" si="17"/>
        <v>0.60401664208651318</v>
      </c>
      <c r="K54" s="10">
        <f t="shared" si="18"/>
        <v>-0.22068271348368285</v>
      </c>
      <c r="L54">
        <f t="shared" si="19"/>
        <v>-0.27929793338094794</v>
      </c>
      <c r="M54">
        <f t="shared" si="20"/>
        <v>1.6263719842371365</v>
      </c>
      <c r="N54">
        <f t="shared" si="21"/>
        <v>4.0003300149749371E-2</v>
      </c>
      <c r="O54">
        <f t="shared" si="22"/>
        <v>-0.90189933606759598</v>
      </c>
      <c r="P54">
        <f t="shared" si="23"/>
        <v>-0.92157229676305197</v>
      </c>
      <c r="Q54">
        <f t="shared" si="24"/>
        <v>-1.4726432321611664</v>
      </c>
      <c r="R54">
        <f t="shared" si="25"/>
        <v>0.52014908129509485</v>
      </c>
      <c r="S54">
        <f t="shared" si="26"/>
        <v>0.51186057843937172</v>
      </c>
      <c r="T54" s="10">
        <f t="shared" si="27"/>
        <v>-1.8130451142738888</v>
      </c>
      <c r="U54" s="10">
        <f t="shared" si="28"/>
        <v>-2.2507457239461664E-2</v>
      </c>
      <c r="V54" s="11">
        <f t="shared" si="29"/>
        <v>-0.95444923233343004</v>
      </c>
      <c r="X54">
        <f t="shared" si="7"/>
        <v>-1.3155701535465929</v>
      </c>
      <c r="Y54">
        <f t="shared" si="30"/>
        <v>-6.2646197787932997E-2</v>
      </c>
      <c r="Z54">
        <f t="shared" si="31"/>
        <v>0.54054953766224589</v>
      </c>
      <c r="AA54">
        <f t="shared" si="32"/>
        <v>0.5107694356874295</v>
      </c>
    </row>
    <row r="55" spans="1:27" x14ac:dyDescent="0.2">
      <c r="A55" t="str">
        <f t="shared" si="8"/>
        <v>Holandia</v>
      </c>
      <c r="B55">
        <f t="shared" si="9"/>
        <v>-0.81458702602467714</v>
      </c>
      <c r="C55" s="12">
        <f t="shared" si="10"/>
        <v>0.31093698976149059</v>
      </c>
      <c r="D55" s="10">
        <f t="shared" si="11"/>
        <v>1.0568835537371302</v>
      </c>
      <c r="E55" s="10">
        <f t="shared" si="12"/>
        <v>0.84711402849897754</v>
      </c>
      <c r="F55" s="10">
        <f t="shared" si="13"/>
        <v>0.72130682381766553</v>
      </c>
      <c r="G55" s="10">
        <f t="shared" si="14"/>
        <v>1.5616861507969393</v>
      </c>
      <c r="H55" s="10">
        <f t="shared" si="15"/>
        <v>-1.7579914786246251</v>
      </c>
      <c r="I55" s="10">
        <f t="shared" si="16"/>
        <v>1.0243338953848251</v>
      </c>
      <c r="J55" s="10">
        <f t="shared" si="17"/>
        <v>-0.35444356276998384</v>
      </c>
      <c r="K55" s="10">
        <f t="shared" si="18"/>
        <v>-0.58857661737142675</v>
      </c>
      <c r="L55">
        <f t="shared" si="19"/>
        <v>-0.95768905831587681</v>
      </c>
      <c r="M55">
        <f t="shared" si="20"/>
        <v>-0.8465442731745686</v>
      </c>
      <c r="N55">
        <f t="shared" si="21"/>
        <v>-0.66494996123044703</v>
      </c>
      <c r="O55">
        <f t="shared" si="22"/>
        <v>-0.30166433625170336</v>
      </c>
      <c r="P55">
        <f t="shared" si="23"/>
        <v>-1.5604966358856698</v>
      </c>
      <c r="Q55">
        <f t="shared" si="24"/>
        <v>1.6821507887630851</v>
      </c>
      <c r="R55">
        <f t="shared" si="25"/>
        <v>-3.1612951550956239E-2</v>
      </c>
      <c r="S55">
        <f t="shared" si="26"/>
        <v>4.1955785117980274E-2</v>
      </c>
      <c r="T55" s="10">
        <f t="shared" si="27"/>
        <v>1.3887307083153027</v>
      </c>
      <c r="U55" s="10">
        <f t="shared" si="28"/>
        <v>-1.1772724104310912</v>
      </c>
      <c r="V55" s="11">
        <f t="shared" si="29"/>
        <v>0.10192367348588709</v>
      </c>
      <c r="X55">
        <f t="shared" si="7"/>
        <v>-0.31880591395174257</v>
      </c>
      <c r="Y55">
        <f t="shared" si="30"/>
        <v>-1.5181233997702027E-2</v>
      </c>
      <c r="Z55">
        <f t="shared" si="31"/>
        <v>0.58801450145247691</v>
      </c>
      <c r="AA55">
        <f t="shared" si="32"/>
        <v>0.55561944679817588</v>
      </c>
    </row>
    <row r="56" spans="1:27" x14ac:dyDescent="0.2">
      <c r="A56" t="str">
        <f t="shared" si="8"/>
        <v>Irlandia</v>
      </c>
      <c r="B56">
        <f t="shared" si="9"/>
        <v>-0.41676545517541619</v>
      </c>
      <c r="C56" s="12">
        <f t="shared" si="10"/>
        <v>0.13433023461187243</v>
      </c>
      <c r="D56" s="10">
        <f t="shared" si="11"/>
        <v>0.59572799228366646</v>
      </c>
      <c r="E56" s="10">
        <f t="shared" si="12"/>
        <v>-1.1825484424683712</v>
      </c>
      <c r="F56" s="10">
        <f t="shared" si="13"/>
        <v>0.28033321973699687</v>
      </c>
      <c r="G56" s="10">
        <f t="shared" si="14"/>
        <v>3.1767415597984357E-2</v>
      </c>
      <c r="H56" s="10">
        <f t="shared" si="15"/>
        <v>1.5459645715474055</v>
      </c>
      <c r="I56" s="10">
        <f t="shared" si="16"/>
        <v>-1.9527495991523443</v>
      </c>
      <c r="J56" s="10">
        <f t="shared" si="17"/>
        <v>0.31647858062956408</v>
      </c>
      <c r="K56" s="10">
        <f t="shared" si="18"/>
        <v>-1.4745252022439528</v>
      </c>
      <c r="L56">
        <f t="shared" si="19"/>
        <v>-0.91057856352872901</v>
      </c>
      <c r="M56">
        <f t="shared" si="20"/>
        <v>-0.59762419834573277</v>
      </c>
      <c r="N56">
        <f t="shared" si="21"/>
        <v>-1.0827000420483412</v>
      </c>
      <c r="O56">
        <f t="shared" si="22"/>
        <v>-0.55453301693215962</v>
      </c>
      <c r="P56">
        <f t="shared" si="23"/>
        <v>-0.41043282546495752</v>
      </c>
      <c r="Q56">
        <f t="shared" si="24"/>
        <v>-0.33009620836697828</v>
      </c>
      <c r="R56">
        <f t="shared" si="25"/>
        <v>-0.30057031312166649</v>
      </c>
      <c r="S56">
        <f t="shared" si="26"/>
        <v>-1.2502823965158469</v>
      </c>
      <c r="T56" s="10">
        <f t="shared" si="27"/>
        <v>0.40201992022177824</v>
      </c>
      <c r="U56" s="10">
        <f t="shared" si="28"/>
        <v>-3.5482344353974543E-2</v>
      </c>
      <c r="V56" s="11">
        <f t="shared" si="29"/>
        <v>0.99847582055657114</v>
      </c>
      <c r="X56">
        <f t="shared" si="7"/>
        <v>-6.1937908525326328</v>
      </c>
      <c r="Y56">
        <f t="shared" si="30"/>
        <v>-0.294942421549173</v>
      </c>
      <c r="Z56">
        <f t="shared" si="31"/>
        <v>0.30825331390100591</v>
      </c>
      <c r="AA56">
        <f t="shared" si="32"/>
        <v>0.29127093859133923</v>
      </c>
    </row>
    <row r="57" spans="1:27" x14ac:dyDescent="0.2">
      <c r="A57" t="str">
        <f t="shared" si="8"/>
        <v>Litwa</v>
      </c>
      <c r="B57">
        <f t="shared" si="9"/>
        <v>-0.54937264545850317</v>
      </c>
      <c r="C57" s="12">
        <f t="shared" si="10"/>
        <v>-0.43844843073824014</v>
      </c>
      <c r="D57" s="10">
        <f t="shared" si="11"/>
        <v>0.31047712952894663</v>
      </c>
      <c r="E57" s="10">
        <f t="shared" si="12"/>
        <v>-3.1010885729064281E-3</v>
      </c>
      <c r="F57" s="10">
        <f t="shared" si="13"/>
        <v>0.48612090164130894</v>
      </c>
      <c r="G57" s="10">
        <f t="shared" si="14"/>
        <v>-0.9288792320850805</v>
      </c>
      <c r="H57" s="10">
        <f t="shared" si="15"/>
        <v>0.70565205011636922</v>
      </c>
      <c r="I57" s="10">
        <f t="shared" si="16"/>
        <v>0.53026471969567801</v>
      </c>
      <c r="J57" s="10">
        <f t="shared" si="17"/>
        <v>-0.16275152179868443</v>
      </c>
      <c r="K57" s="10">
        <f t="shared" si="18"/>
        <v>0.70280606566310277</v>
      </c>
      <c r="L57">
        <f t="shared" si="19"/>
        <v>0.38024899363912168</v>
      </c>
      <c r="M57">
        <f t="shared" si="20"/>
        <v>-0.63019318009903846</v>
      </c>
      <c r="N57">
        <f t="shared" si="21"/>
        <v>-0.14276236020807939</v>
      </c>
      <c r="O57">
        <f t="shared" si="22"/>
        <v>-0.83977588856478491</v>
      </c>
      <c r="P57">
        <f t="shared" si="23"/>
        <v>-0.58081264923098885</v>
      </c>
      <c r="Q57">
        <f t="shared" si="24"/>
        <v>-1.4726432321611664</v>
      </c>
      <c r="R57">
        <f t="shared" si="25"/>
        <v>-0.45235813103780986</v>
      </c>
      <c r="S57">
        <f t="shared" si="26"/>
        <v>-0.19299661154271577</v>
      </c>
      <c r="T57" s="10">
        <f t="shared" si="27"/>
        <v>0.44229382993988114</v>
      </c>
      <c r="U57" s="10">
        <f t="shared" si="28"/>
        <v>0.56136246291360936</v>
      </c>
      <c r="V57" s="11">
        <f t="shared" si="29"/>
        <v>0.87018247023742923</v>
      </c>
      <c r="X57">
        <f t="shared" si="7"/>
        <v>-1.4046863481225511</v>
      </c>
      <c r="Y57">
        <f t="shared" si="30"/>
        <v>-6.6889826101073857E-2</v>
      </c>
      <c r="Z57">
        <f t="shared" si="31"/>
        <v>0.53630590934910505</v>
      </c>
      <c r="AA57">
        <f t="shared" si="32"/>
        <v>0.50675959849814212</v>
      </c>
    </row>
    <row r="58" spans="1:27" x14ac:dyDescent="0.2">
      <c r="A58" t="str">
        <f t="shared" si="8"/>
        <v>Luksemburg</v>
      </c>
      <c r="B58">
        <f t="shared" si="9"/>
        <v>0.11366330595693178</v>
      </c>
      <c r="C58" s="12">
        <f t="shared" si="10"/>
        <v>1.046002943627468</v>
      </c>
      <c r="D58" s="10">
        <f t="shared" si="11"/>
        <v>0.31523131057485865</v>
      </c>
      <c r="E58" s="10">
        <f t="shared" si="12"/>
        <v>-1.4394219459241318</v>
      </c>
      <c r="F58" s="10">
        <f t="shared" si="13"/>
        <v>0.6977882316000299</v>
      </c>
      <c r="G58" s="10">
        <f t="shared" si="14"/>
        <v>0.38756247029541574</v>
      </c>
      <c r="H58" s="10">
        <f t="shared" si="15"/>
        <v>1.8123623490975328E-2</v>
      </c>
      <c r="I58" s="10">
        <f t="shared" si="16"/>
        <v>-0.29318390645290093</v>
      </c>
      <c r="J58" s="10">
        <f t="shared" si="17"/>
        <v>2.8940519172614965E-2</v>
      </c>
      <c r="K58" s="10">
        <f t="shared" si="18"/>
        <v>-1.3168563862920626</v>
      </c>
      <c r="L58">
        <f t="shared" si="19"/>
        <v>-1.0330658499753131</v>
      </c>
      <c r="M58">
        <f t="shared" si="20"/>
        <v>-0.83025978229791575</v>
      </c>
      <c r="N58">
        <f t="shared" si="21"/>
        <v>-0.63884058117932863</v>
      </c>
      <c r="O58">
        <f t="shared" si="22"/>
        <v>-0.76015287838512569</v>
      </c>
      <c r="P58">
        <f t="shared" si="23"/>
        <v>-0.41043282546495752</v>
      </c>
      <c r="Q58">
        <f t="shared" si="24"/>
        <v>0.16443907058871524</v>
      </c>
      <c r="R58">
        <f t="shared" si="25"/>
        <v>-0.46141214122929908</v>
      </c>
      <c r="S58">
        <f t="shared" si="26"/>
        <v>0.74681297510006772</v>
      </c>
      <c r="T58" s="10">
        <f t="shared" si="27"/>
        <v>-0.36318436442217955</v>
      </c>
      <c r="U58" s="10">
        <f t="shared" si="28"/>
        <v>-1.099423087744015</v>
      </c>
      <c r="V58" s="11">
        <f t="shared" si="29"/>
        <v>1.0907378469562943</v>
      </c>
      <c r="X58">
        <f t="shared" si="7"/>
        <v>-4.0369314520038593</v>
      </c>
      <c r="Y58">
        <f t="shared" si="30"/>
        <v>-0.19223483104780281</v>
      </c>
      <c r="Z58">
        <f t="shared" si="31"/>
        <v>0.41096090440237609</v>
      </c>
      <c r="AA58">
        <f t="shared" si="32"/>
        <v>0.38832013461521819</v>
      </c>
    </row>
    <row r="59" spans="1:27" x14ac:dyDescent="0.2">
      <c r="A59" t="str">
        <f t="shared" si="8"/>
        <v>Łotwa</v>
      </c>
      <c r="B59">
        <f t="shared" si="9"/>
        <v>-0.41676545517541619</v>
      </c>
      <c r="C59" s="12">
        <f t="shared" si="10"/>
        <v>1.8478930751176261</v>
      </c>
      <c r="D59" s="10">
        <f t="shared" si="11"/>
        <v>1.0521293726912182</v>
      </c>
      <c r="E59" s="10">
        <f t="shared" si="12"/>
        <v>-3.9280455256816386E-2</v>
      </c>
      <c r="F59" s="10">
        <f t="shared" si="13"/>
        <v>0.72718647187207441</v>
      </c>
      <c r="G59" s="10">
        <f t="shared" si="14"/>
        <v>-2.0674234071168605</v>
      </c>
      <c r="H59" s="10">
        <f t="shared" si="15"/>
        <v>-9.6464447613257218E-2</v>
      </c>
      <c r="I59" s="10">
        <f t="shared" si="16"/>
        <v>0.16287994802938865</v>
      </c>
      <c r="J59" s="10">
        <f t="shared" si="17"/>
        <v>0.31647858062956408</v>
      </c>
      <c r="K59" s="10">
        <f t="shared" si="18"/>
        <v>1.3259732906158117</v>
      </c>
      <c r="L59">
        <f t="shared" si="19"/>
        <v>1.5109008685306695</v>
      </c>
      <c r="M59">
        <f t="shared" si="20"/>
        <v>-0.42547386622111744</v>
      </c>
      <c r="N59">
        <f t="shared" si="21"/>
        <v>0.97994098199001145</v>
      </c>
      <c r="O59">
        <f t="shared" si="22"/>
        <v>3.8159827616106736</v>
      </c>
      <c r="P59">
        <f t="shared" si="23"/>
        <v>-0.15486308981591032</v>
      </c>
      <c r="Q59">
        <f t="shared" si="24"/>
        <v>-0.70526090274715914</v>
      </c>
      <c r="R59">
        <f t="shared" si="25"/>
        <v>-0.50561701451715835</v>
      </c>
      <c r="S59">
        <f t="shared" si="26"/>
        <v>-0.42794900820341147</v>
      </c>
      <c r="T59" s="10">
        <f t="shared" si="27"/>
        <v>0.38188296536272681</v>
      </c>
      <c r="U59" s="10">
        <f t="shared" si="28"/>
        <v>1.3268808026698584</v>
      </c>
      <c r="V59" s="11">
        <f t="shared" si="29"/>
        <v>0.94825033872950271</v>
      </c>
      <c r="X59">
        <f t="shared" si="7"/>
        <v>9.557281811182019</v>
      </c>
      <c r="Y59">
        <f t="shared" si="30"/>
        <v>0.45510865767533426</v>
      </c>
      <c r="Z59">
        <f t="shared" si="31"/>
        <v>1.0583043931255132</v>
      </c>
      <c r="AA59">
        <f t="shared" si="32"/>
        <v>1</v>
      </c>
    </row>
    <row r="60" spans="1:27" x14ac:dyDescent="0.2">
      <c r="A60" t="str">
        <f t="shared" si="8"/>
        <v>Malta</v>
      </c>
      <c r="B60">
        <f t="shared" si="9"/>
        <v>-0.15155107460924222</v>
      </c>
      <c r="C60" s="12">
        <f t="shared" si="10"/>
        <v>1.4803600981846379</v>
      </c>
      <c r="D60" s="10">
        <f t="shared" si="11"/>
        <v>-4.0200320000466659E-2</v>
      </c>
      <c r="E60" s="10">
        <f t="shared" si="12"/>
        <v>-1.5298703626339067</v>
      </c>
      <c r="F60" s="10">
        <f t="shared" si="13"/>
        <v>-0.64277152480520294</v>
      </c>
      <c r="G60" s="10">
        <f t="shared" si="14"/>
        <v>0.35198296482567243</v>
      </c>
      <c r="H60" s="10">
        <f t="shared" si="15"/>
        <v>-0.8412869097907667</v>
      </c>
      <c r="I60" s="10">
        <f t="shared" si="16"/>
        <v>1.6070821538899736</v>
      </c>
      <c r="J60" s="10">
        <f t="shared" si="17"/>
        <v>-3.7090542797677233</v>
      </c>
      <c r="K60" s="10">
        <f t="shared" si="18"/>
        <v>-1.1441714926304685</v>
      </c>
      <c r="L60">
        <f t="shared" si="19"/>
        <v>-1.2780404228684821</v>
      </c>
      <c r="M60">
        <f t="shared" si="20"/>
        <v>-0.85584969653265597</v>
      </c>
      <c r="N60">
        <f t="shared" si="21"/>
        <v>-1.2393563223550514</v>
      </c>
      <c r="O60">
        <f t="shared" si="22"/>
        <v>-0.70284181061844786</v>
      </c>
      <c r="P60">
        <f t="shared" si="23"/>
        <v>-0.41043282546495752</v>
      </c>
      <c r="Q60">
        <f t="shared" si="24"/>
        <v>1.3069860943829035</v>
      </c>
      <c r="R60">
        <f t="shared" si="25"/>
        <v>-0.50561701451715835</v>
      </c>
      <c r="S60">
        <f t="shared" si="26"/>
        <v>-2.0726157848282827</v>
      </c>
      <c r="T60" s="10">
        <f t="shared" si="27"/>
        <v>0.62352642367134492</v>
      </c>
      <c r="U60" s="10">
        <f t="shared" si="28"/>
        <v>-0.50257828047643116</v>
      </c>
      <c r="V60" s="11">
        <f t="shared" si="29"/>
        <v>-5.8770774855902014E-3</v>
      </c>
      <c r="X60">
        <f t="shared" si="7"/>
        <v>-10.2621774644303</v>
      </c>
      <c r="Y60">
        <f t="shared" si="30"/>
        <v>-0.4886751173538238</v>
      </c>
      <c r="Z60">
        <f t="shared" si="31"/>
        <v>0.11452061809635511</v>
      </c>
      <c r="AA60">
        <f t="shared" si="32"/>
        <v>0.10821141709346864</v>
      </c>
    </row>
    <row r="61" spans="1:27" x14ac:dyDescent="0.2">
      <c r="A61" t="str">
        <f t="shared" si="8"/>
        <v>Niemcy</v>
      </c>
      <c r="B61">
        <f t="shared" si="9"/>
        <v>-0.54937264545850317</v>
      </c>
      <c r="C61" s="12">
        <f t="shared" si="10"/>
        <v>0.62596525570405293</v>
      </c>
      <c r="D61" s="10">
        <f t="shared" si="11"/>
        <v>-2.2235013679421476</v>
      </c>
      <c r="E61" s="10">
        <f t="shared" si="12"/>
        <v>-0.11887506196141839</v>
      </c>
      <c r="F61" s="10">
        <f t="shared" si="13"/>
        <v>0.5801952705118516</v>
      </c>
      <c r="G61" s="10">
        <f t="shared" si="14"/>
        <v>1.2770501070389941</v>
      </c>
      <c r="H61" s="10">
        <f t="shared" si="15"/>
        <v>-1.1850511231034637</v>
      </c>
      <c r="I61" s="10">
        <f t="shared" si="16"/>
        <v>0.53026471969567801</v>
      </c>
      <c r="J61" s="10">
        <f t="shared" si="17"/>
        <v>0.50817062160086346</v>
      </c>
      <c r="K61" s="10">
        <f t="shared" si="18"/>
        <v>-0.50598818996805561</v>
      </c>
      <c r="L61">
        <f t="shared" si="19"/>
        <v>-0.48658411044439848</v>
      </c>
      <c r="M61">
        <f t="shared" si="20"/>
        <v>-0.24867082241745833</v>
      </c>
      <c r="N61">
        <f t="shared" si="21"/>
        <v>6.6112680200867899E-2</v>
      </c>
      <c r="O61">
        <f t="shared" si="22"/>
        <v>-0.78508975519963431</v>
      </c>
      <c r="P61">
        <f t="shared" si="23"/>
        <v>-0.1122681338744024</v>
      </c>
      <c r="Q61">
        <f t="shared" si="24"/>
        <v>-0.60294325882529143</v>
      </c>
      <c r="R61">
        <f t="shared" si="25"/>
        <v>4.3963306209220834</v>
      </c>
      <c r="S61">
        <f t="shared" si="26"/>
        <v>1.9215749584035466</v>
      </c>
      <c r="T61" s="10">
        <f t="shared" si="27"/>
        <v>1.0262655208523752</v>
      </c>
      <c r="U61" s="10">
        <f t="shared" si="28"/>
        <v>-0.50257828047643116</v>
      </c>
      <c r="V61" s="11">
        <f t="shared" si="29"/>
        <v>-2.1868257967136735</v>
      </c>
      <c r="X61">
        <f t="shared" si="7"/>
        <v>1.4241812085454351</v>
      </c>
      <c r="Y61">
        <f t="shared" si="30"/>
        <v>6.7818152787877867E-2</v>
      </c>
      <c r="Z61">
        <f t="shared" si="31"/>
        <v>0.67101388823805674</v>
      </c>
      <c r="AA61">
        <f t="shared" si="32"/>
        <v>0.63404620881931428</v>
      </c>
    </row>
    <row r="62" spans="1:27" x14ac:dyDescent="0.2">
      <c r="A62" t="str">
        <f t="shared" si="8"/>
        <v>Polska</v>
      </c>
      <c r="B62">
        <f t="shared" si="9"/>
        <v>-0.81458702602467714</v>
      </c>
      <c r="C62" s="12">
        <f t="shared" si="10"/>
        <v>0.32525645639524331</v>
      </c>
      <c r="D62" s="10">
        <f t="shared" si="11"/>
        <v>-4.0200320000466659E-2</v>
      </c>
      <c r="E62" s="10">
        <f t="shared" si="12"/>
        <v>0.99544943190300827</v>
      </c>
      <c r="F62" s="10">
        <f t="shared" si="13"/>
        <v>-0.5428175078802514</v>
      </c>
      <c r="G62" s="10">
        <f t="shared" si="14"/>
        <v>-0.21728912269021769</v>
      </c>
      <c r="H62" s="10">
        <f t="shared" si="15"/>
        <v>0.26639777755014538</v>
      </c>
      <c r="I62" s="10">
        <f t="shared" si="16"/>
        <v>0.44158563687967728</v>
      </c>
      <c r="J62" s="10">
        <f t="shared" si="17"/>
        <v>-0.35444356276998384</v>
      </c>
      <c r="K62" s="10">
        <f t="shared" si="18"/>
        <v>1.5136742619871097</v>
      </c>
      <c r="L62">
        <f t="shared" si="19"/>
        <v>-0.57138300106126449</v>
      </c>
      <c r="M62">
        <f t="shared" si="20"/>
        <v>0.21194763380786388</v>
      </c>
      <c r="N62">
        <f t="shared" si="21"/>
        <v>-0.82160624153715733</v>
      </c>
      <c r="O62">
        <f t="shared" si="22"/>
        <v>0.84499450814877364</v>
      </c>
      <c r="P62">
        <f t="shared" si="23"/>
        <v>1.1655805443708338</v>
      </c>
      <c r="Q62">
        <f t="shared" si="24"/>
        <v>0.24970377385693868</v>
      </c>
      <c r="R62">
        <f t="shared" si="25"/>
        <v>0.81520329577068584</v>
      </c>
      <c r="S62">
        <f t="shared" si="26"/>
        <v>0.15943198344832796</v>
      </c>
      <c r="T62" s="10">
        <f t="shared" si="27"/>
        <v>-0.34304740956312779</v>
      </c>
      <c r="U62" s="10">
        <f t="shared" si="28"/>
        <v>0.84680997943288849</v>
      </c>
      <c r="V62" s="11">
        <f t="shared" si="29"/>
        <v>-2.4537071613289334</v>
      </c>
      <c r="X62">
        <f t="shared" si="7"/>
        <v>1.6769539306954173</v>
      </c>
      <c r="Y62">
        <f t="shared" si="30"/>
        <v>7.9854949080734164E-2</v>
      </c>
      <c r="Z62">
        <f t="shared" si="31"/>
        <v>0.68305068453091311</v>
      </c>
      <c r="AA62">
        <f t="shared" si="32"/>
        <v>0.64541987066088313</v>
      </c>
    </row>
    <row r="63" spans="1:27" x14ac:dyDescent="0.2">
      <c r="A63" t="str">
        <f t="shared" si="8"/>
        <v>Portugalia</v>
      </c>
      <c r="B63">
        <f t="shared" si="9"/>
        <v>0.37887768652310577</v>
      </c>
      <c r="C63" s="12">
        <f t="shared" si="10"/>
        <v>-0.74870354113621784</v>
      </c>
      <c r="D63" s="10">
        <f t="shared" si="11"/>
        <v>0.51015273345725054</v>
      </c>
      <c r="E63" s="10">
        <f t="shared" si="12"/>
        <v>-0.92929287568100161</v>
      </c>
      <c r="F63" s="10">
        <f t="shared" si="13"/>
        <v>0.268573923628179</v>
      </c>
      <c r="G63" s="10">
        <f t="shared" si="14"/>
        <v>-0.21728912269021769</v>
      </c>
      <c r="H63" s="10">
        <f t="shared" si="15"/>
        <v>-0.78399287423865049</v>
      </c>
      <c r="I63" s="10">
        <f t="shared" si="16"/>
        <v>-0.22984170444147178</v>
      </c>
      <c r="J63" s="10">
        <f t="shared" si="17"/>
        <v>2.8940519172614965E-2</v>
      </c>
      <c r="K63" s="10">
        <f t="shared" si="18"/>
        <v>2.7082568726430369E-2</v>
      </c>
      <c r="L63">
        <f t="shared" si="19"/>
        <v>0.87019813942545909</v>
      </c>
      <c r="M63">
        <f t="shared" si="20"/>
        <v>0.37479254257439198</v>
      </c>
      <c r="N63">
        <f t="shared" si="21"/>
        <v>0.14444082035422301</v>
      </c>
      <c r="O63">
        <f t="shared" si="22"/>
        <v>0.92199258392690564</v>
      </c>
      <c r="P63">
        <f t="shared" si="23"/>
        <v>-1.0067622086460675</v>
      </c>
      <c r="Q63">
        <f t="shared" si="24"/>
        <v>-2.314327660137519E-2</v>
      </c>
      <c r="R63">
        <f t="shared" si="25"/>
        <v>-0.4917697048125278</v>
      </c>
      <c r="S63">
        <f t="shared" si="26"/>
        <v>-1.015329999855151</v>
      </c>
      <c r="T63" s="10">
        <f t="shared" si="27"/>
        <v>-1.2290734233613949</v>
      </c>
      <c r="U63" s="10">
        <f t="shared" si="28"/>
        <v>0.26294005927981745</v>
      </c>
      <c r="V63" s="11">
        <f t="shared" si="29"/>
        <v>0.38894592425307373</v>
      </c>
      <c r="X63">
        <f t="shared" si="7"/>
        <v>-2.4982612301426244</v>
      </c>
      <c r="Y63">
        <f t="shared" si="30"/>
        <v>-0.11896482048298211</v>
      </c>
      <c r="Z63">
        <f t="shared" si="31"/>
        <v>0.48423091496719678</v>
      </c>
      <c r="AA63">
        <f t="shared" si="32"/>
        <v>0.45755353385343811</v>
      </c>
    </row>
    <row r="64" spans="1:27" x14ac:dyDescent="0.2">
      <c r="A64" t="str">
        <f t="shared" si="8"/>
        <v>Rumunia</v>
      </c>
      <c r="B64">
        <f t="shared" si="9"/>
        <v>-0.15155107460924222</v>
      </c>
      <c r="C64" s="12">
        <f t="shared" si="10"/>
        <v>-2.7152436255049373</v>
      </c>
      <c r="D64" s="10">
        <f t="shared" si="11"/>
        <v>-3.2988195012451193E-3</v>
      </c>
      <c r="E64" s="10">
        <f t="shared" si="12"/>
        <v>1.0786619752760012</v>
      </c>
      <c r="F64" s="10">
        <f t="shared" si="13"/>
        <v>-0.60161398842434055</v>
      </c>
      <c r="G64" s="10">
        <f t="shared" si="14"/>
        <v>-0.71540219926662174</v>
      </c>
      <c r="H64" s="10">
        <f t="shared" si="15"/>
        <v>-2.1399517156387327</v>
      </c>
      <c r="I64" s="10">
        <f t="shared" si="16"/>
        <v>-0.81258996294662011</v>
      </c>
      <c r="J64" s="10">
        <f t="shared" si="17"/>
        <v>0.31647858062956408</v>
      </c>
      <c r="K64" s="10">
        <f t="shared" si="18"/>
        <v>0.83044272619558535</v>
      </c>
      <c r="L64">
        <f t="shared" si="19"/>
        <v>0.6346456654897199</v>
      </c>
      <c r="M64">
        <f t="shared" si="20"/>
        <v>-0.14863752131801972</v>
      </c>
      <c r="N64">
        <f t="shared" si="21"/>
        <v>-1.0827000420483412</v>
      </c>
      <c r="O64">
        <f t="shared" si="22"/>
        <v>0.2819460790211834</v>
      </c>
      <c r="P64">
        <f t="shared" si="23"/>
        <v>1.1655805443708338</v>
      </c>
      <c r="Q64">
        <f t="shared" si="24"/>
        <v>-1.3532726475856542</v>
      </c>
      <c r="R64">
        <f t="shared" si="25"/>
        <v>-0.37246980581878703</v>
      </c>
      <c r="S64">
        <f t="shared" si="26"/>
        <v>0.39438438010902399</v>
      </c>
      <c r="T64" s="10">
        <f t="shared" si="27"/>
        <v>-0.42359522899933427</v>
      </c>
      <c r="U64" s="10">
        <f t="shared" si="28"/>
        <v>2.6243695141211276</v>
      </c>
      <c r="V64" s="11">
        <f t="shared" si="29"/>
        <v>-0.69608826195668994</v>
      </c>
      <c r="X64">
        <f t="shared" si="7"/>
        <v>-3.8899054284055268</v>
      </c>
      <c r="Y64">
        <f t="shared" si="30"/>
        <v>-0.18523359182883462</v>
      </c>
      <c r="Z64">
        <f t="shared" si="31"/>
        <v>0.41796214362134432</v>
      </c>
      <c r="AA64">
        <f t="shared" si="32"/>
        <v>0.39493565966117528</v>
      </c>
    </row>
    <row r="65" spans="1:27" x14ac:dyDescent="0.2">
      <c r="A65" t="str">
        <f t="shared" si="8"/>
        <v>Słowacja</v>
      </c>
      <c r="B65">
        <f t="shared" si="9"/>
        <v>-0.2841582648923292</v>
      </c>
      <c r="C65" s="12">
        <f t="shared" si="10"/>
        <v>-0.12342016479567781</v>
      </c>
      <c r="D65" s="10">
        <f t="shared" si="11"/>
        <v>1.0568835537371302</v>
      </c>
      <c r="E65" s="10">
        <f t="shared" si="12"/>
        <v>-0.24188490868671245</v>
      </c>
      <c r="F65" s="10">
        <f t="shared" si="13"/>
        <v>0.10394377810472943</v>
      </c>
      <c r="G65" s="10">
        <f t="shared" si="14"/>
        <v>-0.11055060628098833</v>
      </c>
      <c r="H65" s="10">
        <f t="shared" si="15"/>
        <v>0.15180970644591285</v>
      </c>
      <c r="I65" s="10">
        <f t="shared" si="16"/>
        <v>0.63161224291396445</v>
      </c>
      <c r="J65" s="10">
        <f t="shared" si="17"/>
        <v>0.89155470354346233</v>
      </c>
      <c r="K65" s="10">
        <f t="shared" si="18"/>
        <v>1.5662305339710731</v>
      </c>
      <c r="L65">
        <f t="shared" si="19"/>
        <v>-0.57138300106126449</v>
      </c>
      <c r="M65">
        <f t="shared" si="20"/>
        <v>3.7470945843726657E-2</v>
      </c>
      <c r="N65">
        <f t="shared" si="21"/>
        <v>0.56219090117211712</v>
      </c>
      <c r="O65">
        <f t="shared" si="22"/>
        <v>-0.71946639516145361</v>
      </c>
      <c r="P65">
        <f t="shared" si="23"/>
        <v>0.65444107307273947</v>
      </c>
      <c r="Q65">
        <f t="shared" si="24"/>
        <v>-0.84168442797631604</v>
      </c>
      <c r="R65">
        <f t="shared" si="25"/>
        <v>-0.47898757277748411</v>
      </c>
      <c r="S65">
        <f t="shared" si="26"/>
        <v>-0.54542520653375948</v>
      </c>
      <c r="T65" s="10">
        <f t="shared" si="27"/>
        <v>-0.7659234616032099</v>
      </c>
      <c r="U65" s="10">
        <f t="shared" si="28"/>
        <v>-0.43770384490386766</v>
      </c>
      <c r="V65" s="11">
        <f t="shared" si="29"/>
        <v>-6.6709325414635867E-3</v>
      </c>
      <c r="X65">
        <f t="shared" si="7"/>
        <v>0.52887865159032943</v>
      </c>
      <c r="Y65">
        <f t="shared" si="30"/>
        <v>2.5184697694777592E-2</v>
      </c>
      <c r="Z65">
        <f t="shared" si="31"/>
        <v>0.62838043314495651</v>
      </c>
      <c r="AA65">
        <f t="shared" si="32"/>
        <v>0.59376152761602641</v>
      </c>
    </row>
    <row r="66" spans="1:27" x14ac:dyDescent="0.2">
      <c r="A66" t="str">
        <f t="shared" si="8"/>
        <v>Słowenia</v>
      </c>
      <c r="B66">
        <f t="shared" si="9"/>
        <v>2.2353783504863238</v>
      </c>
      <c r="C66" s="12">
        <f t="shared" si="10"/>
        <v>0.21547387886980518</v>
      </c>
      <c r="D66" s="10">
        <f t="shared" si="11"/>
        <v>1.0616377347830421</v>
      </c>
      <c r="E66" s="10">
        <f t="shared" si="12"/>
        <v>9.4583201473650291E-2</v>
      </c>
      <c r="F66" s="10">
        <f t="shared" si="13"/>
        <v>0.52139878996776245</v>
      </c>
      <c r="G66" s="10">
        <f t="shared" si="14"/>
        <v>-0.11055060628098833</v>
      </c>
      <c r="H66" s="10">
        <f t="shared" si="15"/>
        <v>0.26639777755014538</v>
      </c>
      <c r="I66" s="10">
        <f t="shared" si="16"/>
        <v>-5.2483538809470355E-2</v>
      </c>
      <c r="J66" s="10">
        <f t="shared" si="17"/>
        <v>-6.6905501313034729E-2</v>
      </c>
      <c r="K66" s="10">
        <f t="shared" si="18"/>
        <v>-0.15311036379001561</v>
      </c>
      <c r="L66">
        <f t="shared" si="19"/>
        <v>0.11643022283109376</v>
      </c>
      <c r="M66">
        <f t="shared" si="20"/>
        <v>-0.74185826039608627</v>
      </c>
      <c r="N66">
        <f t="shared" si="21"/>
        <v>0.24887834055869643</v>
      </c>
      <c r="O66">
        <f t="shared" si="22"/>
        <v>-0.77065261599123458</v>
      </c>
      <c r="P66">
        <f t="shared" si="23"/>
        <v>1.7619099275519441</v>
      </c>
      <c r="Q66">
        <f t="shared" si="24"/>
        <v>0.77834493411992145</v>
      </c>
      <c r="R66">
        <f t="shared" si="25"/>
        <v>-0.45235813103780986</v>
      </c>
      <c r="S66">
        <f t="shared" si="26"/>
        <v>1.9215749584035466</v>
      </c>
      <c r="T66" s="10">
        <f t="shared" si="27"/>
        <v>1.0262655208523752</v>
      </c>
      <c r="U66" s="10">
        <f t="shared" si="28"/>
        <v>-0.7101764743086344</v>
      </c>
      <c r="V66" s="11">
        <f t="shared" si="29"/>
        <v>0.97936830029627342</v>
      </c>
      <c r="X66">
        <f t="shared" si="7"/>
        <v>8.1695464458173053</v>
      </c>
      <c r="Y66">
        <f t="shared" si="30"/>
        <v>0.3890260212293955</v>
      </c>
      <c r="Z66">
        <f t="shared" si="31"/>
        <v>0.99222175667957435</v>
      </c>
      <c r="AA66">
        <f t="shared" si="32"/>
        <v>0.9375580061131793</v>
      </c>
    </row>
    <row r="67" spans="1:27" x14ac:dyDescent="0.2">
      <c r="A67" t="str">
        <f t="shared" si="8"/>
        <v>Szwecja</v>
      </c>
      <c r="B67">
        <f t="shared" si="9"/>
        <v>-1.8943884326155219E-2</v>
      </c>
      <c r="C67" s="12">
        <f t="shared" si="10"/>
        <v>-0.14728594251859917</v>
      </c>
      <c r="D67" s="10">
        <f t="shared" si="11"/>
        <v>0.49589019031951453</v>
      </c>
      <c r="E67" s="10">
        <f t="shared" si="12"/>
        <v>0.73134005511046551</v>
      </c>
      <c r="F67" s="10">
        <f t="shared" si="13"/>
        <v>0.72130682381766553</v>
      </c>
      <c r="G67" s="10">
        <f t="shared" si="14"/>
        <v>0.60103950311387444</v>
      </c>
      <c r="H67" s="10">
        <f t="shared" si="15"/>
        <v>1.0876122871304765</v>
      </c>
      <c r="I67" s="10">
        <f t="shared" si="16"/>
        <v>-0.21717326403918621</v>
      </c>
      <c r="J67" s="10">
        <f t="shared" si="17"/>
        <v>0.22063256014391436</v>
      </c>
      <c r="K67" s="10">
        <f t="shared" si="18"/>
        <v>0.28986392864624744</v>
      </c>
      <c r="L67">
        <f t="shared" si="19"/>
        <v>2.9713262069322521</v>
      </c>
      <c r="M67">
        <f t="shared" si="20"/>
        <v>-0.72092105784038973</v>
      </c>
      <c r="N67">
        <f t="shared" si="21"/>
        <v>1.5021285830123792</v>
      </c>
      <c r="O67">
        <f t="shared" si="22"/>
        <v>-0.24741569195347402</v>
      </c>
      <c r="P67">
        <f t="shared" si="23"/>
        <v>-0.12078712506270423</v>
      </c>
      <c r="Q67">
        <f t="shared" si="24"/>
        <v>0.13033318928142598</v>
      </c>
      <c r="R67">
        <f t="shared" si="25"/>
        <v>-0.3469055417486997</v>
      </c>
      <c r="S67">
        <f t="shared" si="26"/>
        <v>-0.42794900820341147</v>
      </c>
      <c r="T67" s="10">
        <f t="shared" si="27"/>
        <v>-0.94715605533467329</v>
      </c>
      <c r="U67" s="10">
        <f t="shared" si="28"/>
        <v>-0.94372444236986286</v>
      </c>
      <c r="V67" s="11">
        <f t="shared" si="29"/>
        <v>0.58548041835899312</v>
      </c>
      <c r="X67">
        <f t="shared" si="7"/>
        <v>5.1986917324700537</v>
      </c>
      <c r="Y67">
        <f t="shared" si="30"/>
        <v>0.24755674916524065</v>
      </c>
      <c r="Z67">
        <f t="shared" si="31"/>
        <v>0.85075248461541952</v>
      </c>
      <c r="AA67">
        <f t="shared" si="32"/>
        <v>0.80388259761718828</v>
      </c>
    </row>
    <row r="68" spans="1:27" x14ac:dyDescent="0.2">
      <c r="A68" t="str">
        <f t="shared" si="8"/>
        <v>Węgry</v>
      </c>
      <c r="B68">
        <f t="shared" si="9"/>
        <v>0.11366330595693178</v>
      </c>
      <c r="C68" s="12">
        <f t="shared" si="10"/>
        <v>0.43981218946526607</v>
      </c>
      <c r="D68" s="10">
        <f t="shared" si="11"/>
        <v>-1.7338207202132119</v>
      </c>
      <c r="E68" s="10">
        <f t="shared" si="12"/>
        <v>-0.16590823865050122</v>
      </c>
      <c r="F68" s="10">
        <f t="shared" si="13"/>
        <v>0.6977882316000299</v>
      </c>
      <c r="G68" s="10">
        <f t="shared" si="14"/>
        <v>0.42314197576515877</v>
      </c>
      <c r="H68" s="10">
        <f t="shared" si="15"/>
        <v>1.507768547845995</v>
      </c>
      <c r="I68" s="10">
        <f t="shared" si="16"/>
        <v>0.89764949136196681</v>
      </c>
      <c r="J68" s="10">
        <f t="shared" si="17"/>
        <v>0.79570868305781262</v>
      </c>
      <c r="K68" s="10">
        <f t="shared" si="18"/>
        <v>0.50759705543695299</v>
      </c>
      <c r="L68">
        <f t="shared" si="19"/>
        <v>-0.48658411044439848</v>
      </c>
      <c r="M68">
        <f t="shared" si="20"/>
        <v>0.92381252070154385</v>
      </c>
      <c r="N68">
        <f t="shared" si="21"/>
        <v>-0.79549686148603893</v>
      </c>
      <c r="O68">
        <f t="shared" si="22"/>
        <v>-0.61053161749807372</v>
      </c>
      <c r="P68">
        <f t="shared" si="23"/>
        <v>-0.66600256111400491</v>
      </c>
      <c r="Q68">
        <f t="shared" si="24"/>
        <v>0.2838096551642279</v>
      </c>
      <c r="R68">
        <f t="shared" si="25"/>
        <v>-0.24784401847711141</v>
      </c>
      <c r="S68">
        <f t="shared" si="26"/>
        <v>0.39438438010902399</v>
      </c>
      <c r="T68" s="10">
        <f t="shared" si="27"/>
        <v>-0.80619737132131286</v>
      </c>
      <c r="U68" s="10">
        <f t="shared" si="28"/>
        <v>0.54838757579909658</v>
      </c>
      <c r="V68" s="11">
        <f t="shared" si="29"/>
        <v>-7.5972208965821514E-3</v>
      </c>
      <c r="X68">
        <f t="shared" si="7"/>
        <v>2.0135408921627707</v>
      </c>
      <c r="Y68">
        <f t="shared" si="30"/>
        <v>9.5882899626798607E-2</v>
      </c>
      <c r="Z68">
        <f t="shared" si="31"/>
        <v>0.69907863507697754</v>
      </c>
      <c r="AA68">
        <f t="shared" si="32"/>
        <v>0.66056480500130355</v>
      </c>
    </row>
    <row r="69" spans="1:27" x14ac:dyDescent="0.2">
      <c r="A69" t="str">
        <f t="shared" si="8"/>
        <v>Wielka Brytania</v>
      </c>
      <c r="B69">
        <f t="shared" si="9"/>
        <v>-0.94719421630776413</v>
      </c>
      <c r="C69" s="12">
        <f t="shared" si="10"/>
        <v>1.10328081016248</v>
      </c>
      <c r="D69" s="10">
        <f t="shared" si="11"/>
        <v>-4.0200320000466659E-2</v>
      </c>
      <c r="E69" s="10">
        <f t="shared" si="12"/>
        <v>1.1365489619702571</v>
      </c>
      <c r="F69" s="10">
        <f t="shared" si="13"/>
        <v>0.43908371720603756</v>
      </c>
      <c r="G69" s="10">
        <f t="shared" si="14"/>
        <v>1.3837886234482235</v>
      </c>
      <c r="H69" s="10">
        <f t="shared" si="15"/>
        <v>5.6319647192385948E-2</v>
      </c>
      <c r="I69" s="10">
        <f t="shared" si="16"/>
        <v>1.2016920610168267</v>
      </c>
      <c r="J69" s="10">
        <f t="shared" si="17"/>
        <v>0.46460424865284089</v>
      </c>
      <c r="K69" s="10">
        <f t="shared" si="18"/>
        <v>-0.1456023249351637</v>
      </c>
      <c r="L69">
        <f t="shared" si="19"/>
        <v>-1.042487948932743</v>
      </c>
      <c r="M69">
        <f t="shared" si="20"/>
        <v>1.3495356393340385</v>
      </c>
      <c r="N69">
        <f t="shared" si="21"/>
        <v>-0.27330926046367132</v>
      </c>
      <c r="O69">
        <f t="shared" si="22"/>
        <v>1.7015981011804919</v>
      </c>
      <c r="P69">
        <f t="shared" si="23"/>
        <v>-1.0493571645875754</v>
      </c>
      <c r="Q69">
        <f t="shared" si="24"/>
        <v>-0.38125503032791175</v>
      </c>
      <c r="R69">
        <f t="shared" si="25"/>
        <v>0.30285283669935265</v>
      </c>
      <c r="S69">
        <f t="shared" si="26"/>
        <v>-0.54542520653375948</v>
      </c>
      <c r="T69" s="10">
        <f t="shared" si="27"/>
        <v>9.9965597336005491E-2</v>
      </c>
      <c r="U69" s="10">
        <f t="shared" si="28"/>
        <v>-0.10035677992653799</v>
      </c>
      <c r="V69" s="11">
        <f t="shared" si="29"/>
        <v>-1.4904151756347817</v>
      </c>
      <c r="X69">
        <f t="shared" si="7"/>
        <v>3.2236668165485662</v>
      </c>
      <c r="Y69">
        <f t="shared" si="30"/>
        <v>0.15350794364516981</v>
      </c>
      <c r="Z69">
        <f t="shared" si="31"/>
        <v>0.75670367909534875</v>
      </c>
      <c r="AA69">
        <f t="shared" si="32"/>
        <v>0.71501515444016961</v>
      </c>
    </row>
    <row r="70" spans="1:27" x14ac:dyDescent="0.2">
      <c r="A70" t="str">
        <f t="shared" si="8"/>
        <v>Włochy</v>
      </c>
      <c r="B70">
        <f t="shared" si="9"/>
        <v>-1.8943884326155219E-2</v>
      </c>
      <c r="C70" s="12">
        <f t="shared" si="10"/>
        <v>0.84075725521034517</v>
      </c>
      <c r="D70" s="10">
        <f t="shared" si="11"/>
        <v>-3.18239057767171E-2</v>
      </c>
      <c r="E70" s="10">
        <f t="shared" si="12"/>
        <v>-0.91120319233904667</v>
      </c>
      <c r="F70" s="10">
        <f t="shared" si="13"/>
        <v>0.615473158838305</v>
      </c>
      <c r="G70" s="10">
        <f t="shared" si="14"/>
        <v>0.85009604140207651</v>
      </c>
      <c r="H70" s="10">
        <f t="shared" si="15"/>
        <v>-0.80309088608935608</v>
      </c>
      <c r="I70" s="10">
        <f t="shared" si="16"/>
        <v>0.84697572975282376</v>
      </c>
      <c r="J70" s="10">
        <f t="shared" si="17"/>
        <v>0.6998626625721629</v>
      </c>
      <c r="K70" s="10">
        <f t="shared" si="18"/>
        <v>-0.22819075233853475</v>
      </c>
      <c r="L70">
        <f t="shared" si="19"/>
        <v>-0.21334324067894106</v>
      </c>
      <c r="M70">
        <f t="shared" si="20"/>
        <v>0.25149568307973508</v>
      </c>
      <c r="N70">
        <f t="shared" si="21"/>
        <v>0.61440966127435392</v>
      </c>
      <c r="O70">
        <f t="shared" si="22"/>
        <v>-0.10829416867253099</v>
      </c>
      <c r="P70">
        <f t="shared" si="23"/>
        <v>0.86741585278027855</v>
      </c>
      <c r="Q70">
        <f t="shared" si="24"/>
        <v>0.11328024862778174</v>
      </c>
      <c r="R70">
        <f t="shared" si="25"/>
        <v>0.7544881686042284</v>
      </c>
      <c r="S70">
        <f t="shared" si="26"/>
        <v>-0.54542520653375948</v>
      </c>
      <c r="T70" s="10">
        <f t="shared" si="27"/>
        <v>-1.1485256039251885</v>
      </c>
      <c r="U70" s="10">
        <f t="shared" si="28"/>
        <v>0.19806562370725397</v>
      </c>
      <c r="V70" s="11">
        <f t="shared" si="29"/>
        <v>-8.6458652781603706E-3</v>
      </c>
      <c r="X70">
        <f t="shared" si="7"/>
        <v>2.6348333798909556</v>
      </c>
      <c r="Y70">
        <f t="shared" si="30"/>
        <v>0.12546825618528359</v>
      </c>
      <c r="Z70">
        <f t="shared" si="31"/>
        <v>0.72866399163546247</v>
      </c>
      <c r="AA70">
        <f t="shared" si="32"/>
        <v>0.68852023705909737</v>
      </c>
    </row>
    <row r="72" spans="1:27" x14ac:dyDescent="0.2">
      <c r="X72" t="s">
        <v>58</v>
      </c>
      <c r="Y72">
        <f>MIN(Y43:Y70)</f>
        <v>-0.6031957354501789</v>
      </c>
    </row>
    <row r="73" spans="1:27" x14ac:dyDescent="0.2">
      <c r="Y73" t="s">
        <v>60</v>
      </c>
      <c r="Z73">
        <f>MAX(Z43:Z70)</f>
        <v>1.0583043931255132</v>
      </c>
    </row>
    <row r="76" spans="1:27" x14ac:dyDescent="0.2">
      <c r="A76" t="s">
        <v>65</v>
      </c>
      <c r="B76" t="s">
        <v>61</v>
      </c>
    </row>
    <row r="77" spans="1:27" x14ac:dyDescent="0.2">
      <c r="A77" t="str">
        <f t="shared" ref="A77:A104" si="33">A43</f>
        <v>Austria</v>
      </c>
      <c r="B77">
        <f t="shared" ref="B77:B104" si="34">AA43</f>
        <v>0.75106652622655656</v>
      </c>
    </row>
    <row r="78" spans="1:27" x14ac:dyDescent="0.2">
      <c r="A78" t="str">
        <f t="shared" si="33"/>
        <v>Belgia</v>
      </c>
      <c r="B78">
        <f t="shared" si="34"/>
        <v>0.37116223199684156</v>
      </c>
    </row>
    <row r="79" spans="1:27" x14ac:dyDescent="0.2">
      <c r="A79" t="str">
        <f t="shared" si="33"/>
        <v>Bułgaria</v>
      </c>
      <c r="B79">
        <f t="shared" si="34"/>
        <v>0.84559362864524257</v>
      </c>
    </row>
    <row r="80" spans="1:27" x14ac:dyDescent="0.2">
      <c r="A80" t="str">
        <f t="shared" si="33"/>
        <v>Chorwacja</v>
      </c>
      <c r="B80">
        <f t="shared" si="34"/>
        <v>0.71402959397159871</v>
      </c>
    </row>
    <row r="81" spans="1:2" x14ac:dyDescent="0.2">
      <c r="A81" t="str">
        <f t="shared" si="33"/>
        <v>Cypr</v>
      </c>
      <c r="B81">
        <f t="shared" si="34"/>
        <v>0</v>
      </c>
    </row>
    <row r="82" spans="1:2" x14ac:dyDescent="0.2">
      <c r="A82" t="str">
        <f t="shared" si="33"/>
        <v>Czechy</v>
      </c>
      <c r="B82">
        <f t="shared" si="34"/>
        <v>0.9238828561528557</v>
      </c>
    </row>
    <row r="83" spans="1:2" x14ac:dyDescent="0.2">
      <c r="A83" t="str">
        <f t="shared" si="33"/>
        <v>Dania</v>
      </c>
      <c r="B83">
        <f t="shared" si="34"/>
        <v>0.62361963659623809</v>
      </c>
    </row>
    <row r="84" spans="1:2" x14ac:dyDescent="0.2">
      <c r="A84" t="str">
        <f t="shared" si="33"/>
        <v>Estonia</v>
      </c>
      <c r="B84">
        <f t="shared" si="34"/>
        <v>0.55506119427191469</v>
      </c>
    </row>
    <row r="85" spans="1:2" x14ac:dyDescent="0.2">
      <c r="A85" t="str">
        <f t="shared" si="33"/>
        <v>Finlandia</v>
      </c>
      <c r="B85">
        <f t="shared" si="34"/>
        <v>0.51284851193972159</v>
      </c>
    </row>
    <row r="86" spans="1:2" x14ac:dyDescent="0.2">
      <c r="A86" t="str">
        <f t="shared" si="33"/>
        <v>Francja</v>
      </c>
      <c r="B86">
        <f t="shared" si="34"/>
        <v>0.49420304915166002</v>
      </c>
    </row>
    <row r="87" spans="1:2" x14ac:dyDescent="0.2">
      <c r="A87" t="str">
        <f t="shared" si="33"/>
        <v>Grecja</v>
      </c>
      <c r="B87">
        <f t="shared" si="34"/>
        <v>0.31471443811270605</v>
      </c>
    </row>
    <row r="88" spans="1:2" x14ac:dyDescent="0.2">
      <c r="A88" t="str">
        <f t="shared" si="33"/>
        <v>Hiszpania</v>
      </c>
      <c r="B88">
        <f t="shared" si="34"/>
        <v>0.5107694356874295</v>
      </c>
    </row>
    <row r="89" spans="1:2" x14ac:dyDescent="0.2">
      <c r="A89" t="str">
        <f t="shared" si="33"/>
        <v>Holandia</v>
      </c>
      <c r="B89">
        <f t="shared" si="34"/>
        <v>0.55561944679817588</v>
      </c>
    </row>
    <row r="90" spans="1:2" x14ac:dyDescent="0.2">
      <c r="A90" t="str">
        <f t="shared" si="33"/>
        <v>Irlandia</v>
      </c>
      <c r="B90">
        <f t="shared" si="34"/>
        <v>0.29127093859133923</v>
      </c>
    </row>
    <row r="91" spans="1:2" x14ac:dyDescent="0.2">
      <c r="A91" t="str">
        <f t="shared" si="33"/>
        <v>Litwa</v>
      </c>
      <c r="B91">
        <f t="shared" si="34"/>
        <v>0.50675959849814212</v>
      </c>
    </row>
    <row r="92" spans="1:2" x14ac:dyDescent="0.2">
      <c r="A92" t="str">
        <f t="shared" si="33"/>
        <v>Luksemburg</v>
      </c>
      <c r="B92">
        <f t="shared" si="34"/>
        <v>0.38832013461521819</v>
      </c>
    </row>
    <row r="93" spans="1:2" x14ac:dyDescent="0.2">
      <c r="A93" t="str">
        <f t="shared" si="33"/>
        <v>Łotwa</v>
      </c>
      <c r="B93">
        <f t="shared" si="34"/>
        <v>1</v>
      </c>
    </row>
    <row r="94" spans="1:2" x14ac:dyDescent="0.2">
      <c r="A94" t="str">
        <f t="shared" si="33"/>
        <v>Malta</v>
      </c>
      <c r="B94">
        <f t="shared" si="34"/>
        <v>0.10821141709346864</v>
      </c>
    </row>
    <row r="95" spans="1:2" x14ac:dyDescent="0.2">
      <c r="A95" t="str">
        <f t="shared" si="33"/>
        <v>Niemcy</v>
      </c>
      <c r="B95">
        <f t="shared" si="34"/>
        <v>0.63404620881931428</v>
      </c>
    </row>
    <row r="96" spans="1:2" x14ac:dyDescent="0.2">
      <c r="A96" t="str">
        <f t="shared" si="33"/>
        <v>Polska</v>
      </c>
      <c r="B96">
        <f t="shared" si="34"/>
        <v>0.64541987066088313</v>
      </c>
    </row>
    <row r="97" spans="1:2" x14ac:dyDescent="0.2">
      <c r="A97" t="str">
        <f t="shared" si="33"/>
        <v>Portugalia</v>
      </c>
      <c r="B97">
        <f t="shared" si="34"/>
        <v>0.45755353385343811</v>
      </c>
    </row>
    <row r="98" spans="1:2" x14ac:dyDescent="0.2">
      <c r="A98" t="str">
        <f t="shared" si="33"/>
        <v>Rumunia</v>
      </c>
      <c r="B98">
        <f t="shared" si="34"/>
        <v>0.39493565966117528</v>
      </c>
    </row>
    <row r="99" spans="1:2" x14ac:dyDescent="0.2">
      <c r="A99" t="str">
        <f t="shared" si="33"/>
        <v>Słowacja</v>
      </c>
      <c r="B99">
        <f t="shared" si="34"/>
        <v>0.59376152761602641</v>
      </c>
    </row>
    <row r="100" spans="1:2" x14ac:dyDescent="0.2">
      <c r="A100" t="str">
        <f t="shared" si="33"/>
        <v>Słowenia</v>
      </c>
      <c r="B100">
        <f t="shared" si="34"/>
        <v>0.9375580061131793</v>
      </c>
    </row>
    <row r="101" spans="1:2" x14ac:dyDescent="0.2">
      <c r="A101" t="str">
        <f t="shared" si="33"/>
        <v>Szwecja</v>
      </c>
      <c r="B101">
        <f t="shared" si="34"/>
        <v>0.80388259761718828</v>
      </c>
    </row>
    <row r="102" spans="1:2" x14ac:dyDescent="0.2">
      <c r="A102" t="str">
        <f t="shared" si="33"/>
        <v>Węgry</v>
      </c>
      <c r="B102">
        <f t="shared" si="34"/>
        <v>0.66056480500130355</v>
      </c>
    </row>
    <row r="103" spans="1:2" x14ac:dyDescent="0.2">
      <c r="A103" t="str">
        <f t="shared" si="33"/>
        <v>Wielka Brytania</v>
      </c>
      <c r="B103">
        <f t="shared" si="34"/>
        <v>0.71501515444016961</v>
      </c>
    </row>
    <row r="104" spans="1:2" x14ac:dyDescent="0.2">
      <c r="A104" t="str">
        <f t="shared" si="33"/>
        <v>Włochy</v>
      </c>
      <c r="B104">
        <f t="shared" si="34"/>
        <v>0.68852023705909737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3"/>
  <sheetViews>
    <sheetView zoomScaleNormal="100" workbookViewId="0">
      <pane xSplit="1" ySplit="2" topLeftCell="J33" activePane="bottomRight" state="frozen"/>
      <selection pane="topRight" activeCell="B1" sqref="B1"/>
      <selection pane="bottomLeft" activeCell="A3" sqref="A3"/>
      <selection pane="bottomRight" activeCell="Y45" sqref="Y45"/>
    </sheetView>
  </sheetViews>
  <sheetFormatPr defaultRowHeight="12.75" x14ac:dyDescent="0.2"/>
  <cols>
    <col min="1" max="1" width="19" customWidth="1"/>
    <col min="2" max="3" width="9.140625" style="12"/>
    <col min="4" max="11" width="9.140625" style="10"/>
    <col min="12" max="19" width="9.140625" style="12"/>
    <col min="20" max="21" width="9.140625" style="10"/>
    <col min="22" max="22" width="9.140625" style="12"/>
    <col min="26" max="26" width="9.7109375" bestFit="1" customWidth="1"/>
  </cols>
  <sheetData>
    <row r="1" spans="1:22" x14ac:dyDescent="0.2">
      <c r="B1" s="12" t="str">
        <f>'ranking-standaryzacja'!B1</f>
        <v>X1</v>
      </c>
      <c r="C1" s="12" t="str">
        <f>'ranking-standaryzacja'!C1</f>
        <v>X5</v>
      </c>
      <c r="D1" s="10" t="str">
        <f>'ranking-standaryzacja'!D1</f>
        <v>X6</v>
      </c>
      <c r="E1" s="10" t="str">
        <f>'ranking-standaryzacja'!E1</f>
        <v>X8</v>
      </c>
      <c r="F1" s="10" t="str">
        <f>'ranking-standaryzacja'!F1</f>
        <v>X10</v>
      </c>
      <c r="G1" s="10" t="str">
        <f>'ranking-standaryzacja'!G1</f>
        <v>X11</v>
      </c>
      <c r="H1" s="10" t="str">
        <f>'ranking-standaryzacja'!H1</f>
        <v>X12</v>
      </c>
      <c r="I1" s="10" t="str">
        <f>'ranking-standaryzacja'!I1</f>
        <v>X13</v>
      </c>
      <c r="J1" s="10" t="str">
        <f>'ranking-standaryzacja'!J1</f>
        <v>X14</v>
      </c>
      <c r="K1" s="10" t="str">
        <f>'ranking-standaryzacja'!K1</f>
        <v>X15</v>
      </c>
      <c r="L1" s="12" t="str">
        <f>'ranking-standaryzacja'!L1</f>
        <v>X16</v>
      </c>
      <c r="M1" s="12" t="str">
        <f>'ranking-standaryzacja'!M1</f>
        <v>X17</v>
      </c>
      <c r="N1" s="12" t="str">
        <f>'ranking-standaryzacja'!N1</f>
        <v>X18</v>
      </c>
      <c r="O1" s="12" t="str">
        <f>'ranking-standaryzacja'!O1</f>
        <v>X19</v>
      </c>
      <c r="P1" s="12" t="str">
        <f>'ranking-standaryzacja'!P1</f>
        <v>X20</v>
      </c>
      <c r="Q1" s="12" t="str">
        <f>'ranking-standaryzacja'!Q1</f>
        <v>X21</v>
      </c>
      <c r="R1" s="12" t="str">
        <f>'ranking-standaryzacja'!R1</f>
        <v>X23</v>
      </c>
      <c r="S1" s="12" t="str">
        <f>'ranking-standaryzacja'!S1</f>
        <v>X24</v>
      </c>
      <c r="T1" s="10" t="str">
        <f>'ranking-standaryzacja'!T1</f>
        <v>X25</v>
      </c>
      <c r="U1" s="10" t="str">
        <f>'ranking-standaryzacja'!U1</f>
        <v>X26</v>
      </c>
      <c r="V1" s="12" t="str">
        <f>'ranking-standaryzacja'!V1</f>
        <v>X27</v>
      </c>
    </row>
    <row r="2" spans="1:22" x14ac:dyDescent="0.2">
      <c r="B2" s="12" t="str">
        <f>'ranking-standaryzacja'!B2</f>
        <v>Chroniony obszar lądowy (% powierzchni państwa)</v>
      </c>
      <c r="C2" s="12" t="str">
        <f>'ranking-standaryzacja'!C2</f>
        <v>Indeks wydajnosci zasobów (rok 2000=100)</v>
      </c>
      <c r="D2" s="10" t="str">
        <f>'ranking-standaryzacja'!D2</f>
        <v>Połowy w regionach rybackich (tys.ton)</v>
      </c>
      <c r="E2" s="10" t="str">
        <f>'ranking-standaryzacja'!E2</f>
        <v>Zależność energetyczna (%)</v>
      </c>
      <c r="F2" s="10" t="str">
        <f>'ranking-standaryzacja'!F2</f>
        <v>Emisja tlenków siarki (kg/osoba)</v>
      </c>
      <c r="G2" s="10" t="str">
        <f>'ranking-standaryzacja'!G2</f>
        <v>Emisja cząstek stałych (kg/osoba)</v>
      </c>
      <c r="H2" s="10" t="str">
        <f>'ranking-standaryzacja'!H2</f>
        <v>Zanieczyszczenie hałasem (% ludności)</v>
      </c>
      <c r="I2" s="10" t="str">
        <f>'ranking-standaryzacja'!I2</f>
        <v>Konsumpcja surowców (ton/osoba)</v>
      </c>
      <c r="J2" s="10" t="str">
        <f>'ranking-standaryzacja'!J2</f>
        <v>Zużycie nawozów (kg/ha)</v>
      </c>
      <c r="K2" s="10" t="str">
        <f>'ranking-standaryzacja'!K2</f>
        <v>Odpady komunalne (kg/osoba)</v>
      </c>
      <c r="L2" s="12" t="str">
        <f>'ranking-standaryzacja'!L2</f>
        <v>Odnawialna energia elektryczna (%konsumpcji prądu)</v>
      </c>
      <c r="M2" s="12" t="str">
        <f>'ranking-standaryzacja'!M2</f>
        <v>Krajowa konsumpcja biomasy (100 tys. ton ekwiwalentu oleju)</v>
      </c>
      <c r="N2" s="12" t="str">
        <f>'ranking-standaryzacja'!N2</f>
        <v>Uprawy ekologiczne (% użytków rolnych)</v>
      </c>
      <c r="O2" s="12" t="str">
        <f>'ranking-standaryzacja'!O2</f>
        <v>Odzysk odpadów (kg/osoba)</v>
      </c>
      <c r="P2" s="12" t="str">
        <f>'ranking-standaryzacja'!P2</f>
        <v>Wydatki na ochronę środoiwska (% PKB)</v>
      </c>
      <c r="Q2" s="12" t="str">
        <f>'ranking-standaryzacja'!Q2</f>
        <v>Dochody z podatków środoiwskowych (% PKB)</v>
      </c>
      <c r="R2" s="12" t="str">
        <f>'ranking-standaryzacja'!R2</f>
        <v>Patenty związane z recyklingiem i surowcami wtórnymi  (liczba)</v>
      </c>
      <c r="S2" s="12" t="str">
        <f>'ranking-standaryzacja'!S2</f>
        <v>Wydatki publiczne na badania i rozwój dotyczące środowiska (% PKB)</v>
      </c>
      <c r="T2" s="10" t="str">
        <f>'ranking-standaryzacja'!T2</f>
        <v>Stopa bezrobocia ludzi młodych w wieku 15-24 lata, obliczona jako udział (%) w całkowitej populacji w tej samej grupie wiekowej</v>
      </c>
      <c r="U2" s="10" t="str">
        <f>'ranking-standaryzacja'!U2</f>
        <v>Osoby zagrożone ubóstwem lub wykluczeniem społecznym</v>
      </c>
      <c r="V2" s="12" t="str">
        <f>'ranking-standaryzacja'!V2</f>
        <v>Zatrudnienie w sektorze dóbr i usług środowiskowych (ekwiwalent pełnego czasu pracy ∙〖10〗^(-3); FTE)</v>
      </c>
    </row>
    <row r="3" spans="1:22" x14ac:dyDescent="0.2">
      <c r="A3" t="str">
        <f>'ranking-standaryzacja'!A3</f>
        <v>Austria</v>
      </c>
      <c r="B3" s="12">
        <f>'ranking-standaryzacja'!B3</f>
        <v>11</v>
      </c>
      <c r="C3" s="12">
        <f>'ranking-standaryzacja'!C3</f>
        <v>119.7</v>
      </c>
      <c r="D3" s="10">
        <f>'ranking-standaryzacja'!D3</f>
        <v>376</v>
      </c>
      <c r="E3" s="10">
        <f>'ranking-standaryzacja'!E3</f>
        <v>69.599999999999994</v>
      </c>
      <c r="F3" s="10">
        <f>'ranking-standaryzacja'!F3</f>
        <v>2.5</v>
      </c>
      <c r="G3" s="10">
        <f>'ranking-standaryzacja'!G3</f>
        <v>4.2</v>
      </c>
      <c r="H3" s="10">
        <f>'ranking-standaryzacja'!H3</f>
        <v>21.6</v>
      </c>
      <c r="I3" s="10">
        <f>'ranking-standaryzacja'!I3</f>
        <v>22.2</v>
      </c>
      <c r="J3" s="10">
        <f>'ranking-standaryzacja'!J3</f>
        <v>-2</v>
      </c>
      <c r="K3" s="10">
        <f>'ranking-standaryzacja'!K3</f>
        <v>600</v>
      </c>
      <c r="L3" s="12">
        <f>'ranking-standaryzacja'!L3</f>
        <v>27.8</v>
      </c>
      <c r="M3" s="12">
        <f>'ranking-standaryzacja'!M3</f>
        <v>18.100000000000001</v>
      </c>
      <c r="N3" s="12">
        <f>'ranking-standaryzacja'!N3</f>
        <v>17.399999999999999</v>
      </c>
      <c r="O3" s="12">
        <f>'ranking-standaryzacja'!O3</f>
        <v>2332</v>
      </c>
      <c r="P3" s="12">
        <f>'ranking-standaryzacja'!P3</f>
        <v>0.33</v>
      </c>
      <c r="Q3" s="12">
        <f>'ranking-standaryzacja'!Q3</f>
        <v>2.35</v>
      </c>
      <c r="R3" s="12">
        <f>'ranking-standaryzacja'!R3</f>
        <v>8.0299999999999994</v>
      </c>
      <c r="S3" s="12">
        <f>'ranking-standaryzacja'!S3</f>
        <v>0.14000000000000001</v>
      </c>
      <c r="T3" s="10">
        <f>'ranking-standaryzacja'!T3</f>
        <v>8.5</v>
      </c>
      <c r="U3" s="10">
        <f>'ranking-standaryzacja'!U3</f>
        <v>20.6</v>
      </c>
      <c r="V3" s="12">
        <f>'ranking-standaryzacja'!V3</f>
        <v>167.7</v>
      </c>
    </row>
    <row r="4" spans="1:22" x14ac:dyDescent="0.2">
      <c r="A4" t="str">
        <f>'ranking-standaryzacja'!A4</f>
        <v>Belgia</v>
      </c>
      <c r="B4" s="12">
        <f>'ranking-standaryzacja'!B4</f>
        <v>10</v>
      </c>
      <c r="C4" s="12">
        <f>'ranking-standaryzacja'!C4</f>
        <v>99.2</v>
      </c>
      <c r="D4" s="10">
        <f>'ranking-standaryzacja'!D4</f>
        <v>231.76190476190476</v>
      </c>
      <c r="E4" s="10">
        <f>'ranking-standaryzacja'!E4</f>
        <v>81.099999999999994</v>
      </c>
      <c r="F4" s="10">
        <f>'ranking-standaryzacja'!F4</f>
        <v>9</v>
      </c>
      <c r="G4" s="10">
        <f>'ranking-standaryzacja'!G4</f>
        <v>4.3</v>
      </c>
      <c r="H4" s="10">
        <f>'ranking-standaryzacja'!H4</f>
        <v>21</v>
      </c>
      <c r="I4" s="10">
        <f>'ranking-standaryzacja'!I4</f>
        <v>16.8</v>
      </c>
      <c r="J4" s="10">
        <f>'ranking-standaryzacja'!J4</f>
        <v>4</v>
      </c>
      <c r="K4" s="10">
        <f>'ranking-standaryzacja'!K4</f>
        <v>479</v>
      </c>
      <c r="L4" s="12">
        <f>'ranking-standaryzacja'!L4</f>
        <v>3.6</v>
      </c>
      <c r="M4" s="12">
        <f>'ranking-standaryzacja'!M4</f>
        <v>7.8</v>
      </c>
      <c r="N4" s="12">
        <f>'ranking-standaryzacja'!N4</f>
        <v>2.6</v>
      </c>
      <c r="O4" s="12">
        <f>'ranking-standaryzacja'!O4</f>
        <v>2036</v>
      </c>
      <c r="P4" s="12">
        <f>'ranking-standaryzacja'!P4</f>
        <v>0.41</v>
      </c>
      <c r="Q4" s="12">
        <f>'ranking-standaryzacja'!Q4</f>
        <v>2.14</v>
      </c>
      <c r="R4" s="12">
        <f>'ranking-standaryzacja'!R4</f>
        <v>6.4</v>
      </c>
      <c r="S4" s="12">
        <f>'ranking-standaryzacja'!S4</f>
        <v>0.17</v>
      </c>
      <c r="T4" s="10">
        <f>'ranking-standaryzacja'!T4</f>
        <v>18</v>
      </c>
      <c r="U4" s="10">
        <f>'ranking-standaryzacja'!U4</f>
        <v>20.8</v>
      </c>
      <c r="V4" s="12">
        <f>'ranking-standaryzacja'!V4</f>
        <v>80.8</v>
      </c>
    </row>
    <row r="5" spans="1:22" x14ac:dyDescent="0.2">
      <c r="A5" t="str">
        <f>'ranking-standaryzacja'!A5</f>
        <v>Bułgaria</v>
      </c>
      <c r="B5" s="12">
        <f>'ranking-standaryzacja'!B5</f>
        <v>30</v>
      </c>
      <c r="C5" s="12">
        <f>'ranking-standaryzacja'!C5</f>
        <v>105.6</v>
      </c>
      <c r="D5" s="10">
        <f>'ranking-standaryzacja'!D5</f>
        <v>22</v>
      </c>
      <c r="E5" s="10">
        <f>'ranking-standaryzacja'!E5</f>
        <v>51.7</v>
      </c>
      <c r="F5" s="10">
        <f>'ranking-standaryzacja'!F5</f>
        <v>76.3</v>
      </c>
      <c r="G5" s="10">
        <f>'ranking-standaryzacja'!G5</f>
        <v>6.6</v>
      </c>
      <c r="H5" s="10">
        <f>'ranking-standaryzacja'!H5</f>
        <v>16.899999999999999</v>
      </c>
      <c r="I5" s="10">
        <f>'ranking-standaryzacja'!I5</f>
        <v>20.399999999999999</v>
      </c>
      <c r="J5" s="10">
        <f>'ranking-standaryzacja'!J5</f>
        <v>-4</v>
      </c>
      <c r="K5" s="10">
        <f>'ranking-standaryzacja'!K5</f>
        <v>599</v>
      </c>
      <c r="L5" s="12">
        <f>'ranking-standaryzacja'!L5</f>
        <v>10.5</v>
      </c>
      <c r="M5" s="12">
        <f>'ranking-standaryzacja'!M5</f>
        <v>23.2</v>
      </c>
      <c r="N5" s="12">
        <f>'ranking-standaryzacja'!N5</f>
        <v>0.3</v>
      </c>
      <c r="O5" s="12">
        <f>'ranking-standaryzacja'!O5</f>
        <v>373</v>
      </c>
      <c r="P5" s="12">
        <f>'ranking-standaryzacja'!P5</f>
        <v>1.1100000000000001</v>
      </c>
      <c r="Q5" s="12">
        <f>'ranking-standaryzacja'!Q5</f>
        <v>3.28</v>
      </c>
      <c r="R5" s="12">
        <f>'ranking-standaryzacja'!R5</f>
        <v>1</v>
      </c>
      <c r="S5" s="12">
        <f>'ranking-standaryzacja'!S5</f>
        <v>0.26</v>
      </c>
      <c r="T5" s="10">
        <f>'ranking-standaryzacja'!T5</f>
        <v>11.9</v>
      </c>
      <c r="U5" s="10">
        <f>'ranking-standaryzacja'!U5</f>
        <v>44.8</v>
      </c>
      <c r="V5" s="12">
        <f>'ranking-standaryzacja'!V5</f>
        <v>33.18</v>
      </c>
    </row>
    <row r="6" spans="1:22" x14ac:dyDescent="0.2">
      <c r="A6" t="str">
        <f>'ranking-standaryzacja'!A6</f>
        <v>Chorwacja</v>
      </c>
      <c r="B6" s="12">
        <f>'ranking-standaryzacja'!B6</f>
        <v>37</v>
      </c>
      <c r="C6" s="12">
        <f>'ranking-standaryzacja'!C6</f>
        <v>70</v>
      </c>
      <c r="D6" s="10">
        <f>'ranking-standaryzacja'!D6</f>
        <v>490</v>
      </c>
      <c r="E6" s="10">
        <f>'ranking-standaryzacja'!E6</f>
        <v>54.6</v>
      </c>
      <c r="F6" s="10">
        <f>'ranking-standaryzacja'!F6</f>
        <v>12.5</v>
      </c>
      <c r="G6" s="10">
        <f>'ranking-standaryzacja'!G6</f>
        <v>9.8000000000000007</v>
      </c>
      <c r="H6" s="10">
        <f>'ranking-standaryzacja'!H6</f>
        <v>9.8571428571428577</v>
      </c>
      <c r="I6" s="10">
        <f>'ranking-standaryzacja'!I6</f>
        <v>15.6</v>
      </c>
      <c r="J6" s="10">
        <f>'ranking-standaryzacja'!J6</f>
        <v>9</v>
      </c>
      <c r="K6" s="10">
        <f>'ranking-standaryzacja'!K6</f>
        <v>415</v>
      </c>
      <c r="L6" s="12">
        <f>'ranking-standaryzacja'!L6</f>
        <v>22</v>
      </c>
      <c r="M6" s="12">
        <f>'ranking-standaryzacja'!M6</f>
        <v>26.3</v>
      </c>
      <c r="N6" s="12">
        <f>'ranking-standaryzacja'!N6</f>
        <v>4.1100000000000003</v>
      </c>
      <c r="O6" s="12">
        <f>'ranking-standaryzacja'!O6</f>
        <v>1348</v>
      </c>
      <c r="P6" s="12">
        <f>'ranking-standaryzacja'!P6</f>
        <v>0.76</v>
      </c>
      <c r="Q6" s="12">
        <f>'ranking-standaryzacja'!Q6</f>
        <v>2.85</v>
      </c>
      <c r="R6" s="12">
        <f>'ranking-standaryzacja'!R6</f>
        <v>0</v>
      </c>
      <c r="S6" s="12">
        <f>'ranking-standaryzacja'!S6</f>
        <v>0.22</v>
      </c>
      <c r="T6" s="10">
        <f>'ranking-standaryzacja'!T6</f>
        <v>23.6</v>
      </c>
      <c r="U6" s="10">
        <f>'ranking-standaryzacja'!U6</f>
        <v>30.357142857142861</v>
      </c>
      <c r="V6" s="12">
        <f>'ranking-standaryzacja'!V6</f>
        <v>48.333333333333336</v>
      </c>
    </row>
    <row r="7" spans="1:22" x14ac:dyDescent="0.2">
      <c r="A7" t="str">
        <f>'ranking-standaryzacja'!A7</f>
        <v>Cypr</v>
      </c>
      <c r="B7" s="12">
        <f>'ranking-standaryzacja'!B7</f>
        <v>7</v>
      </c>
      <c r="C7" s="12">
        <f>'ranking-standaryzacja'!C7</f>
        <v>72.5</v>
      </c>
      <c r="D7" s="10">
        <f>'ranking-standaryzacja'!D7</f>
        <v>232</v>
      </c>
      <c r="E7" s="10">
        <f>'ranking-standaryzacja'!E7</f>
        <v>97.5</v>
      </c>
      <c r="F7" s="10">
        <f>'ranking-standaryzacja'!F7</f>
        <v>28.5</v>
      </c>
      <c r="G7" s="10">
        <f>'ranking-standaryzacja'!G7</f>
        <v>5</v>
      </c>
      <c r="H7" s="10">
        <f>'ranking-standaryzacja'!H7</f>
        <v>29.7</v>
      </c>
      <c r="I7" s="10">
        <f>'ranking-standaryzacja'!I7</f>
        <v>40.1</v>
      </c>
      <c r="J7" s="10">
        <f>'ranking-standaryzacja'!J7</f>
        <v>33</v>
      </c>
      <c r="K7" s="10">
        <f>'ranking-standaryzacja'!K7</f>
        <v>728</v>
      </c>
      <c r="L7" s="12">
        <f>'ranking-standaryzacja'!L7</f>
        <v>5.0999999999999996</v>
      </c>
      <c r="M7" s="12">
        <f>'ranking-standaryzacja'!M7</f>
        <v>172.7</v>
      </c>
      <c r="N7" s="12">
        <f>'ranking-standaryzacja'!N7</f>
        <v>1.6</v>
      </c>
      <c r="O7" s="12">
        <f>'ranking-standaryzacja'!O7</f>
        <v>2476</v>
      </c>
      <c r="P7" s="12">
        <f>'ranking-standaryzacja'!P7</f>
        <v>0.16</v>
      </c>
      <c r="Q7" s="12">
        <f>'ranking-standaryzacja'!Q7</f>
        <v>3.02</v>
      </c>
      <c r="R7" s="12">
        <f>'ranking-standaryzacja'!R7</f>
        <v>0</v>
      </c>
      <c r="S7" s="12">
        <f>'ranking-standaryzacja'!S7</f>
        <v>0.09</v>
      </c>
      <c r="T7" s="10">
        <f>'ranking-standaryzacja'!T7</f>
        <v>9</v>
      </c>
      <c r="U7" s="10">
        <f>'ranking-standaryzacja'!U7</f>
        <v>23.3</v>
      </c>
      <c r="V7" s="12">
        <f>'ranking-standaryzacja'!V7</f>
        <v>144.90352633826882</v>
      </c>
    </row>
    <row r="8" spans="1:22" x14ac:dyDescent="0.2">
      <c r="A8" t="str">
        <f>'ranking-standaryzacja'!A8</f>
        <v>Czechy</v>
      </c>
      <c r="B8" s="12">
        <f>'ranking-standaryzacja'!B8</f>
        <v>9</v>
      </c>
      <c r="C8" s="12">
        <f>'ranking-standaryzacja'!C8</f>
        <v>130.4</v>
      </c>
      <c r="D8" s="10">
        <f>'ranking-standaryzacja'!D8</f>
        <v>8</v>
      </c>
      <c r="E8" s="10">
        <f>'ranking-standaryzacja'!E8</f>
        <v>27.8</v>
      </c>
      <c r="F8" s="10">
        <f>'ranking-standaryzacja'!F8</f>
        <v>16.3</v>
      </c>
      <c r="G8" s="10">
        <f>'ranking-standaryzacja'!G8</f>
        <v>4.5999999999999996</v>
      </c>
      <c r="H8" s="10">
        <f>'ranking-standaryzacja'!H8</f>
        <v>17.600000000000001</v>
      </c>
      <c r="I8" s="10">
        <f>'ranking-standaryzacja'!I8</f>
        <v>18.600000000000001</v>
      </c>
      <c r="J8" s="10">
        <f>'ranking-standaryzacja'!J8</f>
        <v>0</v>
      </c>
      <c r="K8" s="10">
        <f>'ranking-standaryzacja'!K8</f>
        <v>306</v>
      </c>
      <c r="L8" s="12">
        <f>'ranking-standaryzacja'!L8</f>
        <v>8.6</v>
      </c>
      <c r="M8" s="12">
        <f>'ranking-standaryzacja'!M8</f>
        <v>6.3</v>
      </c>
      <c r="N8" s="12">
        <f>'ranking-standaryzacja'!N8</f>
        <v>9</v>
      </c>
      <c r="O8" s="12">
        <f>'ranking-standaryzacja'!O8</f>
        <v>3394</v>
      </c>
      <c r="P8" s="12">
        <f>'ranking-standaryzacja'!P8</f>
        <v>0.78</v>
      </c>
      <c r="Q8" s="12">
        <f>'ranking-standaryzacja'!Q8</f>
        <v>2.2599999999999998</v>
      </c>
      <c r="R8" s="12">
        <f>'ranking-standaryzacja'!R8</f>
        <v>2.02</v>
      </c>
      <c r="S8" s="12">
        <f>'ranking-standaryzacja'!S8</f>
        <v>0.28999999999999998</v>
      </c>
      <c r="T8" s="10">
        <f>'ranking-standaryzacja'!T8</f>
        <v>9.9</v>
      </c>
      <c r="U8" s="10">
        <f>'ranking-standaryzacja'!U8</f>
        <v>15.3</v>
      </c>
      <c r="V8" s="12">
        <f>'ranking-standaryzacja'!V8</f>
        <v>106.25</v>
      </c>
    </row>
    <row r="9" spans="1:22" x14ac:dyDescent="0.2">
      <c r="A9" t="str">
        <f>'ranking-standaryzacja'!A9</f>
        <v>Dania</v>
      </c>
      <c r="B9" s="12">
        <f>'ranking-standaryzacja'!B9</f>
        <v>7</v>
      </c>
      <c r="C9" s="12">
        <f>'ranking-standaryzacja'!C9</f>
        <v>102.6</v>
      </c>
      <c r="D9" s="10">
        <f>'ranking-standaryzacja'!D9</f>
        <v>231.76190476190476</v>
      </c>
      <c r="E9" s="10">
        <f>'ranking-standaryzacja'!E9</f>
        <v>-20.100000000000001</v>
      </c>
      <c r="F9" s="10">
        <f>'ranking-standaryzacja'!F9</f>
        <v>3.9</v>
      </c>
      <c r="G9" s="10">
        <f>'ranking-standaryzacja'!G9</f>
        <v>7.3</v>
      </c>
      <c r="H9" s="10">
        <f>'ranking-standaryzacja'!H9</f>
        <v>18.399999999999999</v>
      </c>
      <c r="I9" s="10">
        <f>'ranking-standaryzacja'!I9</f>
        <v>27</v>
      </c>
      <c r="J9" s="10">
        <f>'ranking-standaryzacja'!J9</f>
        <v>7</v>
      </c>
      <c r="K9" s="10">
        <f>'ranking-standaryzacja'!K9</f>
        <v>830</v>
      </c>
      <c r="L9" s="12">
        <f>'ranking-standaryzacja'!L9</f>
        <v>18.600000000000001</v>
      </c>
      <c r="M9" s="12">
        <f>'ranking-standaryzacja'!M9</f>
        <v>2.8</v>
      </c>
      <c r="N9" s="12">
        <f>'ranking-standaryzacja'!N9</f>
        <v>5.6</v>
      </c>
      <c r="O9" s="12">
        <f>'ranking-standaryzacja'!O9</f>
        <v>4272</v>
      </c>
      <c r="P9" s="12">
        <f>'ranking-standaryzacja'!P9</f>
        <v>0.41</v>
      </c>
      <c r="Q9" s="12">
        <f>'ranking-standaryzacja'!Q9</f>
        <v>4.17</v>
      </c>
      <c r="R9" s="12">
        <f>'ranking-standaryzacja'!R9</f>
        <v>2.56</v>
      </c>
      <c r="S9" s="12">
        <f>'ranking-standaryzacja'!S9</f>
        <v>7.0000000000000007E-2</v>
      </c>
      <c r="T9" s="10">
        <f>'ranking-standaryzacja'!T9</f>
        <v>8</v>
      </c>
      <c r="U9" s="10">
        <f>'ranking-standaryzacja'!U9</f>
        <v>16.3</v>
      </c>
      <c r="V9" s="12">
        <f>'ranking-standaryzacja'!V9</f>
        <v>68.575000000000003</v>
      </c>
    </row>
    <row r="10" spans="1:22" x14ac:dyDescent="0.2">
      <c r="A10" t="str">
        <f>'ranking-standaryzacja'!A10</f>
        <v>Estonia</v>
      </c>
      <c r="B10" s="12">
        <f>'ranking-standaryzacja'!B10</f>
        <v>16</v>
      </c>
      <c r="C10" s="12">
        <f>'ranking-standaryzacja'!C10</f>
        <v>102.4</v>
      </c>
      <c r="D10" s="10">
        <f>'ranking-standaryzacja'!D10</f>
        <v>207</v>
      </c>
      <c r="E10" s="10">
        <f>'ranking-standaryzacja'!E10</f>
        <v>24.7</v>
      </c>
      <c r="F10" s="10">
        <f>'ranking-standaryzacja'!F10</f>
        <v>52</v>
      </c>
      <c r="G10" s="10">
        <f>'ranking-standaryzacja'!G10</f>
        <v>14.2</v>
      </c>
      <c r="H10" s="10">
        <f>'ranking-standaryzacja'!H10</f>
        <v>18</v>
      </c>
      <c r="I10" s="10">
        <f>'ranking-standaryzacja'!I10</f>
        <v>26.4</v>
      </c>
      <c r="J10" s="10">
        <f>'ranking-standaryzacja'!J10</f>
        <v>-5</v>
      </c>
      <c r="K10" s="10">
        <f>'ranking-standaryzacja'!K10</f>
        <v>392</v>
      </c>
      <c r="L10" s="12">
        <f>'ranking-standaryzacja'!L10</f>
        <v>18.899999999999999</v>
      </c>
      <c r="M10" s="12">
        <f>'ranking-standaryzacja'!M10</f>
        <v>10.5</v>
      </c>
      <c r="N10" s="12">
        <f>'ranking-standaryzacja'!N10</f>
        <v>9.6</v>
      </c>
      <c r="O10" s="12">
        <f>'ranking-standaryzacja'!O10</f>
        <v>2343</v>
      </c>
      <c r="P10" s="12">
        <f>'ranking-standaryzacja'!P10</f>
        <v>0.69</v>
      </c>
      <c r="Q10" s="12">
        <f>'ranking-standaryzacja'!Q10</f>
        <v>2.3199999999999998</v>
      </c>
      <c r="R10" s="12">
        <f>'ranking-standaryzacja'!R10</f>
        <v>0</v>
      </c>
      <c r="S10" s="12">
        <f>'ranking-standaryzacja'!S10</f>
        <v>0.15</v>
      </c>
      <c r="T10" s="10">
        <f>'ranking-standaryzacja'!T10</f>
        <v>12</v>
      </c>
      <c r="U10" s="10">
        <f>'ranking-standaryzacja'!U10</f>
        <v>21.8</v>
      </c>
      <c r="V10" s="12">
        <f>'ranking-standaryzacja'!V10</f>
        <v>28.25</v>
      </c>
    </row>
    <row r="11" spans="1:22" x14ac:dyDescent="0.2">
      <c r="A11" t="str">
        <f>'ranking-standaryzacja'!A11</f>
        <v>Finlandia</v>
      </c>
      <c r="B11" s="12">
        <f>'ranking-standaryzacja'!B11</f>
        <v>13</v>
      </c>
      <c r="C11" s="12">
        <f>'ranking-standaryzacja'!C11</f>
        <v>105.4</v>
      </c>
      <c r="D11" s="10">
        <f>'ranking-standaryzacja'!D11</f>
        <v>231.76190476190476</v>
      </c>
      <c r="E11" s="10">
        <f>'ranking-standaryzacja'!E11</f>
        <v>54.1</v>
      </c>
      <c r="F11" s="10">
        <f>'ranking-standaryzacja'!F11</f>
        <v>13.2</v>
      </c>
      <c r="G11" s="10">
        <f>'ranking-standaryzacja'!G11</f>
        <v>8.8000000000000007</v>
      </c>
      <c r="H11" s="10">
        <f>'ranking-standaryzacja'!H11</f>
        <v>15.5</v>
      </c>
      <c r="I11" s="10">
        <f>'ranking-standaryzacja'!I11</f>
        <v>39</v>
      </c>
      <c r="J11" s="10">
        <f>'ranking-standaryzacja'!J11</f>
        <v>5</v>
      </c>
      <c r="K11" s="10">
        <f>'ranking-standaryzacja'!K11</f>
        <v>521</v>
      </c>
      <c r="L11" s="12">
        <f>'ranking-standaryzacja'!L11</f>
        <v>31.3</v>
      </c>
      <c r="M11" s="12">
        <f>'ranking-standaryzacja'!M11</f>
        <v>53.5</v>
      </c>
      <c r="N11" s="12">
        <f>'ranking-standaryzacja'!N11</f>
        <v>6.5</v>
      </c>
      <c r="O11" s="12">
        <f>'ranking-standaryzacja'!O11</f>
        <v>486</v>
      </c>
      <c r="P11" s="12">
        <f>'ranking-standaryzacja'!P11</f>
        <v>0.39</v>
      </c>
      <c r="Q11" s="12">
        <f>'ranking-standaryzacja'!Q11</f>
        <v>2.6</v>
      </c>
      <c r="R11" s="12">
        <f>'ranking-standaryzacja'!R11</f>
        <v>5.3</v>
      </c>
      <c r="S11" s="12">
        <f>'ranking-standaryzacja'!S11</f>
        <v>0.28999999999999998</v>
      </c>
      <c r="T11" s="10">
        <f>'ranking-standaryzacja'!T11</f>
        <v>16.5</v>
      </c>
      <c r="U11" s="10">
        <f>'ranking-standaryzacja'!U11</f>
        <v>17.399999999999999</v>
      </c>
      <c r="V11" s="12">
        <f>'ranking-standaryzacja'!V11</f>
        <v>132.69999999999999</v>
      </c>
    </row>
    <row r="12" spans="1:22" x14ac:dyDescent="0.2">
      <c r="A12" t="str">
        <f>'ranking-standaryzacja'!A12</f>
        <v>Francja</v>
      </c>
      <c r="B12" s="12">
        <f>'ranking-standaryzacja'!B12</f>
        <v>8</v>
      </c>
      <c r="C12" s="12">
        <f>'ranking-standaryzacja'!C12</f>
        <v>113.3</v>
      </c>
      <c r="D12" s="10">
        <f>'ranking-standaryzacja'!D12</f>
        <v>853</v>
      </c>
      <c r="E12" s="10">
        <f>'ranking-standaryzacja'!E12</f>
        <v>50.6</v>
      </c>
      <c r="F12" s="10">
        <f>'ranking-standaryzacja'!F12</f>
        <v>5.4</v>
      </c>
      <c r="G12" s="10">
        <f>'ranking-standaryzacja'!G12</f>
        <v>5.0999999999999996</v>
      </c>
      <c r="H12" s="10">
        <f>'ranking-standaryzacja'!H12</f>
        <v>17.8</v>
      </c>
      <c r="I12" s="10">
        <f>'ranking-standaryzacja'!I12</f>
        <v>13.9</v>
      </c>
      <c r="J12" s="10">
        <f>'ranking-standaryzacja'!J12</f>
        <v>4</v>
      </c>
      <c r="K12" s="10">
        <f>'ranking-standaryzacja'!K12</f>
        <v>541</v>
      </c>
      <c r="L12" s="12">
        <f>'ranking-standaryzacja'!L12</f>
        <v>11.3</v>
      </c>
      <c r="M12" s="12">
        <f>'ranking-standaryzacja'!M12</f>
        <v>126.9</v>
      </c>
      <c r="N12" s="12">
        <f>'ranking-standaryzacja'!N12</f>
        <v>2</v>
      </c>
      <c r="O12" s="12">
        <f>'ranking-standaryzacja'!O12</f>
        <v>1587</v>
      </c>
      <c r="P12" s="12">
        <f>'ranking-standaryzacja'!P12</f>
        <v>0.53999999999999992</v>
      </c>
      <c r="Q12" s="12">
        <f>'ranking-standaryzacja'!Q12</f>
        <v>1.84</v>
      </c>
      <c r="R12" s="12">
        <f>'ranking-standaryzacja'!R12</f>
        <v>38.909999999999997</v>
      </c>
      <c r="S12" s="12">
        <f>'ranking-standaryzacja'!S12</f>
        <v>0.33</v>
      </c>
      <c r="T12" s="10">
        <f>'ranking-standaryzacja'!T12</f>
        <v>19</v>
      </c>
      <c r="U12" s="10">
        <f>'ranking-standaryzacja'!U12</f>
        <v>18.5</v>
      </c>
      <c r="V12" s="12">
        <f>'ranking-standaryzacja'!V12</f>
        <v>393.4</v>
      </c>
    </row>
    <row r="13" spans="1:22" x14ac:dyDescent="0.2">
      <c r="A13" t="str">
        <f>'ranking-standaryzacja'!A13</f>
        <v>Grecja</v>
      </c>
      <c r="B13" s="12">
        <f>'ranking-standaryzacja'!B13</f>
        <v>16</v>
      </c>
      <c r="C13" s="12">
        <f>'ranking-standaryzacja'!C13</f>
        <v>86.7</v>
      </c>
      <c r="D13" s="10">
        <f>'ranking-standaryzacja'!D13</f>
        <v>205</v>
      </c>
      <c r="E13" s="10">
        <f>'ranking-standaryzacja'!E13</f>
        <v>73.3</v>
      </c>
      <c r="F13" s="10">
        <f>'ranking-standaryzacja'!F13</f>
        <v>40.1</v>
      </c>
      <c r="G13" s="10">
        <f>'ranking-standaryzacja'!G13</f>
        <v>9.4</v>
      </c>
      <c r="H13" s="10">
        <f>'ranking-standaryzacja'!H13</f>
        <v>22.3</v>
      </c>
      <c r="I13" s="10">
        <f>'ranking-standaryzacja'!I13</f>
        <v>21</v>
      </c>
      <c r="J13" s="10">
        <f>'ranking-standaryzacja'!J13</f>
        <v>2</v>
      </c>
      <c r="K13" s="10">
        <f>'ranking-standaryzacja'!K13</f>
        <v>458</v>
      </c>
      <c r="L13" s="12">
        <f>'ranking-standaryzacja'!L13</f>
        <v>8</v>
      </c>
      <c r="M13" s="12">
        <f>'ranking-standaryzacja'!M13</f>
        <v>11.2</v>
      </c>
      <c r="N13" s="12">
        <f>'ranking-standaryzacja'!N13</f>
        <v>7.8</v>
      </c>
      <c r="O13" s="12">
        <f>'ranking-standaryzacja'!O13</f>
        <v>3219</v>
      </c>
      <c r="P13" s="12">
        <f>'ranking-standaryzacja'!P13</f>
        <v>0.41</v>
      </c>
      <c r="Q13" s="12">
        <f>'ranking-standaryzacja'!Q13</f>
        <v>2.0499999999999998</v>
      </c>
      <c r="R13" s="12">
        <f>'ranking-standaryzacja'!R13</f>
        <v>0</v>
      </c>
      <c r="S13" s="12">
        <f>'ranking-standaryzacja'!S13</f>
        <v>0.23</v>
      </c>
      <c r="T13" s="10">
        <f>'ranking-standaryzacja'!T13</f>
        <v>21.9</v>
      </c>
      <c r="U13" s="10">
        <f>'ranking-standaryzacja'!U13</f>
        <v>28.1</v>
      </c>
      <c r="V13" s="12">
        <f>'ranking-standaryzacja'!V13</f>
        <v>145.53229055046864</v>
      </c>
    </row>
    <row r="14" spans="1:22" x14ac:dyDescent="0.2">
      <c r="A14" t="str">
        <f>'ranking-standaryzacja'!A14</f>
        <v>Hiszpania</v>
      </c>
      <c r="B14" s="12">
        <f>'ranking-standaryzacja'!B14</f>
        <v>23</v>
      </c>
      <c r="C14" s="12">
        <f>'ranking-standaryzacja'!C14</f>
        <v>109.7</v>
      </c>
      <c r="D14" s="10">
        <f>'ranking-standaryzacja'!D14</f>
        <v>84</v>
      </c>
      <c r="E14" s="10">
        <f>'ranking-standaryzacja'!E14</f>
        <v>81.3</v>
      </c>
      <c r="F14" s="10">
        <f>'ranking-standaryzacja'!F14</f>
        <v>11</v>
      </c>
      <c r="G14" s="10">
        <f>'ranking-standaryzacja'!G14</f>
        <v>4.4000000000000004</v>
      </c>
      <c r="H14" s="10">
        <f>'ranking-standaryzacja'!H14</f>
        <v>22</v>
      </c>
      <c r="I14" s="10">
        <f>'ranking-standaryzacja'!I14</f>
        <v>17.7</v>
      </c>
      <c r="J14" s="10">
        <f>'ranking-standaryzacja'!J14</f>
        <v>-2</v>
      </c>
      <c r="K14" s="10">
        <f>'ranking-standaryzacja'!K14</f>
        <v>551</v>
      </c>
      <c r="L14" s="12">
        <f>'ranking-standaryzacja'!L14</f>
        <v>10.8</v>
      </c>
      <c r="M14" s="12">
        <f>'ranking-standaryzacja'!M14</f>
        <v>106.7</v>
      </c>
      <c r="N14" s="12">
        <f>'ranking-standaryzacja'!N14</f>
        <v>5.3</v>
      </c>
      <c r="O14" s="12">
        <f>'ranking-standaryzacja'!O14</f>
        <v>163</v>
      </c>
      <c r="P14" s="12">
        <f>'ranking-standaryzacja'!P14</f>
        <v>0.28999999999999998</v>
      </c>
      <c r="Q14" s="12">
        <f>'ranking-standaryzacja'!Q14</f>
        <v>1.63</v>
      </c>
      <c r="R14" s="12">
        <f>'ranking-standaryzacja'!R14</f>
        <v>19.260000000000002</v>
      </c>
      <c r="S14" s="12">
        <f>'ranking-standaryzacja'!S14</f>
        <v>0.24</v>
      </c>
      <c r="T14" s="10">
        <f>'ranking-standaryzacja'!T14</f>
        <v>24.5</v>
      </c>
      <c r="U14" s="10">
        <f>'ranking-standaryzacja'!U14</f>
        <v>23.8</v>
      </c>
      <c r="V14" s="12">
        <f>'ranking-standaryzacja'!V14</f>
        <v>259.75</v>
      </c>
    </row>
    <row r="15" spans="1:22" x14ac:dyDescent="0.2">
      <c r="A15" t="str">
        <f>'ranking-standaryzacja'!A15</f>
        <v>Holandia</v>
      </c>
      <c r="B15" s="12">
        <f>'ranking-standaryzacja'!B15</f>
        <v>8</v>
      </c>
      <c r="C15" s="12">
        <f>'ranking-standaryzacja'!C15</f>
        <v>115.3</v>
      </c>
      <c r="D15" s="10">
        <f>'ranking-standaryzacja'!D15</f>
        <v>1</v>
      </c>
      <c r="E15" s="10">
        <f>'ranking-standaryzacja'!E15</f>
        <v>34.299999999999997</v>
      </c>
      <c r="F15" s="10">
        <f>'ranking-standaryzacja'!F15</f>
        <v>3.1</v>
      </c>
      <c r="G15" s="10">
        <f>'ranking-standaryzacja'!G15</f>
        <v>2</v>
      </c>
      <c r="H15" s="10">
        <f>'ranking-standaryzacja'!H15</f>
        <v>29.3</v>
      </c>
      <c r="I15" s="10">
        <f>'ranking-standaryzacja'!I15</f>
        <v>12.3</v>
      </c>
      <c r="J15" s="10">
        <f>'ranking-standaryzacja'!J15</f>
        <v>8</v>
      </c>
      <c r="K15" s="10">
        <f>'ranking-standaryzacja'!K15</f>
        <v>600</v>
      </c>
      <c r="L15" s="12">
        <f>'ranking-standaryzacja'!L15</f>
        <v>3.6</v>
      </c>
      <c r="M15" s="12">
        <f>'ranking-standaryzacja'!M15</f>
        <v>0.4</v>
      </c>
      <c r="N15" s="12">
        <f>'ranking-standaryzacja'!N15</f>
        <v>2.6</v>
      </c>
      <c r="O15" s="12">
        <f>'ranking-standaryzacja'!O15</f>
        <v>1535</v>
      </c>
      <c r="P15" s="12">
        <f>'ranking-standaryzacja'!P15</f>
        <v>0.14000000000000001</v>
      </c>
      <c r="Q15" s="12">
        <f>'ranking-standaryzacja'!Q15</f>
        <v>3.48</v>
      </c>
      <c r="R15" s="12">
        <f>'ranking-standaryzacja'!R15</f>
        <v>8.9</v>
      </c>
      <c r="S15" s="12">
        <f>'ranking-standaryzacja'!S15</f>
        <v>0.2</v>
      </c>
      <c r="T15" s="10">
        <f>'ranking-standaryzacja'!T15</f>
        <v>8.6</v>
      </c>
      <c r="U15" s="10">
        <f>'ranking-standaryzacja'!U15</f>
        <v>14.9</v>
      </c>
      <c r="V15" s="12">
        <f>'ranking-standaryzacja'!V15</f>
        <v>130.75</v>
      </c>
    </row>
    <row r="16" spans="1:22" x14ac:dyDescent="0.2">
      <c r="A16" t="str">
        <f>'ranking-standaryzacja'!A16</f>
        <v>Irlandia</v>
      </c>
      <c r="B16" s="12">
        <f>'ranking-standaryzacja'!B16</f>
        <v>11</v>
      </c>
      <c r="C16" s="12">
        <f>'ranking-standaryzacja'!C16</f>
        <v>111.6</v>
      </c>
      <c r="D16" s="10">
        <f>'ranking-standaryzacja'!D16</f>
        <v>98</v>
      </c>
      <c r="E16" s="10">
        <f>'ranking-standaryzacja'!E16</f>
        <v>90.4</v>
      </c>
      <c r="F16" s="10">
        <f>'ranking-standaryzacja'!F16</f>
        <v>10.6</v>
      </c>
      <c r="G16" s="10">
        <f>'ranking-standaryzacja'!G16</f>
        <v>6.3</v>
      </c>
      <c r="H16" s="10">
        <f>'ranking-standaryzacja'!H16</f>
        <v>12</v>
      </c>
      <c r="I16" s="10">
        <f>'ranking-standaryzacja'!I16</f>
        <v>35.799999999999997</v>
      </c>
      <c r="J16" s="10">
        <f>'ranking-standaryzacja'!J16</f>
        <v>1</v>
      </c>
      <c r="K16" s="10">
        <f>'ranking-standaryzacja'!K16</f>
        <v>718</v>
      </c>
      <c r="L16" s="12">
        <f>'ranking-standaryzacja'!L16</f>
        <v>4.0999999999999996</v>
      </c>
      <c r="M16" s="12">
        <f>'ranking-standaryzacja'!M16</f>
        <v>11.1</v>
      </c>
      <c r="N16" s="12">
        <f>'ranking-standaryzacja'!N16</f>
        <v>1</v>
      </c>
      <c r="O16" s="12">
        <f>'ranking-standaryzacja'!O16</f>
        <v>957</v>
      </c>
      <c r="P16" s="12">
        <f>'ranking-standaryzacja'!P16</f>
        <v>0.41</v>
      </c>
      <c r="Q16" s="12">
        <f>'ranking-standaryzacja'!Q16</f>
        <v>2.2999999999999998</v>
      </c>
      <c r="R16" s="12">
        <f>'ranking-standaryzacja'!R16</f>
        <v>3.85</v>
      </c>
      <c r="S16" s="12">
        <f>'ranking-standaryzacja'!S16</f>
        <v>0.09</v>
      </c>
      <c r="T16" s="10">
        <f>'ranking-standaryzacja'!T16</f>
        <v>13.5</v>
      </c>
      <c r="U16" s="10">
        <f>'ranking-standaryzacja'!U16</f>
        <v>23.7</v>
      </c>
      <c r="V16" s="12">
        <f>'ranking-standaryzacja'!V16</f>
        <v>21.266666666666666</v>
      </c>
    </row>
    <row r="17" spans="1:22" x14ac:dyDescent="0.2">
      <c r="A17" t="str">
        <f>'ranking-standaryzacja'!A17</f>
        <v>Litwa</v>
      </c>
      <c r="B17" s="12">
        <f>'ranking-standaryzacja'!B17</f>
        <v>10</v>
      </c>
      <c r="C17" s="12">
        <f>'ranking-standaryzacja'!C17</f>
        <v>99.6</v>
      </c>
      <c r="D17" s="10">
        <f>'ranking-standaryzacja'!D17</f>
        <v>158</v>
      </c>
      <c r="E17" s="10">
        <f>'ranking-standaryzacja'!E17</f>
        <v>57.8</v>
      </c>
      <c r="F17" s="10">
        <f>'ranking-standaryzacja'!F17</f>
        <v>7.1</v>
      </c>
      <c r="G17" s="10">
        <f>'ranking-standaryzacja'!G17</f>
        <v>9</v>
      </c>
      <c r="H17" s="10">
        <f>'ranking-standaryzacja'!H17</f>
        <v>16.399999999999999</v>
      </c>
      <c r="I17" s="10">
        <f>'ranking-standaryzacja'!I17</f>
        <v>16.2</v>
      </c>
      <c r="J17" s="10">
        <f>'ranking-standaryzacja'!J17</f>
        <v>6</v>
      </c>
      <c r="K17" s="10">
        <f>'ranking-standaryzacja'!K17</f>
        <v>428</v>
      </c>
      <c r="L17" s="12">
        <f>'ranking-standaryzacja'!L17</f>
        <v>17.8</v>
      </c>
      <c r="M17" s="12">
        <f>'ranking-standaryzacja'!M17</f>
        <v>9.6999999999999993</v>
      </c>
      <c r="N17" s="12">
        <f>'ranking-standaryzacja'!N17</f>
        <v>4.5999999999999996</v>
      </c>
      <c r="O17" s="12">
        <f>'ranking-standaryzacja'!O17</f>
        <v>305</v>
      </c>
      <c r="P17" s="12">
        <f>'ranking-standaryzacja'!P17</f>
        <v>0.37</v>
      </c>
      <c r="Q17" s="12">
        <f>'ranking-standaryzacja'!Q17</f>
        <v>1.63</v>
      </c>
      <c r="R17" s="12">
        <f>'ranking-standaryzacja'!R17</f>
        <v>1</v>
      </c>
      <c r="S17" s="12">
        <f>'ranking-standaryzacja'!S17</f>
        <v>0.18</v>
      </c>
      <c r="T17" s="10">
        <f>'ranking-standaryzacja'!T17</f>
        <v>13.3</v>
      </c>
      <c r="U17" s="10">
        <f>'ranking-standaryzacja'!U17</f>
        <v>28.3</v>
      </c>
      <c r="V17" s="12">
        <f>'ranking-standaryzacja'!V17</f>
        <v>36.933333333333337</v>
      </c>
    </row>
    <row r="18" spans="1:22" x14ac:dyDescent="0.2">
      <c r="A18" t="str">
        <f>'ranking-standaryzacja'!A18</f>
        <v>Luksemburg</v>
      </c>
      <c r="B18" s="12">
        <f>'ranking-standaryzacja'!B18</f>
        <v>15</v>
      </c>
      <c r="C18" s="12">
        <f>'ranking-standaryzacja'!C18</f>
        <v>130.69999999999999</v>
      </c>
      <c r="D18" s="10">
        <f>'ranking-standaryzacja'!D18</f>
        <v>157</v>
      </c>
      <c r="E18" s="10">
        <f>'ranking-standaryzacja'!E18</f>
        <v>97.5</v>
      </c>
      <c r="F18" s="10">
        <f>'ranking-standaryzacja'!F18</f>
        <v>3.5</v>
      </c>
      <c r="G18" s="10">
        <f>'ranking-standaryzacja'!G18</f>
        <v>5.3</v>
      </c>
      <c r="H18" s="10">
        <f>'ranking-standaryzacja'!H18</f>
        <v>20</v>
      </c>
      <c r="I18" s="10">
        <f>'ranking-standaryzacja'!I18</f>
        <v>22.7</v>
      </c>
      <c r="J18" s="10">
        <f>'ranking-standaryzacja'!J18</f>
        <v>4</v>
      </c>
      <c r="K18" s="10">
        <f>'ranking-standaryzacja'!K18</f>
        <v>697</v>
      </c>
      <c r="L18" s="12">
        <f>'ranking-standaryzacja'!L18</f>
        <v>2.8</v>
      </c>
      <c r="M18" s="12">
        <f>'ranking-standaryzacja'!M18</f>
        <v>1.1000000000000001</v>
      </c>
      <c r="N18" s="12">
        <f>'ranking-standaryzacja'!N18</f>
        <v>2.7</v>
      </c>
      <c r="O18" s="12">
        <f>'ranking-standaryzacja'!O18</f>
        <v>487</v>
      </c>
      <c r="P18" s="12">
        <f>'ranking-standaryzacja'!P18</f>
        <v>0.41</v>
      </c>
      <c r="Q18" s="12">
        <f>'ranking-standaryzacja'!Q18</f>
        <v>2.59</v>
      </c>
      <c r="R18" s="12">
        <f>'ranking-standaryzacja'!R18</f>
        <v>0.83</v>
      </c>
      <c r="S18" s="12">
        <f>'ranking-standaryzacja'!S18</f>
        <v>0.26</v>
      </c>
      <c r="T18" s="10">
        <f>'ranking-standaryzacja'!T18</f>
        <v>17.3</v>
      </c>
      <c r="U18" s="10">
        <f>'ranking-standaryzacja'!U18</f>
        <v>15.5</v>
      </c>
      <c r="V18" s="12">
        <f>'ranking-standaryzacja'!V18</f>
        <v>10</v>
      </c>
    </row>
    <row r="19" spans="1:22" x14ac:dyDescent="0.2">
      <c r="A19" t="str">
        <f>'ranking-standaryzacja'!A19</f>
        <v>Łotwa</v>
      </c>
      <c r="B19" s="12">
        <f>'ranking-standaryzacja'!B19</f>
        <v>11</v>
      </c>
      <c r="C19" s="12">
        <f>'ranking-standaryzacja'!C19</f>
        <v>147.5</v>
      </c>
      <c r="D19" s="10">
        <f>'ranking-standaryzacja'!D19</f>
        <v>2</v>
      </c>
      <c r="E19" s="10">
        <f>'ranking-standaryzacja'!E19</f>
        <v>58.8</v>
      </c>
      <c r="F19" s="10">
        <f>'ranking-standaryzacja'!F19</f>
        <v>3</v>
      </c>
      <c r="G19" s="10">
        <f>'ranking-standaryzacja'!G19</f>
        <v>12.2</v>
      </c>
      <c r="H19" s="10">
        <f>'ranking-standaryzacja'!H19</f>
        <v>20.6</v>
      </c>
      <c r="I19" s="10">
        <f>'ranking-standaryzacja'!I19</f>
        <v>19.100000000000001</v>
      </c>
      <c r="J19" s="10">
        <f>'ranking-standaryzacja'!J19</f>
        <v>1</v>
      </c>
      <c r="K19" s="10">
        <f>'ranking-standaryzacja'!K19</f>
        <v>345</v>
      </c>
      <c r="L19" s="12">
        <f>'ranking-standaryzacja'!L19</f>
        <v>29.8</v>
      </c>
      <c r="M19" s="12">
        <f>'ranking-standaryzacja'!M19</f>
        <v>18.5</v>
      </c>
      <c r="N19" s="12">
        <f>'ranking-standaryzacja'!N19</f>
        <v>8.9</v>
      </c>
      <c r="O19" s="12">
        <f>'ranking-standaryzacja'!O19</f>
        <v>10947</v>
      </c>
      <c r="P19" s="12">
        <f>'ranking-standaryzacja'!P19</f>
        <v>0.47</v>
      </c>
      <c r="Q19" s="12">
        <f>'ranking-standaryzacja'!Q19</f>
        <v>2.08</v>
      </c>
      <c r="R19" s="12">
        <f>'ranking-standaryzacja'!R19</f>
        <v>0</v>
      </c>
      <c r="S19" s="12">
        <f>'ranking-standaryzacja'!S19</f>
        <v>0.16</v>
      </c>
      <c r="T19" s="10">
        <f>'ranking-standaryzacja'!T19</f>
        <v>13.6</v>
      </c>
      <c r="U19" s="10">
        <f>'ranking-standaryzacja'!U19</f>
        <v>34.200000000000003</v>
      </c>
      <c r="V19" s="12">
        <f>'ranking-standaryzacja'!V19</f>
        <v>27.4</v>
      </c>
    </row>
    <row r="20" spans="1:22" x14ac:dyDescent="0.2">
      <c r="A20" t="str">
        <f>'ranking-standaryzacja'!A20</f>
        <v>Malta</v>
      </c>
      <c r="B20" s="12">
        <f>'ranking-standaryzacja'!B20</f>
        <v>13</v>
      </c>
      <c r="C20" s="12">
        <f>'ranking-standaryzacja'!C20</f>
        <v>139.80000000000001</v>
      </c>
      <c r="D20" s="10">
        <f>'ranking-standaryzacja'!D20</f>
        <v>231.76190476190473</v>
      </c>
      <c r="E20" s="10">
        <f>'ranking-standaryzacja'!E20</f>
        <v>100</v>
      </c>
      <c r="F20" s="10">
        <f>'ranking-standaryzacja'!F20</f>
        <v>26.3</v>
      </c>
      <c r="G20" s="10">
        <f>'ranking-standaryzacja'!G20</f>
        <v>5.4</v>
      </c>
      <c r="H20" s="10">
        <f>'ranking-standaryzacja'!H20</f>
        <v>24.5</v>
      </c>
      <c r="I20" s="10">
        <f>'ranking-standaryzacja'!I20</f>
        <v>7.7</v>
      </c>
      <c r="J20" s="10">
        <f>'ranking-standaryzacja'!J20</f>
        <v>43</v>
      </c>
      <c r="K20" s="10">
        <f>'ranking-standaryzacja'!K20</f>
        <v>674</v>
      </c>
      <c r="L20" s="12">
        <f>'ranking-standaryzacja'!L20</f>
        <v>0.2</v>
      </c>
      <c r="M20" s="12">
        <f>'ranking-standaryzacja'!M20</f>
        <v>0</v>
      </c>
      <c r="N20" s="12">
        <f>'ranking-standaryzacja'!N20</f>
        <v>0.4</v>
      </c>
      <c r="O20" s="12">
        <f>'ranking-standaryzacja'!O20</f>
        <v>618</v>
      </c>
      <c r="P20" s="12">
        <f>'ranking-standaryzacja'!P20</f>
        <v>0.41</v>
      </c>
      <c r="Q20" s="12">
        <f>'ranking-standaryzacja'!Q20</f>
        <v>3.26</v>
      </c>
      <c r="R20" s="12">
        <f>'ranking-standaryzacja'!R20</f>
        <v>0</v>
      </c>
      <c r="S20" s="12">
        <f>'ranking-standaryzacja'!S20</f>
        <v>0.02</v>
      </c>
      <c r="T20" s="10">
        <f>'ranking-standaryzacja'!T20</f>
        <v>12.4</v>
      </c>
      <c r="U20" s="10">
        <f>'ranking-standaryzacja'!U20</f>
        <v>20.100000000000001</v>
      </c>
      <c r="V20" s="12">
        <f>'ranking-standaryzacja'!V20</f>
        <v>143.91419305977459</v>
      </c>
    </row>
    <row r="21" spans="1:22" x14ac:dyDescent="0.2">
      <c r="A21" t="str">
        <f>'ranking-standaryzacja'!A21</f>
        <v>Niemcy</v>
      </c>
      <c r="B21" s="12">
        <f>'ranking-standaryzacja'!B21</f>
        <v>10</v>
      </c>
      <c r="C21" s="12">
        <f>'ranking-standaryzacja'!C21</f>
        <v>121.9</v>
      </c>
      <c r="D21" s="10">
        <f>'ranking-standaryzacja'!D21</f>
        <v>691</v>
      </c>
      <c r="E21" s="10">
        <f>'ranking-standaryzacja'!E21</f>
        <v>61</v>
      </c>
      <c r="F21" s="10">
        <f>'ranking-standaryzacja'!F21</f>
        <v>5.5</v>
      </c>
      <c r="G21" s="10">
        <f>'ranking-standaryzacja'!G21</f>
        <v>2.8</v>
      </c>
      <c r="H21" s="10">
        <f>'ranking-standaryzacja'!H21</f>
        <v>26.3</v>
      </c>
      <c r="I21" s="10">
        <f>'ranking-standaryzacja'!I21</f>
        <v>16.2</v>
      </c>
      <c r="J21" s="10">
        <f>'ranking-standaryzacja'!J21</f>
        <v>-1</v>
      </c>
      <c r="K21" s="10">
        <f>'ranking-standaryzacja'!K21</f>
        <v>589</v>
      </c>
      <c r="L21" s="12">
        <f>'ranking-standaryzacja'!L21</f>
        <v>8.6</v>
      </c>
      <c r="M21" s="12">
        <f>'ranking-standaryzacja'!M21</f>
        <v>26.1</v>
      </c>
      <c r="N21" s="12">
        <f>'ranking-standaryzacja'!N21</f>
        <v>5.4</v>
      </c>
      <c r="O21" s="12">
        <f>'ranking-standaryzacja'!O21</f>
        <v>430</v>
      </c>
      <c r="P21" s="12">
        <f>'ranking-standaryzacja'!P21</f>
        <v>0.48</v>
      </c>
      <c r="Q21" s="12">
        <f>'ranking-standaryzacja'!Q21</f>
        <v>2.14</v>
      </c>
      <c r="R21" s="12">
        <f>'ranking-standaryzacja'!R21</f>
        <v>92.04</v>
      </c>
      <c r="S21" s="12">
        <f>'ranking-standaryzacja'!S21</f>
        <v>0.36</v>
      </c>
      <c r="T21" s="10">
        <f>'ranking-standaryzacja'!T21</f>
        <v>10.4</v>
      </c>
      <c r="U21" s="10">
        <f>'ranking-standaryzacja'!U21</f>
        <v>20.100000000000001</v>
      </c>
      <c r="V21" s="12">
        <f>'ranking-standaryzacja'!V21</f>
        <v>410.24285714285713</v>
      </c>
    </row>
    <row r="22" spans="1:22" x14ac:dyDescent="0.2">
      <c r="A22" t="str">
        <f>'ranking-standaryzacja'!A22</f>
        <v>Polska</v>
      </c>
      <c r="B22" s="12">
        <f>'ranking-standaryzacja'!B22</f>
        <v>8</v>
      </c>
      <c r="C22" s="12">
        <f>'ranking-standaryzacja'!C22</f>
        <v>115.6</v>
      </c>
      <c r="D22" s="10">
        <f>'ranking-standaryzacja'!D22</f>
        <v>231.76190476190473</v>
      </c>
      <c r="E22" s="10">
        <f>'ranking-standaryzacja'!E22</f>
        <v>30.2</v>
      </c>
      <c r="F22" s="10">
        <f>'ranking-standaryzacja'!F22</f>
        <v>24.6</v>
      </c>
      <c r="G22" s="10">
        <f>'ranking-standaryzacja'!G22</f>
        <v>7</v>
      </c>
      <c r="H22" s="10">
        <f>'ranking-standaryzacja'!H22</f>
        <v>18.7</v>
      </c>
      <c r="I22" s="10">
        <f>'ranking-standaryzacja'!I22</f>
        <v>16.899999999999999</v>
      </c>
      <c r="J22" s="10">
        <f>'ranking-standaryzacja'!J22</f>
        <v>8</v>
      </c>
      <c r="K22" s="10">
        <f>'ranking-standaryzacja'!K22</f>
        <v>320</v>
      </c>
      <c r="L22" s="12">
        <f>'ranking-standaryzacja'!L22</f>
        <v>7.7</v>
      </c>
      <c r="M22" s="12">
        <f>'ranking-standaryzacja'!M22</f>
        <v>45.9</v>
      </c>
      <c r="N22" s="12">
        <f>'ranking-standaryzacja'!N22</f>
        <v>2</v>
      </c>
      <c r="O22" s="12">
        <f>'ranking-standaryzacja'!O22</f>
        <v>4156</v>
      </c>
      <c r="P22" s="12">
        <f>'ranking-standaryzacja'!P22</f>
        <v>0.78</v>
      </c>
      <c r="Q22" s="12">
        <f>'ranking-standaryzacja'!Q22</f>
        <v>2.64</v>
      </c>
      <c r="R22" s="12">
        <f>'ranking-standaryzacja'!R22</f>
        <v>24.8</v>
      </c>
      <c r="S22" s="12">
        <f>'ranking-standaryzacja'!S22</f>
        <v>0.21</v>
      </c>
      <c r="T22" s="10">
        <f>'ranking-standaryzacja'!T22</f>
        <v>17.2</v>
      </c>
      <c r="U22" s="10">
        <f>'ranking-standaryzacja'!U22</f>
        <v>30.5</v>
      </c>
      <c r="V22" s="12">
        <f>'ranking-standaryzacja'!V22</f>
        <v>442.83333333333331</v>
      </c>
    </row>
    <row r="23" spans="1:22" x14ac:dyDescent="0.2">
      <c r="A23" t="str">
        <f>'ranking-standaryzacja'!A23</f>
        <v>Portugalia</v>
      </c>
      <c r="B23" s="12">
        <f>'ranking-standaryzacja'!B23</f>
        <v>17</v>
      </c>
      <c r="C23" s="12">
        <f>'ranking-standaryzacja'!C23</f>
        <v>93.1</v>
      </c>
      <c r="D23" s="10">
        <f>'ranking-standaryzacja'!D23</f>
        <v>116</v>
      </c>
      <c r="E23" s="10">
        <f>'ranking-standaryzacja'!E23</f>
        <v>83.4</v>
      </c>
      <c r="F23" s="10">
        <f>'ranking-standaryzacja'!F23</f>
        <v>10.8</v>
      </c>
      <c r="G23" s="10">
        <f>'ranking-standaryzacja'!G23</f>
        <v>7</v>
      </c>
      <c r="H23" s="10">
        <f>'ranking-standaryzacja'!H23</f>
        <v>24.2</v>
      </c>
      <c r="I23" s="10">
        <f>'ranking-standaryzacja'!I23</f>
        <v>22.2</v>
      </c>
      <c r="J23" s="10">
        <f>'ranking-standaryzacja'!J23</f>
        <v>4</v>
      </c>
      <c r="K23" s="10">
        <f>'ranking-standaryzacja'!K23</f>
        <v>518</v>
      </c>
      <c r="L23" s="12">
        <f>'ranking-standaryzacja'!L23</f>
        <v>23</v>
      </c>
      <c r="M23" s="12">
        <f>'ranking-standaryzacja'!M23</f>
        <v>52.9</v>
      </c>
      <c r="N23" s="12">
        <f>'ranking-standaryzacja'!N23</f>
        <v>5.7</v>
      </c>
      <c r="O23" s="12">
        <f>'ranking-standaryzacja'!O23</f>
        <v>4332</v>
      </c>
      <c r="P23" s="12">
        <f>'ranking-standaryzacja'!P23</f>
        <v>0.27</v>
      </c>
      <c r="Q23" s="12">
        <f>'ranking-standaryzacja'!Q23</f>
        <v>2.48</v>
      </c>
      <c r="R23" s="12">
        <f>'ranking-standaryzacja'!R23</f>
        <v>0.26</v>
      </c>
      <c r="S23" s="12">
        <f>'ranking-standaryzacja'!S23</f>
        <v>0.11</v>
      </c>
      <c r="T23" s="10">
        <f>'ranking-standaryzacja'!T23</f>
        <v>21.6</v>
      </c>
      <c r="U23" s="10">
        <f>'ranking-standaryzacja'!U23</f>
        <v>26</v>
      </c>
      <c r="V23" s="12">
        <f>'ranking-standaryzacja'!V23</f>
        <v>95.699999999999989</v>
      </c>
    </row>
    <row r="24" spans="1:22" x14ac:dyDescent="0.2">
      <c r="A24" t="str">
        <f>'ranking-standaryzacja'!A24</f>
        <v>Rumunia</v>
      </c>
      <c r="B24" s="12">
        <f>'ranking-standaryzacja'!B24</f>
        <v>13</v>
      </c>
      <c r="C24" s="12">
        <f>'ranking-standaryzacja'!C24</f>
        <v>51.9</v>
      </c>
      <c r="D24" s="10">
        <f>'ranking-standaryzacja'!D24</f>
        <v>224</v>
      </c>
      <c r="E24" s="10">
        <f>'ranking-standaryzacja'!E24</f>
        <v>27.9</v>
      </c>
      <c r="F24" s="10">
        <f>'ranking-standaryzacja'!F24</f>
        <v>25.6</v>
      </c>
      <c r="G24" s="10">
        <f>'ranking-standaryzacja'!G24</f>
        <v>8.4</v>
      </c>
      <c r="H24" s="10">
        <f>'ranking-standaryzacja'!H24</f>
        <v>31.3</v>
      </c>
      <c r="I24" s="10">
        <f>'ranking-standaryzacja'!I24</f>
        <v>26.8</v>
      </c>
      <c r="J24" s="10">
        <f>'ranking-standaryzacja'!J24</f>
        <v>1</v>
      </c>
      <c r="K24" s="10">
        <f>'ranking-standaryzacja'!K24</f>
        <v>411</v>
      </c>
      <c r="L24" s="12">
        <f>'ranking-standaryzacja'!L24</f>
        <v>20.5</v>
      </c>
      <c r="M24" s="12">
        <f>'ranking-standaryzacja'!M24</f>
        <v>30.4</v>
      </c>
      <c r="N24" s="12">
        <f>'ranking-standaryzacja'!N24</f>
        <v>1</v>
      </c>
      <c r="O24" s="12">
        <f>'ranking-standaryzacja'!O24</f>
        <v>2869</v>
      </c>
      <c r="P24" s="12">
        <f>'ranking-standaryzacja'!P24</f>
        <v>0.78</v>
      </c>
      <c r="Q24" s="12">
        <f>'ranking-standaryzacja'!Q24</f>
        <v>1.7</v>
      </c>
      <c r="R24" s="12">
        <f>'ranking-standaryzacja'!R24</f>
        <v>2.5</v>
      </c>
      <c r="S24" s="12">
        <f>'ranking-standaryzacja'!S24</f>
        <v>0.23</v>
      </c>
      <c r="T24" s="10">
        <f>'ranking-standaryzacja'!T24</f>
        <v>17.600000000000001</v>
      </c>
      <c r="U24" s="10">
        <f>'ranking-standaryzacja'!U24</f>
        <v>44.2</v>
      </c>
      <c r="V24" s="12">
        <f>'ranking-standaryzacja'!V24</f>
        <v>228.2</v>
      </c>
    </row>
    <row r="25" spans="1:22" x14ac:dyDescent="0.2">
      <c r="A25" t="str">
        <f>'ranking-standaryzacja'!A25</f>
        <v>Słowacja</v>
      </c>
      <c r="B25" s="12">
        <f>'ranking-standaryzacja'!B25</f>
        <v>12</v>
      </c>
      <c r="C25" s="12">
        <f>'ranking-standaryzacja'!C25</f>
        <v>106.2</v>
      </c>
      <c r="D25" s="10">
        <f>'ranking-standaryzacja'!D25</f>
        <v>1</v>
      </c>
      <c r="E25" s="10">
        <f>'ranking-standaryzacja'!E25</f>
        <v>64.400000000000006</v>
      </c>
      <c r="F25" s="10">
        <f>'ranking-standaryzacja'!F25</f>
        <v>13.6</v>
      </c>
      <c r="G25" s="10">
        <f>'ranking-standaryzacja'!G25</f>
        <v>6.7</v>
      </c>
      <c r="H25" s="10">
        <f>'ranking-standaryzacja'!H25</f>
        <v>19.3</v>
      </c>
      <c r="I25" s="10">
        <f>'ranking-standaryzacja'!I25</f>
        <v>15.4</v>
      </c>
      <c r="J25" s="10">
        <f>'ranking-standaryzacja'!J25</f>
        <v>-5</v>
      </c>
      <c r="K25" s="10">
        <f>'ranking-standaryzacja'!K25</f>
        <v>313</v>
      </c>
      <c r="L25" s="12">
        <f>'ranking-standaryzacja'!L25</f>
        <v>7.7</v>
      </c>
      <c r="M25" s="12">
        <f>'ranking-standaryzacja'!M25</f>
        <v>38.4</v>
      </c>
      <c r="N25" s="12">
        <f>'ranking-standaryzacja'!N25</f>
        <v>7.3</v>
      </c>
      <c r="O25" s="12">
        <f>'ranking-standaryzacja'!O25</f>
        <v>580</v>
      </c>
      <c r="P25" s="12">
        <f>'ranking-standaryzacja'!P25</f>
        <v>0.66</v>
      </c>
      <c r="Q25" s="12">
        <f>'ranking-standaryzacja'!Q25</f>
        <v>2</v>
      </c>
      <c r="R25" s="12">
        <f>'ranking-standaryzacja'!R25</f>
        <v>0.5</v>
      </c>
      <c r="S25" s="12">
        <f>'ranking-standaryzacja'!S25</f>
        <v>0.15</v>
      </c>
      <c r="T25" s="10">
        <f>'ranking-standaryzacja'!T25</f>
        <v>19.3</v>
      </c>
      <c r="U25" s="10">
        <f>'ranking-standaryzacja'!U25</f>
        <v>20.6</v>
      </c>
      <c r="V25" s="12">
        <f>'ranking-standaryzacja'!V25</f>
        <v>144.01113543840199</v>
      </c>
    </row>
    <row r="26" spans="1:22" x14ac:dyDescent="0.2">
      <c r="A26" t="str">
        <f>'ranking-standaryzacja'!A26</f>
        <v>Słowenia</v>
      </c>
      <c r="B26" s="12">
        <f>'ranking-standaryzacja'!B26</f>
        <v>31</v>
      </c>
      <c r="C26" s="12">
        <f>'ranking-standaryzacja'!C26</f>
        <v>113.3</v>
      </c>
      <c r="D26" s="10">
        <f>'ranking-standaryzacja'!D26</f>
        <v>0</v>
      </c>
      <c r="E26" s="10">
        <f>'ranking-standaryzacja'!E26</f>
        <v>55.1</v>
      </c>
      <c r="F26" s="10">
        <f>'ranking-standaryzacja'!F26</f>
        <v>6.5</v>
      </c>
      <c r="G26" s="10">
        <f>'ranking-standaryzacja'!G26</f>
        <v>6.7</v>
      </c>
      <c r="H26" s="10">
        <f>'ranking-standaryzacja'!H26</f>
        <v>18.7</v>
      </c>
      <c r="I26" s="10">
        <f>'ranking-standaryzacja'!I26</f>
        <v>20.8</v>
      </c>
      <c r="J26" s="10">
        <f>'ranking-standaryzacja'!J26</f>
        <v>5</v>
      </c>
      <c r="K26" s="10">
        <f>'ranking-standaryzacja'!K26</f>
        <v>542</v>
      </c>
      <c r="L26" s="12">
        <f>'ranking-standaryzacja'!L26</f>
        <v>15</v>
      </c>
      <c r="M26" s="12">
        <f>'ranking-standaryzacja'!M26</f>
        <v>4.9000000000000004</v>
      </c>
      <c r="N26" s="12">
        <f>'ranking-standaryzacja'!N26</f>
        <v>6.1</v>
      </c>
      <c r="O26" s="12">
        <f>'ranking-standaryzacja'!O26</f>
        <v>463</v>
      </c>
      <c r="P26" s="12">
        <f>'ranking-standaryzacja'!P26</f>
        <v>0.92</v>
      </c>
      <c r="Q26" s="12">
        <f>'ranking-standaryzacja'!Q26</f>
        <v>2.95</v>
      </c>
      <c r="R26" s="12">
        <f>'ranking-standaryzacja'!R26</f>
        <v>1</v>
      </c>
      <c r="S26" s="12">
        <f>'ranking-standaryzacja'!S26</f>
        <v>0.36</v>
      </c>
      <c r="T26" s="10">
        <f>'ranking-standaryzacja'!T26</f>
        <v>10.4</v>
      </c>
      <c r="U26" s="10">
        <f>'ranking-standaryzacja'!U26</f>
        <v>18.5</v>
      </c>
      <c r="V26" s="12">
        <f>'ranking-standaryzacja'!V26</f>
        <v>23.599999999999998</v>
      </c>
    </row>
    <row r="27" spans="1:22" x14ac:dyDescent="0.2">
      <c r="A27" t="str">
        <f>'ranking-standaryzacja'!A27</f>
        <v>Szwecja</v>
      </c>
      <c r="B27" s="12">
        <f>'ranking-standaryzacja'!B27</f>
        <v>14</v>
      </c>
      <c r="C27" s="12">
        <f>'ranking-standaryzacja'!C27</f>
        <v>105.7</v>
      </c>
      <c r="D27" s="10">
        <f>'ranking-standaryzacja'!D27</f>
        <v>119</v>
      </c>
      <c r="E27" s="10">
        <f>'ranking-standaryzacja'!E27</f>
        <v>37.5</v>
      </c>
      <c r="F27" s="10">
        <f>'ranking-standaryzacja'!F27</f>
        <v>3.1</v>
      </c>
      <c r="G27" s="10">
        <f>'ranking-standaryzacja'!G27</f>
        <v>4.7</v>
      </c>
      <c r="H27" s="10">
        <f>'ranking-standaryzacja'!H27</f>
        <v>14.4</v>
      </c>
      <c r="I27" s="10">
        <f>'ranking-standaryzacja'!I27</f>
        <v>22.1</v>
      </c>
      <c r="J27" s="10">
        <f>'ranking-standaryzacja'!J27</f>
        <v>2</v>
      </c>
      <c r="K27" s="10">
        <f>'ranking-standaryzacja'!K27</f>
        <v>483</v>
      </c>
      <c r="L27" s="12">
        <f>'ranking-standaryzacja'!L27</f>
        <v>45.3</v>
      </c>
      <c r="M27" s="12">
        <f>'ranking-standaryzacja'!M27</f>
        <v>5.8</v>
      </c>
      <c r="N27" s="12">
        <f>'ranking-standaryzacja'!N27</f>
        <v>10.9</v>
      </c>
      <c r="O27" s="12">
        <f>'ranking-standaryzacja'!O27</f>
        <v>1659</v>
      </c>
      <c r="P27" s="12">
        <f>'ranking-standaryzacja'!P27</f>
        <v>0.47799999999999992</v>
      </c>
      <c r="Q27" s="12">
        <f>'ranking-standaryzacja'!Q27</f>
        <v>2.57</v>
      </c>
      <c r="R27" s="12">
        <f>'ranking-standaryzacja'!R27</f>
        <v>2.98</v>
      </c>
      <c r="S27" s="12">
        <f>'ranking-standaryzacja'!S27</f>
        <v>0.16</v>
      </c>
      <c r="T27" s="10">
        <f>'ranking-standaryzacja'!T27</f>
        <v>20.2</v>
      </c>
      <c r="U27" s="10">
        <f>'ranking-standaryzacja'!U27</f>
        <v>16.7</v>
      </c>
      <c r="V27" s="12">
        <f>'ranking-standaryzacja'!V27</f>
        <v>71.7</v>
      </c>
    </row>
    <row r="28" spans="1:22" x14ac:dyDescent="0.2">
      <c r="A28" t="str">
        <f>'ranking-standaryzacja'!A28</f>
        <v>Węgry</v>
      </c>
      <c r="B28" s="12">
        <f>'ranking-standaryzacja'!B28</f>
        <v>15</v>
      </c>
      <c r="C28" s="12">
        <f>'ranking-standaryzacja'!C28</f>
        <v>118</v>
      </c>
      <c r="D28" s="10">
        <f>'ranking-standaryzacja'!D28</f>
        <v>588</v>
      </c>
      <c r="E28" s="10">
        <f>'ranking-standaryzacja'!E28</f>
        <v>62.3</v>
      </c>
      <c r="F28" s="10">
        <f>'ranking-standaryzacja'!F28</f>
        <v>3.5</v>
      </c>
      <c r="G28" s="10">
        <f>'ranking-standaryzacja'!G28</f>
        <v>5.2</v>
      </c>
      <c r="H28" s="10">
        <f>'ranking-standaryzacja'!H28</f>
        <v>12.2</v>
      </c>
      <c r="I28" s="10">
        <f>'ranking-standaryzacja'!I28</f>
        <v>13.3</v>
      </c>
      <c r="J28" s="10">
        <f>'ranking-standaryzacja'!J28</f>
        <v>-4</v>
      </c>
      <c r="K28" s="10">
        <f>'ranking-standaryzacja'!K28</f>
        <v>454</v>
      </c>
      <c r="L28" s="12">
        <f>'ranking-standaryzacja'!L28</f>
        <v>8.6</v>
      </c>
      <c r="M28" s="12">
        <f>'ranking-standaryzacja'!M28</f>
        <v>76.5</v>
      </c>
      <c r="N28" s="12">
        <f>'ranking-standaryzacja'!N28</f>
        <v>2.1</v>
      </c>
      <c r="O28" s="12">
        <f>'ranking-standaryzacja'!O28</f>
        <v>829</v>
      </c>
      <c r="P28" s="12">
        <f>'ranking-standaryzacja'!P28</f>
        <v>0.34999999999999992</v>
      </c>
      <c r="Q28" s="12">
        <f>'ranking-standaryzacja'!Q28</f>
        <v>2.66</v>
      </c>
      <c r="R28" s="12">
        <f>'ranking-standaryzacja'!R28</f>
        <v>4.84</v>
      </c>
      <c r="S28" s="12">
        <f>'ranking-standaryzacja'!S28</f>
        <v>0.23</v>
      </c>
      <c r="T28" s="10">
        <f>'ranking-standaryzacja'!T28</f>
        <v>19.5</v>
      </c>
      <c r="U28" s="10">
        <f>'ranking-standaryzacja'!U28</f>
        <v>28.2</v>
      </c>
      <c r="V28" s="12">
        <f>'ranking-standaryzacja'!V28</f>
        <v>144.12425003756678</v>
      </c>
    </row>
    <row r="29" spans="1:22" x14ac:dyDescent="0.2">
      <c r="A29" t="str">
        <f>'ranking-standaryzacja'!A29</f>
        <v>Wielka Brytania</v>
      </c>
      <c r="B29" s="12">
        <f>'ranking-standaryzacja'!B29</f>
        <v>7</v>
      </c>
      <c r="C29" s="12">
        <f>'ranking-standaryzacja'!C29</f>
        <v>131.9</v>
      </c>
      <c r="D29" s="10">
        <f>'ranking-standaryzacja'!D29</f>
        <v>231.76190476190473</v>
      </c>
      <c r="E29" s="10">
        <f>'ranking-standaryzacja'!E29</f>
        <v>26.3</v>
      </c>
      <c r="F29" s="10">
        <f>'ranking-standaryzacja'!F29</f>
        <v>7.9</v>
      </c>
      <c r="G29" s="10">
        <f>'ranking-standaryzacja'!G29</f>
        <v>2.5</v>
      </c>
      <c r="H29" s="10">
        <f>'ranking-standaryzacja'!H29</f>
        <v>19.8</v>
      </c>
      <c r="I29" s="10">
        <f>'ranking-standaryzacja'!I29</f>
        <v>10.9</v>
      </c>
      <c r="J29" s="10">
        <f>'ranking-standaryzacja'!J29</f>
        <v>-0.54545454545454541</v>
      </c>
      <c r="K29" s="10">
        <f>'ranking-standaryzacja'!K29</f>
        <v>541</v>
      </c>
      <c r="L29" s="12">
        <f>'ranking-standaryzacja'!L29</f>
        <v>2.7</v>
      </c>
      <c r="M29" s="12">
        <f>'ranking-standaryzacja'!M29</f>
        <v>94.8</v>
      </c>
      <c r="N29" s="12">
        <f>'ranking-standaryzacja'!N29</f>
        <v>4.0999999999999996</v>
      </c>
      <c r="O29" s="12">
        <f>'ranking-standaryzacja'!O29</f>
        <v>6114</v>
      </c>
      <c r="P29" s="12">
        <f>'ranking-standaryzacja'!P29</f>
        <v>0.26</v>
      </c>
      <c r="Q29" s="12">
        <f>'ranking-standaryzacja'!Q29</f>
        <v>2.27</v>
      </c>
      <c r="R29" s="12">
        <f>'ranking-standaryzacja'!R29</f>
        <v>15.18</v>
      </c>
      <c r="S29" s="12">
        <f>'ranking-standaryzacja'!S29</f>
        <v>0.15</v>
      </c>
      <c r="T29" s="10">
        <f>'ranking-standaryzacja'!T29</f>
        <v>15</v>
      </c>
      <c r="U29" s="10">
        <f>'ranking-standaryzacja'!U29</f>
        <v>23.2</v>
      </c>
      <c r="V29" s="12">
        <f>'ranking-standaryzacja'!V29</f>
        <v>325.20000000000005</v>
      </c>
    </row>
    <row r="30" spans="1:22" x14ac:dyDescent="0.2">
      <c r="A30" t="str">
        <f>'ranking-standaryzacja'!A30</f>
        <v>Włochy</v>
      </c>
      <c r="B30" s="12">
        <f>'ranking-standaryzacja'!B30</f>
        <v>14</v>
      </c>
      <c r="C30" s="12">
        <f>'ranking-standaryzacja'!C30</f>
        <v>126.4</v>
      </c>
      <c r="D30" s="10">
        <f>'ranking-standaryzacja'!D30</f>
        <v>230</v>
      </c>
      <c r="E30" s="10">
        <f>'ranking-standaryzacja'!E30</f>
        <v>82.9</v>
      </c>
      <c r="F30" s="10">
        <f>'ranking-standaryzacja'!F30</f>
        <v>4.9000000000000004</v>
      </c>
      <c r="G30" s="10">
        <f>'ranking-standaryzacja'!G30</f>
        <v>4</v>
      </c>
      <c r="H30" s="10">
        <f>'ranking-standaryzacja'!H30</f>
        <v>24.3</v>
      </c>
      <c r="I30" s="10">
        <f>'ranking-standaryzacja'!I30</f>
        <v>13.7</v>
      </c>
      <c r="J30" s="10">
        <f>'ranking-standaryzacja'!J30</f>
        <v>-3</v>
      </c>
      <c r="K30" s="10">
        <f>'ranking-standaryzacja'!K30</f>
        <v>552</v>
      </c>
      <c r="L30" s="12">
        <f>'ranking-standaryzacja'!L30</f>
        <v>11.5</v>
      </c>
      <c r="M30" s="12">
        <f>'ranking-standaryzacja'!M30</f>
        <v>47.6</v>
      </c>
      <c r="N30" s="12">
        <f>'ranking-standaryzacja'!N30</f>
        <v>7.5</v>
      </c>
      <c r="O30" s="12">
        <f>'ranking-standaryzacja'!O30</f>
        <v>1977</v>
      </c>
      <c r="P30" s="12">
        <f>'ranking-standaryzacja'!P30</f>
        <v>0.71</v>
      </c>
      <c r="Q30" s="12">
        <f>'ranking-standaryzacja'!Q30</f>
        <v>2.56</v>
      </c>
      <c r="R30" s="12">
        <f>'ranking-standaryzacja'!R30</f>
        <v>23.66</v>
      </c>
      <c r="S30" s="12">
        <f>'ranking-standaryzacja'!S30</f>
        <v>0.15</v>
      </c>
      <c r="T30" s="10">
        <f>'ranking-standaryzacja'!T30</f>
        <v>21.2</v>
      </c>
      <c r="U30" s="10">
        <f>'ranking-standaryzacja'!U30</f>
        <v>25.5</v>
      </c>
      <c r="V30" s="12">
        <f>'ranking-standaryzacja'!V30</f>
        <v>144.2523062613476</v>
      </c>
    </row>
    <row r="31" spans="1:22" x14ac:dyDescent="0.2">
      <c r="A31" t="s">
        <v>28</v>
      </c>
      <c r="B31" s="12">
        <f t="shared" ref="B31:V31" si="0">AVERAGE(B3:B30)</f>
        <v>14.142857142857142</v>
      </c>
      <c r="C31" s="12">
        <f t="shared" si="0"/>
        <v>108.78571428571426</v>
      </c>
      <c r="D31" s="10">
        <f t="shared" si="0"/>
        <v>223.30612244897958</v>
      </c>
      <c r="E31" s="10">
        <f t="shared" si="0"/>
        <v>57.714285714285715</v>
      </c>
      <c r="F31" s="10">
        <f t="shared" si="0"/>
        <v>15.367857142857149</v>
      </c>
      <c r="G31" s="10">
        <f t="shared" si="0"/>
        <v>6.3892857142857125</v>
      </c>
      <c r="H31" s="10">
        <f t="shared" si="0"/>
        <v>20.094897959183672</v>
      </c>
      <c r="I31" s="10">
        <f t="shared" si="0"/>
        <v>20.385714285714283</v>
      </c>
      <c r="J31" s="10">
        <f t="shared" si="0"/>
        <v>4.3019480519480515</v>
      </c>
      <c r="K31" s="10">
        <f t="shared" si="0"/>
        <v>521.60714285714289</v>
      </c>
      <c r="L31" s="12">
        <f t="shared" si="0"/>
        <v>13.764285714285716</v>
      </c>
      <c r="M31" s="12">
        <f t="shared" si="0"/>
        <v>36.789285714285711</v>
      </c>
      <c r="N31" s="12">
        <f t="shared" si="0"/>
        <v>5.1467857142857136</v>
      </c>
      <c r="O31" s="12">
        <f t="shared" si="0"/>
        <v>2224.5357142857142</v>
      </c>
      <c r="P31" s="12">
        <f t="shared" si="0"/>
        <v>0.50635714285714273</v>
      </c>
      <c r="Q31" s="12">
        <f t="shared" si="0"/>
        <v>2.4935714285714288</v>
      </c>
      <c r="R31" s="12">
        <f t="shared" si="0"/>
        <v>9.4935714285714301</v>
      </c>
      <c r="S31" s="12">
        <f t="shared" si="0"/>
        <v>0.19642857142857154</v>
      </c>
      <c r="T31" s="10">
        <f t="shared" si="0"/>
        <v>15.49642857142857</v>
      </c>
      <c r="U31" s="10">
        <f t="shared" si="0"/>
        <v>23.973469387755109</v>
      </c>
      <c r="V31" s="12">
        <f t="shared" si="0"/>
        <v>143.19650805340544</v>
      </c>
    </row>
    <row r="32" spans="1:22" x14ac:dyDescent="0.2">
      <c r="A32" t="s">
        <v>31</v>
      </c>
      <c r="B32" s="12">
        <f t="shared" ref="B32:V32" si="1">ABS(B31)</f>
        <v>14.142857142857142</v>
      </c>
      <c r="C32" s="12">
        <f t="shared" si="1"/>
        <v>108.78571428571426</v>
      </c>
      <c r="D32" s="10">
        <f t="shared" si="1"/>
        <v>223.30612244897958</v>
      </c>
      <c r="E32" s="10">
        <f t="shared" si="1"/>
        <v>57.714285714285715</v>
      </c>
      <c r="F32" s="10">
        <f t="shared" si="1"/>
        <v>15.367857142857149</v>
      </c>
      <c r="G32" s="10">
        <f t="shared" si="1"/>
        <v>6.3892857142857125</v>
      </c>
      <c r="H32" s="10">
        <f t="shared" si="1"/>
        <v>20.094897959183672</v>
      </c>
      <c r="I32" s="10">
        <f t="shared" si="1"/>
        <v>20.385714285714283</v>
      </c>
      <c r="J32" s="10">
        <f t="shared" si="1"/>
        <v>4.3019480519480515</v>
      </c>
      <c r="K32" s="10">
        <f t="shared" si="1"/>
        <v>521.60714285714289</v>
      </c>
      <c r="L32" s="12">
        <f t="shared" si="1"/>
        <v>13.764285714285716</v>
      </c>
      <c r="M32" s="12">
        <f t="shared" si="1"/>
        <v>36.789285714285711</v>
      </c>
      <c r="N32" s="12">
        <f t="shared" si="1"/>
        <v>5.1467857142857136</v>
      </c>
      <c r="O32" s="12">
        <f t="shared" si="1"/>
        <v>2224.5357142857142</v>
      </c>
      <c r="P32" s="12">
        <f t="shared" si="1"/>
        <v>0.50635714285714273</v>
      </c>
      <c r="Q32" s="12">
        <f t="shared" si="1"/>
        <v>2.4935714285714288</v>
      </c>
      <c r="R32" s="12">
        <f t="shared" si="1"/>
        <v>9.4935714285714301</v>
      </c>
      <c r="S32" s="12">
        <f t="shared" si="1"/>
        <v>0.19642857142857154</v>
      </c>
      <c r="T32" s="10">
        <f t="shared" si="1"/>
        <v>15.49642857142857</v>
      </c>
      <c r="U32" s="10">
        <f t="shared" si="1"/>
        <v>23.973469387755109</v>
      </c>
      <c r="V32" s="12">
        <f t="shared" si="1"/>
        <v>143.19650805340544</v>
      </c>
    </row>
    <row r="33" spans="1:27" x14ac:dyDescent="0.2">
      <c r="A33" t="s">
        <v>29</v>
      </c>
      <c r="B33" s="12">
        <f t="shared" ref="B33:V33" si="2">STDEV(B3:B30)</f>
        <v>7.5410692125006298</v>
      </c>
      <c r="C33" s="12">
        <f t="shared" si="2"/>
        <v>20.950500997911586</v>
      </c>
      <c r="D33" s="10">
        <f t="shared" si="2"/>
        <v>210.34116924509541</v>
      </c>
      <c r="E33" s="10">
        <f t="shared" si="2"/>
        <v>27.640063706386819</v>
      </c>
      <c r="F33" s="10">
        <f t="shared" si="2"/>
        <v>17.007820718965306</v>
      </c>
      <c r="G33" s="10">
        <f t="shared" si="2"/>
        <v>2.8106067996094026</v>
      </c>
      <c r="H33" s="10">
        <f t="shared" si="2"/>
        <v>5.2361471331010057</v>
      </c>
      <c r="I33" s="10">
        <f t="shared" si="2"/>
        <v>7.8936314830005836</v>
      </c>
      <c r="J33" s="10">
        <f t="shared" si="2"/>
        <v>10.433401354933901</v>
      </c>
      <c r="K33" s="10">
        <f t="shared" si="2"/>
        <v>133.19057337506592</v>
      </c>
      <c r="L33" s="12">
        <f t="shared" si="2"/>
        <v>10.613346394663733</v>
      </c>
      <c r="M33" s="12">
        <f t="shared" si="2"/>
        <v>42.985685294195783</v>
      </c>
      <c r="N33" s="12">
        <f t="shared" si="2"/>
        <v>3.8300411501236136</v>
      </c>
      <c r="O33" s="12">
        <f t="shared" si="2"/>
        <v>2285.7714069003432</v>
      </c>
      <c r="P33" s="12">
        <f t="shared" si="2"/>
        <v>0.23476958196017794</v>
      </c>
      <c r="Q33" s="12">
        <f t="shared" si="2"/>
        <v>0.58640912456719141</v>
      </c>
      <c r="R33" s="12">
        <f t="shared" si="2"/>
        <v>18.77621036475081</v>
      </c>
      <c r="S33" s="12">
        <f t="shared" si="2"/>
        <v>8.5123626250481713E-2</v>
      </c>
      <c r="T33" s="10">
        <f t="shared" si="2"/>
        <v>4.9659941485666197</v>
      </c>
      <c r="U33" s="10">
        <f t="shared" si="2"/>
        <v>7.7071961487932983</v>
      </c>
      <c r="V33" s="12">
        <f t="shared" si="2"/>
        <v>122.11596803493204</v>
      </c>
    </row>
    <row r="34" spans="1:27" x14ac:dyDescent="0.2">
      <c r="A34" t="s">
        <v>30</v>
      </c>
      <c r="B34" s="12">
        <f t="shared" ref="B34:V34" si="3">B33/B32*100</f>
        <v>53.320691401519603</v>
      </c>
      <c r="C34" s="12">
        <f t="shared" si="3"/>
        <v>19.258503872013279</v>
      </c>
      <c r="D34" s="10">
        <f t="shared" si="3"/>
        <v>94.19408968204786</v>
      </c>
      <c r="E34" s="10">
        <f t="shared" si="3"/>
        <v>47.891199491264288</v>
      </c>
      <c r="F34" s="10">
        <f t="shared" si="3"/>
        <v>110.6713874345871</v>
      </c>
      <c r="G34" s="10">
        <f t="shared" si="3"/>
        <v>43.989374169403746</v>
      </c>
      <c r="H34" s="10">
        <f t="shared" si="3"/>
        <v>26.0570973972426</v>
      </c>
      <c r="I34" s="10">
        <f t="shared" si="3"/>
        <v>38.721387793275468</v>
      </c>
      <c r="J34" s="10">
        <f t="shared" si="3"/>
        <v>242.52736734487863</v>
      </c>
      <c r="K34" s="10">
        <f t="shared" si="3"/>
        <v>25.534652889434067</v>
      </c>
      <c r="L34" s="12">
        <f t="shared" si="3"/>
        <v>77.107861715252852</v>
      </c>
      <c r="M34" s="12">
        <f t="shared" si="3"/>
        <v>116.84294614479003</v>
      </c>
      <c r="N34" s="12">
        <f t="shared" si="3"/>
        <v>74.416176673000621</v>
      </c>
      <c r="O34" s="12">
        <f t="shared" si="3"/>
        <v>102.7527403683106</v>
      </c>
      <c r="P34" s="12">
        <f t="shared" si="3"/>
        <v>46.364425834990719</v>
      </c>
      <c r="Q34" s="12">
        <f t="shared" si="3"/>
        <v>23.516836848870465</v>
      </c>
      <c r="R34" s="12">
        <f t="shared" si="3"/>
        <v>197.77815447032677</v>
      </c>
      <c r="S34" s="12">
        <f t="shared" si="3"/>
        <v>43.335664272972487</v>
      </c>
      <c r="T34" s="10">
        <f t="shared" si="3"/>
        <v>32.046055810063464</v>
      </c>
      <c r="U34" s="10">
        <f t="shared" si="3"/>
        <v>32.148855987985996</v>
      </c>
      <c r="V34" s="12">
        <f t="shared" si="3"/>
        <v>85.278593518068632</v>
      </c>
    </row>
    <row r="35" spans="1:27" x14ac:dyDescent="0.2">
      <c r="A35" t="s">
        <v>33</v>
      </c>
      <c r="B35" s="12">
        <f t="shared" ref="B35:V35" si="4">MAX(B3:B30)</f>
        <v>37</v>
      </c>
      <c r="C35" s="12">
        <f t="shared" si="4"/>
        <v>147.5</v>
      </c>
      <c r="D35" s="10">
        <f t="shared" si="4"/>
        <v>853</v>
      </c>
      <c r="E35" s="10">
        <f t="shared" si="4"/>
        <v>100</v>
      </c>
      <c r="F35" s="10">
        <f t="shared" si="4"/>
        <v>76.3</v>
      </c>
      <c r="G35" s="10">
        <f t="shared" si="4"/>
        <v>14.2</v>
      </c>
      <c r="H35" s="10">
        <f t="shared" si="4"/>
        <v>31.3</v>
      </c>
      <c r="I35" s="10">
        <f t="shared" si="4"/>
        <v>40.1</v>
      </c>
      <c r="J35" s="10">
        <f t="shared" si="4"/>
        <v>43</v>
      </c>
      <c r="K35" s="10">
        <f t="shared" si="4"/>
        <v>830</v>
      </c>
      <c r="L35" s="12">
        <f t="shared" si="4"/>
        <v>45.3</v>
      </c>
      <c r="M35" s="12">
        <f t="shared" si="4"/>
        <v>172.7</v>
      </c>
      <c r="N35" s="12">
        <f t="shared" si="4"/>
        <v>17.399999999999999</v>
      </c>
      <c r="O35" s="12">
        <f t="shared" si="4"/>
        <v>10947</v>
      </c>
      <c r="P35" s="12">
        <f t="shared" si="4"/>
        <v>1.1100000000000001</v>
      </c>
      <c r="Q35" s="12">
        <f t="shared" si="4"/>
        <v>4.17</v>
      </c>
      <c r="R35" s="12">
        <f t="shared" si="4"/>
        <v>92.04</v>
      </c>
      <c r="S35" s="12">
        <f t="shared" si="4"/>
        <v>0.36</v>
      </c>
      <c r="T35" s="10">
        <f t="shared" si="4"/>
        <v>24.5</v>
      </c>
      <c r="U35" s="10">
        <f t="shared" si="4"/>
        <v>44.8</v>
      </c>
      <c r="V35" s="12">
        <f t="shared" si="4"/>
        <v>442.83333333333331</v>
      </c>
    </row>
    <row r="36" spans="1:27" x14ac:dyDescent="0.2">
      <c r="A36" t="s">
        <v>34</v>
      </c>
      <c r="B36" s="12">
        <f t="shared" ref="B36:V36" si="5">MIN(B3:B30)</f>
        <v>7</v>
      </c>
      <c r="C36" s="12">
        <f t="shared" si="5"/>
        <v>51.9</v>
      </c>
      <c r="D36" s="10">
        <f t="shared" si="5"/>
        <v>0</v>
      </c>
      <c r="E36" s="10">
        <f t="shared" si="5"/>
        <v>-20.100000000000001</v>
      </c>
      <c r="F36" s="10">
        <f t="shared" si="5"/>
        <v>2.5</v>
      </c>
      <c r="G36" s="10">
        <f t="shared" si="5"/>
        <v>2</v>
      </c>
      <c r="H36" s="10">
        <f t="shared" si="5"/>
        <v>9.8571428571428577</v>
      </c>
      <c r="I36" s="10">
        <f t="shared" si="5"/>
        <v>7.7</v>
      </c>
      <c r="J36" s="10">
        <f t="shared" si="5"/>
        <v>-5</v>
      </c>
      <c r="K36" s="10">
        <f t="shared" si="5"/>
        <v>306</v>
      </c>
      <c r="L36" s="12">
        <f t="shared" si="5"/>
        <v>0.2</v>
      </c>
      <c r="M36" s="12">
        <f t="shared" si="5"/>
        <v>0</v>
      </c>
      <c r="N36" s="12">
        <f t="shared" si="5"/>
        <v>0.3</v>
      </c>
      <c r="O36" s="12">
        <f t="shared" si="5"/>
        <v>163</v>
      </c>
      <c r="P36" s="12">
        <f t="shared" si="5"/>
        <v>0.14000000000000001</v>
      </c>
      <c r="Q36" s="12">
        <f t="shared" si="5"/>
        <v>1.63</v>
      </c>
      <c r="R36" s="12">
        <f t="shared" si="5"/>
        <v>0</v>
      </c>
      <c r="S36" s="12">
        <f t="shared" si="5"/>
        <v>0.02</v>
      </c>
      <c r="T36" s="10">
        <f t="shared" si="5"/>
        <v>8</v>
      </c>
      <c r="U36" s="10">
        <f t="shared" si="5"/>
        <v>14.9</v>
      </c>
      <c r="V36" s="12">
        <f t="shared" si="5"/>
        <v>10</v>
      </c>
    </row>
    <row r="42" spans="1:27" x14ac:dyDescent="0.2">
      <c r="B42" s="12" t="s">
        <v>35</v>
      </c>
      <c r="C42" s="12" t="s">
        <v>36</v>
      </c>
      <c r="D42" s="10" t="s">
        <v>37</v>
      </c>
      <c r="E42" s="10" t="s">
        <v>38</v>
      </c>
      <c r="F42" s="10" t="s">
        <v>39</v>
      </c>
      <c r="G42" s="10" t="s">
        <v>40</v>
      </c>
      <c r="H42" s="10" t="s">
        <v>41</v>
      </c>
      <c r="I42" s="10" t="s">
        <v>42</v>
      </c>
      <c r="J42" s="10" t="s">
        <v>43</v>
      </c>
      <c r="K42" s="10" t="s">
        <v>44</v>
      </c>
      <c r="L42" s="12" t="s">
        <v>45</v>
      </c>
      <c r="M42" s="12" t="s">
        <v>46</v>
      </c>
      <c r="N42" s="12" t="s">
        <v>47</v>
      </c>
      <c r="O42" s="12" t="s">
        <v>48</v>
      </c>
      <c r="P42" s="12" t="s">
        <v>49</v>
      </c>
      <c r="Q42" s="12" t="s">
        <v>50</v>
      </c>
      <c r="R42" s="12" t="s">
        <v>51</v>
      </c>
      <c r="S42" s="12" t="s">
        <v>52</v>
      </c>
      <c r="T42" s="10" t="s">
        <v>53</v>
      </c>
      <c r="U42" s="10" t="s">
        <v>54</v>
      </c>
      <c r="V42" s="12" t="s">
        <v>55</v>
      </c>
      <c r="Y42">
        <f>COLUMNS(B42:V42)</f>
        <v>21</v>
      </c>
    </row>
    <row r="43" spans="1:27" x14ac:dyDescent="0.2">
      <c r="B43" s="12" t="str">
        <f>B1</f>
        <v>X1</v>
      </c>
      <c r="C43" s="12" t="str">
        <f t="shared" ref="C43:V43" si="6">C1</f>
        <v>X5</v>
      </c>
      <c r="D43" s="10" t="str">
        <f t="shared" si="6"/>
        <v>X6</v>
      </c>
      <c r="E43" s="10" t="str">
        <f t="shared" si="6"/>
        <v>X8</v>
      </c>
      <c r="F43" s="10" t="str">
        <f t="shared" si="6"/>
        <v>X10</v>
      </c>
      <c r="G43" s="10" t="str">
        <f t="shared" si="6"/>
        <v>X11</v>
      </c>
      <c r="H43" s="10" t="str">
        <f t="shared" si="6"/>
        <v>X12</v>
      </c>
      <c r="I43" s="10" t="str">
        <f t="shared" si="6"/>
        <v>X13</v>
      </c>
      <c r="J43" s="10" t="str">
        <f t="shared" si="6"/>
        <v>X14</v>
      </c>
      <c r="K43" s="10" t="str">
        <f t="shared" si="6"/>
        <v>X15</v>
      </c>
      <c r="L43" t="str">
        <f t="shared" si="6"/>
        <v>X16</v>
      </c>
      <c r="M43" t="str">
        <f t="shared" si="6"/>
        <v>X17</v>
      </c>
      <c r="N43" t="str">
        <f t="shared" si="6"/>
        <v>X18</v>
      </c>
      <c r="O43" t="str">
        <f t="shared" si="6"/>
        <v>X19</v>
      </c>
      <c r="P43" t="str">
        <f t="shared" si="6"/>
        <v>X20</v>
      </c>
      <c r="Q43" t="str">
        <f t="shared" si="6"/>
        <v>X21</v>
      </c>
      <c r="R43" t="str">
        <f t="shared" si="6"/>
        <v>X23</v>
      </c>
      <c r="S43" t="str">
        <f t="shared" si="6"/>
        <v>X24</v>
      </c>
      <c r="T43" s="10" t="str">
        <f t="shared" si="6"/>
        <v>X25</v>
      </c>
      <c r="U43" s="10" t="str">
        <f t="shared" si="6"/>
        <v>X26</v>
      </c>
      <c r="V43" s="12" t="str">
        <f t="shared" si="6"/>
        <v>X27</v>
      </c>
      <c r="X43" t="s">
        <v>32</v>
      </c>
      <c r="Y43" t="s">
        <v>56</v>
      </c>
      <c r="Z43" t="s">
        <v>128</v>
      </c>
      <c r="AA43" t="s">
        <v>131</v>
      </c>
    </row>
    <row r="44" spans="1:27" x14ac:dyDescent="0.2">
      <c r="A44" t="str">
        <f>A3</f>
        <v>Austria</v>
      </c>
      <c r="B44" s="12">
        <f>(B3-$B$36)/($B$35-$B$36)</f>
        <v>0.13333333333333333</v>
      </c>
      <c r="C44" s="12">
        <f>(C3-$C$36)/($C$35-$C$36)</f>
        <v>0.7092050209205023</v>
      </c>
      <c r="D44" s="10">
        <f>($D$35-D3)/($D$35-$D$36)</f>
        <v>0.5592028135990621</v>
      </c>
      <c r="E44" s="10">
        <f>($E$35-E3)/($E$35-$E$36)</f>
        <v>0.25312239800166536</v>
      </c>
      <c r="F44" s="10">
        <f>($F$35-F3)/($F$35-$F$36)</f>
        <v>1</v>
      </c>
      <c r="G44" s="10">
        <f>($G$35-G3)/($G$35-$G$36)</f>
        <v>0.81967213114754101</v>
      </c>
      <c r="H44" s="10">
        <f>($H$35-H3)/($H$35-$H$36)</f>
        <v>0.45236508994003993</v>
      </c>
      <c r="I44" s="10">
        <f>($I$35-I3)/($I$35-$I$36)</f>
        <v>0.55246913580246926</v>
      </c>
      <c r="J44" s="10">
        <f>($J$35-J3)/($J$35-$J$36)</f>
        <v>0.9375</v>
      </c>
      <c r="K44" s="10">
        <f>($K$35-K3)/($K$35-$K$36)</f>
        <v>0.43893129770992367</v>
      </c>
      <c r="L44" s="12">
        <f>(L3-$L$36)/($L$35-$L$36)</f>
        <v>0.61197339246119742</v>
      </c>
      <c r="M44" s="12">
        <f>(M3-$M$36)/($M$35-$M$36)</f>
        <v>0.10480602200347425</v>
      </c>
      <c r="N44" s="12">
        <f>(N3-$N$36)/($N$35-$N$36)</f>
        <v>1</v>
      </c>
      <c r="O44" s="12">
        <f>(O3-$O$36)/($O$35-$O$36)</f>
        <v>0.20113130563798221</v>
      </c>
      <c r="P44" s="12">
        <f>(P3-$P$36)/($P$35-$P$36)</f>
        <v>0.19587628865979381</v>
      </c>
      <c r="Q44" s="12">
        <f>(Q3-$Q$36)/($Q$35-$Q$36)</f>
        <v>0.28346456692913391</v>
      </c>
      <c r="R44" s="12">
        <f>(R3-$R$36)/($R$35-$R$36)</f>
        <v>8.7244676227727067E-2</v>
      </c>
      <c r="S44" s="12">
        <f>(S3-$S$36)/($S$35-$S$36)</f>
        <v>0.35294117647058831</v>
      </c>
      <c r="T44" s="10">
        <f>($T$35-T3)/($T$35-$T$36)</f>
        <v>0.96969696969696972</v>
      </c>
      <c r="U44" s="10">
        <f>($U$35-U3)/($U$35-$U$36)</f>
        <v>0.80936454849498318</v>
      </c>
      <c r="V44" s="12">
        <f>(V3-$V$36)/($V$35-$V$36)</f>
        <v>0.36434347323835192</v>
      </c>
      <c r="X44">
        <f>SUM(B44:V44)</f>
        <v>10.836643640274739</v>
      </c>
      <c r="Y44">
        <f>X44/$Y$42</f>
        <v>0.51603064953689226</v>
      </c>
      <c r="Z44">
        <f>Y44-$Y$73</f>
        <v>0.18332823503170403</v>
      </c>
      <c r="AA44">
        <f>Z44/$Z$74</f>
        <v>0.74902182604202627</v>
      </c>
    </row>
    <row r="45" spans="1:27" x14ac:dyDescent="0.2">
      <c r="A45" t="str">
        <f t="shared" ref="A45:A71" si="7">A4</f>
        <v>Belgia</v>
      </c>
      <c r="B45" s="12">
        <f t="shared" ref="B45:B71" si="8">(B4-$B$36)/($B$35-$B$36)</f>
        <v>0.1</v>
      </c>
      <c r="C45" s="12">
        <f t="shared" ref="C45:C71" si="9">(C4-$C$36)/($C$35-$C$36)</f>
        <v>0.4947698744769875</v>
      </c>
      <c r="D45" s="10">
        <f t="shared" ref="D45:D71" si="10">($D$35-D4)/($D$35-$D$36)</f>
        <v>0.72829788421816555</v>
      </c>
      <c r="E45" s="10">
        <f t="shared" ref="E45:E71" si="11">($E$35-E4)/($E$35-$E$36)</f>
        <v>0.1573688592839301</v>
      </c>
      <c r="F45" s="10">
        <f t="shared" ref="F45:F71" si="12">($F$35-F4)/($F$35-$F$36)</f>
        <v>0.91192411924119243</v>
      </c>
      <c r="G45" s="10">
        <f t="shared" ref="G45:G71" si="13">($G$35-G4)/($G$35-$G$36)</f>
        <v>0.81147540983606548</v>
      </c>
      <c r="H45" s="10">
        <f>($H$35-H4)/($H$35-$H$36)</f>
        <v>0.48034643570952701</v>
      </c>
      <c r="I45" s="10">
        <f t="shared" ref="I45:I71" si="14">($I$35-I4)/($I$35-$I$36)</f>
        <v>0.71913580246913589</v>
      </c>
      <c r="J45" s="10">
        <f t="shared" ref="J45:J71" si="15">($J$35-J4)/($J$35-$J$36)</f>
        <v>0.8125</v>
      </c>
      <c r="K45" s="10">
        <f t="shared" ref="K45:K71" si="16">($K$35-K4)/($K$35-$K$36)</f>
        <v>0.66984732824427484</v>
      </c>
      <c r="L45" s="12">
        <f t="shared" ref="L45:L71" si="17">(L4-$L$36)/($L$35-$L$36)</f>
        <v>7.5388026607538808E-2</v>
      </c>
      <c r="M45" s="12">
        <f t="shared" ref="M45:M71" si="18">(M4-$M$36)/($M$35-$M$36)</f>
        <v>4.5165026056745806E-2</v>
      </c>
      <c r="N45" s="12">
        <f t="shared" ref="N45:N71" si="19">(N4-$N$36)/($N$35-$N$36)</f>
        <v>0.13450292397660821</v>
      </c>
      <c r="O45" s="12">
        <f t="shared" ref="O45:O71" si="20">(O4-$O$36)/($O$35-$O$36)</f>
        <v>0.17368323442136499</v>
      </c>
      <c r="P45" s="12">
        <f t="shared" ref="P45:P71" si="21">(P4-$P$36)/($P$35-$P$36)</f>
        <v>0.27835051546391748</v>
      </c>
      <c r="Q45" s="12">
        <f t="shared" ref="Q45:Q71" si="22">(Q4-$Q$36)/($Q$35-$Q$36)</f>
        <v>0.20078740157480324</v>
      </c>
      <c r="R45" s="12">
        <f t="shared" ref="R45:R71" si="23">(R4-$R$36)/($R$35-$R$36)</f>
        <v>6.9534984789222071E-2</v>
      </c>
      <c r="S45" s="12">
        <f t="shared" ref="S45:S71" si="24">(S4-$S$36)/($S$35-$S$36)</f>
        <v>0.44117647058823539</v>
      </c>
      <c r="T45" s="10">
        <f t="shared" ref="T45:T71" si="25">($T$35-T4)/($T$35-$T$36)</f>
        <v>0.39393939393939392</v>
      </c>
      <c r="U45" s="10">
        <f t="shared" ref="U45:U71" si="26">($U$35-U4)/($U$35-$U$36)</f>
        <v>0.80267558528428085</v>
      </c>
      <c r="V45" s="12">
        <f t="shared" ref="V45:V71" si="27">(V4-$V$36)/($V$35-$V$36)</f>
        <v>0.16357335386984984</v>
      </c>
      <c r="X45">
        <f t="shared" ref="X45:X71" si="28">SUM(B45:V45)</f>
        <v>8.6644426300512407</v>
      </c>
      <c r="Y45">
        <f t="shared" ref="Y45:Y71" si="29">X45/$Y$42</f>
        <v>0.41259250619291621</v>
      </c>
      <c r="Z45">
        <f t="shared" ref="Z45:Z71" si="30">Y45-$Y$73</f>
        <v>7.9890091687727982E-2</v>
      </c>
      <c r="AA45">
        <f t="shared" ref="AA45:AA71" si="31">Z45/$Z$74</f>
        <v>0.3264059262243949</v>
      </c>
    </row>
    <row r="46" spans="1:27" x14ac:dyDescent="0.2">
      <c r="A46" t="str">
        <f t="shared" si="7"/>
        <v>Bułgaria</v>
      </c>
      <c r="B46" s="12">
        <f t="shared" si="8"/>
        <v>0.76666666666666672</v>
      </c>
      <c r="C46" s="12">
        <f t="shared" si="9"/>
        <v>0.56171548117154813</v>
      </c>
      <c r="D46" s="10">
        <f t="shared" si="10"/>
        <v>0.97420867526377486</v>
      </c>
      <c r="E46" s="10">
        <f t="shared" si="11"/>
        <v>0.40216486261448792</v>
      </c>
      <c r="F46" s="10">
        <f t="shared" si="12"/>
        <v>0</v>
      </c>
      <c r="G46" s="10">
        <f t="shared" si="13"/>
        <v>0.62295081967213117</v>
      </c>
      <c r="H46" s="10">
        <f t="shared" ref="H46:H71" si="32">($H$35-H5)/($H$35-$H$36)</f>
        <v>0.67155229846768827</v>
      </c>
      <c r="I46" s="10">
        <f t="shared" si="14"/>
        <v>0.60802469135802484</v>
      </c>
      <c r="J46" s="10">
        <f t="shared" si="15"/>
        <v>0.97916666666666663</v>
      </c>
      <c r="K46" s="10">
        <f t="shared" si="16"/>
        <v>0.44083969465648853</v>
      </c>
      <c r="L46" s="12">
        <f t="shared" si="17"/>
        <v>0.22838137472283818</v>
      </c>
      <c r="M46" s="12">
        <f t="shared" si="18"/>
        <v>0.1343370005790388</v>
      </c>
      <c r="N46" s="12">
        <f t="shared" si="19"/>
        <v>0</v>
      </c>
      <c r="O46" s="12">
        <f t="shared" si="20"/>
        <v>1.9473293768545993E-2</v>
      </c>
      <c r="P46" s="12">
        <f t="shared" si="21"/>
        <v>1</v>
      </c>
      <c r="Q46" s="12">
        <f t="shared" si="22"/>
        <v>0.64960629921259838</v>
      </c>
      <c r="R46" s="12">
        <f t="shared" si="23"/>
        <v>1.0864841373315949E-2</v>
      </c>
      <c r="S46" s="12">
        <f t="shared" si="24"/>
        <v>0.70588235294117663</v>
      </c>
      <c r="T46" s="10">
        <f t="shared" si="25"/>
        <v>0.76363636363636367</v>
      </c>
      <c r="U46" s="10">
        <f t="shared" si="26"/>
        <v>0</v>
      </c>
      <c r="V46" s="12">
        <f t="shared" si="27"/>
        <v>5.3554100885637272E-2</v>
      </c>
      <c r="X46">
        <f t="shared" si="28"/>
        <v>9.5930254836569926</v>
      </c>
      <c r="Y46">
        <f t="shared" si="29"/>
        <v>0.45681073731699967</v>
      </c>
      <c r="Z46">
        <f t="shared" si="30"/>
        <v>0.12410832281181144</v>
      </c>
      <c r="AA46">
        <f t="shared" si="31"/>
        <v>0.50706778780388184</v>
      </c>
    </row>
    <row r="47" spans="1:27" x14ac:dyDescent="0.2">
      <c r="A47" t="str">
        <f t="shared" si="7"/>
        <v>Chorwacja</v>
      </c>
      <c r="B47" s="12">
        <f t="shared" si="8"/>
        <v>1</v>
      </c>
      <c r="C47" s="12">
        <f t="shared" si="9"/>
        <v>0.18933054393305443</v>
      </c>
      <c r="D47" s="10">
        <f t="shared" si="10"/>
        <v>0.42555685814771393</v>
      </c>
      <c r="E47" s="10">
        <f t="shared" si="11"/>
        <v>0.37801831806827646</v>
      </c>
      <c r="F47" s="10">
        <f t="shared" si="12"/>
        <v>0.8644986449864499</v>
      </c>
      <c r="G47" s="10">
        <f t="shared" si="13"/>
        <v>0.36065573770491793</v>
      </c>
      <c r="H47" s="10">
        <f t="shared" si="32"/>
        <v>1</v>
      </c>
      <c r="I47" s="10">
        <f t="shared" si="14"/>
        <v>0.75617283950617287</v>
      </c>
      <c r="J47" s="10">
        <f t="shared" si="15"/>
        <v>0.70833333333333337</v>
      </c>
      <c r="K47" s="10">
        <f t="shared" si="16"/>
        <v>0.7919847328244275</v>
      </c>
      <c r="L47" s="12">
        <f t="shared" si="17"/>
        <v>0.48337028824833711</v>
      </c>
      <c r="M47" s="12">
        <f t="shared" si="18"/>
        <v>0.15228720324261727</v>
      </c>
      <c r="N47" s="12">
        <f t="shared" si="19"/>
        <v>0.2228070175438597</v>
      </c>
      <c r="O47" s="12">
        <f t="shared" si="20"/>
        <v>0.10988501483679525</v>
      </c>
      <c r="P47" s="12">
        <f t="shared" si="21"/>
        <v>0.63917525773195871</v>
      </c>
      <c r="Q47" s="12">
        <f t="shared" si="22"/>
        <v>0.48031496062992135</v>
      </c>
      <c r="R47" s="12">
        <f t="shared" si="23"/>
        <v>0</v>
      </c>
      <c r="S47" s="12">
        <f t="shared" si="24"/>
        <v>0.58823529411764719</v>
      </c>
      <c r="T47" s="10">
        <f t="shared" si="25"/>
        <v>5.454545454545446E-2</v>
      </c>
      <c r="U47" s="10">
        <f t="shared" si="26"/>
        <v>0.48303870043000458</v>
      </c>
      <c r="V47" s="12">
        <f t="shared" si="27"/>
        <v>8.8563727377743554E-2</v>
      </c>
      <c r="X47">
        <f t="shared" si="28"/>
        <v>9.7767739272086871</v>
      </c>
      <c r="Y47">
        <f t="shared" si="29"/>
        <v>0.46556066320041367</v>
      </c>
      <c r="Z47">
        <f t="shared" si="30"/>
        <v>0.13285824869522544</v>
      </c>
      <c r="AA47">
        <f t="shared" si="31"/>
        <v>0.54281724811911225</v>
      </c>
    </row>
    <row r="48" spans="1:27" x14ac:dyDescent="0.2">
      <c r="A48" t="str">
        <f t="shared" si="7"/>
        <v>Cypr</v>
      </c>
      <c r="B48" s="12">
        <f t="shared" si="8"/>
        <v>0</v>
      </c>
      <c r="C48" s="12">
        <f t="shared" si="9"/>
        <v>0.21548117154811719</v>
      </c>
      <c r="D48" s="10">
        <f t="shared" si="10"/>
        <v>0.72801875732708088</v>
      </c>
      <c r="E48" s="10">
        <f t="shared" si="11"/>
        <v>2.0815986677768527E-2</v>
      </c>
      <c r="F48" s="10">
        <f t="shared" si="12"/>
        <v>0.64769647696476962</v>
      </c>
      <c r="G48" s="10">
        <f t="shared" si="13"/>
        <v>0.75409836065573765</v>
      </c>
      <c r="H48" s="10">
        <f t="shared" si="32"/>
        <v>7.461692205196542E-2</v>
      </c>
      <c r="I48" s="10">
        <f t="shared" si="14"/>
        <v>0</v>
      </c>
      <c r="J48" s="10">
        <f t="shared" si="15"/>
        <v>0.20833333333333334</v>
      </c>
      <c r="K48" s="10">
        <f t="shared" si="16"/>
        <v>0.19465648854961831</v>
      </c>
      <c r="L48" s="12">
        <f t="shared" si="17"/>
        <v>0.10864745011086474</v>
      </c>
      <c r="M48" s="12">
        <f t="shared" si="18"/>
        <v>1</v>
      </c>
      <c r="N48" s="12">
        <f t="shared" si="19"/>
        <v>7.6023391812865507E-2</v>
      </c>
      <c r="O48" s="12">
        <f t="shared" si="20"/>
        <v>0.21448442136498516</v>
      </c>
      <c r="P48" s="12">
        <f t="shared" si="21"/>
        <v>2.0618556701030917E-2</v>
      </c>
      <c r="Q48" s="12">
        <f t="shared" si="22"/>
        <v>0.547244094488189</v>
      </c>
      <c r="R48" s="12">
        <f t="shared" si="23"/>
        <v>0</v>
      </c>
      <c r="S48" s="12">
        <f t="shared" si="24"/>
        <v>0.20588235294117646</v>
      </c>
      <c r="T48" s="10">
        <f t="shared" si="25"/>
        <v>0.93939393939393945</v>
      </c>
      <c r="U48" s="10">
        <f t="shared" si="26"/>
        <v>0.71906354515050164</v>
      </c>
      <c r="V48" s="12">
        <f t="shared" si="27"/>
        <v>0.31167545553700921</v>
      </c>
      <c r="X48">
        <f t="shared" si="28"/>
        <v>6.9867507046089532</v>
      </c>
      <c r="Y48">
        <f t="shared" si="29"/>
        <v>0.33270241450518823</v>
      </c>
      <c r="Z48">
        <f t="shared" si="30"/>
        <v>0</v>
      </c>
      <c r="AA48">
        <f t="shared" si="31"/>
        <v>0</v>
      </c>
    </row>
    <row r="49" spans="1:27" x14ac:dyDescent="0.2">
      <c r="A49" t="str">
        <f t="shared" si="7"/>
        <v>Czechy</v>
      </c>
      <c r="B49" s="12">
        <f t="shared" si="8"/>
        <v>6.6666666666666666E-2</v>
      </c>
      <c r="C49" s="12">
        <f t="shared" si="9"/>
        <v>0.82112970711297073</v>
      </c>
      <c r="D49" s="10">
        <f t="shared" si="10"/>
        <v>0.99062133645955452</v>
      </c>
      <c r="E49" s="10">
        <f t="shared" si="11"/>
        <v>0.60116569525395513</v>
      </c>
      <c r="F49" s="10">
        <f t="shared" si="12"/>
        <v>0.81300813008130079</v>
      </c>
      <c r="G49" s="10">
        <f t="shared" si="13"/>
        <v>0.78688524590163933</v>
      </c>
      <c r="H49" s="10">
        <f t="shared" si="32"/>
        <v>0.63890739506995331</v>
      </c>
      <c r="I49" s="10">
        <f t="shared" si="14"/>
        <v>0.66358024691358031</v>
      </c>
      <c r="J49" s="10">
        <f t="shared" si="15"/>
        <v>0.89583333333333337</v>
      </c>
      <c r="K49" s="10">
        <f t="shared" si="16"/>
        <v>1</v>
      </c>
      <c r="L49" s="12">
        <f t="shared" si="17"/>
        <v>0.1862527716186253</v>
      </c>
      <c r="M49" s="12">
        <f t="shared" si="18"/>
        <v>3.6479444122756229E-2</v>
      </c>
      <c r="N49" s="12">
        <f t="shared" si="19"/>
        <v>0.50877192982456143</v>
      </c>
      <c r="O49" s="12">
        <f t="shared" si="20"/>
        <v>0.29961053412462907</v>
      </c>
      <c r="P49" s="12">
        <f t="shared" si="21"/>
        <v>0.65979381443298968</v>
      </c>
      <c r="Q49" s="12">
        <f t="shared" si="22"/>
        <v>0.24803149606299207</v>
      </c>
      <c r="R49" s="12">
        <f t="shared" si="23"/>
        <v>2.1946979574098215E-2</v>
      </c>
      <c r="S49" s="12">
        <f t="shared" si="24"/>
        <v>0.79411764705882348</v>
      </c>
      <c r="T49" s="10">
        <f t="shared" si="25"/>
        <v>0.88484848484848477</v>
      </c>
      <c r="U49" s="10">
        <f t="shared" si="26"/>
        <v>0.98662207357859522</v>
      </c>
      <c r="V49" s="12">
        <f t="shared" si="27"/>
        <v>0.22237196765498654</v>
      </c>
      <c r="X49">
        <f t="shared" si="28"/>
        <v>12.126644899694496</v>
      </c>
      <c r="Y49">
        <f t="shared" si="29"/>
        <v>0.57745928093783316</v>
      </c>
      <c r="Z49">
        <f t="shared" si="30"/>
        <v>0.24475686643264494</v>
      </c>
      <c r="AA49">
        <f t="shared" si="31"/>
        <v>1</v>
      </c>
    </row>
    <row r="50" spans="1:27" x14ac:dyDescent="0.2">
      <c r="A50" t="str">
        <f t="shared" si="7"/>
        <v>Dania</v>
      </c>
      <c r="B50" s="12">
        <f t="shared" si="8"/>
        <v>0</v>
      </c>
      <c r="C50" s="12">
        <f t="shared" si="9"/>
        <v>0.53033472803347281</v>
      </c>
      <c r="D50" s="10">
        <f t="shared" si="10"/>
        <v>0.72829788421816555</v>
      </c>
      <c r="E50" s="10">
        <f t="shared" si="11"/>
        <v>1</v>
      </c>
      <c r="F50" s="10">
        <f t="shared" si="12"/>
        <v>0.98102981029810288</v>
      </c>
      <c r="G50" s="10">
        <f t="shared" si="13"/>
        <v>0.56557377049180324</v>
      </c>
      <c r="H50" s="10">
        <f t="shared" si="32"/>
        <v>0.6015989340439708</v>
      </c>
      <c r="I50" s="10">
        <f t="shared" si="14"/>
        <v>0.40432098765432106</v>
      </c>
      <c r="J50" s="10">
        <f t="shared" si="15"/>
        <v>0.75</v>
      </c>
      <c r="K50" s="10">
        <f t="shared" si="16"/>
        <v>0</v>
      </c>
      <c r="L50" s="12">
        <f t="shared" si="17"/>
        <v>0.40798226164079832</v>
      </c>
      <c r="M50" s="12">
        <f t="shared" si="18"/>
        <v>1.6213086276780544E-2</v>
      </c>
      <c r="N50" s="12">
        <f t="shared" si="19"/>
        <v>0.3099415204678363</v>
      </c>
      <c r="O50" s="12">
        <f t="shared" si="20"/>
        <v>0.38102744807121663</v>
      </c>
      <c r="P50" s="12">
        <f t="shared" si="21"/>
        <v>0.27835051546391748</v>
      </c>
      <c r="Q50" s="12">
        <f t="shared" si="22"/>
        <v>1</v>
      </c>
      <c r="R50" s="12">
        <f t="shared" si="23"/>
        <v>2.7813993915688829E-2</v>
      </c>
      <c r="S50" s="12">
        <f t="shared" si="24"/>
        <v>0.1470588235294118</v>
      </c>
      <c r="T50" s="10">
        <f t="shared" si="25"/>
        <v>1</v>
      </c>
      <c r="U50" s="10">
        <f t="shared" si="26"/>
        <v>0.95317725752508353</v>
      </c>
      <c r="V50" s="12">
        <f t="shared" si="27"/>
        <v>0.13532922603003467</v>
      </c>
      <c r="X50">
        <f t="shared" si="28"/>
        <v>10.218050247660605</v>
      </c>
      <c r="Y50">
        <f t="shared" si="29"/>
        <v>0.48657382131717164</v>
      </c>
      <c r="Z50">
        <f t="shared" si="30"/>
        <v>0.15387140681198341</v>
      </c>
      <c r="AA50">
        <f t="shared" si="31"/>
        <v>0.6286704395863294</v>
      </c>
    </row>
    <row r="51" spans="1:27" x14ac:dyDescent="0.2">
      <c r="A51" t="str">
        <f t="shared" si="7"/>
        <v>Estonia</v>
      </c>
      <c r="B51" s="12">
        <f t="shared" si="8"/>
        <v>0.3</v>
      </c>
      <c r="C51" s="12">
        <f t="shared" si="9"/>
        <v>0.52824267782426793</v>
      </c>
      <c r="D51" s="10">
        <f t="shared" si="10"/>
        <v>0.757327080890973</v>
      </c>
      <c r="E51" s="10">
        <f t="shared" si="11"/>
        <v>0.62697751873438801</v>
      </c>
      <c r="F51" s="10">
        <f t="shared" si="12"/>
        <v>0.32926829268292679</v>
      </c>
      <c r="G51" s="10">
        <f t="shared" si="13"/>
        <v>0</v>
      </c>
      <c r="H51" s="10">
        <f t="shared" si="32"/>
        <v>0.620253164556962</v>
      </c>
      <c r="I51" s="10">
        <f t="shared" si="14"/>
        <v>0.42283950617283961</v>
      </c>
      <c r="J51" s="10">
        <f t="shared" si="15"/>
        <v>1</v>
      </c>
      <c r="K51" s="10">
        <f t="shared" si="16"/>
        <v>0.83587786259541985</v>
      </c>
      <c r="L51" s="12">
        <f t="shared" si="17"/>
        <v>0.41463414634146345</v>
      </c>
      <c r="M51" s="12">
        <f t="shared" si="18"/>
        <v>6.0799073537927045E-2</v>
      </c>
      <c r="N51" s="12">
        <f t="shared" si="19"/>
        <v>0.54385964912280704</v>
      </c>
      <c r="O51" s="12">
        <f t="shared" si="20"/>
        <v>0.2021513353115727</v>
      </c>
      <c r="P51" s="12">
        <f t="shared" si="21"/>
        <v>0.56701030927835039</v>
      </c>
      <c r="Q51" s="12">
        <f t="shared" si="22"/>
        <v>0.27165354330708658</v>
      </c>
      <c r="R51" s="12">
        <f t="shared" si="23"/>
        <v>0</v>
      </c>
      <c r="S51" s="12">
        <f t="shared" si="24"/>
        <v>0.38235294117647062</v>
      </c>
      <c r="T51" s="10">
        <f t="shared" si="25"/>
        <v>0.75757575757575757</v>
      </c>
      <c r="U51" s="10">
        <f t="shared" si="26"/>
        <v>0.76923076923076916</v>
      </c>
      <c r="V51" s="12">
        <f t="shared" si="27"/>
        <v>4.2164035425490951E-2</v>
      </c>
      <c r="X51">
        <f t="shared" si="28"/>
        <v>9.432217663765476</v>
      </c>
      <c r="Y51">
        <f t="shared" si="29"/>
        <v>0.44915322208407027</v>
      </c>
      <c r="Z51">
        <f t="shared" si="30"/>
        <v>0.11645080757888204</v>
      </c>
      <c r="AA51">
        <f t="shared" si="31"/>
        <v>0.47578157571701196</v>
      </c>
    </row>
    <row r="52" spans="1:27" x14ac:dyDescent="0.2">
      <c r="A52" t="str">
        <f t="shared" si="7"/>
        <v>Finlandia</v>
      </c>
      <c r="B52" s="12">
        <f t="shared" si="8"/>
        <v>0.2</v>
      </c>
      <c r="C52" s="12">
        <f t="shared" si="9"/>
        <v>0.55962343096234324</v>
      </c>
      <c r="D52" s="10">
        <f t="shared" si="10"/>
        <v>0.72829788421816555</v>
      </c>
      <c r="E52" s="10">
        <f t="shared" si="11"/>
        <v>0.38218151540383016</v>
      </c>
      <c r="F52" s="10">
        <f t="shared" si="12"/>
        <v>0.85501355013550129</v>
      </c>
      <c r="G52" s="10">
        <f t="shared" si="13"/>
        <v>0.44262295081967207</v>
      </c>
      <c r="H52" s="10">
        <f t="shared" si="32"/>
        <v>0.73684210526315796</v>
      </c>
      <c r="I52" s="10">
        <f t="shared" si="14"/>
        <v>3.3950617283950664E-2</v>
      </c>
      <c r="J52" s="10">
        <f t="shared" si="15"/>
        <v>0.79166666666666663</v>
      </c>
      <c r="K52" s="10">
        <f t="shared" si="16"/>
        <v>0.58969465648854957</v>
      </c>
      <c r="L52" s="12">
        <f t="shared" si="17"/>
        <v>0.68957871396895798</v>
      </c>
      <c r="M52" s="12">
        <f t="shared" si="18"/>
        <v>0.30978575564562827</v>
      </c>
      <c r="N52" s="12">
        <f t="shared" si="19"/>
        <v>0.36257309941520471</v>
      </c>
      <c r="O52" s="12">
        <f t="shared" si="20"/>
        <v>2.9951780415430267E-2</v>
      </c>
      <c r="P52" s="12">
        <f t="shared" si="21"/>
        <v>0.25773195876288657</v>
      </c>
      <c r="Q52" s="12">
        <f t="shared" si="22"/>
        <v>0.38188976377952766</v>
      </c>
      <c r="R52" s="12">
        <f t="shared" si="23"/>
        <v>5.7583659278574527E-2</v>
      </c>
      <c r="S52" s="12">
        <f t="shared" si="24"/>
        <v>0.79411764705882348</v>
      </c>
      <c r="T52" s="10">
        <f t="shared" si="25"/>
        <v>0.48484848484848486</v>
      </c>
      <c r="U52" s="10">
        <f t="shared" si="26"/>
        <v>0.91638795986622068</v>
      </c>
      <c r="V52" s="12">
        <f t="shared" si="27"/>
        <v>0.28348093954562958</v>
      </c>
      <c r="X52">
        <f t="shared" si="28"/>
        <v>9.887823139827205</v>
      </c>
      <c r="Y52">
        <f t="shared" si="29"/>
        <v>0.47084872094415264</v>
      </c>
      <c r="Z52">
        <f t="shared" si="30"/>
        <v>0.13814630643896442</v>
      </c>
      <c r="AA52">
        <f t="shared" si="31"/>
        <v>0.56442259803559436</v>
      </c>
    </row>
    <row r="53" spans="1:27" x14ac:dyDescent="0.2">
      <c r="A53" t="str">
        <f t="shared" si="7"/>
        <v>Francja</v>
      </c>
      <c r="B53" s="12">
        <f t="shared" si="8"/>
        <v>3.3333333333333333E-2</v>
      </c>
      <c r="C53" s="12">
        <f t="shared" si="9"/>
        <v>0.64225941422594146</v>
      </c>
      <c r="D53" s="10">
        <f t="shared" si="10"/>
        <v>0</v>
      </c>
      <c r="E53" s="10">
        <f t="shared" si="11"/>
        <v>0.41132389675270609</v>
      </c>
      <c r="F53" s="10">
        <f t="shared" si="12"/>
        <v>0.96070460704607041</v>
      </c>
      <c r="G53" s="10">
        <f t="shared" si="13"/>
        <v>0.74590163934426235</v>
      </c>
      <c r="H53" s="10">
        <f t="shared" si="32"/>
        <v>0.62958027981345766</v>
      </c>
      <c r="I53" s="10">
        <f t="shared" si="14"/>
        <v>0.80864197530864212</v>
      </c>
      <c r="J53" s="10">
        <f t="shared" si="15"/>
        <v>0.8125</v>
      </c>
      <c r="K53" s="10">
        <f t="shared" si="16"/>
        <v>0.55152671755725191</v>
      </c>
      <c r="L53" s="12">
        <f t="shared" si="17"/>
        <v>0.24611973392461203</v>
      </c>
      <c r="M53" s="12">
        <f t="shared" si="18"/>
        <v>0.73480023161551833</v>
      </c>
      <c r="N53" s="12">
        <f t="shared" si="19"/>
        <v>9.9415204678362581E-2</v>
      </c>
      <c r="O53" s="12">
        <f t="shared" si="20"/>
        <v>0.13204747774480713</v>
      </c>
      <c r="P53" s="12">
        <f t="shared" si="21"/>
        <v>0.41237113402061842</v>
      </c>
      <c r="Q53" s="12">
        <f t="shared" si="22"/>
        <v>8.2677165354330784E-2</v>
      </c>
      <c r="R53" s="12">
        <f t="shared" si="23"/>
        <v>0.42275097783572352</v>
      </c>
      <c r="S53" s="12">
        <f t="shared" si="24"/>
        <v>0.91176470588235303</v>
      </c>
      <c r="T53" s="10">
        <f t="shared" si="25"/>
        <v>0.33333333333333331</v>
      </c>
      <c r="U53" s="10">
        <f t="shared" si="26"/>
        <v>0.87959866220735783</v>
      </c>
      <c r="V53" s="12">
        <f t="shared" si="27"/>
        <v>0.88579129765113596</v>
      </c>
      <c r="X53">
        <f t="shared" si="28"/>
        <v>10.736441787629818</v>
      </c>
      <c r="Y53">
        <f t="shared" si="29"/>
        <v>0.51125913274427703</v>
      </c>
      <c r="Z53">
        <f t="shared" si="30"/>
        <v>0.17855671823908881</v>
      </c>
      <c r="AA53">
        <f t="shared" si="31"/>
        <v>0.72952690088564331</v>
      </c>
    </row>
    <row r="54" spans="1:27" x14ac:dyDescent="0.2">
      <c r="A54" t="str">
        <f t="shared" si="7"/>
        <v>Grecja</v>
      </c>
      <c r="B54" s="12">
        <f t="shared" si="8"/>
        <v>0.3</v>
      </c>
      <c r="C54" s="12">
        <f t="shared" si="9"/>
        <v>0.3640167364016737</v>
      </c>
      <c r="D54" s="10">
        <f t="shared" si="10"/>
        <v>0.7596717467760844</v>
      </c>
      <c r="E54" s="10">
        <f t="shared" si="11"/>
        <v>0.22231473771856788</v>
      </c>
      <c r="F54" s="10">
        <f t="shared" si="12"/>
        <v>0.49051490514905144</v>
      </c>
      <c r="G54" s="10">
        <f t="shared" si="13"/>
        <v>0.39344262295081961</v>
      </c>
      <c r="H54" s="10">
        <f t="shared" si="32"/>
        <v>0.41972018654230514</v>
      </c>
      <c r="I54" s="10">
        <f t="shared" si="14"/>
        <v>0.58950617283950624</v>
      </c>
      <c r="J54" s="10">
        <f t="shared" si="15"/>
        <v>0.85416666666666663</v>
      </c>
      <c r="K54" s="10">
        <f t="shared" si="16"/>
        <v>0.70992366412213737</v>
      </c>
      <c r="L54" s="12">
        <f t="shared" si="17"/>
        <v>0.17294900221729492</v>
      </c>
      <c r="M54" s="12">
        <f t="shared" si="18"/>
        <v>6.4852345107122178E-2</v>
      </c>
      <c r="N54" s="12">
        <f t="shared" si="19"/>
        <v>0.43859649122807021</v>
      </c>
      <c r="O54" s="12">
        <f t="shared" si="20"/>
        <v>0.28338278931750743</v>
      </c>
      <c r="P54" s="12">
        <f t="shared" si="21"/>
        <v>0.27835051546391748</v>
      </c>
      <c r="Q54" s="12">
        <f t="shared" si="22"/>
        <v>0.16535433070866137</v>
      </c>
      <c r="R54" s="12">
        <f t="shared" si="23"/>
        <v>0</v>
      </c>
      <c r="S54" s="12">
        <f t="shared" si="24"/>
        <v>0.61764705882352955</v>
      </c>
      <c r="T54" s="10">
        <f t="shared" si="25"/>
        <v>0.15757575757575767</v>
      </c>
      <c r="U54" s="10">
        <f t="shared" si="26"/>
        <v>0.55852842809364533</v>
      </c>
      <c r="V54" s="12">
        <f t="shared" si="27"/>
        <v>0.31312812603111739</v>
      </c>
      <c r="X54">
        <f t="shared" si="28"/>
        <v>8.1536422837334364</v>
      </c>
      <c r="Y54">
        <f t="shared" si="29"/>
        <v>0.38826868017778271</v>
      </c>
      <c r="Z54">
        <f t="shared" si="30"/>
        <v>5.5566265672594484E-2</v>
      </c>
      <c r="AA54">
        <f t="shared" si="31"/>
        <v>0.22702638125123187</v>
      </c>
    </row>
    <row r="55" spans="1:27" x14ac:dyDescent="0.2">
      <c r="A55" t="str">
        <f t="shared" si="7"/>
        <v>Hiszpania</v>
      </c>
      <c r="B55" s="12">
        <f t="shared" si="8"/>
        <v>0.53333333333333333</v>
      </c>
      <c r="C55" s="12">
        <f t="shared" si="9"/>
        <v>0.60460251046025115</v>
      </c>
      <c r="D55" s="10">
        <f t="shared" si="10"/>
        <v>0.90152403282532234</v>
      </c>
      <c r="E55" s="10">
        <f t="shared" si="11"/>
        <v>0.1557035803497086</v>
      </c>
      <c r="F55" s="10">
        <f t="shared" si="12"/>
        <v>0.88482384823848237</v>
      </c>
      <c r="G55" s="10">
        <f t="shared" si="13"/>
        <v>0.80327868852459017</v>
      </c>
      <c r="H55" s="10">
        <f t="shared" si="32"/>
        <v>0.43371085942704868</v>
      </c>
      <c r="I55" s="10">
        <f t="shared" si="14"/>
        <v>0.6913580246913581</v>
      </c>
      <c r="J55" s="10">
        <f t="shared" si="15"/>
        <v>0.9375</v>
      </c>
      <c r="K55" s="10">
        <f t="shared" si="16"/>
        <v>0.53244274809160308</v>
      </c>
      <c r="L55" s="12">
        <f t="shared" si="17"/>
        <v>0.23503325942350339</v>
      </c>
      <c r="M55" s="12">
        <f t="shared" si="18"/>
        <v>0.61783439490445868</v>
      </c>
      <c r="N55" s="12">
        <f t="shared" si="19"/>
        <v>0.29239766081871349</v>
      </c>
      <c r="O55" s="12">
        <f t="shared" si="20"/>
        <v>0</v>
      </c>
      <c r="P55" s="12">
        <f t="shared" si="21"/>
        <v>0.15463917525773191</v>
      </c>
      <c r="Q55" s="12">
        <f t="shared" si="22"/>
        <v>0</v>
      </c>
      <c r="R55" s="12">
        <f t="shared" si="23"/>
        <v>0.20925684485006518</v>
      </c>
      <c r="S55" s="12">
        <f t="shared" si="24"/>
        <v>0.6470588235294118</v>
      </c>
      <c r="T55" s="10">
        <f t="shared" si="25"/>
        <v>0</v>
      </c>
      <c r="U55" s="10">
        <f t="shared" si="26"/>
        <v>0.70234113712374568</v>
      </c>
      <c r="V55" s="12">
        <f t="shared" si="27"/>
        <v>0.57701193685021179</v>
      </c>
      <c r="X55">
        <f t="shared" si="28"/>
        <v>9.9138508586995417</v>
      </c>
      <c r="Y55">
        <f t="shared" si="29"/>
        <v>0.47208813612854961</v>
      </c>
      <c r="Z55">
        <f t="shared" si="30"/>
        <v>0.13938572162336138</v>
      </c>
      <c r="AA55">
        <f t="shared" si="31"/>
        <v>0.56948646080872745</v>
      </c>
    </row>
    <row r="56" spans="1:27" x14ac:dyDescent="0.2">
      <c r="A56" t="str">
        <f t="shared" si="7"/>
        <v>Holandia</v>
      </c>
      <c r="B56" s="12">
        <f t="shared" si="8"/>
        <v>3.3333333333333333E-2</v>
      </c>
      <c r="C56" s="12">
        <f t="shared" si="9"/>
        <v>0.66317991631799167</v>
      </c>
      <c r="D56" s="10">
        <f t="shared" si="10"/>
        <v>0.9988276670574443</v>
      </c>
      <c r="E56" s="10">
        <f t="shared" si="11"/>
        <v>0.54704412989175688</v>
      </c>
      <c r="F56" s="10">
        <f t="shared" si="12"/>
        <v>0.99186991869918706</v>
      </c>
      <c r="G56" s="10">
        <f t="shared" si="13"/>
        <v>1</v>
      </c>
      <c r="H56" s="10">
        <f t="shared" si="32"/>
        <v>9.3271152564956689E-2</v>
      </c>
      <c r="I56" s="10">
        <f t="shared" si="14"/>
        <v>0.85802469135802473</v>
      </c>
      <c r="J56" s="10">
        <f t="shared" si="15"/>
        <v>0.72916666666666663</v>
      </c>
      <c r="K56" s="10">
        <f t="shared" si="16"/>
        <v>0.43893129770992367</v>
      </c>
      <c r="L56" s="12">
        <f t="shared" si="17"/>
        <v>7.5388026607538808E-2</v>
      </c>
      <c r="M56" s="12">
        <f t="shared" si="18"/>
        <v>2.3161551823972209E-3</v>
      </c>
      <c r="N56" s="12">
        <f t="shared" si="19"/>
        <v>0.13450292397660821</v>
      </c>
      <c r="O56" s="12">
        <f t="shared" si="20"/>
        <v>0.12722551928783382</v>
      </c>
      <c r="P56" s="12">
        <f t="shared" si="21"/>
        <v>0</v>
      </c>
      <c r="Q56" s="12">
        <f t="shared" si="22"/>
        <v>0.72834645669291342</v>
      </c>
      <c r="R56" s="12">
        <f t="shared" si="23"/>
        <v>9.6697088222511954E-2</v>
      </c>
      <c r="S56" s="12">
        <f t="shared" si="24"/>
        <v>0.52941176470588247</v>
      </c>
      <c r="T56" s="10">
        <f t="shared" si="25"/>
        <v>0.96363636363636362</v>
      </c>
      <c r="U56" s="10">
        <f t="shared" si="26"/>
        <v>1</v>
      </c>
      <c r="V56" s="12">
        <f t="shared" si="27"/>
        <v>0.27897574123989222</v>
      </c>
      <c r="X56">
        <f t="shared" si="28"/>
        <v>10.290148813151227</v>
      </c>
      <c r="Y56">
        <f t="shared" si="29"/>
        <v>0.49000708634053458</v>
      </c>
      <c r="Z56">
        <f t="shared" si="30"/>
        <v>0.15730467183534635</v>
      </c>
      <c r="AA56">
        <f t="shared" si="31"/>
        <v>0.6426976865984485</v>
      </c>
    </row>
    <row r="57" spans="1:27" x14ac:dyDescent="0.2">
      <c r="A57" t="str">
        <f>A16</f>
        <v>Irlandia</v>
      </c>
      <c r="B57" s="12">
        <f t="shared" si="8"/>
        <v>0.13333333333333333</v>
      </c>
      <c r="C57" s="12">
        <f t="shared" si="9"/>
        <v>0.62447698744769875</v>
      </c>
      <c r="D57" s="10">
        <f t="shared" si="10"/>
        <v>0.88511137162954279</v>
      </c>
      <c r="E57" s="10">
        <f t="shared" si="11"/>
        <v>7.9933388842631098E-2</v>
      </c>
      <c r="F57" s="10">
        <f t="shared" si="12"/>
        <v>0.89024390243902451</v>
      </c>
      <c r="G57" s="10">
        <f t="shared" si="13"/>
        <v>0.64754098360655732</v>
      </c>
      <c r="H57" s="10">
        <f t="shared" si="32"/>
        <v>0.90006662225183209</v>
      </c>
      <c r="I57" s="10">
        <f t="shared" si="14"/>
        <v>0.13271604938271619</v>
      </c>
      <c r="J57" s="10">
        <f t="shared" si="15"/>
        <v>0.875</v>
      </c>
      <c r="K57" s="10">
        <f t="shared" si="16"/>
        <v>0.21374045801526717</v>
      </c>
      <c r="L57" s="12">
        <f t="shared" si="17"/>
        <v>8.6474501108647447E-2</v>
      </c>
      <c r="M57" s="12">
        <f t="shared" si="18"/>
        <v>6.4273306311522879E-2</v>
      </c>
      <c r="N57" s="12">
        <f t="shared" si="19"/>
        <v>4.0935672514619888E-2</v>
      </c>
      <c r="O57" s="12">
        <f t="shared" si="20"/>
        <v>7.3627596439169135E-2</v>
      </c>
      <c r="P57" s="12">
        <f t="shared" si="21"/>
        <v>0.27835051546391748</v>
      </c>
      <c r="Q57" s="12">
        <f t="shared" si="22"/>
        <v>0.26377952755905509</v>
      </c>
      <c r="R57" s="12">
        <f t="shared" si="23"/>
        <v>4.1829639287266407E-2</v>
      </c>
      <c r="S57" s="12">
        <f t="shared" si="24"/>
        <v>0.20588235294117646</v>
      </c>
      <c r="T57" s="10">
        <f t="shared" si="25"/>
        <v>0.66666666666666663</v>
      </c>
      <c r="U57" s="10">
        <f t="shared" si="26"/>
        <v>0.70568561872909696</v>
      </c>
      <c r="V57" s="12">
        <f t="shared" si="27"/>
        <v>2.603003465537158E-2</v>
      </c>
      <c r="X57">
        <f t="shared" si="28"/>
        <v>7.8356985286251151</v>
      </c>
      <c r="Y57">
        <f t="shared" si="29"/>
        <v>0.37312850136310072</v>
      </c>
      <c r="Z57">
        <f t="shared" si="30"/>
        <v>4.0426086857912491E-2</v>
      </c>
      <c r="AA57">
        <f t="shared" si="31"/>
        <v>0.16516834623325027</v>
      </c>
    </row>
    <row r="58" spans="1:27" x14ac:dyDescent="0.2">
      <c r="A58" t="str">
        <f t="shared" si="7"/>
        <v>Litwa</v>
      </c>
      <c r="B58" s="12">
        <f t="shared" si="8"/>
        <v>0.1</v>
      </c>
      <c r="C58" s="12">
        <f t="shared" si="9"/>
        <v>0.4989539748953975</v>
      </c>
      <c r="D58" s="10">
        <f t="shared" si="10"/>
        <v>0.81477139507620167</v>
      </c>
      <c r="E58" s="10">
        <f t="shared" si="11"/>
        <v>0.35137385512073277</v>
      </c>
      <c r="F58" s="10">
        <f t="shared" si="12"/>
        <v>0.93766937669376704</v>
      </c>
      <c r="G58" s="10">
        <f t="shared" si="13"/>
        <v>0.42622950819672129</v>
      </c>
      <c r="H58" s="10">
        <f t="shared" si="32"/>
        <v>0.69487008660892746</v>
      </c>
      <c r="I58" s="10">
        <f t="shared" si="14"/>
        <v>0.73765432098765438</v>
      </c>
      <c r="J58" s="10">
        <f t="shared" si="15"/>
        <v>0.77083333333333337</v>
      </c>
      <c r="K58" s="10">
        <f t="shared" si="16"/>
        <v>0.76717557251908397</v>
      </c>
      <c r="L58" s="12">
        <f t="shared" si="17"/>
        <v>0.39024390243902446</v>
      </c>
      <c r="M58" s="12">
        <f t="shared" si="18"/>
        <v>5.61667631731326E-2</v>
      </c>
      <c r="N58" s="12">
        <f t="shared" si="19"/>
        <v>0.25146198830409361</v>
      </c>
      <c r="O58" s="12">
        <f t="shared" si="20"/>
        <v>1.3167655786350149E-2</v>
      </c>
      <c r="P58" s="12">
        <f t="shared" si="21"/>
        <v>0.23711340206185563</v>
      </c>
      <c r="Q58" s="12">
        <f t="shared" si="22"/>
        <v>0</v>
      </c>
      <c r="R58" s="12">
        <f t="shared" si="23"/>
        <v>1.0864841373315949E-2</v>
      </c>
      <c r="S58" s="12">
        <f t="shared" si="24"/>
        <v>0.4705882352941177</v>
      </c>
      <c r="T58" s="10">
        <f t="shared" si="25"/>
        <v>0.67878787878787872</v>
      </c>
      <c r="U58" s="10">
        <f t="shared" si="26"/>
        <v>0.551839464882943</v>
      </c>
      <c r="V58" s="12">
        <f t="shared" si="27"/>
        <v>6.2225644974971135E-2</v>
      </c>
      <c r="X58">
        <f t="shared" si="28"/>
        <v>8.8219912005095029</v>
      </c>
      <c r="Y58">
        <f t="shared" si="29"/>
        <v>0.42009481907188106</v>
      </c>
      <c r="Z58">
        <f t="shared" si="30"/>
        <v>8.7392404566692838E-2</v>
      </c>
      <c r="AA58">
        <f t="shared" si="31"/>
        <v>0.3570580300379132</v>
      </c>
    </row>
    <row r="59" spans="1:27" x14ac:dyDescent="0.2">
      <c r="A59" t="str">
        <f t="shared" si="7"/>
        <v>Luksemburg</v>
      </c>
      <c r="B59" s="12">
        <f t="shared" si="8"/>
        <v>0.26666666666666666</v>
      </c>
      <c r="C59" s="12">
        <f t="shared" si="9"/>
        <v>0.82426778242677812</v>
      </c>
      <c r="D59" s="10">
        <f t="shared" si="10"/>
        <v>0.81594372801875736</v>
      </c>
      <c r="E59" s="10">
        <f t="shared" si="11"/>
        <v>2.0815986677768527E-2</v>
      </c>
      <c r="F59" s="10">
        <f t="shared" si="12"/>
        <v>0.98644986449864502</v>
      </c>
      <c r="G59" s="10">
        <f t="shared" si="13"/>
        <v>0.7295081967213114</v>
      </c>
      <c r="H59" s="10">
        <f t="shared" si="32"/>
        <v>0.52698201199200534</v>
      </c>
      <c r="I59" s="10">
        <f t="shared" si="14"/>
        <v>0.53703703703703709</v>
      </c>
      <c r="J59" s="10">
        <f t="shared" si="15"/>
        <v>0.8125</v>
      </c>
      <c r="K59" s="10">
        <f t="shared" si="16"/>
        <v>0.25381679389312978</v>
      </c>
      <c r="L59" s="12">
        <f t="shared" si="17"/>
        <v>5.7649667405764965E-2</v>
      </c>
      <c r="M59" s="12">
        <f t="shared" si="18"/>
        <v>6.3694267515923579E-3</v>
      </c>
      <c r="N59" s="12">
        <f t="shared" si="19"/>
        <v>0.1403508771929825</v>
      </c>
      <c r="O59" s="12">
        <f t="shared" si="20"/>
        <v>3.0044510385756677E-2</v>
      </c>
      <c r="P59" s="12">
        <f t="shared" si="21"/>
        <v>0.27835051546391748</v>
      </c>
      <c r="Q59" s="12">
        <f t="shared" si="22"/>
        <v>0.37795275590551181</v>
      </c>
      <c r="R59" s="12">
        <f t="shared" si="23"/>
        <v>9.017818339852237E-3</v>
      </c>
      <c r="S59" s="12">
        <f t="shared" si="24"/>
        <v>0.70588235294117663</v>
      </c>
      <c r="T59" s="10">
        <f t="shared" si="25"/>
        <v>0.43636363636363634</v>
      </c>
      <c r="U59" s="10">
        <f t="shared" si="26"/>
        <v>0.97993311036789288</v>
      </c>
      <c r="V59" s="12">
        <f t="shared" si="27"/>
        <v>0</v>
      </c>
      <c r="X59">
        <f t="shared" si="28"/>
        <v>8.7959027390501845</v>
      </c>
      <c r="Y59">
        <f t="shared" si="29"/>
        <v>0.41885251138334212</v>
      </c>
      <c r="Z59">
        <f t="shared" si="30"/>
        <v>8.6150096878153892E-2</v>
      </c>
      <c r="AA59">
        <f t="shared" si="31"/>
        <v>0.35198234939758755</v>
      </c>
    </row>
    <row r="60" spans="1:27" x14ac:dyDescent="0.2">
      <c r="A60" t="str">
        <f t="shared" si="7"/>
        <v>Łotwa</v>
      </c>
      <c r="B60" s="12">
        <f t="shared" si="8"/>
        <v>0.13333333333333333</v>
      </c>
      <c r="C60" s="12">
        <f t="shared" si="9"/>
        <v>1</v>
      </c>
      <c r="D60" s="10">
        <f t="shared" si="10"/>
        <v>0.9976553341148886</v>
      </c>
      <c r="E60" s="10">
        <f t="shared" si="11"/>
        <v>0.34304746044962536</v>
      </c>
      <c r="F60" s="10">
        <f t="shared" si="12"/>
        <v>0.99322493224932251</v>
      </c>
      <c r="G60" s="10">
        <f t="shared" si="13"/>
        <v>0.16393442622950821</v>
      </c>
      <c r="H60" s="10">
        <f t="shared" si="32"/>
        <v>0.49900066622251826</v>
      </c>
      <c r="I60" s="10">
        <f t="shared" si="14"/>
        <v>0.64814814814814814</v>
      </c>
      <c r="J60" s="10">
        <f t="shared" si="15"/>
        <v>0.875</v>
      </c>
      <c r="K60" s="10">
        <f t="shared" si="16"/>
        <v>0.92557251908396942</v>
      </c>
      <c r="L60" s="12">
        <f t="shared" si="17"/>
        <v>0.65631929046563209</v>
      </c>
      <c r="M60" s="12">
        <f t="shared" si="18"/>
        <v>0.10712217718587146</v>
      </c>
      <c r="N60" s="12">
        <f t="shared" si="19"/>
        <v>0.50292397660818722</v>
      </c>
      <c r="O60" s="12">
        <f t="shared" si="20"/>
        <v>1</v>
      </c>
      <c r="P60" s="12">
        <f t="shared" si="21"/>
        <v>0.34020618556701021</v>
      </c>
      <c r="Q60" s="12">
        <f t="shared" si="22"/>
        <v>0.17716535433070874</v>
      </c>
      <c r="R60" s="12">
        <f t="shared" si="23"/>
        <v>0</v>
      </c>
      <c r="S60" s="12">
        <f t="shared" si="24"/>
        <v>0.41176470588235303</v>
      </c>
      <c r="T60" s="10">
        <f t="shared" si="25"/>
        <v>0.66060606060606064</v>
      </c>
      <c r="U60" s="10">
        <f t="shared" si="26"/>
        <v>0.3545150501672239</v>
      </c>
      <c r="V60" s="12">
        <f t="shared" si="27"/>
        <v>4.0200231035810552E-2</v>
      </c>
      <c r="X60">
        <f t="shared" si="28"/>
        <v>10.829739851680174</v>
      </c>
      <c r="Y60">
        <f t="shared" si="29"/>
        <v>0.51570189769905583</v>
      </c>
      <c r="Z60">
        <f t="shared" si="30"/>
        <v>0.18299948319386761</v>
      </c>
      <c r="AA60">
        <f t="shared" si="31"/>
        <v>0.74767864886122637</v>
      </c>
    </row>
    <row r="61" spans="1:27" x14ac:dyDescent="0.2">
      <c r="A61" t="str">
        <f t="shared" si="7"/>
        <v>Malta</v>
      </c>
      <c r="B61" s="12">
        <f t="shared" si="8"/>
        <v>0.2</v>
      </c>
      <c r="C61" s="12">
        <f t="shared" si="9"/>
        <v>0.91945606694560678</v>
      </c>
      <c r="D61" s="10">
        <f t="shared" si="10"/>
        <v>0.72829788421816566</v>
      </c>
      <c r="E61" s="10">
        <f t="shared" si="11"/>
        <v>0</v>
      </c>
      <c r="F61" s="10">
        <f t="shared" si="12"/>
        <v>0.6775067750677507</v>
      </c>
      <c r="G61" s="10">
        <f t="shared" si="13"/>
        <v>0.72131147540983598</v>
      </c>
      <c r="H61" s="10">
        <f t="shared" si="32"/>
        <v>0.31712191872085277</v>
      </c>
      <c r="I61" s="10">
        <f t="shared" si="14"/>
        <v>1</v>
      </c>
      <c r="J61" s="10">
        <f t="shared" si="15"/>
        <v>0</v>
      </c>
      <c r="K61" s="10">
        <f t="shared" si="16"/>
        <v>0.29770992366412213</v>
      </c>
      <c r="L61" s="12">
        <f t="shared" si="17"/>
        <v>0</v>
      </c>
      <c r="M61" s="12">
        <f t="shared" si="18"/>
        <v>0</v>
      </c>
      <c r="N61" s="12">
        <f t="shared" si="19"/>
        <v>5.8479532163742713E-3</v>
      </c>
      <c r="O61" s="12">
        <f t="shared" si="20"/>
        <v>4.2192136498516324E-2</v>
      </c>
      <c r="P61" s="12">
        <f t="shared" si="21"/>
        <v>0.27835051546391748</v>
      </c>
      <c r="Q61" s="12">
        <f t="shared" si="22"/>
        <v>0.6417322834645669</v>
      </c>
      <c r="R61" s="12">
        <f t="shared" si="23"/>
        <v>0</v>
      </c>
      <c r="S61" s="12">
        <f t="shared" si="24"/>
        <v>0</v>
      </c>
      <c r="T61" s="10">
        <f t="shared" si="25"/>
        <v>0.73333333333333328</v>
      </c>
      <c r="U61" s="10">
        <f t="shared" si="26"/>
        <v>0.82608695652173902</v>
      </c>
      <c r="V61" s="12">
        <f t="shared" si="27"/>
        <v>0.30938974137799291</v>
      </c>
      <c r="X61">
        <f t="shared" si="28"/>
        <v>7.6983369639027757</v>
      </c>
      <c r="Y61">
        <f t="shared" si="29"/>
        <v>0.36658747447156076</v>
      </c>
      <c r="Z61">
        <f t="shared" si="30"/>
        <v>3.3885059966372533E-2</v>
      </c>
      <c r="AA61">
        <f t="shared" si="31"/>
        <v>0.13844375628864092</v>
      </c>
    </row>
    <row r="62" spans="1:27" x14ac:dyDescent="0.2">
      <c r="A62" t="str">
        <f t="shared" si="7"/>
        <v>Niemcy</v>
      </c>
      <c r="B62" s="12">
        <f t="shared" si="8"/>
        <v>0.1</v>
      </c>
      <c r="C62" s="12">
        <f t="shared" si="9"/>
        <v>0.7322175732217574</v>
      </c>
      <c r="D62" s="10">
        <f t="shared" si="10"/>
        <v>0.1899179366940211</v>
      </c>
      <c r="E62" s="10">
        <f t="shared" si="11"/>
        <v>0.32472939217318902</v>
      </c>
      <c r="F62" s="10">
        <f t="shared" si="12"/>
        <v>0.95934959349593496</v>
      </c>
      <c r="G62" s="10">
        <f t="shared" si="13"/>
        <v>0.93442622950819665</v>
      </c>
      <c r="H62" s="10">
        <f t="shared" si="32"/>
        <v>0.23317788141239174</v>
      </c>
      <c r="I62" s="10">
        <f t="shared" si="14"/>
        <v>0.73765432098765438</v>
      </c>
      <c r="J62" s="10">
        <f t="shared" si="15"/>
        <v>0.91666666666666663</v>
      </c>
      <c r="K62" s="10">
        <f t="shared" si="16"/>
        <v>0.45992366412213742</v>
      </c>
      <c r="L62" s="12">
        <f t="shared" si="17"/>
        <v>0.1862527716186253</v>
      </c>
      <c r="M62" s="12">
        <f t="shared" si="18"/>
        <v>0.15112912565141867</v>
      </c>
      <c r="N62" s="12">
        <f t="shared" si="19"/>
        <v>0.29824561403508781</v>
      </c>
      <c r="O62" s="12">
        <f t="shared" si="20"/>
        <v>2.4758902077151337E-2</v>
      </c>
      <c r="P62" s="12">
        <f t="shared" si="21"/>
        <v>0.35051546391752569</v>
      </c>
      <c r="Q62" s="12">
        <f t="shared" si="22"/>
        <v>0.20078740157480324</v>
      </c>
      <c r="R62" s="12">
        <f t="shared" si="23"/>
        <v>1</v>
      </c>
      <c r="S62" s="12">
        <f t="shared" si="24"/>
        <v>1</v>
      </c>
      <c r="T62" s="10">
        <f t="shared" si="25"/>
        <v>0.8545454545454545</v>
      </c>
      <c r="U62" s="10">
        <f t="shared" si="26"/>
        <v>0.82608695652173902</v>
      </c>
      <c r="V62" s="12">
        <f t="shared" si="27"/>
        <v>0.92470432917102152</v>
      </c>
      <c r="X62">
        <f t="shared" si="28"/>
        <v>11.405089277394776</v>
      </c>
      <c r="Y62">
        <f t="shared" si="29"/>
        <v>0.54309948939975128</v>
      </c>
      <c r="Z62">
        <f t="shared" si="30"/>
        <v>0.21039707489456305</v>
      </c>
      <c r="AA62">
        <f t="shared" si="31"/>
        <v>0.85961663899820595</v>
      </c>
    </row>
    <row r="63" spans="1:27" x14ac:dyDescent="0.2">
      <c r="A63" t="str">
        <f t="shared" si="7"/>
        <v>Polska</v>
      </c>
      <c r="B63" s="12">
        <f t="shared" si="8"/>
        <v>3.3333333333333333E-2</v>
      </c>
      <c r="C63" s="12">
        <f t="shared" si="9"/>
        <v>0.66631799163179917</v>
      </c>
      <c r="D63" s="10">
        <f t="shared" si="10"/>
        <v>0.72829788421816566</v>
      </c>
      <c r="E63" s="10">
        <f t="shared" si="11"/>
        <v>0.58118234804329727</v>
      </c>
      <c r="F63" s="10">
        <f t="shared" si="12"/>
        <v>0.70054200542005418</v>
      </c>
      <c r="G63" s="10">
        <f t="shared" si="13"/>
        <v>0.5901639344262295</v>
      </c>
      <c r="H63" s="10">
        <f t="shared" si="32"/>
        <v>0.58760826115922726</v>
      </c>
      <c r="I63" s="10">
        <f t="shared" si="14"/>
        <v>0.71604938271604945</v>
      </c>
      <c r="J63" s="10">
        <f t="shared" si="15"/>
        <v>0.72916666666666663</v>
      </c>
      <c r="K63" s="10">
        <f t="shared" si="16"/>
        <v>0.97328244274809161</v>
      </c>
      <c r="L63" s="12">
        <f t="shared" si="17"/>
        <v>0.16629711751662973</v>
      </c>
      <c r="M63" s="12">
        <f t="shared" si="18"/>
        <v>0.26577880718008107</v>
      </c>
      <c r="N63" s="12">
        <f t="shared" si="19"/>
        <v>9.9415204678362581E-2</v>
      </c>
      <c r="O63" s="12">
        <f t="shared" si="20"/>
        <v>0.37027077151335314</v>
      </c>
      <c r="P63" s="12">
        <f t="shared" si="21"/>
        <v>0.65979381443298968</v>
      </c>
      <c r="Q63" s="12">
        <f t="shared" si="22"/>
        <v>0.39763779527559062</v>
      </c>
      <c r="R63" s="12">
        <f t="shared" si="23"/>
        <v>0.26944806605823551</v>
      </c>
      <c r="S63" s="12">
        <f t="shared" si="24"/>
        <v>0.55882352941176472</v>
      </c>
      <c r="T63" s="10">
        <f t="shared" si="25"/>
        <v>0.44242424242424244</v>
      </c>
      <c r="U63" s="10">
        <f t="shared" si="26"/>
        <v>0.47826086956521729</v>
      </c>
      <c r="V63" s="12">
        <f t="shared" si="27"/>
        <v>1</v>
      </c>
      <c r="X63">
        <f t="shared" si="28"/>
        <v>11.01409446841938</v>
      </c>
      <c r="Y63">
        <f t="shared" si="29"/>
        <v>0.52448068897235145</v>
      </c>
      <c r="Z63">
        <f t="shared" si="30"/>
        <v>0.19177827446716322</v>
      </c>
      <c r="AA63">
        <f t="shared" si="31"/>
        <v>0.78354604413085593</v>
      </c>
    </row>
    <row r="64" spans="1:27" x14ac:dyDescent="0.2">
      <c r="A64" t="str">
        <f t="shared" si="7"/>
        <v>Portugalia</v>
      </c>
      <c r="B64" s="12">
        <f t="shared" si="8"/>
        <v>0.33333333333333331</v>
      </c>
      <c r="C64" s="12">
        <f t="shared" si="9"/>
        <v>0.43096234309623427</v>
      </c>
      <c r="D64" s="10">
        <f t="shared" si="10"/>
        <v>0.86400937866354044</v>
      </c>
      <c r="E64" s="10">
        <f t="shared" si="11"/>
        <v>0.13821815154038297</v>
      </c>
      <c r="F64" s="10">
        <f t="shared" si="12"/>
        <v>0.88753387533875339</v>
      </c>
      <c r="G64" s="10">
        <f t="shared" si="13"/>
        <v>0.5901639344262295</v>
      </c>
      <c r="H64" s="10">
        <f t="shared" si="32"/>
        <v>0.33111259160559631</v>
      </c>
      <c r="I64" s="10">
        <f t="shared" si="14"/>
        <v>0.55246913580246926</v>
      </c>
      <c r="J64" s="10">
        <f t="shared" si="15"/>
        <v>0.8125</v>
      </c>
      <c r="K64" s="10">
        <f t="shared" si="16"/>
        <v>0.59541984732824427</v>
      </c>
      <c r="L64" s="12">
        <f t="shared" si="17"/>
        <v>0.50554323725055439</v>
      </c>
      <c r="M64" s="12">
        <f t="shared" si="18"/>
        <v>0.30631152287203245</v>
      </c>
      <c r="N64" s="12">
        <f t="shared" si="19"/>
        <v>0.31578947368421056</v>
      </c>
      <c r="O64" s="12">
        <f t="shared" si="20"/>
        <v>0.38659124629080116</v>
      </c>
      <c r="P64" s="12">
        <f t="shared" si="21"/>
        <v>0.13402061855670103</v>
      </c>
      <c r="Q64" s="12">
        <f t="shared" si="22"/>
        <v>0.3346456692913386</v>
      </c>
      <c r="R64" s="12">
        <f t="shared" si="23"/>
        <v>2.8248587570621469E-3</v>
      </c>
      <c r="S64" s="12">
        <f t="shared" si="24"/>
        <v>0.26470588235294118</v>
      </c>
      <c r="T64" s="10">
        <f t="shared" si="25"/>
        <v>0.17575757575757567</v>
      </c>
      <c r="U64" s="10">
        <f t="shared" si="26"/>
        <v>0.62876254180601998</v>
      </c>
      <c r="V64" s="12">
        <f t="shared" si="27"/>
        <v>0.19799768964189449</v>
      </c>
      <c r="X64">
        <f t="shared" si="28"/>
        <v>8.7886729073959184</v>
      </c>
      <c r="Y64">
        <f t="shared" si="29"/>
        <v>0.41850823368551993</v>
      </c>
      <c r="Z64">
        <f t="shared" si="30"/>
        <v>8.5805819180331699E-2</v>
      </c>
      <c r="AA64">
        <f t="shared" si="31"/>
        <v>0.3505757384091398</v>
      </c>
    </row>
    <row r="65" spans="1:27" x14ac:dyDescent="0.2">
      <c r="A65" t="str">
        <f t="shared" si="7"/>
        <v>Rumunia</v>
      </c>
      <c r="B65" s="12">
        <f t="shared" si="8"/>
        <v>0.2</v>
      </c>
      <c r="C65" s="12">
        <f t="shared" si="9"/>
        <v>0</v>
      </c>
      <c r="D65" s="10">
        <f t="shared" si="10"/>
        <v>0.73739742086752635</v>
      </c>
      <c r="E65" s="10">
        <f t="shared" si="11"/>
        <v>0.60033305578684426</v>
      </c>
      <c r="F65" s="10">
        <f t="shared" si="12"/>
        <v>0.68699186991869921</v>
      </c>
      <c r="G65" s="10">
        <f t="shared" si="13"/>
        <v>0.47540983606557369</v>
      </c>
      <c r="H65" s="10">
        <f t="shared" si="32"/>
        <v>0</v>
      </c>
      <c r="I65" s="10">
        <f t="shared" si="14"/>
        <v>0.41049382716049387</v>
      </c>
      <c r="J65" s="10">
        <f t="shared" si="15"/>
        <v>0.875</v>
      </c>
      <c r="K65" s="10">
        <f t="shared" si="16"/>
        <v>0.79961832061068705</v>
      </c>
      <c r="L65" s="12">
        <f t="shared" si="17"/>
        <v>0.45011086474501116</v>
      </c>
      <c r="M65" s="12">
        <f t="shared" si="18"/>
        <v>0.17602779386218878</v>
      </c>
      <c r="N65" s="12">
        <f t="shared" si="19"/>
        <v>4.0935672514619888E-2</v>
      </c>
      <c r="O65" s="12">
        <f t="shared" si="20"/>
        <v>0.25092729970326411</v>
      </c>
      <c r="P65" s="12">
        <f t="shared" si="21"/>
        <v>0.65979381443298968</v>
      </c>
      <c r="Q65" s="12">
        <f t="shared" si="22"/>
        <v>2.755905511811026E-2</v>
      </c>
      <c r="R65" s="12">
        <f t="shared" si="23"/>
        <v>2.7162103433289873E-2</v>
      </c>
      <c r="S65" s="12">
        <f t="shared" si="24"/>
        <v>0.61764705882352955</v>
      </c>
      <c r="T65" s="10">
        <f t="shared" si="25"/>
        <v>0.4181818181818181</v>
      </c>
      <c r="U65" s="10">
        <f t="shared" si="26"/>
        <v>2.0066889632106833E-2</v>
      </c>
      <c r="V65" s="12">
        <f t="shared" si="27"/>
        <v>0.5041201386214863</v>
      </c>
      <c r="X65">
        <f t="shared" si="28"/>
        <v>7.9777768394782393</v>
      </c>
      <c r="Y65">
        <f t="shared" si="29"/>
        <v>0.3798941352132495</v>
      </c>
      <c r="Z65">
        <f t="shared" si="30"/>
        <v>4.7191720708061269E-2</v>
      </c>
      <c r="AA65">
        <f t="shared" si="31"/>
        <v>0.19281060995707772</v>
      </c>
    </row>
    <row r="66" spans="1:27" x14ac:dyDescent="0.2">
      <c r="A66" t="str">
        <f>A25</f>
        <v>Słowacja</v>
      </c>
      <c r="B66" s="12">
        <f t="shared" si="8"/>
        <v>0.16666666666666666</v>
      </c>
      <c r="C66" s="12">
        <f t="shared" si="9"/>
        <v>0.56799163179916323</v>
      </c>
      <c r="D66" s="10">
        <f t="shared" si="10"/>
        <v>0.9988276670574443</v>
      </c>
      <c r="E66" s="10">
        <f t="shared" si="11"/>
        <v>0.29641965029142375</v>
      </c>
      <c r="F66" s="10">
        <f t="shared" si="12"/>
        <v>0.84959349593495936</v>
      </c>
      <c r="G66" s="10">
        <f t="shared" si="13"/>
        <v>0.61475409836065575</v>
      </c>
      <c r="H66" s="10">
        <f t="shared" si="32"/>
        <v>0.55962691538974019</v>
      </c>
      <c r="I66" s="10">
        <f t="shared" si="14"/>
        <v>0.76234567901234584</v>
      </c>
      <c r="J66" s="10">
        <f t="shared" si="15"/>
        <v>1</v>
      </c>
      <c r="K66" s="10">
        <f t="shared" si="16"/>
        <v>0.98664122137404575</v>
      </c>
      <c r="L66" s="12">
        <f t="shared" si="17"/>
        <v>0.16629711751662973</v>
      </c>
      <c r="M66" s="12">
        <f t="shared" si="18"/>
        <v>0.22235089751013318</v>
      </c>
      <c r="N66" s="12">
        <f t="shared" si="19"/>
        <v>0.40935672514619886</v>
      </c>
      <c r="O66" s="12">
        <f t="shared" si="20"/>
        <v>3.8668397626112759E-2</v>
      </c>
      <c r="P66" s="12">
        <f t="shared" si="21"/>
        <v>0.53608247422680411</v>
      </c>
      <c r="Q66" s="12">
        <f t="shared" si="22"/>
        <v>0.14566929133858272</v>
      </c>
      <c r="R66" s="12">
        <f t="shared" si="23"/>
        <v>5.4324206866579747E-3</v>
      </c>
      <c r="S66" s="12">
        <f t="shared" si="24"/>
        <v>0.38235294117647062</v>
      </c>
      <c r="T66" s="10">
        <f t="shared" si="25"/>
        <v>0.31515151515151513</v>
      </c>
      <c r="U66" s="10">
        <f t="shared" si="26"/>
        <v>0.80936454849498318</v>
      </c>
      <c r="V66" s="12">
        <f t="shared" si="27"/>
        <v>0.30961371298822177</v>
      </c>
      <c r="X66">
        <f t="shared" si="28"/>
        <v>10.143207067748754</v>
      </c>
      <c r="Y66">
        <f t="shared" si="29"/>
        <v>0.4830098603689883</v>
      </c>
      <c r="Z66">
        <f t="shared" si="30"/>
        <v>0.15030744586380007</v>
      </c>
      <c r="AA66">
        <f t="shared" si="31"/>
        <v>0.61410920990510165</v>
      </c>
    </row>
    <row r="67" spans="1:27" x14ac:dyDescent="0.2">
      <c r="A67" t="str">
        <f t="shared" si="7"/>
        <v>Słowenia</v>
      </c>
      <c r="B67" s="12">
        <f t="shared" si="8"/>
        <v>0.8</v>
      </c>
      <c r="C67" s="12">
        <f t="shared" si="9"/>
        <v>0.64225941422594146</v>
      </c>
      <c r="D67" s="10">
        <f t="shared" si="10"/>
        <v>1</v>
      </c>
      <c r="E67" s="10">
        <f t="shared" si="11"/>
        <v>0.37385512073272276</v>
      </c>
      <c r="F67" s="10">
        <f t="shared" si="12"/>
        <v>0.94579945799457998</v>
      </c>
      <c r="G67" s="10">
        <f t="shared" si="13"/>
        <v>0.61475409836065575</v>
      </c>
      <c r="H67" s="10">
        <f t="shared" si="32"/>
        <v>0.58760826115922726</v>
      </c>
      <c r="I67" s="10">
        <f t="shared" si="14"/>
        <v>0.5956790123456791</v>
      </c>
      <c r="J67" s="10">
        <f t="shared" si="15"/>
        <v>0.79166666666666663</v>
      </c>
      <c r="K67" s="10">
        <f t="shared" si="16"/>
        <v>0.54961832061068705</v>
      </c>
      <c r="L67" s="12">
        <f t="shared" si="17"/>
        <v>0.32815964523281604</v>
      </c>
      <c r="M67" s="12">
        <f t="shared" si="18"/>
        <v>2.8372900984365956E-2</v>
      </c>
      <c r="N67" s="12">
        <f t="shared" si="19"/>
        <v>0.33918128654970764</v>
      </c>
      <c r="O67" s="12">
        <f t="shared" si="20"/>
        <v>2.7818991097922848E-2</v>
      </c>
      <c r="P67" s="12">
        <f t="shared" si="21"/>
        <v>0.8041237113402061</v>
      </c>
      <c r="Q67" s="12">
        <f t="shared" si="22"/>
        <v>0.51968503937007882</v>
      </c>
      <c r="R67" s="12">
        <f t="shared" si="23"/>
        <v>1.0864841373315949E-2</v>
      </c>
      <c r="S67" s="12">
        <f t="shared" si="24"/>
        <v>1</v>
      </c>
      <c r="T67" s="10">
        <f t="shared" si="25"/>
        <v>0.8545454545454545</v>
      </c>
      <c r="U67" s="10">
        <f t="shared" si="26"/>
        <v>0.87959866220735783</v>
      </c>
      <c r="V67" s="12">
        <f t="shared" si="27"/>
        <v>3.1420870234886406E-2</v>
      </c>
      <c r="X67">
        <f t="shared" si="28"/>
        <v>11.72501175503227</v>
      </c>
      <c r="Y67">
        <f t="shared" si="29"/>
        <v>0.55833389309677472</v>
      </c>
      <c r="Z67">
        <f t="shared" si="30"/>
        <v>0.2256314785915865</v>
      </c>
      <c r="AA67">
        <f t="shared" si="31"/>
        <v>0.9218596474133175</v>
      </c>
    </row>
    <row r="68" spans="1:27" x14ac:dyDescent="0.2">
      <c r="A68" t="str">
        <f t="shared" si="7"/>
        <v>Szwecja</v>
      </c>
      <c r="B68" s="12">
        <f t="shared" si="8"/>
        <v>0.23333333333333334</v>
      </c>
      <c r="C68" s="12">
        <f t="shared" si="9"/>
        <v>0.56276150627615074</v>
      </c>
      <c r="D68" s="10">
        <f t="shared" si="10"/>
        <v>0.86049237983587334</v>
      </c>
      <c r="E68" s="10">
        <f t="shared" si="11"/>
        <v>0.52039966694421314</v>
      </c>
      <c r="F68" s="10">
        <f t="shared" si="12"/>
        <v>0.99186991869918706</v>
      </c>
      <c r="G68" s="10">
        <f t="shared" si="13"/>
        <v>0.77868852459016402</v>
      </c>
      <c r="H68" s="10">
        <f t="shared" si="32"/>
        <v>0.78814123917388401</v>
      </c>
      <c r="I68" s="10">
        <f t="shared" si="14"/>
        <v>0.55555555555555558</v>
      </c>
      <c r="J68" s="10">
        <f t="shared" si="15"/>
        <v>0.85416666666666663</v>
      </c>
      <c r="K68" s="10">
        <f t="shared" si="16"/>
        <v>0.66221374045801529</v>
      </c>
      <c r="L68" s="12">
        <f t="shared" si="17"/>
        <v>1</v>
      </c>
      <c r="M68" s="12">
        <f t="shared" si="18"/>
        <v>3.35842501447597E-2</v>
      </c>
      <c r="N68" s="12">
        <f t="shared" si="19"/>
        <v>0.61988304093567259</v>
      </c>
      <c r="O68" s="12">
        <f t="shared" si="20"/>
        <v>0.13872403560830859</v>
      </c>
      <c r="P68" s="12">
        <f t="shared" si="21"/>
        <v>0.34845360824742255</v>
      </c>
      <c r="Q68" s="12">
        <f t="shared" si="22"/>
        <v>0.37007874015748027</v>
      </c>
      <c r="R68" s="12">
        <f t="shared" si="23"/>
        <v>3.2377227292481527E-2</v>
      </c>
      <c r="S68" s="12">
        <f t="shared" si="24"/>
        <v>0.41176470588235303</v>
      </c>
      <c r="T68" s="10">
        <f t="shared" si="25"/>
        <v>0.26060606060606067</v>
      </c>
      <c r="U68" s="10">
        <f t="shared" si="26"/>
        <v>0.93979933110367886</v>
      </c>
      <c r="V68" s="12">
        <f t="shared" si="27"/>
        <v>0.14254909510974204</v>
      </c>
      <c r="X68">
        <f t="shared" si="28"/>
        <v>11.105442626621002</v>
      </c>
      <c r="Y68">
        <f t="shared" si="29"/>
        <v>0.52883060126766679</v>
      </c>
      <c r="Z68">
        <f t="shared" si="30"/>
        <v>0.19612818676247856</v>
      </c>
      <c r="AA68">
        <f t="shared" si="31"/>
        <v>0.80131842518277796</v>
      </c>
    </row>
    <row r="69" spans="1:27" x14ac:dyDescent="0.2">
      <c r="A69" t="str">
        <f t="shared" si="7"/>
        <v>Węgry</v>
      </c>
      <c r="B69" s="12">
        <f t="shared" si="8"/>
        <v>0.26666666666666666</v>
      </c>
      <c r="C69" s="12">
        <f t="shared" si="9"/>
        <v>0.69142259414225937</v>
      </c>
      <c r="D69" s="10">
        <f t="shared" si="10"/>
        <v>0.31066822977725672</v>
      </c>
      <c r="E69" s="10">
        <f t="shared" si="11"/>
        <v>0.31390507910074944</v>
      </c>
      <c r="F69" s="10">
        <f t="shared" si="12"/>
        <v>0.98644986449864502</v>
      </c>
      <c r="G69" s="10">
        <f t="shared" si="13"/>
        <v>0.73770491803278693</v>
      </c>
      <c r="H69" s="10">
        <f t="shared" si="32"/>
        <v>0.89073950699533655</v>
      </c>
      <c r="I69" s="10">
        <f t="shared" si="14"/>
        <v>0.8271604938271605</v>
      </c>
      <c r="J69" s="10">
        <f t="shared" si="15"/>
        <v>0.97916666666666663</v>
      </c>
      <c r="K69" s="10">
        <f t="shared" si="16"/>
        <v>0.71755725190839692</v>
      </c>
      <c r="L69" s="12">
        <f t="shared" si="17"/>
        <v>0.1862527716186253</v>
      </c>
      <c r="M69" s="12">
        <f t="shared" si="18"/>
        <v>0.44296467863346844</v>
      </c>
      <c r="N69" s="12">
        <f t="shared" si="19"/>
        <v>0.10526315789473686</v>
      </c>
      <c r="O69" s="12">
        <f t="shared" si="20"/>
        <v>6.1758160237388726E-2</v>
      </c>
      <c r="P69" s="12">
        <f t="shared" si="21"/>
        <v>0.21649484536082464</v>
      </c>
      <c r="Q69" s="12">
        <f t="shared" si="22"/>
        <v>0.40551181102362216</v>
      </c>
      <c r="R69" s="12">
        <f t="shared" si="23"/>
        <v>5.2585832246849193E-2</v>
      </c>
      <c r="S69" s="12">
        <f t="shared" si="24"/>
        <v>0.61764705882352955</v>
      </c>
      <c r="T69" s="10">
        <f t="shared" si="25"/>
        <v>0.30303030303030304</v>
      </c>
      <c r="U69" s="10">
        <f t="shared" si="26"/>
        <v>0.55518394648829428</v>
      </c>
      <c r="V69" s="12">
        <f t="shared" si="27"/>
        <v>0.30987504821925327</v>
      </c>
      <c r="X69">
        <f t="shared" si="28"/>
        <v>9.9780088851928195</v>
      </c>
      <c r="Y69">
        <f t="shared" si="29"/>
        <v>0.47514328024727714</v>
      </c>
      <c r="Z69">
        <f t="shared" si="30"/>
        <v>0.14244086574208892</v>
      </c>
      <c r="AA69">
        <f t="shared" si="31"/>
        <v>0.58196882407500283</v>
      </c>
    </row>
    <row r="70" spans="1:27" x14ac:dyDescent="0.2">
      <c r="A70" t="str">
        <f t="shared" si="7"/>
        <v>Wielka Brytania</v>
      </c>
      <c r="B70" s="12">
        <f t="shared" si="8"/>
        <v>0</v>
      </c>
      <c r="C70" s="12">
        <f t="shared" si="9"/>
        <v>0.83682008368200844</v>
      </c>
      <c r="D70" s="10">
        <f t="shared" si="10"/>
        <v>0.72829788421816566</v>
      </c>
      <c r="E70" s="10">
        <f t="shared" si="11"/>
        <v>0.61365528726061624</v>
      </c>
      <c r="F70" s="10">
        <f t="shared" si="12"/>
        <v>0.92682926829268286</v>
      </c>
      <c r="G70" s="10">
        <f t="shared" si="13"/>
        <v>0.95901639344262291</v>
      </c>
      <c r="H70" s="10">
        <f t="shared" si="32"/>
        <v>0.53630912724850099</v>
      </c>
      <c r="I70" s="10">
        <f t="shared" si="14"/>
        <v>0.90123456790123468</v>
      </c>
      <c r="J70" s="10">
        <f t="shared" si="15"/>
        <v>0.90719696969696972</v>
      </c>
      <c r="K70" s="10">
        <f t="shared" si="16"/>
        <v>0.55152671755725191</v>
      </c>
      <c r="L70" s="12">
        <f t="shared" si="17"/>
        <v>5.5432372505543247E-2</v>
      </c>
      <c r="M70" s="12">
        <f t="shared" si="18"/>
        <v>0.54892877822814135</v>
      </c>
      <c r="N70" s="12">
        <f t="shared" si="19"/>
        <v>0.22222222222222224</v>
      </c>
      <c r="O70" s="12">
        <f t="shared" si="20"/>
        <v>0.55183605341246289</v>
      </c>
      <c r="P70" s="12">
        <f t="shared" si="21"/>
        <v>0.12371134020618556</v>
      </c>
      <c r="Q70" s="12">
        <f t="shared" si="22"/>
        <v>0.25196850393700793</v>
      </c>
      <c r="R70" s="12">
        <f t="shared" si="23"/>
        <v>0.1649282920469361</v>
      </c>
      <c r="S70" s="12">
        <f t="shared" si="24"/>
        <v>0.38235294117647062</v>
      </c>
      <c r="T70" s="10">
        <f t="shared" si="25"/>
        <v>0.5757575757575758</v>
      </c>
      <c r="U70" s="10">
        <f t="shared" si="26"/>
        <v>0.72240802675585281</v>
      </c>
      <c r="V70" s="12">
        <f t="shared" si="27"/>
        <v>0.72822487485560272</v>
      </c>
      <c r="X70">
        <f t="shared" si="28"/>
        <v>11.288657280404054</v>
      </c>
      <c r="Y70">
        <f t="shared" si="29"/>
        <v>0.53755510859066924</v>
      </c>
      <c r="Z70">
        <f t="shared" si="30"/>
        <v>0.20485269408548101</v>
      </c>
      <c r="AA70">
        <f t="shared" si="31"/>
        <v>0.83696403321070778</v>
      </c>
    </row>
    <row r="71" spans="1:27" x14ac:dyDescent="0.2">
      <c r="A71" t="str">
        <f t="shared" si="7"/>
        <v>Włochy</v>
      </c>
      <c r="B71" s="12">
        <f t="shared" si="8"/>
        <v>0.23333333333333334</v>
      </c>
      <c r="C71" s="12">
        <f t="shared" si="9"/>
        <v>0.77928870292887031</v>
      </c>
      <c r="D71" s="10">
        <f t="shared" si="10"/>
        <v>0.73036342321219228</v>
      </c>
      <c r="E71" s="10">
        <f t="shared" si="11"/>
        <v>0.14238134887593668</v>
      </c>
      <c r="F71" s="10">
        <f t="shared" si="12"/>
        <v>0.9674796747967479</v>
      </c>
      <c r="G71" s="10">
        <f t="shared" si="13"/>
        <v>0.83606557377049184</v>
      </c>
      <c r="H71" s="10">
        <f t="shared" si="32"/>
        <v>0.32644903397734842</v>
      </c>
      <c r="I71" s="10">
        <f t="shared" si="14"/>
        <v>0.81481481481481488</v>
      </c>
      <c r="J71" s="10">
        <f t="shared" si="15"/>
        <v>0.95833333333333337</v>
      </c>
      <c r="K71" s="10">
        <f t="shared" si="16"/>
        <v>0.53053435114503822</v>
      </c>
      <c r="L71" s="12">
        <f t="shared" si="17"/>
        <v>0.25055432372505548</v>
      </c>
      <c r="M71" s="12">
        <f t="shared" si="18"/>
        <v>0.2756224667052693</v>
      </c>
      <c r="N71" s="12">
        <f t="shared" si="19"/>
        <v>0.42105263157894746</v>
      </c>
      <c r="O71" s="12">
        <f t="shared" si="20"/>
        <v>0.16821216617210683</v>
      </c>
      <c r="P71" s="12">
        <f t="shared" si="21"/>
        <v>0.58762886597938135</v>
      </c>
      <c r="Q71" s="12">
        <f t="shared" si="22"/>
        <v>0.36614173228346464</v>
      </c>
      <c r="R71" s="12">
        <f t="shared" si="23"/>
        <v>0.25706214689265533</v>
      </c>
      <c r="S71" s="12">
        <f t="shared" si="24"/>
        <v>0.38235294117647062</v>
      </c>
      <c r="T71" s="10">
        <f t="shared" si="25"/>
        <v>0.20000000000000004</v>
      </c>
      <c r="U71" s="10">
        <f t="shared" si="26"/>
        <v>0.64548494983277582</v>
      </c>
      <c r="V71" s="12">
        <f t="shared" si="27"/>
        <v>0.31017090395382579</v>
      </c>
      <c r="X71">
        <f t="shared" si="28"/>
        <v>10.183326718488059</v>
      </c>
      <c r="Y71">
        <f t="shared" si="29"/>
        <v>0.48492031992800283</v>
      </c>
      <c r="Z71">
        <f t="shared" si="30"/>
        <v>0.1522179054228146</v>
      </c>
      <c r="AA71">
        <f t="shared" si="31"/>
        <v>0.62191475010039687</v>
      </c>
    </row>
    <row r="73" spans="1:27" x14ac:dyDescent="0.2">
      <c r="X73" t="s">
        <v>129</v>
      </c>
      <c r="Y73">
        <f>MIN(Y44:Y71)</f>
        <v>0.33270241450518823</v>
      </c>
    </row>
    <row r="74" spans="1:27" x14ac:dyDescent="0.2">
      <c r="Y74" t="s">
        <v>130</v>
      </c>
      <c r="Z74">
        <f>MAX(Z44:Z71)</f>
        <v>0.24475686643264494</v>
      </c>
    </row>
    <row r="75" spans="1:27" x14ac:dyDescent="0.2">
      <c r="A75" t="s">
        <v>66</v>
      </c>
      <c r="B75" s="12" t="str">
        <f>Y43</f>
        <v>si</v>
      </c>
      <c r="C75" s="12" t="str">
        <f t="shared" ref="C75:D75" si="33">Z43</f>
        <v>si'</v>
      </c>
      <c r="D75" s="10" t="str">
        <f t="shared" si="33"/>
        <v>si''</v>
      </c>
    </row>
    <row r="76" spans="1:27" x14ac:dyDescent="0.2">
      <c r="A76" t="str">
        <f>A44</f>
        <v>Austria</v>
      </c>
      <c r="B76" s="12">
        <f t="shared" ref="B76:B103" si="34">Y44</f>
        <v>0.51603064953689226</v>
      </c>
      <c r="C76" s="12">
        <f t="shared" ref="C76:C88" si="35">Z44</f>
        <v>0.18332823503170403</v>
      </c>
      <c r="D76" s="10">
        <f t="shared" ref="D76:D88" si="36">AA44</f>
        <v>0.74902182604202627</v>
      </c>
      <c r="J76" s="13"/>
      <c r="K76" s="13"/>
    </row>
    <row r="77" spans="1:27" x14ac:dyDescent="0.2">
      <c r="A77" t="str">
        <f t="shared" ref="A77:A103" si="37">A45</f>
        <v>Belgia</v>
      </c>
      <c r="B77" s="12">
        <f t="shared" si="34"/>
        <v>0.41259250619291621</v>
      </c>
      <c r="C77" s="12">
        <f t="shared" si="35"/>
        <v>7.9890091687727982E-2</v>
      </c>
      <c r="D77" s="10">
        <f t="shared" si="36"/>
        <v>0.3264059262243949</v>
      </c>
      <c r="J77" s="13"/>
      <c r="K77" s="13"/>
    </row>
    <row r="78" spans="1:27" x14ac:dyDescent="0.2">
      <c r="A78" t="str">
        <f t="shared" si="37"/>
        <v>Bułgaria</v>
      </c>
      <c r="B78" s="12">
        <f t="shared" si="34"/>
        <v>0.45681073731699967</v>
      </c>
      <c r="C78" s="12">
        <f t="shared" si="35"/>
        <v>0.12410832281181144</v>
      </c>
      <c r="D78" s="10">
        <f>AA46</f>
        <v>0.50706778780388184</v>
      </c>
      <c r="J78" s="13"/>
      <c r="K78" s="13"/>
    </row>
    <row r="79" spans="1:27" x14ac:dyDescent="0.2">
      <c r="A79" t="str">
        <f t="shared" si="37"/>
        <v>Chorwacja</v>
      </c>
      <c r="B79" s="12">
        <f t="shared" si="34"/>
        <v>0.46556066320041367</v>
      </c>
      <c r="C79" s="12">
        <f t="shared" si="35"/>
        <v>0.13285824869522544</v>
      </c>
      <c r="D79" s="10">
        <f t="shared" si="36"/>
        <v>0.54281724811911225</v>
      </c>
      <c r="J79" s="13"/>
      <c r="K79" s="13"/>
    </row>
    <row r="80" spans="1:27" x14ac:dyDescent="0.2">
      <c r="A80" t="str">
        <f t="shared" si="37"/>
        <v>Cypr</v>
      </c>
      <c r="B80" s="12">
        <f t="shared" si="34"/>
        <v>0.33270241450518823</v>
      </c>
      <c r="C80" s="12">
        <f t="shared" si="35"/>
        <v>0</v>
      </c>
      <c r="D80" s="10">
        <f t="shared" si="36"/>
        <v>0</v>
      </c>
      <c r="J80" s="13"/>
      <c r="K80" s="13"/>
    </row>
    <row r="81" spans="1:11" x14ac:dyDescent="0.2">
      <c r="A81" t="str">
        <f t="shared" si="37"/>
        <v>Czechy</v>
      </c>
      <c r="B81" s="12">
        <f t="shared" si="34"/>
        <v>0.57745928093783316</v>
      </c>
      <c r="C81" s="12">
        <f t="shared" si="35"/>
        <v>0.24475686643264494</v>
      </c>
      <c r="D81" s="10">
        <f t="shared" si="36"/>
        <v>1</v>
      </c>
      <c r="J81" s="13"/>
      <c r="K81" s="13"/>
    </row>
    <row r="82" spans="1:11" x14ac:dyDescent="0.2">
      <c r="A82" t="str">
        <f t="shared" si="37"/>
        <v>Dania</v>
      </c>
      <c r="B82" s="12">
        <f t="shared" si="34"/>
        <v>0.48657382131717164</v>
      </c>
      <c r="C82" s="12">
        <f t="shared" si="35"/>
        <v>0.15387140681198341</v>
      </c>
      <c r="D82" s="10">
        <f t="shared" si="36"/>
        <v>0.6286704395863294</v>
      </c>
      <c r="J82" s="13"/>
      <c r="K82" s="13"/>
    </row>
    <row r="83" spans="1:11" x14ac:dyDescent="0.2">
      <c r="A83" t="str">
        <f t="shared" si="37"/>
        <v>Estonia</v>
      </c>
      <c r="B83" s="12">
        <f t="shared" si="34"/>
        <v>0.44915322208407027</v>
      </c>
      <c r="C83" s="12">
        <f t="shared" si="35"/>
        <v>0.11645080757888204</v>
      </c>
      <c r="D83" s="10">
        <f t="shared" si="36"/>
        <v>0.47578157571701196</v>
      </c>
      <c r="J83" s="13"/>
      <c r="K83" s="13"/>
    </row>
    <row r="84" spans="1:11" x14ac:dyDescent="0.2">
      <c r="A84" t="str">
        <f t="shared" si="37"/>
        <v>Finlandia</v>
      </c>
      <c r="B84" s="12">
        <f t="shared" si="34"/>
        <v>0.47084872094415264</v>
      </c>
      <c r="C84" s="12">
        <f t="shared" si="35"/>
        <v>0.13814630643896442</v>
      </c>
      <c r="D84" s="10">
        <f t="shared" si="36"/>
        <v>0.56442259803559436</v>
      </c>
      <c r="J84" s="13"/>
      <c r="K84" s="13"/>
    </row>
    <row r="85" spans="1:11" x14ac:dyDescent="0.2">
      <c r="A85" t="str">
        <f t="shared" si="37"/>
        <v>Francja</v>
      </c>
      <c r="B85" s="12">
        <f t="shared" si="34"/>
        <v>0.51125913274427703</v>
      </c>
      <c r="C85" s="12">
        <f t="shared" si="35"/>
        <v>0.17855671823908881</v>
      </c>
      <c r="D85" s="10">
        <f t="shared" si="36"/>
        <v>0.72952690088564331</v>
      </c>
      <c r="J85" s="13"/>
      <c r="K85" s="13"/>
    </row>
    <row r="86" spans="1:11" x14ac:dyDescent="0.2">
      <c r="A86" t="str">
        <f t="shared" si="37"/>
        <v>Grecja</v>
      </c>
      <c r="B86" s="12">
        <f t="shared" si="34"/>
        <v>0.38826868017778271</v>
      </c>
      <c r="C86" s="12">
        <f t="shared" si="35"/>
        <v>5.5566265672594484E-2</v>
      </c>
      <c r="D86" s="10">
        <f t="shared" si="36"/>
        <v>0.22702638125123187</v>
      </c>
      <c r="J86" s="13"/>
      <c r="K86" s="13"/>
    </row>
    <row r="87" spans="1:11" x14ac:dyDescent="0.2">
      <c r="A87" t="str">
        <f t="shared" si="37"/>
        <v>Hiszpania</v>
      </c>
      <c r="B87" s="12">
        <f t="shared" si="34"/>
        <v>0.47208813612854961</v>
      </c>
      <c r="C87" s="12">
        <f t="shared" si="35"/>
        <v>0.13938572162336138</v>
      </c>
      <c r="D87" s="10">
        <f t="shared" si="36"/>
        <v>0.56948646080872745</v>
      </c>
      <c r="J87" s="13"/>
      <c r="K87" s="13"/>
    </row>
    <row r="88" spans="1:11" x14ac:dyDescent="0.2">
      <c r="A88" t="str">
        <f t="shared" si="37"/>
        <v>Holandia</v>
      </c>
      <c r="B88" s="12">
        <f t="shared" si="34"/>
        <v>0.49000708634053458</v>
      </c>
      <c r="C88" s="12">
        <f t="shared" si="35"/>
        <v>0.15730467183534635</v>
      </c>
      <c r="D88" s="10">
        <f t="shared" si="36"/>
        <v>0.6426976865984485</v>
      </c>
      <c r="J88" s="13"/>
      <c r="K88" s="13"/>
    </row>
    <row r="89" spans="1:11" x14ac:dyDescent="0.2">
      <c r="A89" t="str">
        <f t="shared" si="37"/>
        <v>Irlandia</v>
      </c>
      <c r="B89" s="12">
        <f t="shared" si="34"/>
        <v>0.37312850136310072</v>
      </c>
      <c r="C89" s="12">
        <f t="shared" ref="C89:C103" si="38">Z57</f>
        <v>4.0426086857912491E-2</v>
      </c>
      <c r="D89" s="10">
        <f t="shared" ref="D89:D103" si="39">AA57</f>
        <v>0.16516834623325027</v>
      </c>
      <c r="J89" s="13"/>
      <c r="K89" s="13"/>
    </row>
    <row r="90" spans="1:11" x14ac:dyDescent="0.2">
      <c r="A90" t="str">
        <f t="shared" si="37"/>
        <v>Litwa</v>
      </c>
      <c r="B90" s="12">
        <f t="shared" si="34"/>
        <v>0.42009481907188106</v>
      </c>
      <c r="C90" s="12">
        <f t="shared" si="38"/>
        <v>8.7392404566692838E-2</v>
      </c>
      <c r="D90" s="10">
        <f t="shared" si="39"/>
        <v>0.3570580300379132</v>
      </c>
      <c r="J90" s="13"/>
      <c r="K90" s="13"/>
    </row>
    <row r="91" spans="1:11" x14ac:dyDescent="0.2">
      <c r="A91" t="str">
        <f t="shared" si="37"/>
        <v>Luksemburg</v>
      </c>
      <c r="B91" s="12">
        <f t="shared" si="34"/>
        <v>0.41885251138334212</v>
      </c>
      <c r="C91" s="12">
        <f t="shared" si="38"/>
        <v>8.6150096878153892E-2</v>
      </c>
      <c r="D91" s="10">
        <f t="shared" si="39"/>
        <v>0.35198234939758755</v>
      </c>
      <c r="J91" s="13"/>
      <c r="K91" s="13"/>
    </row>
    <row r="92" spans="1:11" x14ac:dyDescent="0.2">
      <c r="A92" t="str">
        <f t="shared" si="37"/>
        <v>Łotwa</v>
      </c>
      <c r="B92" s="12">
        <f t="shared" si="34"/>
        <v>0.51570189769905583</v>
      </c>
      <c r="C92" s="12">
        <f t="shared" si="38"/>
        <v>0.18299948319386761</v>
      </c>
      <c r="D92" s="10">
        <f t="shared" si="39"/>
        <v>0.74767864886122637</v>
      </c>
      <c r="J92" s="13"/>
      <c r="K92" s="13"/>
    </row>
    <row r="93" spans="1:11" x14ac:dyDescent="0.2">
      <c r="A93" t="str">
        <f t="shared" si="37"/>
        <v>Malta</v>
      </c>
      <c r="B93" s="12">
        <f t="shared" si="34"/>
        <v>0.36658747447156076</v>
      </c>
      <c r="C93" s="12">
        <f t="shared" si="38"/>
        <v>3.3885059966372533E-2</v>
      </c>
      <c r="D93" s="10">
        <f t="shared" si="39"/>
        <v>0.13844375628864092</v>
      </c>
      <c r="J93" s="13"/>
      <c r="K93" s="13"/>
    </row>
    <row r="94" spans="1:11" x14ac:dyDescent="0.2">
      <c r="A94" t="str">
        <f t="shared" si="37"/>
        <v>Niemcy</v>
      </c>
      <c r="B94" s="12">
        <f t="shared" si="34"/>
        <v>0.54309948939975128</v>
      </c>
      <c r="C94" s="12">
        <f t="shared" si="38"/>
        <v>0.21039707489456305</v>
      </c>
      <c r="D94" s="10">
        <f t="shared" si="39"/>
        <v>0.85961663899820595</v>
      </c>
      <c r="J94" s="13"/>
      <c r="K94" s="13"/>
    </row>
    <row r="95" spans="1:11" x14ac:dyDescent="0.2">
      <c r="A95" t="str">
        <f t="shared" si="37"/>
        <v>Polska</v>
      </c>
      <c r="B95" s="12">
        <f t="shared" si="34"/>
        <v>0.52448068897235145</v>
      </c>
      <c r="C95" s="12">
        <f t="shared" si="38"/>
        <v>0.19177827446716322</v>
      </c>
      <c r="D95" s="10">
        <f t="shared" si="39"/>
        <v>0.78354604413085593</v>
      </c>
      <c r="J95" s="13"/>
      <c r="K95" s="13"/>
    </row>
    <row r="96" spans="1:11" x14ac:dyDescent="0.2">
      <c r="A96" t="str">
        <f t="shared" si="37"/>
        <v>Portugalia</v>
      </c>
      <c r="B96" s="12">
        <f t="shared" si="34"/>
        <v>0.41850823368551993</v>
      </c>
      <c r="C96" s="12">
        <f t="shared" si="38"/>
        <v>8.5805819180331699E-2</v>
      </c>
      <c r="D96" s="10">
        <f t="shared" si="39"/>
        <v>0.3505757384091398</v>
      </c>
      <c r="J96" s="13"/>
      <c r="K96" s="13"/>
    </row>
    <row r="97" spans="1:11" x14ac:dyDescent="0.2">
      <c r="A97" t="str">
        <f t="shared" si="37"/>
        <v>Rumunia</v>
      </c>
      <c r="B97" s="12">
        <f t="shared" si="34"/>
        <v>0.3798941352132495</v>
      </c>
      <c r="C97" s="12">
        <f t="shared" si="38"/>
        <v>4.7191720708061269E-2</v>
      </c>
      <c r="D97" s="10">
        <f t="shared" si="39"/>
        <v>0.19281060995707772</v>
      </c>
      <c r="J97" s="13"/>
      <c r="K97" s="13"/>
    </row>
    <row r="98" spans="1:11" x14ac:dyDescent="0.2">
      <c r="A98" t="str">
        <f t="shared" si="37"/>
        <v>Słowacja</v>
      </c>
      <c r="B98" s="12">
        <f t="shared" si="34"/>
        <v>0.4830098603689883</v>
      </c>
      <c r="C98" s="12">
        <f t="shared" si="38"/>
        <v>0.15030744586380007</v>
      </c>
      <c r="D98" s="10">
        <f t="shared" si="39"/>
        <v>0.61410920990510165</v>
      </c>
      <c r="J98" s="13"/>
      <c r="K98" s="13"/>
    </row>
    <row r="99" spans="1:11" x14ac:dyDescent="0.2">
      <c r="A99" t="str">
        <f t="shared" si="37"/>
        <v>Słowenia</v>
      </c>
      <c r="B99" s="12">
        <f t="shared" si="34"/>
        <v>0.55833389309677472</v>
      </c>
      <c r="C99" s="12">
        <f t="shared" si="38"/>
        <v>0.2256314785915865</v>
      </c>
      <c r="D99" s="10">
        <f t="shared" si="39"/>
        <v>0.9218596474133175</v>
      </c>
      <c r="J99" s="13"/>
      <c r="K99" s="13"/>
    </row>
    <row r="100" spans="1:11" x14ac:dyDescent="0.2">
      <c r="A100" t="str">
        <f t="shared" si="37"/>
        <v>Szwecja</v>
      </c>
      <c r="B100" s="12">
        <f t="shared" si="34"/>
        <v>0.52883060126766679</v>
      </c>
      <c r="C100" s="12">
        <f t="shared" si="38"/>
        <v>0.19612818676247856</v>
      </c>
      <c r="D100" s="10">
        <f t="shared" si="39"/>
        <v>0.80131842518277796</v>
      </c>
      <c r="J100" s="13"/>
      <c r="K100" s="13"/>
    </row>
    <row r="101" spans="1:11" x14ac:dyDescent="0.2">
      <c r="A101" t="str">
        <f t="shared" si="37"/>
        <v>Węgry</v>
      </c>
      <c r="B101" s="12">
        <f t="shared" si="34"/>
        <v>0.47514328024727714</v>
      </c>
      <c r="C101" s="12">
        <f t="shared" si="38"/>
        <v>0.14244086574208892</v>
      </c>
      <c r="D101" s="10">
        <f t="shared" si="39"/>
        <v>0.58196882407500283</v>
      </c>
      <c r="J101" s="13"/>
      <c r="K101" s="13"/>
    </row>
    <row r="102" spans="1:11" x14ac:dyDescent="0.2">
      <c r="A102" t="str">
        <f t="shared" si="37"/>
        <v>Wielka Brytania</v>
      </c>
      <c r="B102" s="12">
        <f t="shared" si="34"/>
        <v>0.53755510859066924</v>
      </c>
      <c r="C102" s="12">
        <f t="shared" si="38"/>
        <v>0.20485269408548101</v>
      </c>
      <c r="D102" s="10">
        <f t="shared" si="39"/>
        <v>0.83696403321070778</v>
      </c>
      <c r="J102" s="13"/>
      <c r="K102" s="13"/>
    </row>
    <row r="103" spans="1:11" x14ac:dyDescent="0.2">
      <c r="A103" t="str">
        <f t="shared" si="37"/>
        <v>Włochy</v>
      </c>
      <c r="B103" s="12">
        <f t="shared" si="34"/>
        <v>0.48492031992800283</v>
      </c>
      <c r="C103" s="12">
        <f t="shared" si="38"/>
        <v>0.1522179054228146</v>
      </c>
      <c r="D103" s="10">
        <f t="shared" si="39"/>
        <v>0.62191475010039687</v>
      </c>
      <c r="J103" s="13"/>
      <c r="K103" s="13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I3" sqref="I3"/>
    </sheetView>
  </sheetViews>
  <sheetFormatPr defaultRowHeight="12.75" x14ac:dyDescent="0.2"/>
  <sheetData>
    <row r="1" spans="1:12" x14ac:dyDescent="0.2">
      <c r="A1" t="s">
        <v>132</v>
      </c>
      <c r="B1" t="s">
        <v>133</v>
      </c>
      <c r="C1" t="s">
        <v>164</v>
      </c>
      <c r="D1" t="s">
        <v>64</v>
      </c>
      <c r="E1" t="s">
        <v>65</v>
      </c>
      <c r="F1" t="str">
        <f>'ranking-standaryzacja'!B76</f>
        <v>gi"</v>
      </c>
      <c r="G1" t="s">
        <v>66</v>
      </c>
      <c r="H1" t="str">
        <f>'ranking-unitaryzacja'!B75</f>
        <v>si</v>
      </c>
      <c r="I1" t="s">
        <v>28</v>
      </c>
      <c r="J1" t="s">
        <v>29</v>
      </c>
      <c r="K1" t="s">
        <v>165</v>
      </c>
      <c r="L1" t="s">
        <v>166</v>
      </c>
    </row>
    <row r="2" spans="1:12" x14ac:dyDescent="0.2">
      <c r="A2">
        <v>1</v>
      </c>
      <c r="B2" t="str">
        <f>wzorzec!Y19</f>
        <v>Łotwa</v>
      </c>
      <c r="C2" t="s">
        <v>136</v>
      </c>
      <c r="D2" s="9">
        <f>wzorzec!Z19</f>
        <v>0.96492847501516121</v>
      </c>
      <c r="E2" t="str">
        <f>'ranking-standaryzacja'!A93</f>
        <v>Łotwa</v>
      </c>
      <c r="F2">
        <f>'ranking-standaryzacja'!B93</f>
        <v>1</v>
      </c>
      <c r="G2" t="str">
        <f>'ranking-unitaryzacja'!A81</f>
        <v>Czechy</v>
      </c>
      <c r="H2">
        <f>'ranking-unitaryzacja'!D81</f>
        <v>1</v>
      </c>
      <c r="I2" s="9">
        <f>AVERAGE(D2:D29)</f>
        <v>0.33680624680097554</v>
      </c>
      <c r="J2">
        <f>STDEV(D2:D29)</f>
        <v>0.16840312340048716</v>
      </c>
      <c r="K2" s="9">
        <f>I2-J2</f>
        <v>0.16840312340048838</v>
      </c>
      <c r="L2" s="9">
        <f>I2+J2</f>
        <v>0.50520937020146273</v>
      </c>
    </row>
    <row r="3" spans="1:12" x14ac:dyDescent="0.2">
      <c r="A3">
        <v>2</v>
      </c>
      <c r="B3" t="str">
        <f>wzorzec!Y29</f>
        <v>Wielka Brytania</v>
      </c>
      <c r="C3" t="s">
        <v>137</v>
      </c>
      <c r="D3" s="9">
        <f>wzorzec!Z29</f>
        <v>0.6328080251204351</v>
      </c>
      <c r="E3" t="str">
        <f>'ranking-standaryzacja'!A100</f>
        <v>Słowenia</v>
      </c>
      <c r="F3">
        <f>'ranking-standaryzacja'!B100</f>
        <v>0.9375580061131793</v>
      </c>
      <c r="G3" t="str">
        <f>'ranking-unitaryzacja'!A99</f>
        <v>Słowenia</v>
      </c>
      <c r="H3">
        <f>'ranking-unitaryzacja'!D99</f>
        <v>0.9218596474133175</v>
      </c>
      <c r="I3">
        <f>AVERAGE(F2:F29)</f>
        <v>0.57137107997110281</v>
      </c>
      <c r="J3">
        <f>STDEV(F2:F29)</f>
        <v>0.23567587152263297</v>
      </c>
      <c r="K3" s="9">
        <f>I3-J3</f>
        <v>0.33569520844846984</v>
      </c>
      <c r="L3" s="9">
        <f t="shared" ref="L3:L4" si="0">I3+J3</f>
        <v>0.80704695149373573</v>
      </c>
    </row>
    <row r="4" spans="1:12" x14ac:dyDescent="0.2">
      <c r="A4">
        <v>3</v>
      </c>
      <c r="B4" t="str">
        <f>wzorzec!Y23</f>
        <v>Portugalia</v>
      </c>
      <c r="C4" t="s">
        <v>138</v>
      </c>
      <c r="D4" s="9">
        <f>wzorzec!Z23</f>
        <v>0.49767911025036526</v>
      </c>
      <c r="E4" t="str">
        <f>'ranking-standaryzacja'!A82</f>
        <v>Czechy</v>
      </c>
      <c r="F4">
        <f>'ranking-standaryzacja'!B82</f>
        <v>0.9238828561528557</v>
      </c>
      <c r="G4" t="str">
        <f>'ranking-unitaryzacja'!A94</f>
        <v>Niemcy</v>
      </c>
      <c r="H4">
        <f>'ranking-unitaryzacja'!D94</f>
        <v>0.85961663899820595</v>
      </c>
      <c r="I4">
        <f>AVERAGE(H2:H29)</f>
        <v>0.54599785297405734</v>
      </c>
      <c r="J4">
        <f>STDEV(H2:H29)</f>
        <v>0.25807777241517166</v>
      </c>
      <c r="K4" s="9">
        <f t="shared" ref="K4" si="1">I4-J4</f>
        <v>0.28792008055888568</v>
      </c>
      <c r="L4" s="9">
        <f t="shared" si="0"/>
        <v>0.80407562538922894</v>
      </c>
    </row>
    <row r="5" spans="1:12" x14ac:dyDescent="0.2">
      <c r="A5">
        <v>4</v>
      </c>
      <c r="B5" t="str">
        <f>wzorzec!Y9</f>
        <v>Dania</v>
      </c>
      <c r="C5" t="s">
        <v>139</v>
      </c>
      <c r="D5" s="9">
        <f>wzorzec!Z9</f>
        <v>0.49149331038320976</v>
      </c>
      <c r="E5" t="str">
        <f>'ranking-standaryzacja'!A79</f>
        <v>Bułgaria</v>
      </c>
      <c r="F5">
        <f>'ranking-standaryzacja'!B79</f>
        <v>0.84559362864524257</v>
      </c>
      <c r="G5" t="str">
        <f>'ranking-unitaryzacja'!A102</f>
        <v>Wielka Brytania</v>
      </c>
      <c r="H5">
        <f>'ranking-unitaryzacja'!D102</f>
        <v>0.83696403321070778</v>
      </c>
      <c r="I5" t="s">
        <v>167</v>
      </c>
      <c r="J5" t="s">
        <v>167</v>
      </c>
      <c r="K5" t="s">
        <v>167</v>
      </c>
      <c r="L5" t="s">
        <v>167</v>
      </c>
    </row>
    <row r="6" spans="1:12" x14ac:dyDescent="0.2">
      <c r="A6">
        <v>5</v>
      </c>
      <c r="B6" t="str">
        <f>wzorzec!Y22</f>
        <v>Polska</v>
      </c>
      <c r="C6" t="s">
        <v>140</v>
      </c>
      <c r="D6" s="9">
        <f>wzorzec!Z22</f>
        <v>0.48513426862003795</v>
      </c>
      <c r="E6" t="str">
        <f>'ranking-standaryzacja'!A101</f>
        <v>Szwecja</v>
      </c>
      <c r="F6">
        <f>'ranking-standaryzacja'!B101</f>
        <v>0.80388259761718828</v>
      </c>
      <c r="G6" t="str">
        <f>'ranking-unitaryzacja'!A100</f>
        <v>Szwecja</v>
      </c>
      <c r="H6">
        <f>'ranking-unitaryzacja'!D100</f>
        <v>0.80131842518277796</v>
      </c>
      <c r="I6" t="s">
        <v>167</v>
      </c>
      <c r="J6" t="s">
        <v>167</v>
      </c>
      <c r="K6" t="s">
        <v>167</v>
      </c>
      <c r="L6" t="s">
        <v>167</v>
      </c>
    </row>
    <row r="7" spans="1:12" x14ac:dyDescent="0.2">
      <c r="A7">
        <v>6</v>
      </c>
      <c r="B7" t="str">
        <f>wzorzec!Y8</f>
        <v>Czechy</v>
      </c>
      <c r="C7" t="s">
        <v>141</v>
      </c>
      <c r="D7" s="9">
        <f>wzorzec!Z8</f>
        <v>0.42709584407663181</v>
      </c>
      <c r="E7" t="str">
        <f>'ranking-standaryzacja'!A77</f>
        <v>Austria</v>
      </c>
      <c r="F7">
        <f>'ranking-standaryzacja'!B77</f>
        <v>0.75106652622655656</v>
      </c>
      <c r="G7" t="str">
        <f>'ranking-unitaryzacja'!A95</f>
        <v>Polska</v>
      </c>
      <c r="H7">
        <f>'ranking-unitaryzacja'!D95</f>
        <v>0.78354604413085593</v>
      </c>
      <c r="I7" t="s">
        <v>167</v>
      </c>
      <c r="J7" t="s">
        <v>167</v>
      </c>
      <c r="K7" t="s">
        <v>167</v>
      </c>
      <c r="L7" t="s">
        <v>167</v>
      </c>
    </row>
    <row r="8" spans="1:12" x14ac:dyDescent="0.2">
      <c r="A8">
        <v>7</v>
      </c>
      <c r="B8" t="str">
        <f>wzorzec!Y13</f>
        <v>Grecja</v>
      </c>
      <c r="C8" t="s">
        <v>142</v>
      </c>
      <c r="D8" s="9">
        <f>wzorzec!Z13</f>
        <v>0.41361117041608086</v>
      </c>
      <c r="E8" t="str">
        <f>'ranking-standaryzacja'!A103</f>
        <v>Wielka Brytania</v>
      </c>
      <c r="F8">
        <f>'ranking-standaryzacja'!B103</f>
        <v>0.71501515444016961</v>
      </c>
      <c r="G8" t="str">
        <f>'ranking-unitaryzacja'!A76</f>
        <v>Austria</v>
      </c>
      <c r="H8">
        <f>'ranking-unitaryzacja'!D76</f>
        <v>0.74902182604202627</v>
      </c>
      <c r="I8" t="s">
        <v>167</v>
      </c>
      <c r="J8" t="s">
        <v>167</v>
      </c>
      <c r="K8" t="s">
        <v>167</v>
      </c>
      <c r="L8" t="s">
        <v>167</v>
      </c>
    </row>
    <row r="9" spans="1:12" x14ac:dyDescent="0.2">
      <c r="A9">
        <v>8</v>
      </c>
      <c r="B9" t="str">
        <f>wzorzec!Y24</f>
        <v>Rumunia</v>
      </c>
      <c r="C9" t="s">
        <v>143</v>
      </c>
      <c r="D9" s="9">
        <f>wzorzec!Z24</f>
        <v>0.38739436779057512</v>
      </c>
      <c r="E9" t="str">
        <f>'ranking-standaryzacja'!A80</f>
        <v>Chorwacja</v>
      </c>
      <c r="F9">
        <f>'ranking-standaryzacja'!B80</f>
        <v>0.71402959397159871</v>
      </c>
      <c r="G9" t="str">
        <f>'ranking-unitaryzacja'!A92</f>
        <v>Łotwa</v>
      </c>
      <c r="H9">
        <f>'ranking-unitaryzacja'!D92</f>
        <v>0.74767864886122637</v>
      </c>
      <c r="I9" t="s">
        <v>167</v>
      </c>
      <c r="J9" t="s">
        <v>167</v>
      </c>
      <c r="K9" t="s">
        <v>167</v>
      </c>
      <c r="L9" t="s">
        <v>167</v>
      </c>
    </row>
    <row r="10" spans="1:12" x14ac:dyDescent="0.2">
      <c r="A10">
        <v>9</v>
      </c>
      <c r="B10" t="str">
        <f>wzorzec!Y7</f>
        <v>Cypr</v>
      </c>
      <c r="C10" t="s">
        <v>144</v>
      </c>
      <c r="D10" s="9">
        <f>wzorzec!Z7</f>
        <v>0.35674655348830464</v>
      </c>
      <c r="E10" t="str">
        <f>'ranking-standaryzacja'!A104</f>
        <v>Włochy</v>
      </c>
      <c r="F10">
        <f>'ranking-standaryzacja'!B104</f>
        <v>0.68852023705909737</v>
      </c>
      <c r="G10" t="str">
        <f>'ranking-unitaryzacja'!A85</f>
        <v>Francja</v>
      </c>
      <c r="H10">
        <f>'ranking-unitaryzacja'!D85</f>
        <v>0.72952690088564331</v>
      </c>
      <c r="I10" t="s">
        <v>167</v>
      </c>
      <c r="J10" t="s">
        <v>167</v>
      </c>
      <c r="K10" t="s">
        <v>167</v>
      </c>
      <c r="L10" t="s">
        <v>167</v>
      </c>
    </row>
    <row r="11" spans="1:12" x14ac:dyDescent="0.2">
      <c r="A11">
        <v>10</v>
      </c>
      <c r="B11" t="str">
        <f>wzorzec!Y10</f>
        <v>Estonia</v>
      </c>
      <c r="C11" t="s">
        <v>145</v>
      </c>
      <c r="D11" s="9">
        <f>wzorzec!Z10</f>
        <v>0.34709079796931952</v>
      </c>
      <c r="E11" t="str">
        <f>'ranking-standaryzacja'!A102</f>
        <v>Węgry</v>
      </c>
      <c r="F11">
        <f>'ranking-standaryzacja'!B102</f>
        <v>0.66056480500130355</v>
      </c>
      <c r="G11" t="str">
        <f>'ranking-unitaryzacja'!A88</f>
        <v>Holandia</v>
      </c>
      <c r="H11">
        <f>'ranking-unitaryzacja'!D88</f>
        <v>0.6426976865984485</v>
      </c>
      <c r="I11" t="s">
        <v>167</v>
      </c>
      <c r="J11" t="s">
        <v>167</v>
      </c>
      <c r="K11" t="s">
        <v>167</v>
      </c>
      <c r="L11" t="s">
        <v>167</v>
      </c>
    </row>
    <row r="12" spans="1:12" x14ac:dyDescent="0.2">
      <c r="A12">
        <v>11</v>
      </c>
      <c r="B12" t="str">
        <f>wzorzec!Y3</f>
        <v>Austria</v>
      </c>
      <c r="C12" t="s">
        <v>146</v>
      </c>
      <c r="D12" s="9">
        <f>wzorzec!Z3</f>
        <v>0.34591050823401204</v>
      </c>
      <c r="E12" t="str">
        <f>'ranking-standaryzacja'!A96</f>
        <v>Polska</v>
      </c>
      <c r="F12">
        <f>'ranking-standaryzacja'!B96</f>
        <v>0.64541987066088313</v>
      </c>
      <c r="G12" t="str">
        <f>'ranking-unitaryzacja'!A82</f>
        <v>Dania</v>
      </c>
      <c r="H12">
        <f>'ranking-unitaryzacja'!D82</f>
        <v>0.6286704395863294</v>
      </c>
      <c r="I12" t="s">
        <v>167</v>
      </c>
      <c r="J12" t="s">
        <v>167</v>
      </c>
      <c r="K12" t="s">
        <v>167</v>
      </c>
      <c r="L12" t="s">
        <v>167</v>
      </c>
    </row>
    <row r="13" spans="1:12" x14ac:dyDescent="0.2">
      <c r="A13">
        <v>12</v>
      </c>
      <c r="B13" t="str">
        <f>wzorzec!Y4</f>
        <v>Belgia</v>
      </c>
      <c r="C13" t="s">
        <v>147</v>
      </c>
      <c r="D13" s="9">
        <f>wzorzec!Z4</f>
        <v>0.32387710925499469</v>
      </c>
      <c r="E13" t="str">
        <f>'ranking-standaryzacja'!A95</f>
        <v>Niemcy</v>
      </c>
      <c r="F13">
        <f>'ranking-standaryzacja'!B95</f>
        <v>0.63404620881931428</v>
      </c>
      <c r="G13" t="str">
        <f>'ranking-unitaryzacja'!A103</f>
        <v>Włochy</v>
      </c>
      <c r="H13">
        <f>'ranking-unitaryzacja'!D103</f>
        <v>0.62191475010039687</v>
      </c>
      <c r="I13" t="s">
        <v>167</v>
      </c>
      <c r="J13" t="s">
        <v>167</v>
      </c>
      <c r="K13" t="s">
        <v>167</v>
      </c>
      <c r="L13" t="s">
        <v>167</v>
      </c>
    </row>
    <row r="14" spans="1:12" x14ac:dyDescent="0.2">
      <c r="A14">
        <v>13</v>
      </c>
      <c r="B14" t="str">
        <f>wzorzec!Y30</f>
        <v>Włochy</v>
      </c>
      <c r="C14" t="s">
        <v>148</v>
      </c>
      <c r="D14" s="9">
        <f>wzorzec!Z30</f>
        <v>0.31953635103854283</v>
      </c>
      <c r="E14" t="str">
        <f>'ranking-standaryzacja'!A83</f>
        <v>Dania</v>
      </c>
      <c r="F14">
        <f>'ranking-standaryzacja'!B83</f>
        <v>0.62361963659623809</v>
      </c>
      <c r="G14" t="str">
        <f>'ranking-unitaryzacja'!A98</f>
        <v>Słowacja</v>
      </c>
      <c r="H14">
        <f>'ranking-unitaryzacja'!D98</f>
        <v>0.61410920990510165</v>
      </c>
      <c r="I14" t="s">
        <v>167</v>
      </c>
      <c r="J14" t="s">
        <v>167</v>
      </c>
      <c r="K14" t="s">
        <v>167</v>
      </c>
      <c r="L14" t="s">
        <v>167</v>
      </c>
    </row>
    <row r="15" spans="1:12" x14ac:dyDescent="0.2">
      <c r="A15">
        <v>14</v>
      </c>
      <c r="B15" t="str">
        <f>wzorzec!Y27</f>
        <v>Szwecja</v>
      </c>
      <c r="C15" t="s">
        <v>149</v>
      </c>
      <c r="D15" s="9">
        <f>wzorzec!Z27</f>
        <v>0.29552780387378008</v>
      </c>
      <c r="E15" t="str">
        <f>'ranking-standaryzacja'!A99</f>
        <v>Słowacja</v>
      </c>
      <c r="F15">
        <f>'ranking-standaryzacja'!B99</f>
        <v>0.59376152761602641</v>
      </c>
      <c r="G15" t="str">
        <f>'ranking-unitaryzacja'!A101</f>
        <v>Węgry</v>
      </c>
      <c r="H15">
        <f>'ranking-unitaryzacja'!D101</f>
        <v>0.58196882407500283</v>
      </c>
      <c r="I15" t="s">
        <v>167</v>
      </c>
      <c r="J15" t="s">
        <v>167</v>
      </c>
      <c r="K15" t="s">
        <v>167</v>
      </c>
      <c r="L15" t="s">
        <v>167</v>
      </c>
    </row>
    <row r="16" spans="1:12" x14ac:dyDescent="0.2">
      <c r="A16">
        <v>15</v>
      </c>
      <c r="B16" t="str">
        <f>wzorzec!Y12</f>
        <v>Francja</v>
      </c>
      <c r="C16" t="s">
        <v>150</v>
      </c>
      <c r="D16" s="9">
        <f>wzorzec!Z12</f>
        <v>0.2877656670861366</v>
      </c>
      <c r="E16" t="str">
        <f>'ranking-standaryzacja'!A89</f>
        <v>Holandia</v>
      </c>
      <c r="F16">
        <f>'ranking-standaryzacja'!B89</f>
        <v>0.55561944679817588</v>
      </c>
      <c r="G16" t="str">
        <f>'ranking-unitaryzacja'!A87</f>
        <v>Hiszpania</v>
      </c>
      <c r="H16">
        <f>'ranking-unitaryzacja'!D87</f>
        <v>0.56948646080872745</v>
      </c>
      <c r="I16" t="s">
        <v>167</v>
      </c>
      <c r="J16" t="s">
        <v>167</v>
      </c>
      <c r="K16" t="s">
        <v>167</v>
      </c>
      <c r="L16" t="s">
        <v>167</v>
      </c>
    </row>
    <row r="17" spans="1:12" x14ac:dyDescent="0.2">
      <c r="A17">
        <v>16</v>
      </c>
      <c r="B17" t="str">
        <f>wzorzec!Y15</f>
        <v>Holandia</v>
      </c>
      <c r="C17" t="s">
        <v>151</v>
      </c>
      <c r="D17" s="9">
        <f>wzorzec!Z15</f>
        <v>0.28613615091733913</v>
      </c>
      <c r="E17" t="str">
        <f>'ranking-standaryzacja'!A84</f>
        <v>Estonia</v>
      </c>
      <c r="F17">
        <f>'ranking-standaryzacja'!B84</f>
        <v>0.55506119427191469</v>
      </c>
      <c r="G17" t="str">
        <f>'ranking-unitaryzacja'!A84</f>
        <v>Finlandia</v>
      </c>
      <c r="H17">
        <f>'ranking-unitaryzacja'!D84</f>
        <v>0.56442259803559436</v>
      </c>
      <c r="I17" t="s">
        <v>167</v>
      </c>
      <c r="J17" t="s">
        <v>167</v>
      </c>
      <c r="K17" t="s">
        <v>167</v>
      </c>
      <c r="L17" t="s">
        <v>167</v>
      </c>
    </row>
    <row r="18" spans="1:12" x14ac:dyDescent="0.2">
      <c r="A18">
        <v>17</v>
      </c>
      <c r="B18" t="str">
        <f>wzorzec!Y6</f>
        <v>Chorwacja</v>
      </c>
      <c r="C18" t="s">
        <v>152</v>
      </c>
      <c r="D18" s="9">
        <f>wzorzec!Z6</f>
        <v>0.27111096929366107</v>
      </c>
      <c r="E18" t="str">
        <f>'ranking-standaryzacja'!A85</f>
        <v>Finlandia</v>
      </c>
      <c r="F18">
        <f>'ranking-standaryzacja'!B85</f>
        <v>0.51284851193972159</v>
      </c>
      <c r="G18" t="str">
        <f>'ranking-unitaryzacja'!A79</f>
        <v>Chorwacja</v>
      </c>
      <c r="H18">
        <f>'ranking-unitaryzacja'!D79</f>
        <v>0.54281724811911225</v>
      </c>
      <c r="I18" t="s">
        <v>167</v>
      </c>
      <c r="J18" t="s">
        <v>167</v>
      </c>
      <c r="K18" t="s">
        <v>167</v>
      </c>
      <c r="L18" t="s">
        <v>167</v>
      </c>
    </row>
    <row r="19" spans="1:12" x14ac:dyDescent="0.2">
      <c r="A19">
        <v>18</v>
      </c>
      <c r="B19" t="str">
        <f>wzorzec!Y16</f>
        <v>Irlandia</v>
      </c>
      <c r="C19" t="s">
        <v>153</v>
      </c>
      <c r="D19" s="9">
        <f>wzorzec!Z16</f>
        <v>0.24172370251807007</v>
      </c>
      <c r="E19" t="str">
        <f>'ranking-standaryzacja'!A88</f>
        <v>Hiszpania</v>
      </c>
      <c r="F19">
        <f>'ranking-standaryzacja'!B88</f>
        <v>0.5107694356874295</v>
      </c>
      <c r="G19" t="str">
        <f>'ranking-unitaryzacja'!A78</f>
        <v>Bułgaria</v>
      </c>
      <c r="H19">
        <f>'ranking-unitaryzacja'!D78</f>
        <v>0.50706778780388184</v>
      </c>
      <c r="I19" t="s">
        <v>167</v>
      </c>
      <c r="J19" t="s">
        <v>167</v>
      </c>
      <c r="K19" t="s">
        <v>167</v>
      </c>
      <c r="L19" t="s">
        <v>167</v>
      </c>
    </row>
    <row r="20" spans="1:12" x14ac:dyDescent="0.2">
      <c r="A20">
        <v>19</v>
      </c>
      <c r="B20" t="str">
        <f>wzorzec!Y28</f>
        <v>Węgry</v>
      </c>
      <c r="C20" t="s">
        <v>154</v>
      </c>
      <c r="D20" s="9">
        <f>wzorzec!Z28</f>
        <v>0.23176464468561864</v>
      </c>
      <c r="E20" t="str">
        <f>'ranking-standaryzacja'!A91</f>
        <v>Litwa</v>
      </c>
      <c r="F20">
        <f>'ranking-standaryzacja'!B91</f>
        <v>0.50675959849814212</v>
      </c>
      <c r="G20" t="str">
        <f>'ranking-unitaryzacja'!A83</f>
        <v>Estonia</v>
      </c>
      <c r="H20">
        <f>'ranking-unitaryzacja'!D83</f>
        <v>0.47578157571701196</v>
      </c>
      <c r="I20" t="s">
        <v>167</v>
      </c>
      <c r="J20" t="s">
        <v>167</v>
      </c>
      <c r="K20" t="s">
        <v>167</v>
      </c>
      <c r="L20" t="s">
        <v>167</v>
      </c>
    </row>
    <row r="21" spans="1:12" x14ac:dyDescent="0.2">
      <c r="A21">
        <v>20</v>
      </c>
      <c r="B21" t="str">
        <f>wzorzec!Y20</f>
        <v>Malta</v>
      </c>
      <c r="C21" t="s">
        <v>155</v>
      </c>
      <c r="D21" s="9">
        <f>wzorzec!Z20</f>
        <v>0.21635469297381293</v>
      </c>
      <c r="E21" t="str">
        <f>'ranking-standaryzacja'!A86</f>
        <v>Francja</v>
      </c>
      <c r="F21">
        <f>'ranking-standaryzacja'!B86</f>
        <v>0.49420304915166002</v>
      </c>
      <c r="G21" t="str">
        <f>'ranking-unitaryzacja'!A90</f>
        <v>Litwa</v>
      </c>
      <c r="H21">
        <f>'ranking-unitaryzacja'!D90</f>
        <v>0.3570580300379132</v>
      </c>
      <c r="I21" t="s">
        <v>167</v>
      </c>
      <c r="J21" t="s">
        <v>167</v>
      </c>
      <c r="K21" t="s">
        <v>167</v>
      </c>
      <c r="L21" t="s">
        <v>167</v>
      </c>
    </row>
    <row r="22" spans="1:12" x14ac:dyDescent="0.2">
      <c r="A22">
        <v>21</v>
      </c>
      <c r="B22" t="str">
        <f>wzorzec!Y25</f>
        <v>Słowacja</v>
      </c>
      <c r="C22" t="s">
        <v>156</v>
      </c>
      <c r="D22" s="9">
        <f>wzorzec!Z25</f>
        <v>0.214247530530152</v>
      </c>
      <c r="E22" t="str">
        <f>'ranking-standaryzacja'!A97</f>
        <v>Portugalia</v>
      </c>
      <c r="F22">
        <f>'ranking-standaryzacja'!B97</f>
        <v>0.45755353385343811</v>
      </c>
      <c r="G22" t="str">
        <f>'ranking-unitaryzacja'!A91</f>
        <v>Luksemburg</v>
      </c>
      <c r="H22">
        <f>'ranking-unitaryzacja'!D91</f>
        <v>0.35198234939758755</v>
      </c>
      <c r="I22" t="s">
        <v>167</v>
      </c>
      <c r="J22" t="s">
        <v>167</v>
      </c>
      <c r="K22" t="s">
        <v>167</v>
      </c>
      <c r="L22" t="s">
        <v>167</v>
      </c>
    </row>
    <row r="23" spans="1:12" x14ac:dyDescent="0.2">
      <c r="A23">
        <v>22</v>
      </c>
      <c r="B23" t="str">
        <f>wzorzec!Y11</f>
        <v>Finlandia</v>
      </c>
      <c r="C23" t="s">
        <v>157</v>
      </c>
      <c r="D23" s="9">
        <f>wzorzec!Z11</f>
        <v>0.20676893966946708</v>
      </c>
      <c r="E23" t="str">
        <f>'ranking-standaryzacja'!A98</f>
        <v>Rumunia</v>
      </c>
      <c r="F23">
        <f>'ranking-standaryzacja'!B98</f>
        <v>0.39493565966117528</v>
      </c>
      <c r="G23" t="str">
        <f>'ranking-unitaryzacja'!A96</f>
        <v>Portugalia</v>
      </c>
      <c r="H23">
        <f>'ranking-unitaryzacja'!D96</f>
        <v>0.3505757384091398</v>
      </c>
      <c r="I23" t="s">
        <v>167</v>
      </c>
      <c r="J23" t="s">
        <v>167</v>
      </c>
      <c r="K23" t="s">
        <v>167</v>
      </c>
      <c r="L23" t="s">
        <v>167</v>
      </c>
    </row>
    <row r="24" spans="1:12" x14ac:dyDescent="0.2">
      <c r="A24">
        <v>23</v>
      </c>
      <c r="B24" t="str">
        <f>wzorzec!Y18</f>
        <v>Luksemburg</v>
      </c>
      <c r="C24" t="s">
        <v>158</v>
      </c>
      <c r="D24" s="9">
        <f>wzorzec!Z18</f>
        <v>0.20614900525064772</v>
      </c>
      <c r="E24" t="str">
        <f>'ranking-standaryzacja'!A92</f>
        <v>Luksemburg</v>
      </c>
      <c r="F24">
        <f>'ranking-standaryzacja'!B92</f>
        <v>0.38832013461521819</v>
      </c>
      <c r="G24" t="str">
        <f>'ranking-unitaryzacja'!A77</f>
        <v>Belgia</v>
      </c>
      <c r="H24">
        <f>'ranking-unitaryzacja'!D77</f>
        <v>0.3264059262243949</v>
      </c>
      <c r="I24" t="s">
        <v>167</v>
      </c>
      <c r="J24" t="s">
        <v>167</v>
      </c>
      <c r="K24" t="s">
        <v>167</v>
      </c>
      <c r="L24" t="s">
        <v>167</v>
      </c>
    </row>
    <row r="25" spans="1:12" x14ac:dyDescent="0.2">
      <c r="A25">
        <v>24</v>
      </c>
      <c r="B25" t="str">
        <f>wzorzec!Y26</f>
        <v>Słowenia</v>
      </c>
      <c r="C25" t="s">
        <v>159</v>
      </c>
      <c r="D25" s="9">
        <f>wzorzec!Z26</f>
        <v>0.20485229768139768</v>
      </c>
      <c r="E25" t="str">
        <f>'ranking-standaryzacja'!A78</f>
        <v>Belgia</v>
      </c>
      <c r="F25">
        <f>'ranking-standaryzacja'!B78</f>
        <v>0.37116223199684156</v>
      </c>
      <c r="G25" t="str">
        <f>'ranking-unitaryzacja'!A86</f>
        <v>Grecja</v>
      </c>
      <c r="H25">
        <f>'ranking-unitaryzacja'!D86</f>
        <v>0.22702638125123187</v>
      </c>
      <c r="I25" t="s">
        <v>167</v>
      </c>
      <c r="J25" t="s">
        <v>167</v>
      </c>
      <c r="K25" t="s">
        <v>167</v>
      </c>
      <c r="L25" t="s">
        <v>167</v>
      </c>
    </row>
    <row r="26" spans="1:12" x14ac:dyDescent="0.2">
      <c r="A26">
        <v>25</v>
      </c>
      <c r="B26" t="str">
        <f>wzorzec!Y21</f>
        <v>Niemcy</v>
      </c>
      <c r="C26" t="s">
        <v>160</v>
      </c>
      <c r="D26" s="9">
        <f>wzorzec!Z21</f>
        <v>0.20122795386858605</v>
      </c>
      <c r="E26" t="str">
        <f>'ranking-standaryzacja'!A87</f>
        <v>Grecja</v>
      </c>
      <c r="F26">
        <f>'ranking-standaryzacja'!B87</f>
        <v>0.31471443811270605</v>
      </c>
      <c r="G26" t="str">
        <f>'ranking-unitaryzacja'!A97</f>
        <v>Rumunia</v>
      </c>
      <c r="H26">
        <f>'ranking-unitaryzacja'!D97</f>
        <v>0.19281060995707772</v>
      </c>
      <c r="I26" t="s">
        <v>167</v>
      </c>
      <c r="J26" t="s">
        <v>167</v>
      </c>
      <c r="K26" t="s">
        <v>167</v>
      </c>
      <c r="L26" t="s">
        <v>167</v>
      </c>
    </row>
    <row r="27" spans="1:12" x14ac:dyDescent="0.2">
      <c r="A27">
        <v>26</v>
      </c>
      <c r="B27" t="str">
        <f>wzorzec!Y5</f>
        <v>Bułgaria</v>
      </c>
      <c r="C27" t="s">
        <v>161</v>
      </c>
      <c r="D27" s="9">
        <f>wzorzec!Z5</f>
        <v>0.19795885976108751</v>
      </c>
      <c r="E27" t="str">
        <f>'ranking-standaryzacja'!A90</f>
        <v>Irlandia</v>
      </c>
      <c r="F27">
        <f>'ranking-standaryzacja'!B90</f>
        <v>0.29127093859133923</v>
      </c>
      <c r="G27" t="str">
        <f>'ranking-unitaryzacja'!A89</f>
        <v>Irlandia</v>
      </c>
      <c r="H27">
        <f>'ranking-unitaryzacja'!D89</f>
        <v>0.16516834623325027</v>
      </c>
      <c r="I27" t="s">
        <v>167</v>
      </c>
      <c r="J27" t="s">
        <v>167</v>
      </c>
      <c r="K27" t="s">
        <v>167</v>
      </c>
      <c r="L27" t="s">
        <v>167</v>
      </c>
    </row>
    <row r="28" spans="1:12" x14ac:dyDescent="0.2">
      <c r="A28">
        <v>27</v>
      </c>
      <c r="B28" t="str">
        <f>wzorzec!Y17</f>
        <v>Litwa</v>
      </c>
      <c r="C28" t="s">
        <v>162</v>
      </c>
      <c r="D28" s="9">
        <f>wzorzec!Z17</f>
        <v>0.19299197911190935</v>
      </c>
      <c r="E28" t="str">
        <f>'ranking-standaryzacja'!A94</f>
        <v>Malta</v>
      </c>
      <c r="F28">
        <f>'ranking-standaryzacja'!B94</f>
        <v>0.10821141709346864</v>
      </c>
      <c r="G28" t="str">
        <f>'ranking-unitaryzacja'!A93</f>
        <v>Malta</v>
      </c>
      <c r="H28">
        <f>'ranking-unitaryzacja'!D93</f>
        <v>0.13844375628864092</v>
      </c>
      <c r="I28" t="s">
        <v>167</v>
      </c>
      <c r="J28" t="s">
        <v>167</v>
      </c>
      <c r="K28" t="s">
        <v>167</v>
      </c>
      <c r="L28" t="s">
        <v>167</v>
      </c>
    </row>
    <row r="29" spans="1:12" x14ac:dyDescent="0.2">
      <c r="A29">
        <v>28</v>
      </c>
      <c r="B29" t="str">
        <f>wzorzec!Y14</f>
        <v>Hiszpania</v>
      </c>
      <c r="C29" t="s">
        <v>163</v>
      </c>
      <c r="D29" s="9">
        <f>wzorzec!Z14</f>
        <v>0.18268882154797972</v>
      </c>
      <c r="E29" t="str">
        <f>'ranking-standaryzacja'!A81</f>
        <v>Cypr</v>
      </c>
      <c r="F29">
        <f>'ranking-standaryzacja'!B81</f>
        <v>0</v>
      </c>
      <c r="G29" t="str">
        <f>'ranking-unitaryzacja'!A80</f>
        <v>Cypr</v>
      </c>
      <c r="H29">
        <f>'ranking-unitaryzacja'!D80</f>
        <v>0</v>
      </c>
      <c r="I29" t="s">
        <v>167</v>
      </c>
      <c r="J29" t="s">
        <v>167</v>
      </c>
      <c r="K29" t="s">
        <v>167</v>
      </c>
      <c r="L29" t="s">
        <v>167</v>
      </c>
    </row>
  </sheetData>
  <sortState ref="G2:H29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2019-02-12T14:21:40Z</dcterms:modified>
</cp:coreProperties>
</file>