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84" documentId="10_ncr:8100000_{0111A5DE-4C2D-4A49-877C-AE35898F4C6B}" xr6:coauthVersionLast="36" xr6:coauthVersionMax="40" xr10:uidLastSave="{831E69A7-44E9-4615-8F86-0057C380D94E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8" l="1"/>
  <c r="AD1" i="8"/>
  <c r="Y41" i="7" l="1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T13" i="2" l="1"/>
  <c r="P19" i="2"/>
  <c r="B24" i="2"/>
  <c r="W25" i="2"/>
  <c r="V29" i="2"/>
  <c r="AB26" i="1"/>
  <c r="W26" i="2" s="1"/>
  <c r="AB27" i="1"/>
  <c r="W27" i="2" s="1"/>
  <c r="AB28" i="1"/>
  <c r="W28" i="2" s="1"/>
  <c r="AB29" i="1"/>
  <c r="W29" i="2" s="1"/>
  <c r="AB30" i="1"/>
  <c r="W30" i="2" s="1"/>
  <c r="AB25" i="1"/>
  <c r="AB23" i="1"/>
  <c r="W23" i="2" s="1"/>
  <c r="AB22" i="1"/>
  <c r="W22" i="2" s="1"/>
  <c r="AB20" i="1"/>
  <c r="W20" i="2" s="1"/>
  <c r="AB14" i="1"/>
  <c r="W14" i="2" s="1"/>
  <c r="AB15" i="1"/>
  <c r="W15" i="2" s="1"/>
  <c r="AB16" i="1"/>
  <c r="W16" i="2" s="1"/>
  <c r="AB17" i="1"/>
  <c r="W17" i="2" s="1"/>
  <c r="AB13" i="1"/>
  <c r="W13" i="2" s="1"/>
  <c r="AB6" i="1"/>
  <c r="W6" i="2" s="1"/>
  <c r="AB7" i="1"/>
  <c r="W7" i="2" s="1"/>
  <c r="AB8" i="1"/>
  <c r="W8" i="2" s="1"/>
  <c r="AB9" i="1"/>
  <c r="W9" i="2" s="1"/>
  <c r="AB10" i="1"/>
  <c r="W10" i="2" s="1"/>
  <c r="AB11" i="1"/>
  <c r="W11" i="2" s="1"/>
  <c r="AB5" i="1"/>
  <c r="W5" i="2" s="1"/>
  <c r="AB4" i="1"/>
  <c r="W4" i="2" s="1"/>
  <c r="AB12" i="1"/>
  <c r="W12" i="2" s="1"/>
  <c r="AB18" i="1"/>
  <c r="W18" i="2" s="1"/>
  <c r="AB19" i="1"/>
  <c r="W19" i="2" s="1"/>
  <c r="AB21" i="1"/>
  <c r="W21" i="2" s="1"/>
  <c r="AB24" i="1"/>
  <c r="W24" i="2" s="1"/>
  <c r="AB3" i="1"/>
  <c r="W3" i="2" s="1"/>
  <c r="AA6" i="1"/>
  <c r="V6" i="2" s="1"/>
  <c r="AA4" i="1"/>
  <c r="V4" i="2" s="1"/>
  <c r="AA5" i="1"/>
  <c r="V5" i="2" s="1"/>
  <c r="AA7" i="1"/>
  <c r="V7" i="2" s="1"/>
  <c r="AA8" i="1"/>
  <c r="V8" i="2" s="1"/>
  <c r="AA9" i="1"/>
  <c r="V9" i="2" s="1"/>
  <c r="AA10" i="1"/>
  <c r="V10" i="2" s="1"/>
  <c r="AA11" i="1"/>
  <c r="V11" i="2" s="1"/>
  <c r="AA12" i="1"/>
  <c r="V12" i="2" s="1"/>
  <c r="AA13" i="1"/>
  <c r="V13" i="2" s="1"/>
  <c r="AA14" i="1"/>
  <c r="V14" i="2" s="1"/>
  <c r="AA15" i="1"/>
  <c r="V15" i="2" s="1"/>
  <c r="AA16" i="1"/>
  <c r="V16" i="2" s="1"/>
  <c r="AA17" i="1"/>
  <c r="V17" i="2" s="1"/>
  <c r="AA18" i="1"/>
  <c r="V18" i="2" s="1"/>
  <c r="AA19" i="1"/>
  <c r="V19" i="2" s="1"/>
  <c r="AA20" i="1"/>
  <c r="V20" i="2" s="1"/>
  <c r="AA21" i="1"/>
  <c r="V21" i="2" s="1"/>
  <c r="AA22" i="1"/>
  <c r="V22" i="2" s="1"/>
  <c r="AA23" i="1"/>
  <c r="V23" i="2" s="1"/>
  <c r="AA24" i="1"/>
  <c r="V24" i="2" s="1"/>
  <c r="AA25" i="1"/>
  <c r="V25" i="2" s="1"/>
  <c r="AA26" i="1"/>
  <c r="V26" i="2" s="1"/>
  <c r="AA27" i="1"/>
  <c r="V27" i="2" s="1"/>
  <c r="AA28" i="1"/>
  <c r="V28" i="2" s="1"/>
  <c r="AA29" i="1"/>
  <c r="AA30" i="1"/>
  <c r="V30" i="2" s="1"/>
  <c r="AA3" i="1"/>
  <c r="V3" i="2" s="1"/>
  <c r="Z4" i="1"/>
  <c r="U4" i="2" s="1"/>
  <c r="Z5" i="1"/>
  <c r="U5" i="2" s="1"/>
  <c r="Z6" i="1"/>
  <c r="U6" i="2" s="1"/>
  <c r="Z7" i="1"/>
  <c r="U7" i="2" s="1"/>
  <c r="Z8" i="1"/>
  <c r="U8" i="2" s="1"/>
  <c r="Z9" i="1"/>
  <c r="U9" i="2" s="1"/>
  <c r="Z10" i="1"/>
  <c r="U10" i="2" s="1"/>
  <c r="Z11" i="1"/>
  <c r="U11" i="2" s="1"/>
  <c r="Z12" i="1"/>
  <c r="U12" i="2" s="1"/>
  <c r="Z13" i="1"/>
  <c r="U13" i="2" s="1"/>
  <c r="Z14" i="1"/>
  <c r="U14" i="2" s="1"/>
  <c r="Z15" i="1"/>
  <c r="U15" i="2" s="1"/>
  <c r="Z16" i="1"/>
  <c r="U16" i="2" s="1"/>
  <c r="Z17" i="1"/>
  <c r="U17" i="2" s="1"/>
  <c r="Z18" i="1"/>
  <c r="U18" i="2" s="1"/>
  <c r="Z19" i="1"/>
  <c r="U19" i="2" s="1"/>
  <c r="Z20" i="1"/>
  <c r="U20" i="2" s="1"/>
  <c r="Z21" i="1"/>
  <c r="U21" i="2" s="1"/>
  <c r="Z22" i="1"/>
  <c r="U22" i="2" s="1"/>
  <c r="Z23" i="1"/>
  <c r="U23" i="2" s="1"/>
  <c r="Z24" i="1"/>
  <c r="U24" i="2" s="1"/>
  <c r="Z25" i="1"/>
  <c r="U25" i="2" s="1"/>
  <c r="Z26" i="1"/>
  <c r="U26" i="2" s="1"/>
  <c r="Z27" i="1"/>
  <c r="U27" i="2" s="1"/>
  <c r="Z28" i="1"/>
  <c r="U28" i="2" s="1"/>
  <c r="Z29" i="1"/>
  <c r="U29" i="2" s="1"/>
  <c r="Z30" i="1"/>
  <c r="U30" i="2" s="1"/>
  <c r="Z3" i="1"/>
  <c r="U3" i="2" s="1"/>
  <c r="Y4" i="1"/>
  <c r="T4" i="2" s="1"/>
  <c r="Y5" i="1"/>
  <c r="T5" i="2" s="1"/>
  <c r="Y6" i="1"/>
  <c r="T6" i="2" s="1"/>
  <c r="Y7" i="1"/>
  <c r="T7" i="2" s="1"/>
  <c r="Y8" i="1"/>
  <c r="T8" i="2" s="1"/>
  <c r="Y9" i="1"/>
  <c r="T9" i="2" s="1"/>
  <c r="Y10" i="1"/>
  <c r="T10" i="2" s="1"/>
  <c r="Y11" i="1"/>
  <c r="T11" i="2" s="1"/>
  <c r="Y12" i="1"/>
  <c r="T12" i="2" s="1"/>
  <c r="Y13" i="1"/>
  <c r="Y14" i="1"/>
  <c r="T14" i="2" s="1"/>
  <c r="Y15" i="1"/>
  <c r="T15" i="2" s="1"/>
  <c r="Y16" i="1"/>
  <c r="T16" i="2" s="1"/>
  <c r="Y17" i="1"/>
  <c r="T17" i="2" s="1"/>
  <c r="Y18" i="1"/>
  <c r="T18" i="2" s="1"/>
  <c r="Y19" i="1"/>
  <c r="T19" i="2" s="1"/>
  <c r="Y20" i="1"/>
  <c r="T20" i="2" s="1"/>
  <c r="Y21" i="1"/>
  <c r="T21" i="2" s="1"/>
  <c r="Y22" i="1"/>
  <c r="T22" i="2" s="1"/>
  <c r="Y23" i="1"/>
  <c r="T23" i="2" s="1"/>
  <c r="Y24" i="1"/>
  <c r="T24" i="2" s="1"/>
  <c r="Y25" i="1"/>
  <c r="T25" i="2" s="1"/>
  <c r="Y26" i="1"/>
  <c r="T26" i="2" s="1"/>
  <c r="Y27" i="1"/>
  <c r="T27" i="2" s="1"/>
  <c r="Y28" i="1"/>
  <c r="T28" i="2" s="1"/>
  <c r="Y29" i="1"/>
  <c r="T29" i="2" s="1"/>
  <c r="Y30" i="1"/>
  <c r="T30" i="2" s="1"/>
  <c r="Y3" i="1"/>
  <c r="T3" i="2" s="1"/>
  <c r="X4" i="1"/>
  <c r="S4" i="2" s="1"/>
  <c r="X5" i="1"/>
  <c r="S5" i="2" s="1"/>
  <c r="X6" i="1"/>
  <c r="S6" i="2" s="1"/>
  <c r="X7" i="1"/>
  <c r="S7" i="2" s="1"/>
  <c r="X8" i="1"/>
  <c r="S8" i="2" s="1"/>
  <c r="X9" i="1"/>
  <c r="S9" i="2" s="1"/>
  <c r="X10" i="1"/>
  <c r="S10" i="2" s="1"/>
  <c r="X11" i="1"/>
  <c r="S11" i="2" s="1"/>
  <c r="X12" i="1"/>
  <c r="S12" i="2" s="1"/>
  <c r="X13" i="1"/>
  <c r="S13" i="2" s="1"/>
  <c r="X14" i="1"/>
  <c r="S14" i="2" s="1"/>
  <c r="X15" i="1"/>
  <c r="S15" i="2" s="1"/>
  <c r="X16" i="1"/>
  <c r="S16" i="2" s="1"/>
  <c r="X17" i="1"/>
  <c r="S17" i="2" s="1"/>
  <c r="X18" i="1"/>
  <c r="S18" i="2" s="1"/>
  <c r="X19" i="1"/>
  <c r="S19" i="2" s="1"/>
  <c r="X20" i="1"/>
  <c r="S20" i="2" s="1"/>
  <c r="X21" i="1"/>
  <c r="S21" i="2" s="1"/>
  <c r="X22" i="1"/>
  <c r="S22" i="2" s="1"/>
  <c r="X23" i="1"/>
  <c r="S23" i="2" s="1"/>
  <c r="X24" i="1"/>
  <c r="S24" i="2" s="1"/>
  <c r="X25" i="1"/>
  <c r="S25" i="2" s="1"/>
  <c r="X26" i="1"/>
  <c r="S26" i="2" s="1"/>
  <c r="X27" i="1"/>
  <c r="S27" i="2" s="1"/>
  <c r="X28" i="1"/>
  <c r="S28" i="2" s="1"/>
  <c r="X29" i="1"/>
  <c r="S29" i="2" s="1"/>
  <c r="X30" i="1"/>
  <c r="S30" i="2" s="1"/>
  <c r="X3" i="1"/>
  <c r="S3" i="2" s="1"/>
  <c r="V4" i="1"/>
  <c r="R4" i="2" s="1"/>
  <c r="V5" i="1"/>
  <c r="R5" i="2" s="1"/>
  <c r="V6" i="1"/>
  <c r="R6" i="2" s="1"/>
  <c r="V7" i="1"/>
  <c r="R7" i="2" s="1"/>
  <c r="V8" i="1"/>
  <c r="R8" i="2" s="1"/>
  <c r="V9" i="1"/>
  <c r="R9" i="2" s="1"/>
  <c r="V10" i="1"/>
  <c r="R10" i="2" s="1"/>
  <c r="V11" i="1"/>
  <c r="R11" i="2" s="1"/>
  <c r="V12" i="1"/>
  <c r="R12" i="2" s="1"/>
  <c r="V13" i="1"/>
  <c r="R13" i="2" s="1"/>
  <c r="V14" i="1"/>
  <c r="R14" i="2" s="1"/>
  <c r="V15" i="1"/>
  <c r="R15" i="2" s="1"/>
  <c r="V16" i="1"/>
  <c r="R16" i="2" s="1"/>
  <c r="V17" i="1"/>
  <c r="R17" i="2" s="1"/>
  <c r="V18" i="1"/>
  <c r="R18" i="2" s="1"/>
  <c r="V19" i="1"/>
  <c r="R19" i="2" s="1"/>
  <c r="V20" i="1"/>
  <c r="R20" i="2" s="1"/>
  <c r="V21" i="1"/>
  <c r="R21" i="2" s="1"/>
  <c r="V22" i="1"/>
  <c r="R22" i="2" s="1"/>
  <c r="V23" i="1"/>
  <c r="R23" i="2" s="1"/>
  <c r="V24" i="1"/>
  <c r="R24" i="2" s="1"/>
  <c r="V25" i="1"/>
  <c r="R25" i="2" s="1"/>
  <c r="V26" i="1"/>
  <c r="R26" i="2" s="1"/>
  <c r="V27" i="1"/>
  <c r="R27" i="2" s="1"/>
  <c r="V28" i="1"/>
  <c r="R28" i="2" s="1"/>
  <c r="V29" i="1"/>
  <c r="R29" i="2" s="1"/>
  <c r="V30" i="1"/>
  <c r="R30" i="2" s="1"/>
  <c r="V3" i="1"/>
  <c r="R3" i="2" s="1"/>
  <c r="U12" i="1"/>
  <c r="Q12" i="2" s="1"/>
  <c r="U4" i="1"/>
  <c r="Q4" i="2" s="1"/>
  <c r="U5" i="1"/>
  <c r="Q5" i="2" s="1"/>
  <c r="U6" i="1"/>
  <c r="Q6" i="2" s="1"/>
  <c r="U7" i="1"/>
  <c r="Q7" i="2" s="1"/>
  <c r="U8" i="1"/>
  <c r="Q8" i="2" s="1"/>
  <c r="U9" i="1"/>
  <c r="Q9" i="2" s="1"/>
  <c r="U10" i="1"/>
  <c r="Q10" i="2" s="1"/>
  <c r="U11" i="1"/>
  <c r="Q11" i="2" s="1"/>
  <c r="U13" i="1"/>
  <c r="Q13" i="2" s="1"/>
  <c r="U14" i="1"/>
  <c r="Q14" i="2" s="1"/>
  <c r="U15" i="1"/>
  <c r="Q15" i="2" s="1"/>
  <c r="U16" i="1"/>
  <c r="Q16" i="2" s="1"/>
  <c r="U17" i="1"/>
  <c r="Q17" i="2" s="1"/>
  <c r="U18" i="1"/>
  <c r="Q18" i="2" s="1"/>
  <c r="U19" i="1"/>
  <c r="Q19" i="2" s="1"/>
  <c r="U20" i="1"/>
  <c r="Q20" i="2" s="1"/>
  <c r="U21" i="1"/>
  <c r="Q21" i="2" s="1"/>
  <c r="U22" i="1"/>
  <c r="Q22" i="2" s="1"/>
  <c r="U23" i="1"/>
  <c r="Q23" i="2" s="1"/>
  <c r="U24" i="1"/>
  <c r="Q24" i="2" s="1"/>
  <c r="U25" i="1"/>
  <c r="Q25" i="2" s="1"/>
  <c r="U26" i="1"/>
  <c r="Q26" i="2" s="1"/>
  <c r="U27" i="1"/>
  <c r="Q27" i="2" s="1"/>
  <c r="U28" i="1"/>
  <c r="Q28" i="2" s="1"/>
  <c r="U29" i="1"/>
  <c r="Q29" i="2" s="1"/>
  <c r="U30" i="1"/>
  <c r="Q30" i="2" s="1"/>
  <c r="U3" i="1"/>
  <c r="Q3" i="2" s="1"/>
  <c r="S6" i="1"/>
  <c r="P6" i="2" s="1"/>
  <c r="O29" i="1"/>
  <c r="L29" i="2" s="1"/>
  <c r="N4" i="1"/>
  <c r="K4" i="2" s="1"/>
  <c r="O4" i="1"/>
  <c r="L4" i="2" s="1"/>
  <c r="P4" i="1"/>
  <c r="M4" i="2" s="1"/>
  <c r="Q4" i="1"/>
  <c r="N4" i="2" s="1"/>
  <c r="R4" i="1"/>
  <c r="O4" i="2" s="1"/>
  <c r="S4" i="1"/>
  <c r="P4" i="2" s="1"/>
  <c r="N5" i="1"/>
  <c r="K5" i="2" s="1"/>
  <c r="O5" i="1"/>
  <c r="L5" i="2" s="1"/>
  <c r="P5" i="1"/>
  <c r="M5" i="2" s="1"/>
  <c r="Q5" i="1"/>
  <c r="N5" i="2" s="1"/>
  <c r="R5" i="1"/>
  <c r="O5" i="2" s="1"/>
  <c r="S5" i="1"/>
  <c r="P5" i="2" s="1"/>
  <c r="N6" i="1"/>
  <c r="K6" i="2" s="1"/>
  <c r="O6" i="1"/>
  <c r="L6" i="2" s="1"/>
  <c r="P6" i="1"/>
  <c r="M6" i="2" s="1"/>
  <c r="Q6" i="1"/>
  <c r="N6" i="2" s="1"/>
  <c r="R6" i="1"/>
  <c r="O6" i="2" s="1"/>
  <c r="N7" i="1"/>
  <c r="K7" i="2" s="1"/>
  <c r="O7" i="1"/>
  <c r="L7" i="2" s="1"/>
  <c r="P7" i="1"/>
  <c r="M7" i="2" s="1"/>
  <c r="Q7" i="1"/>
  <c r="N7" i="2" s="1"/>
  <c r="R7" i="1"/>
  <c r="O7" i="2" s="1"/>
  <c r="S7" i="1"/>
  <c r="P7" i="2" s="1"/>
  <c r="N8" i="1"/>
  <c r="K8" i="2" s="1"/>
  <c r="O8" i="1"/>
  <c r="L8" i="2" s="1"/>
  <c r="P8" i="1"/>
  <c r="M8" i="2" s="1"/>
  <c r="Q8" i="1"/>
  <c r="N8" i="2" s="1"/>
  <c r="R8" i="1"/>
  <c r="O8" i="2" s="1"/>
  <c r="S8" i="1"/>
  <c r="P8" i="2" s="1"/>
  <c r="N9" i="1"/>
  <c r="K9" i="2" s="1"/>
  <c r="O9" i="1"/>
  <c r="L9" i="2" s="1"/>
  <c r="P9" i="1"/>
  <c r="M9" i="2" s="1"/>
  <c r="Q9" i="1"/>
  <c r="N9" i="2" s="1"/>
  <c r="R9" i="1"/>
  <c r="O9" i="2" s="1"/>
  <c r="S9" i="1"/>
  <c r="P9" i="2" s="1"/>
  <c r="N10" i="1"/>
  <c r="K10" i="2" s="1"/>
  <c r="O10" i="1"/>
  <c r="L10" i="2" s="1"/>
  <c r="P10" i="1"/>
  <c r="M10" i="2" s="1"/>
  <c r="Q10" i="1"/>
  <c r="N10" i="2" s="1"/>
  <c r="R10" i="1"/>
  <c r="O10" i="2" s="1"/>
  <c r="S10" i="1"/>
  <c r="P10" i="2" s="1"/>
  <c r="N11" i="1"/>
  <c r="K11" i="2" s="1"/>
  <c r="O11" i="1"/>
  <c r="L11" i="2" s="1"/>
  <c r="P11" i="1"/>
  <c r="M11" i="2" s="1"/>
  <c r="Q11" i="1"/>
  <c r="N11" i="2" s="1"/>
  <c r="R11" i="1"/>
  <c r="O11" i="2" s="1"/>
  <c r="S11" i="1"/>
  <c r="P11" i="2" s="1"/>
  <c r="N12" i="1"/>
  <c r="K12" i="2" s="1"/>
  <c r="O12" i="1"/>
  <c r="L12" i="2" s="1"/>
  <c r="P12" i="1"/>
  <c r="M12" i="2" s="1"/>
  <c r="Q12" i="1"/>
  <c r="N12" i="2" s="1"/>
  <c r="R12" i="1"/>
  <c r="O12" i="2" s="1"/>
  <c r="S12" i="1"/>
  <c r="P12" i="2" s="1"/>
  <c r="N13" i="1"/>
  <c r="K13" i="2" s="1"/>
  <c r="O13" i="1"/>
  <c r="L13" i="2" s="1"/>
  <c r="P13" i="1"/>
  <c r="M13" i="2" s="1"/>
  <c r="Q13" i="1"/>
  <c r="N13" i="2" s="1"/>
  <c r="R13" i="1"/>
  <c r="O13" i="2" s="1"/>
  <c r="S13" i="1"/>
  <c r="P13" i="2" s="1"/>
  <c r="N14" i="1"/>
  <c r="K14" i="2" s="1"/>
  <c r="O14" i="1"/>
  <c r="L14" i="2" s="1"/>
  <c r="P14" i="1"/>
  <c r="M14" i="2" s="1"/>
  <c r="Q14" i="1"/>
  <c r="N14" i="2" s="1"/>
  <c r="R14" i="1"/>
  <c r="O14" i="2" s="1"/>
  <c r="S14" i="1"/>
  <c r="P14" i="2" s="1"/>
  <c r="N15" i="1"/>
  <c r="K15" i="2" s="1"/>
  <c r="O15" i="1"/>
  <c r="L15" i="2" s="1"/>
  <c r="P15" i="1"/>
  <c r="M15" i="2" s="1"/>
  <c r="Q15" i="1"/>
  <c r="N15" i="2" s="1"/>
  <c r="R15" i="1"/>
  <c r="O15" i="2" s="1"/>
  <c r="S15" i="1"/>
  <c r="P15" i="2" s="1"/>
  <c r="N16" i="1"/>
  <c r="K16" i="2" s="1"/>
  <c r="O16" i="1"/>
  <c r="L16" i="2" s="1"/>
  <c r="P16" i="1"/>
  <c r="M16" i="2" s="1"/>
  <c r="Q16" i="1"/>
  <c r="N16" i="2" s="1"/>
  <c r="R16" i="1"/>
  <c r="O16" i="2" s="1"/>
  <c r="S16" i="1"/>
  <c r="P16" i="2" s="1"/>
  <c r="N17" i="1"/>
  <c r="K17" i="2" s="1"/>
  <c r="O17" i="1"/>
  <c r="L17" i="2" s="1"/>
  <c r="P17" i="1"/>
  <c r="M17" i="2" s="1"/>
  <c r="Q17" i="1"/>
  <c r="N17" i="2" s="1"/>
  <c r="R17" i="1"/>
  <c r="O17" i="2" s="1"/>
  <c r="S17" i="1"/>
  <c r="P17" i="2" s="1"/>
  <c r="N18" i="1"/>
  <c r="K18" i="2" s="1"/>
  <c r="O18" i="1"/>
  <c r="L18" i="2" s="1"/>
  <c r="P18" i="1"/>
  <c r="M18" i="2" s="1"/>
  <c r="Q18" i="1"/>
  <c r="N18" i="2" s="1"/>
  <c r="R18" i="1"/>
  <c r="O18" i="2" s="1"/>
  <c r="S18" i="1"/>
  <c r="P18" i="2" s="1"/>
  <c r="N19" i="1"/>
  <c r="K19" i="2" s="1"/>
  <c r="O19" i="1"/>
  <c r="L19" i="2" s="1"/>
  <c r="P19" i="1"/>
  <c r="M19" i="2" s="1"/>
  <c r="Q19" i="1"/>
  <c r="N19" i="2" s="1"/>
  <c r="R19" i="1"/>
  <c r="O19" i="2" s="1"/>
  <c r="S19" i="1"/>
  <c r="N20" i="1"/>
  <c r="K20" i="2" s="1"/>
  <c r="O20" i="1"/>
  <c r="L20" i="2" s="1"/>
  <c r="P20" i="1"/>
  <c r="M20" i="2" s="1"/>
  <c r="Q20" i="1"/>
  <c r="N20" i="2" s="1"/>
  <c r="R20" i="1"/>
  <c r="O20" i="2" s="1"/>
  <c r="S20" i="1"/>
  <c r="P20" i="2" s="1"/>
  <c r="N21" i="1"/>
  <c r="K21" i="2" s="1"/>
  <c r="O21" i="1"/>
  <c r="L21" i="2" s="1"/>
  <c r="P21" i="1"/>
  <c r="M21" i="2" s="1"/>
  <c r="Q21" i="1"/>
  <c r="N21" i="2" s="1"/>
  <c r="R21" i="1"/>
  <c r="O21" i="2" s="1"/>
  <c r="S21" i="1"/>
  <c r="P21" i="2" s="1"/>
  <c r="N22" i="1"/>
  <c r="K22" i="2" s="1"/>
  <c r="O22" i="1"/>
  <c r="L22" i="2" s="1"/>
  <c r="P22" i="1"/>
  <c r="M22" i="2" s="1"/>
  <c r="Q22" i="1"/>
  <c r="N22" i="2" s="1"/>
  <c r="R22" i="1"/>
  <c r="O22" i="2" s="1"/>
  <c r="S22" i="1"/>
  <c r="P22" i="2" s="1"/>
  <c r="N23" i="1"/>
  <c r="K23" i="2" s="1"/>
  <c r="O23" i="1"/>
  <c r="L23" i="2" s="1"/>
  <c r="P23" i="1"/>
  <c r="M23" i="2" s="1"/>
  <c r="Q23" i="1"/>
  <c r="N23" i="2" s="1"/>
  <c r="R23" i="1"/>
  <c r="O23" i="2" s="1"/>
  <c r="S23" i="1"/>
  <c r="P23" i="2" s="1"/>
  <c r="N24" i="1"/>
  <c r="K24" i="2" s="1"/>
  <c r="O24" i="1"/>
  <c r="L24" i="2" s="1"/>
  <c r="P24" i="1"/>
  <c r="M24" i="2" s="1"/>
  <c r="Q24" i="1"/>
  <c r="N24" i="2" s="1"/>
  <c r="R24" i="1"/>
  <c r="O24" i="2" s="1"/>
  <c r="S24" i="1"/>
  <c r="P24" i="2" s="1"/>
  <c r="N25" i="1"/>
  <c r="K25" i="2" s="1"/>
  <c r="O25" i="1"/>
  <c r="L25" i="2" s="1"/>
  <c r="P25" i="1"/>
  <c r="M25" i="2" s="1"/>
  <c r="Q25" i="1"/>
  <c r="N25" i="2" s="1"/>
  <c r="R25" i="1"/>
  <c r="O25" i="2" s="1"/>
  <c r="S25" i="1"/>
  <c r="P25" i="2" s="1"/>
  <c r="N26" i="1"/>
  <c r="K26" i="2" s="1"/>
  <c r="O26" i="1"/>
  <c r="L26" i="2" s="1"/>
  <c r="P26" i="1"/>
  <c r="M26" i="2" s="1"/>
  <c r="Q26" i="1"/>
  <c r="N26" i="2" s="1"/>
  <c r="R26" i="1"/>
  <c r="O26" i="2" s="1"/>
  <c r="S26" i="1"/>
  <c r="P26" i="2" s="1"/>
  <c r="N27" i="1"/>
  <c r="K27" i="2" s="1"/>
  <c r="O27" i="1"/>
  <c r="L27" i="2" s="1"/>
  <c r="P27" i="1"/>
  <c r="M27" i="2" s="1"/>
  <c r="Q27" i="1"/>
  <c r="N27" i="2" s="1"/>
  <c r="R27" i="1"/>
  <c r="O27" i="2" s="1"/>
  <c r="S27" i="1"/>
  <c r="P27" i="2" s="1"/>
  <c r="N28" i="1"/>
  <c r="K28" i="2" s="1"/>
  <c r="O28" i="1"/>
  <c r="L28" i="2" s="1"/>
  <c r="P28" i="1"/>
  <c r="M28" i="2" s="1"/>
  <c r="Q28" i="1"/>
  <c r="N28" i="2" s="1"/>
  <c r="R28" i="1"/>
  <c r="O28" i="2" s="1"/>
  <c r="S28" i="1"/>
  <c r="P28" i="2" s="1"/>
  <c r="N29" i="1"/>
  <c r="K29" i="2" s="1"/>
  <c r="P29" i="1"/>
  <c r="M29" i="2" s="1"/>
  <c r="Q29" i="1"/>
  <c r="N29" i="2" s="1"/>
  <c r="R29" i="1"/>
  <c r="O29" i="2" s="1"/>
  <c r="S29" i="1"/>
  <c r="P29" i="2" s="1"/>
  <c r="N30" i="1"/>
  <c r="K30" i="2" s="1"/>
  <c r="O30" i="1"/>
  <c r="L30" i="2" s="1"/>
  <c r="P30" i="1"/>
  <c r="M30" i="2" s="1"/>
  <c r="Q30" i="1"/>
  <c r="N30" i="2" s="1"/>
  <c r="R30" i="1"/>
  <c r="O30" i="2" s="1"/>
  <c r="S30" i="1"/>
  <c r="P30" i="2" s="1"/>
  <c r="S3" i="1"/>
  <c r="P3" i="2" s="1"/>
  <c r="R3" i="1"/>
  <c r="O3" i="2" s="1"/>
  <c r="Q3" i="1"/>
  <c r="N3" i="2" s="1"/>
  <c r="P3" i="1"/>
  <c r="M3" i="2" s="1"/>
  <c r="O3" i="1"/>
  <c r="L3" i="2" s="1"/>
  <c r="N3" i="1"/>
  <c r="K3" i="2" s="1"/>
  <c r="M6" i="1"/>
  <c r="J6" i="2" s="1"/>
  <c r="M4" i="1"/>
  <c r="J4" i="2" s="1"/>
  <c r="M5" i="1"/>
  <c r="J5" i="2" s="1"/>
  <c r="M7" i="1"/>
  <c r="M8" i="1"/>
  <c r="J8" i="2" s="1"/>
  <c r="M9" i="1"/>
  <c r="J9" i="2" s="1"/>
  <c r="M10" i="1"/>
  <c r="J10" i="2" s="1"/>
  <c r="M11" i="1"/>
  <c r="J11" i="2" s="1"/>
  <c r="M12" i="1"/>
  <c r="J12" i="2" s="1"/>
  <c r="M13" i="1"/>
  <c r="J13" i="2" s="1"/>
  <c r="M14" i="1"/>
  <c r="J14" i="2" s="1"/>
  <c r="M15" i="1"/>
  <c r="J15" i="2" s="1"/>
  <c r="M16" i="1"/>
  <c r="J16" i="2" s="1"/>
  <c r="M17" i="1"/>
  <c r="J17" i="2" s="1"/>
  <c r="M18" i="1"/>
  <c r="J18" i="2" s="1"/>
  <c r="M19" i="1"/>
  <c r="J19" i="2" s="1"/>
  <c r="M20" i="1"/>
  <c r="J20" i="2" s="1"/>
  <c r="M21" i="1"/>
  <c r="J21" i="2" s="1"/>
  <c r="M22" i="1"/>
  <c r="J22" i="2" s="1"/>
  <c r="M23" i="1"/>
  <c r="J23" i="2" s="1"/>
  <c r="M24" i="1"/>
  <c r="J24" i="2" s="1"/>
  <c r="M25" i="1"/>
  <c r="J25" i="2" s="1"/>
  <c r="M26" i="1"/>
  <c r="J26" i="2" s="1"/>
  <c r="M27" i="1"/>
  <c r="J27" i="2" s="1"/>
  <c r="M28" i="1"/>
  <c r="J28" i="2" s="1"/>
  <c r="M29" i="1"/>
  <c r="J29" i="2" s="1"/>
  <c r="M30" i="1"/>
  <c r="J30" i="2" s="1"/>
  <c r="M3" i="1"/>
  <c r="J3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K4" i="1"/>
  <c r="H4" i="2" s="1"/>
  <c r="K5" i="1"/>
  <c r="H5" i="2" s="1"/>
  <c r="K6" i="1"/>
  <c r="H6" i="2" s="1"/>
  <c r="K7" i="1"/>
  <c r="H7" i="2" s="1"/>
  <c r="K8" i="1"/>
  <c r="H8" i="2" s="1"/>
  <c r="K9" i="1"/>
  <c r="H9" i="2" s="1"/>
  <c r="K10" i="1"/>
  <c r="H10" i="2" s="1"/>
  <c r="K11" i="1"/>
  <c r="H11" i="2" s="1"/>
  <c r="K12" i="1"/>
  <c r="H12" i="2" s="1"/>
  <c r="K13" i="1"/>
  <c r="H13" i="2" s="1"/>
  <c r="K14" i="1"/>
  <c r="H14" i="2" s="1"/>
  <c r="K15" i="1"/>
  <c r="H15" i="2" s="1"/>
  <c r="K16" i="1"/>
  <c r="H16" i="2" s="1"/>
  <c r="K17" i="1"/>
  <c r="H17" i="2" s="1"/>
  <c r="K18" i="1"/>
  <c r="H18" i="2" s="1"/>
  <c r="K19" i="1"/>
  <c r="H19" i="2" s="1"/>
  <c r="K20" i="1"/>
  <c r="H20" i="2" s="1"/>
  <c r="K21" i="1"/>
  <c r="H21" i="2" s="1"/>
  <c r="K22" i="1"/>
  <c r="H22" i="2" s="1"/>
  <c r="K23" i="1"/>
  <c r="H23" i="2" s="1"/>
  <c r="K24" i="1"/>
  <c r="H24" i="2" s="1"/>
  <c r="K25" i="1"/>
  <c r="H25" i="2" s="1"/>
  <c r="K26" i="1"/>
  <c r="H26" i="2" s="1"/>
  <c r="K27" i="1"/>
  <c r="H27" i="2" s="1"/>
  <c r="K28" i="1"/>
  <c r="H28" i="2" s="1"/>
  <c r="K29" i="1"/>
  <c r="H29" i="2" s="1"/>
  <c r="K30" i="1"/>
  <c r="H30" i="2" s="1"/>
  <c r="K3" i="1"/>
  <c r="H3" i="2" s="1"/>
  <c r="L4" i="1"/>
  <c r="I4" i="2" s="1"/>
  <c r="L5" i="1"/>
  <c r="I5" i="2" s="1"/>
  <c r="L6" i="1"/>
  <c r="I6" i="2" s="1"/>
  <c r="L7" i="1"/>
  <c r="I7" i="2" s="1"/>
  <c r="L8" i="1"/>
  <c r="I8" i="2" s="1"/>
  <c r="L9" i="1"/>
  <c r="I9" i="2" s="1"/>
  <c r="L10" i="1"/>
  <c r="I10" i="2" s="1"/>
  <c r="L11" i="1"/>
  <c r="I11" i="2" s="1"/>
  <c r="L12" i="1"/>
  <c r="I12" i="2" s="1"/>
  <c r="L13" i="1"/>
  <c r="I13" i="2" s="1"/>
  <c r="L14" i="1"/>
  <c r="I14" i="2" s="1"/>
  <c r="L15" i="1"/>
  <c r="I15" i="2" s="1"/>
  <c r="L16" i="1"/>
  <c r="I16" i="2" s="1"/>
  <c r="L17" i="1"/>
  <c r="I17" i="2" s="1"/>
  <c r="L18" i="1"/>
  <c r="I18" i="2" s="1"/>
  <c r="L19" i="1"/>
  <c r="I19" i="2" s="1"/>
  <c r="L20" i="1"/>
  <c r="I20" i="2" s="1"/>
  <c r="L21" i="1"/>
  <c r="I21" i="2" s="1"/>
  <c r="L22" i="1"/>
  <c r="I22" i="2" s="1"/>
  <c r="L23" i="1"/>
  <c r="I23" i="2" s="1"/>
  <c r="L24" i="1"/>
  <c r="I24" i="2" s="1"/>
  <c r="L25" i="1"/>
  <c r="I25" i="2" s="1"/>
  <c r="L26" i="1"/>
  <c r="I26" i="2" s="1"/>
  <c r="L27" i="1"/>
  <c r="I27" i="2" s="1"/>
  <c r="L28" i="1"/>
  <c r="I28" i="2" s="1"/>
  <c r="L29" i="1"/>
  <c r="I29" i="2" s="1"/>
  <c r="L30" i="1"/>
  <c r="I30" i="2" s="1"/>
  <c r="L3" i="1"/>
  <c r="I3" i="2" s="1"/>
  <c r="I4" i="1"/>
  <c r="G4" i="2" s="1"/>
  <c r="I5" i="1"/>
  <c r="G5" i="2" s="1"/>
  <c r="I6" i="1"/>
  <c r="G6" i="2" s="1"/>
  <c r="I7" i="1"/>
  <c r="G7" i="2" s="1"/>
  <c r="I8" i="1"/>
  <c r="G8" i="2" s="1"/>
  <c r="I9" i="1"/>
  <c r="G9" i="2" s="1"/>
  <c r="I10" i="1"/>
  <c r="G10" i="2" s="1"/>
  <c r="I11" i="1"/>
  <c r="G11" i="2" s="1"/>
  <c r="I12" i="1"/>
  <c r="G12" i="2" s="1"/>
  <c r="I13" i="1"/>
  <c r="G13" i="2" s="1"/>
  <c r="I14" i="1"/>
  <c r="G14" i="2" s="1"/>
  <c r="I15" i="1"/>
  <c r="G15" i="2" s="1"/>
  <c r="I16" i="1"/>
  <c r="G16" i="2" s="1"/>
  <c r="I17" i="1"/>
  <c r="G17" i="2" s="1"/>
  <c r="I18" i="1"/>
  <c r="G18" i="2" s="1"/>
  <c r="I19" i="1"/>
  <c r="G19" i="2" s="1"/>
  <c r="I20" i="1"/>
  <c r="G20" i="2" s="1"/>
  <c r="I21" i="1"/>
  <c r="G21" i="2" s="1"/>
  <c r="I22" i="1"/>
  <c r="G22" i="2" s="1"/>
  <c r="I23" i="1"/>
  <c r="G23" i="2" s="1"/>
  <c r="I24" i="1"/>
  <c r="G24" i="2" s="1"/>
  <c r="I25" i="1"/>
  <c r="G25" i="2" s="1"/>
  <c r="I26" i="1"/>
  <c r="G26" i="2" s="1"/>
  <c r="I27" i="1"/>
  <c r="G27" i="2" s="1"/>
  <c r="I28" i="1"/>
  <c r="G28" i="2" s="1"/>
  <c r="I29" i="1"/>
  <c r="G29" i="2" s="1"/>
  <c r="I30" i="1"/>
  <c r="G30" i="2" s="1"/>
  <c r="I3" i="1"/>
  <c r="G3" i="2" s="1"/>
  <c r="G29" i="1"/>
  <c r="F29" i="2" s="1"/>
  <c r="G22" i="1"/>
  <c r="F22" i="2" s="1"/>
  <c r="G20" i="1"/>
  <c r="F20" i="2" s="1"/>
  <c r="G11" i="1"/>
  <c r="F11" i="2" s="1"/>
  <c r="G9" i="1"/>
  <c r="F9" i="2" s="1"/>
  <c r="G4" i="1"/>
  <c r="F4" i="2" s="1"/>
  <c r="G5" i="1"/>
  <c r="F5" i="2" s="1"/>
  <c r="G6" i="1"/>
  <c r="F6" i="2" s="1"/>
  <c r="G7" i="1"/>
  <c r="F7" i="2" s="1"/>
  <c r="G8" i="1"/>
  <c r="F8" i="2" s="1"/>
  <c r="G10" i="1"/>
  <c r="F10" i="2" s="1"/>
  <c r="G12" i="1"/>
  <c r="F12" i="2" s="1"/>
  <c r="G13" i="1"/>
  <c r="F13" i="2" s="1"/>
  <c r="G14" i="1"/>
  <c r="F14" i="2" s="1"/>
  <c r="G15" i="1"/>
  <c r="F15" i="2" s="1"/>
  <c r="G16" i="1"/>
  <c r="F16" i="2" s="1"/>
  <c r="G17" i="1"/>
  <c r="F17" i="2" s="1"/>
  <c r="G18" i="1"/>
  <c r="F18" i="2" s="1"/>
  <c r="G19" i="1"/>
  <c r="F19" i="2" s="1"/>
  <c r="G21" i="1"/>
  <c r="F21" i="2" s="1"/>
  <c r="G23" i="1"/>
  <c r="F23" i="2" s="1"/>
  <c r="G24" i="1"/>
  <c r="F24" i="2" s="1"/>
  <c r="G25" i="1"/>
  <c r="F25" i="2" s="1"/>
  <c r="G26" i="1"/>
  <c r="F26" i="2" s="1"/>
  <c r="G27" i="1"/>
  <c r="F27" i="2" s="1"/>
  <c r="G28" i="1"/>
  <c r="F28" i="2" s="1"/>
  <c r="G30" i="1"/>
  <c r="F30" i="2" s="1"/>
  <c r="G3" i="1"/>
  <c r="F3" i="2" s="1"/>
  <c r="F4" i="1"/>
  <c r="E4" i="2" s="1"/>
  <c r="F5" i="1"/>
  <c r="F6" i="1"/>
  <c r="F7" i="1"/>
  <c r="E7" i="2" s="1"/>
  <c r="F8" i="1"/>
  <c r="E8" i="2" s="1"/>
  <c r="F9" i="1"/>
  <c r="E9" i="2" s="1"/>
  <c r="F10" i="1"/>
  <c r="E10" i="2" s="1"/>
  <c r="F11" i="1"/>
  <c r="E11" i="2" s="1"/>
  <c r="F12" i="1"/>
  <c r="E12" i="2" s="1"/>
  <c r="F13" i="1"/>
  <c r="E13" i="2" s="1"/>
  <c r="F14" i="1"/>
  <c r="E14" i="2" s="1"/>
  <c r="F15" i="1"/>
  <c r="E15" i="2" s="1"/>
  <c r="F16" i="1"/>
  <c r="E16" i="2" s="1"/>
  <c r="F17" i="1"/>
  <c r="E17" i="2" s="1"/>
  <c r="F18" i="1"/>
  <c r="E18" i="2" s="1"/>
  <c r="F19" i="1"/>
  <c r="E19" i="2" s="1"/>
  <c r="F20" i="1"/>
  <c r="E20" i="2" s="1"/>
  <c r="F21" i="1"/>
  <c r="E21" i="2" s="1"/>
  <c r="F22" i="1"/>
  <c r="E22" i="2" s="1"/>
  <c r="F23" i="1"/>
  <c r="E23" i="2" s="1"/>
  <c r="F24" i="1"/>
  <c r="E24" i="2" s="1"/>
  <c r="F25" i="1"/>
  <c r="E25" i="2" s="1"/>
  <c r="F26" i="1"/>
  <c r="E26" i="2" s="1"/>
  <c r="F27" i="1"/>
  <c r="E27" i="2" s="1"/>
  <c r="F28" i="1"/>
  <c r="E28" i="2" s="1"/>
  <c r="F29" i="1"/>
  <c r="E29" i="2" s="1"/>
  <c r="F30" i="1"/>
  <c r="E30" i="2" s="1"/>
  <c r="F3" i="1"/>
  <c r="E3" i="2" s="1"/>
  <c r="E24" i="1"/>
  <c r="D24" i="2" s="1"/>
  <c r="E20" i="1"/>
  <c r="D20" i="2" s="1"/>
  <c r="E6" i="1"/>
  <c r="D6" i="2" s="1"/>
  <c r="E7" i="1"/>
  <c r="D7" i="2" s="1"/>
  <c r="E5" i="1"/>
  <c r="D5" i="2" s="1"/>
  <c r="E4" i="1"/>
  <c r="D4" i="2" s="1"/>
  <c r="E8" i="1"/>
  <c r="D8" i="2" s="1"/>
  <c r="E9" i="1"/>
  <c r="D9" i="2" s="1"/>
  <c r="E10" i="1"/>
  <c r="D10" i="2" s="1"/>
  <c r="E11" i="1"/>
  <c r="D11" i="2" s="1"/>
  <c r="E12" i="1"/>
  <c r="D12" i="2" s="1"/>
  <c r="E13" i="1"/>
  <c r="D13" i="2" s="1"/>
  <c r="E14" i="1"/>
  <c r="D14" i="2" s="1"/>
  <c r="E15" i="1"/>
  <c r="D15" i="2" s="1"/>
  <c r="E16" i="1"/>
  <c r="D16" i="2" s="1"/>
  <c r="E17" i="1"/>
  <c r="D17" i="2" s="1"/>
  <c r="E18" i="1"/>
  <c r="D18" i="2" s="1"/>
  <c r="E19" i="1"/>
  <c r="D19" i="2" s="1"/>
  <c r="E21" i="1"/>
  <c r="D21" i="2" s="1"/>
  <c r="E22" i="1"/>
  <c r="D22" i="2" s="1"/>
  <c r="E23" i="1"/>
  <c r="D23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" i="1"/>
  <c r="D3" i="2" s="1"/>
  <c r="C24" i="1"/>
  <c r="C24" i="2" s="1"/>
  <c r="C20" i="1"/>
  <c r="C20" i="2" s="1"/>
  <c r="C6" i="1"/>
  <c r="C6" i="2" s="1"/>
  <c r="C7" i="1"/>
  <c r="C7" i="2" s="1"/>
  <c r="C5" i="1"/>
  <c r="C5" i="2" s="1"/>
  <c r="C4" i="1"/>
  <c r="C4" i="2" s="1"/>
  <c r="C8" i="1"/>
  <c r="C8" i="2" s="1"/>
  <c r="C9" i="1"/>
  <c r="C9" i="2" s="1"/>
  <c r="C10" i="1"/>
  <c r="C10" i="2" s="1"/>
  <c r="C11" i="1"/>
  <c r="C11" i="2" s="1"/>
  <c r="C12" i="1"/>
  <c r="C12" i="2" s="1"/>
  <c r="C13" i="1"/>
  <c r="C13" i="2" s="1"/>
  <c r="C14" i="1"/>
  <c r="C14" i="2" s="1"/>
  <c r="C15" i="1"/>
  <c r="C15" i="2" s="1"/>
  <c r="C16" i="1"/>
  <c r="C16" i="2" s="1"/>
  <c r="C17" i="1"/>
  <c r="C17" i="2" s="1"/>
  <c r="C18" i="1"/>
  <c r="C18" i="2" s="1"/>
  <c r="C19" i="1"/>
  <c r="C19" i="2" s="1"/>
  <c r="C21" i="1"/>
  <c r="C21" i="2" s="1"/>
  <c r="C22" i="1"/>
  <c r="C22" i="2" s="1"/>
  <c r="C23" i="1"/>
  <c r="C23" i="2" s="1"/>
  <c r="C25" i="1"/>
  <c r="C25" i="2" s="1"/>
  <c r="C26" i="1"/>
  <c r="C26" i="2" s="1"/>
  <c r="C27" i="1"/>
  <c r="C27" i="2" s="1"/>
  <c r="C28" i="1"/>
  <c r="C28" i="2" s="1"/>
  <c r="C29" i="1"/>
  <c r="C29" i="2" s="1"/>
  <c r="C30" i="1"/>
  <c r="C30" i="2" s="1"/>
  <c r="C3" i="1"/>
  <c r="C3" i="2" s="1"/>
  <c r="B6" i="1"/>
  <c r="B6" i="2" s="1"/>
  <c r="B4" i="1"/>
  <c r="B4" i="2" s="1"/>
  <c r="B5" i="1"/>
  <c r="B5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E6" i="2" l="1"/>
  <c r="F31" i="1"/>
  <c r="F32" i="1" s="1"/>
  <c r="F33" i="1"/>
  <c r="E5" i="2"/>
  <c r="E5" i="8" s="1"/>
  <c r="M31" i="1"/>
  <c r="M32" i="1" s="1"/>
  <c r="J7" i="2"/>
  <c r="M33" i="1"/>
  <c r="F34" i="1"/>
  <c r="Y42" i="6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B5" i="8"/>
  <c r="C5" i="8"/>
  <c r="D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W36" i="2"/>
  <c r="M34" i="1" l="1"/>
  <c r="E37" i="2"/>
  <c r="F31" i="8"/>
  <c r="T31" i="8"/>
  <c r="P31" i="8"/>
  <c r="L31" i="8"/>
  <c r="H31" i="8"/>
  <c r="W31" i="8"/>
  <c r="S31" i="8"/>
  <c r="O31" i="8"/>
  <c r="K31" i="8"/>
  <c r="G31" i="8"/>
  <c r="V31" i="8"/>
  <c r="R31" i="8"/>
  <c r="J31" i="8"/>
  <c r="U31" i="8"/>
  <c r="Q31" i="8"/>
  <c r="M31" i="8"/>
  <c r="I31" i="8"/>
  <c r="E31" i="8"/>
  <c r="W23" i="3"/>
  <c r="AU23" i="3" s="1"/>
  <c r="W22" i="3"/>
  <c r="AU22" i="3" s="1"/>
  <c r="V22" i="3"/>
  <c r="AT22" i="3" s="1"/>
  <c r="U20" i="3"/>
  <c r="AS20" i="3" s="1"/>
  <c r="V20" i="3"/>
  <c r="AT20" i="3" s="1"/>
  <c r="W20" i="3"/>
  <c r="AU20" i="3" s="1"/>
  <c r="V21" i="3"/>
  <c r="AT21" i="3" s="1"/>
  <c r="W21" i="3"/>
  <c r="AU21" i="3" s="1"/>
  <c r="U21" i="3"/>
  <c r="AS21" i="3" s="1"/>
  <c r="T20" i="3"/>
  <c r="AR20" i="3" s="1"/>
  <c r="T2" i="3"/>
  <c r="AR2" i="3" s="1"/>
  <c r="U2" i="3"/>
  <c r="AS2" i="3" s="1"/>
  <c r="V2" i="3"/>
  <c r="AT2" i="3" s="1"/>
  <c r="W2" i="3"/>
  <c r="AU2" i="3" s="1"/>
  <c r="T3" i="3"/>
  <c r="AR3" i="3" s="1"/>
  <c r="U3" i="3"/>
  <c r="AS3" i="3" s="1"/>
  <c r="V3" i="3"/>
  <c r="AT3" i="3" s="1"/>
  <c r="W3" i="3"/>
  <c r="AU3" i="3" s="1"/>
  <c r="T4" i="3"/>
  <c r="AR4" i="3" s="1"/>
  <c r="U4" i="3"/>
  <c r="AS4" i="3" s="1"/>
  <c r="V4" i="3"/>
  <c r="AT4" i="3" s="1"/>
  <c r="W4" i="3"/>
  <c r="AU4" i="3" s="1"/>
  <c r="T5" i="3"/>
  <c r="AR5" i="3" s="1"/>
  <c r="U5" i="3"/>
  <c r="AS5" i="3" s="1"/>
  <c r="V5" i="3"/>
  <c r="AT5" i="3" s="1"/>
  <c r="W5" i="3"/>
  <c r="AU5" i="3" s="1"/>
  <c r="T6" i="3"/>
  <c r="AR6" i="3" s="1"/>
  <c r="U6" i="3"/>
  <c r="AS6" i="3" s="1"/>
  <c r="V6" i="3"/>
  <c r="AT6" i="3" s="1"/>
  <c r="W6" i="3"/>
  <c r="AU6" i="3" s="1"/>
  <c r="T7" i="3"/>
  <c r="AR7" i="3" s="1"/>
  <c r="U7" i="3"/>
  <c r="AS7" i="3" s="1"/>
  <c r="V7" i="3"/>
  <c r="AT7" i="3" s="1"/>
  <c r="W7" i="3"/>
  <c r="AU7" i="3" s="1"/>
  <c r="T8" i="3"/>
  <c r="AR8" i="3" s="1"/>
  <c r="U8" i="3"/>
  <c r="AS8" i="3" s="1"/>
  <c r="V8" i="3"/>
  <c r="AT8" i="3" s="1"/>
  <c r="W8" i="3"/>
  <c r="AU8" i="3" s="1"/>
  <c r="T9" i="3"/>
  <c r="AR9" i="3" s="1"/>
  <c r="U9" i="3"/>
  <c r="AS9" i="3" s="1"/>
  <c r="V9" i="3"/>
  <c r="AT9" i="3" s="1"/>
  <c r="W9" i="3"/>
  <c r="AU9" i="3" s="1"/>
  <c r="T10" i="3"/>
  <c r="AR10" i="3" s="1"/>
  <c r="U10" i="3"/>
  <c r="AS10" i="3" s="1"/>
  <c r="V10" i="3"/>
  <c r="AT10" i="3" s="1"/>
  <c r="W10" i="3"/>
  <c r="AU10" i="3" s="1"/>
  <c r="T11" i="3"/>
  <c r="AR11" i="3" s="1"/>
  <c r="U11" i="3"/>
  <c r="AS11" i="3" s="1"/>
  <c r="V11" i="3"/>
  <c r="AT11" i="3" s="1"/>
  <c r="W11" i="3"/>
  <c r="AU11" i="3" s="1"/>
  <c r="T12" i="3"/>
  <c r="AR12" i="3" s="1"/>
  <c r="U12" i="3"/>
  <c r="AS12" i="3" s="1"/>
  <c r="V12" i="3"/>
  <c r="AT12" i="3" s="1"/>
  <c r="W12" i="3"/>
  <c r="AU12" i="3" s="1"/>
  <c r="T13" i="3"/>
  <c r="AR13" i="3" s="1"/>
  <c r="U13" i="3"/>
  <c r="AS13" i="3" s="1"/>
  <c r="V13" i="3"/>
  <c r="AT13" i="3" s="1"/>
  <c r="W13" i="3"/>
  <c r="AU13" i="3" s="1"/>
  <c r="T14" i="3"/>
  <c r="AR14" i="3" s="1"/>
  <c r="U14" i="3"/>
  <c r="AS14" i="3" s="1"/>
  <c r="V14" i="3"/>
  <c r="AT14" i="3" s="1"/>
  <c r="W14" i="3"/>
  <c r="AU14" i="3" s="1"/>
  <c r="T15" i="3"/>
  <c r="AR15" i="3" s="1"/>
  <c r="U15" i="3"/>
  <c r="AS15" i="3" s="1"/>
  <c r="V15" i="3"/>
  <c r="AT15" i="3" s="1"/>
  <c r="W15" i="3"/>
  <c r="AU15" i="3" s="1"/>
  <c r="T16" i="3"/>
  <c r="AR16" i="3" s="1"/>
  <c r="U16" i="3"/>
  <c r="AS16" i="3" s="1"/>
  <c r="V16" i="3"/>
  <c r="AT16" i="3" s="1"/>
  <c r="W16" i="3"/>
  <c r="AU16" i="3" s="1"/>
  <c r="T17" i="3"/>
  <c r="AR17" i="3" s="1"/>
  <c r="U17" i="3"/>
  <c r="AS17" i="3" s="1"/>
  <c r="V17" i="3"/>
  <c r="AT17" i="3" s="1"/>
  <c r="W17" i="3"/>
  <c r="AU17" i="3" s="1"/>
  <c r="T18" i="3"/>
  <c r="AR18" i="3" s="1"/>
  <c r="U18" i="3"/>
  <c r="AS18" i="3" s="1"/>
  <c r="V18" i="3"/>
  <c r="AT18" i="3" s="1"/>
  <c r="W18" i="3"/>
  <c r="AU18" i="3" s="1"/>
  <c r="T19" i="3"/>
  <c r="AR19" i="3" s="1"/>
  <c r="U19" i="3"/>
  <c r="AS19" i="3" s="1"/>
  <c r="V19" i="3"/>
  <c r="AT19" i="3" s="1"/>
  <c r="W19" i="3"/>
  <c r="AU19" i="3" s="1"/>
  <c r="C31" i="2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W32" i="2" s="1"/>
  <c r="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V31" i="1"/>
  <c r="V32" i="1" s="1"/>
  <c r="W31" i="1"/>
  <c r="X31" i="1"/>
  <c r="X32" i="1" s="1"/>
  <c r="Y31" i="1"/>
  <c r="Y32" i="1" s="1"/>
  <c r="Z31" i="1"/>
  <c r="Z32" i="1" s="1"/>
  <c r="AA31" i="1"/>
  <c r="AA32" i="1" s="1"/>
  <c r="AB31" i="1"/>
  <c r="AB32" i="1" s="1"/>
  <c r="W32" i="1"/>
  <c r="V33" i="1"/>
  <c r="W33" i="1"/>
  <c r="X33" i="1"/>
  <c r="Y33" i="1"/>
  <c r="Z33" i="1"/>
  <c r="AA33" i="1"/>
  <c r="AB33" i="1"/>
  <c r="W34" i="1" l="1"/>
  <c r="N34" i="2"/>
  <c r="AB34" i="1"/>
  <c r="AA34" i="1"/>
  <c r="Z34" i="1"/>
  <c r="Y34" i="1"/>
  <c r="X34" i="1"/>
  <c r="V34" i="1"/>
  <c r="D34" i="2"/>
  <c r="M34" i="2"/>
  <c r="I34" i="2"/>
  <c r="F34" i="2"/>
  <c r="Q34" i="2"/>
  <c r="C34" i="2"/>
  <c r="W34" i="2"/>
  <c r="S34" i="2"/>
  <c r="T34" i="2"/>
  <c r="G34" i="2"/>
  <c r="H34" i="2"/>
  <c r="L34" i="2"/>
  <c r="V34" i="2"/>
  <c r="P34" i="2"/>
  <c r="J34" i="2"/>
  <c r="U34" i="2"/>
  <c r="R34" i="2"/>
  <c r="O34" i="2"/>
  <c r="K34" i="2"/>
  <c r="E34" i="2"/>
  <c r="B6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30" i="7"/>
  <c r="W1" i="7"/>
  <c r="S19" i="3"/>
  <c r="AQ19" i="3" s="1"/>
  <c r="S18" i="3"/>
  <c r="AQ18" i="3" s="1"/>
  <c r="R18" i="3"/>
  <c r="AP18" i="3" s="1"/>
  <c r="R17" i="3"/>
  <c r="AP17" i="3" s="1"/>
  <c r="S17" i="3"/>
  <c r="AQ17" i="3" s="1"/>
  <c r="Q17" i="3"/>
  <c r="AO17" i="3" s="1"/>
  <c r="Q16" i="3"/>
  <c r="AO16" i="3" s="1"/>
  <c r="R16" i="3"/>
  <c r="AP16" i="3" s="1"/>
  <c r="S16" i="3"/>
  <c r="AQ16" i="3" s="1"/>
  <c r="P16" i="3"/>
  <c r="AN16" i="3" s="1"/>
  <c r="P15" i="3"/>
  <c r="AN15" i="3" s="1"/>
  <c r="Q15" i="3"/>
  <c r="AO15" i="3" s="1"/>
  <c r="R15" i="3"/>
  <c r="AP15" i="3" s="1"/>
  <c r="S15" i="3"/>
  <c r="AQ15" i="3" s="1"/>
  <c r="O15" i="3"/>
  <c r="AM15" i="3" s="1"/>
  <c r="O14" i="3"/>
  <c r="AM14" i="3" s="1"/>
  <c r="P14" i="3"/>
  <c r="AN14" i="3" s="1"/>
  <c r="Q14" i="3"/>
  <c r="AO14" i="3" s="1"/>
  <c r="R14" i="3"/>
  <c r="AP14" i="3" s="1"/>
  <c r="S14" i="3"/>
  <c r="AQ14" i="3" s="1"/>
  <c r="N14" i="3"/>
  <c r="AL14" i="3" s="1"/>
  <c r="N13" i="3"/>
  <c r="AL13" i="3" s="1"/>
  <c r="O13" i="3"/>
  <c r="AM13" i="3" s="1"/>
  <c r="P13" i="3"/>
  <c r="AN13" i="3" s="1"/>
  <c r="Q13" i="3"/>
  <c r="AO13" i="3" s="1"/>
  <c r="R13" i="3"/>
  <c r="AP13" i="3" s="1"/>
  <c r="S13" i="3"/>
  <c r="AQ13" i="3" s="1"/>
  <c r="M13" i="3"/>
  <c r="AK13" i="3" s="1"/>
  <c r="M12" i="3"/>
  <c r="AK12" i="3" s="1"/>
  <c r="N12" i="3"/>
  <c r="AL12" i="3" s="1"/>
  <c r="O12" i="3"/>
  <c r="AM12" i="3" s="1"/>
  <c r="P12" i="3"/>
  <c r="AN12" i="3" s="1"/>
  <c r="Q12" i="3"/>
  <c r="AO12" i="3" s="1"/>
  <c r="R12" i="3"/>
  <c r="AP12" i="3" s="1"/>
  <c r="S12" i="3"/>
  <c r="AQ12" i="3" s="1"/>
  <c r="L12" i="3"/>
  <c r="AJ12" i="3" s="1"/>
  <c r="L11" i="3"/>
  <c r="AJ11" i="3" s="1"/>
  <c r="M11" i="3"/>
  <c r="AK11" i="3" s="1"/>
  <c r="N11" i="3"/>
  <c r="AL11" i="3" s="1"/>
  <c r="O11" i="3"/>
  <c r="AM11" i="3" s="1"/>
  <c r="P11" i="3"/>
  <c r="AN11" i="3" s="1"/>
  <c r="Q11" i="3"/>
  <c r="AO11" i="3" s="1"/>
  <c r="R11" i="3"/>
  <c r="AP11" i="3" s="1"/>
  <c r="S11" i="3"/>
  <c r="AQ11" i="3" s="1"/>
  <c r="K11" i="3"/>
  <c r="AI11" i="3" s="1"/>
  <c r="K10" i="3"/>
  <c r="AI10" i="3" s="1"/>
  <c r="L10" i="3"/>
  <c r="AJ10" i="3" s="1"/>
  <c r="M10" i="3"/>
  <c r="AK10" i="3" s="1"/>
  <c r="N10" i="3"/>
  <c r="AL10" i="3" s="1"/>
  <c r="O10" i="3"/>
  <c r="AM10" i="3" s="1"/>
  <c r="P10" i="3"/>
  <c r="AN10" i="3" s="1"/>
  <c r="Q10" i="3"/>
  <c r="AO10" i="3" s="1"/>
  <c r="R10" i="3"/>
  <c r="AP10" i="3" s="1"/>
  <c r="S10" i="3"/>
  <c r="AQ10" i="3" s="1"/>
  <c r="J10" i="3"/>
  <c r="AH10" i="3" s="1"/>
  <c r="J9" i="3"/>
  <c r="AH9" i="3" s="1"/>
  <c r="K9" i="3"/>
  <c r="AI9" i="3" s="1"/>
  <c r="L9" i="3"/>
  <c r="AJ9" i="3" s="1"/>
  <c r="M9" i="3"/>
  <c r="AK9" i="3" s="1"/>
  <c r="N9" i="3"/>
  <c r="AL9" i="3" s="1"/>
  <c r="O9" i="3"/>
  <c r="AM9" i="3" s="1"/>
  <c r="P9" i="3"/>
  <c r="AN9" i="3" s="1"/>
  <c r="Q9" i="3"/>
  <c r="AO9" i="3" s="1"/>
  <c r="R9" i="3"/>
  <c r="AP9" i="3" s="1"/>
  <c r="S9" i="3"/>
  <c r="AQ9" i="3" s="1"/>
  <c r="I9" i="3"/>
  <c r="AG9" i="3" s="1"/>
  <c r="I8" i="3"/>
  <c r="AG8" i="3" s="1"/>
  <c r="J8" i="3"/>
  <c r="AH8" i="3" s="1"/>
  <c r="K8" i="3"/>
  <c r="AI8" i="3" s="1"/>
  <c r="L8" i="3"/>
  <c r="AJ8" i="3" s="1"/>
  <c r="M8" i="3"/>
  <c r="AK8" i="3" s="1"/>
  <c r="N8" i="3"/>
  <c r="AL8" i="3" s="1"/>
  <c r="O8" i="3"/>
  <c r="AM8" i="3" s="1"/>
  <c r="P8" i="3"/>
  <c r="AN8" i="3" s="1"/>
  <c r="Q8" i="3"/>
  <c r="AO8" i="3" s="1"/>
  <c r="R8" i="3"/>
  <c r="AP8" i="3" s="1"/>
  <c r="S8" i="3"/>
  <c r="AQ8" i="3" s="1"/>
  <c r="H8" i="3"/>
  <c r="AF8" i="3" s="1"/>
  <c r="H7" i="3"/>
  <c r="AF7" i="3" s="1"/>
  <c r="I7" i="3"/>
  <c r="AG7" i="3" s="1"/>
  <c r="J7" i="3"/>
  <c r="AH7" i="3" s="1"/>
  <c r="K7" i="3"/>
  <c r="AI7" i="3" s="1"/>
  <c r="L7" i="3"/>
  <c r="AJ7" i="3" s="1"/>
  <c r="M7" i="3"/>
  <c r="AK7" i="3" s="1"/>
  <c r="N7" i="3"/>
  <c r="AL7" i="3" s="1"/>
  <c r="O7" i="3"/>
  <c r="AM7" i="3" s="1"/>
  <c r="P7" i="3"/>
  <c r="AN7" i="3" s="1"/>
  <c r="Q7" i="3"/>
  <c r="AO7" i="3" s="1"/>
  <c r="R7" i="3"/>
  <c r="AP7" i="3" s="1"/>
  <c r="S7" i="3"/>
  <c r="AQ7" i="3" s="1"/>
  <c r="G7" i="3"/>
  <c r="AE7" i="3" s="1"/>
  <c r="G6" i="3"/>
  <c r="AE6" i="3" s="1"/>
  <c r="H6" i="3"/>
  <c r="AF6" i="3" s="1"/>
  <c r="I6" i="3"/>
  <c r="AG6" i="3" s="1"/>
  <c r="J6" i="3"/>
  <c r="AH6" i="3" s="1"/>
  <c r="K6" i="3"/>
  <c r="AI6" i="3" s="1"/>
  <c r="L6" i="3"/>
  <c r="AJ6" i="3" s="1"/>
  <c r="M6" i="3"/>
  <c r="AK6" i="3" s="1"/>
  <c r="N6" i="3"/>
  <c r="AL6" i="3" s="1"/>
  <c r="O6" i="3"/>
  <c r="AM6" i="3" s="1"/>
  <c r="P6" i="3"/>
  <c r="AN6" i="3" s="1"/>
  <c r="Q6" i="3"/>
  <c r="AO6" i="3" s="1"/>
  <c r="R6" i="3"/>
  <c r="AP6" i="3" s="1"/>
  <c r="S6" i="3"/>
  <c r="AQ6" i="3" s="1"/>
  <c r="F6" i="3"/>
  <c r="AD6" i="3" s="1"/>
  <c r="S5" i="3"/>
  <c r="AQ5" i="3" s="1"/>
  <c r="F5" i="3"/>
  <c r="AD5" i="3" s="1"/>
  <c r="G5" i="3"/>
  <c r="AE5" i="3" s="1"/>
  <c r="H5" i="3"/>
  <c r="AF5" i="3" s="1"/>
  <c r="I5" i="3"/>
  <c r="AG5" i="3" s="1"/>
  <c r="J5" i="3"/>
  <c r="AH5" i="3" s="1"/>
  <c r="K5" i="3"/>
  <c r="AI5" i="3" s="1"/>
  <c r="L5" i="3"/>
  <c r="AJ5" i="3" s="1"/>
  <c r="M5" i="3"/>
  <c r="AK5" i="3" s="1"/>
  <c r="N5" i="3"/>
  <c r="AL5" i="3" s="1"/>
  <c r="O5" i="3"/>
  <c r="AM5" i="3" s="1"/>
  <c r="P5" i="3"/>
  <c r="AN5" i="3" s="1"/>
  <c r="Q5" i="3"/>
  <c r="AO5" i="3" s="1"/>
  <c r="R5" i="3"/>
  <c r="AP5" i="3" s="1"/>
  <c r="E5" i="3"/>
  <c r="AC5" i="3" s="1"/>
  <c r="E4" i="3"/>
  <c r="AC4" i="3" s="1"/>
  <c r="F4" i="3"/>
  <c r="AD4" i="3" s="1"/>
  <c r="G4" i="3"/>
  <c r="AE4" i="3" s="1"/>
  <c r="H4" i="3"/>
  <c r="AF4" i="3" s="1"/>
  <c r="I4" i="3"/>
  <c r="AG4" i="3" s="1"/>
  <c r="J4" i="3"/>
  <c r="AH4" i="3" s="1"/>
  <c r="K4" i="3"/>
  <c r="AI4" i="3" s="1"/>
  <c r="L4" i="3"/>
  <c r="AJ4" i="3" s="1"/>
  <c r="M4" i="3"/>
  <c r="AK4" i="3" s="1"/>
  <c r="N4" i="3"/>
  <c r="AL4" i="3" s="1"/>
  <c r="O4" i="3"/>
  <c r="AM4" i="3" s="1"/>
  <c r="P4" i="3"/>
  <c r="AN4" i="3" s="1"/>
  <c r="Q4" i="3"/>
  <c r="AO4" i="3" s="1"/>
  <c r="R4" i="3"/>
  <c r="AP4" i="3" s="1"/>
  <c r="S4" i="3"/>
  <c r="AQ4" i="3" s="1"/>
  <c r="D4" i="3"/>
  <c r="AB4" i="3" s="1"/>
  <c r="D3" i="3"/>
  <c r="AB3" i="3" s="1"/>
  <c r="E3" i="3"/>
  <c r="AC3" i="3" s="1"/>
  <c r="F3" i="3"/>
  <c r="AD3" i="3" s="1"/>
  <c r="G3" i="3"/>
  <c r="AE3" i="3" s="1"/>
  <c r="H3" i="3"/>
  <c r="AF3" i="3" s="1"/>
  <c r="I3" i="3"/>
  <c r="AG3" i="3" s="1"/>
  <c r="J3" i="3"/>
  <c r="AH3" i="3" s="1"/>
  <c r="K3" i="3"/>
  <c r="AI3" i="3" s="1"/>
  <c r="L3" i="3"/>
  <c r="AJ3" i="3" s="1"/>
  <c r="M3" i="3"/>
  <c r="AK3" i="3" s="1"/>
  <c r="N3" i="3"/>
  <c r="AL3" i="3" s="1"/>
  <c r="O3" i="3"/>
  <c r="AM3" i="3" s="1"/>
  <c r="P3" i="3"/>
  <c r="AN3" i="3" s="1"/>
  <c r="Q3" i="3"/>
  <c r="AO3" i="3" s="1"/>
  <c r="R3" i="3"/>
  <c r="AP3" i="3" s="1"/>
  <c r="S3" i="3"/>
  <c r="AQ3" i="3" s="1"/>
  <c r="C3" i="3"/>
  <c r="AA3" i="3" s="1"/>
  <c r="C2" i="3"/>
  <c r="AA2" i="3" s="1"/>
  <c r="D2" i="3"/>
  <c r="AB2" i="3" s="1"/>
  <c r="E2" i="3"/>
  <c r="AC2" i="3" s="1"/>
  <c r="F2" i="3"/>
  <c r="AD2" i="3" s="1"/>
  <c r="G2" i="3"/>
  <c r="AE2" i="3" s="1"/>
  <c r="H2" i="3"/>
  <c r="AF2" i="3" s="1"/>
  <c r="I2" i="3"/>
  <c r="AG2" i="3" s="1"/>
  <c r="J2" i="3"/>
  <c r="AH2" i="3" s="1"/>
  <c r="K2" i="3"/>
  <c r="AI2" i="3" s="1"/>
  <c r="L2" i="3"/>
  <c r="AJ2" i="3" s="1"/>
  <c r="M2" i="3"/>
  <c r="AK2" i="3" s="1"/>
  <c r="N2" i="3"/>
  <c r="AL2" i="3" s="1"/>
  <c r="O2" i="3"/>
  <c r="AM2" i="3" s="1"/>
  <c r="P2" i="3"/>
  <c r="AN2" i="3" s="1"/>
  <c r="Q2" i="3"/>
  <c r="AO2" i="3" s="1"/>
  <c r="R2" i="3"/>
  <c r="AP2" i="3" s="1"/>
  <c r="S2" i="3"/>
  <c r="AQ2" i="3" s="1"/>
  <c r="B2" i="3"/>
  <c r="Z2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Q1" i="3"/>
  <c r="AO1" i="3" s="1"/>
  <c r="R1" i="3"/>
  <c r="AP1" i="3" s="1"/>
  <c r="S1" i="3"/>
  <c r="AQ1" i="3" s="1"/>
  <c r="T1" i="3"/>
  <c r="AR1" i="3" s="1"/>
  <c r="U1" i="3"/>
  <c r="AS1" i="3" s="1"/>
  <c r="V1" i="3"/>
  <c r="AT1" i="3" s="1"/>
  <c r="W1" i="3"/>
  <c r="AU1" i="3" s="1"/>
  <c r="B29" i="7" l="1"/>
  <c r="T5" i="7" l="1"/>
  <c r="H6" i="7"/>
  <c r="P6" i="7"/>
  <c r="T6" i="7"/>
  <c r="T7" i="7"/>
  <c r="T8" i="7"/>
  <c r="T9" i="7"/>
  <c r="T10" i="7"/>
  <c r="T11" i="7"/>
  <c r="T13" i="7"/>
  <c r="T14" i="7"/>
  <c r="T15" i="7"/>
  <c r="T16" i="7"/>
  <c r="T17" i="7"/>
  <c r="T20" i="7"/>
  <c r="T21" i="7"/>
  <c r="T22" i="7"/>
  <c r="T23" i="7"/>
  <c r="T25" i="7"/>
  <c r="T26" i="7"/>
  <c r="T27" i="7"/>
  <c r="T28" i="7"/>
  <c r="T29" i="7"/>
  <c r="T30" i="7"/>
  <c r="C4" i="7"/>
  <c r="D4" i="7"/>
  <c r="E4" i="7"/>
  <c r="F4" i="7"/>
  <c r="G4" i="7"/>
  <c r="H4" i="7"/>
  <c r="I4" i="7"/>
  <c r="J4" i="7"/>
  <c r="N4" i="7"/>
  <c r="O4" i="7"/>
  <c r="P4" i="7"/>
  <c r="Q4" i="7"/>
  <c r="R4" i="7"/>
  <c r="S4" i="7"/>
  <c r="T4" i="7"/>
  <c r="U4" i="7"/>
  <c r="V4" i="7"/>
  <c r="W4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U5" i="7"/>
  <c r="V5" i="7"/>
  <c r="W5" i="7"/>
  <c r="C6" i="7"/>
  <c r="D6" i="7"/>
  <c r="E6" i="7"/>
  <c r="F6" i="7"/>
  <c r="G6" i="7"/>
  <c r="I6" i="7"/>
  <c r="J6" i="7"/>
  <c r="K6" i="7"/>
  <c r="L6" i="7"/>
  <c r="M6" i="7"/>
  <c r="N6" i="7"/>
  <c r="O6" i="7"/>
  <c r="Q6" i="7"/>
  <c r="R6" i="7"/>
  <c r="S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V3" i="7"/>
  <c r="W3" i="7"/>
  <c r="W2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C1" i="7"/>
  <c r="D1" i="7"/>
  <c r="E1" i="7"/>
  <c r="G31" i="1"/>
  <c r="H31" i="1"/>
  <c r="I31" i="1"/>
  <c r="I32" i="1" s="1"/>
  <c r="G31" i="7" l="1"/>
  <c r="G32" i="7" s="1"/>
  <c r="S31" i="7"/>
  <c r="S32" i="7" s="1"/>
  <c r="W36" i="7"/>
  <c r="W31" i="7"/>
  <c r="W35" i="7"/>
  <c r="R31" i="7"/>
  <c r="R32" i="7" s="1"/>
  <c r="N31" i="7"/>
  <c r="N32" i="7" s="1"/>
  <c r="J31" i="7"/>
  <c r="M4" i="7"/>
  <c r="M31" i="7" s="1"/>
  <c r="V31" i="7"/>
  <c r="Q31" i="7"/>
  <c r="Q32" i="7" s="1"/>
  <c r="I31" i="7"/>
  <c r="E31" i="7"/>
  <c r="L4" i="7"/>
  <c r="L31" i="7" s="1"/>
  <c r="O31" i="7"/>
  <c r="O32" i="7" s="1"/>
  <c r="C3" i="7"/>
  <c r="C31" i="8"/>
  <c r="T31" i="7"/>
  <c r="T32" i="7" s="1"/>
  <c r="P31" i="7"/>
  <c r="P32" i="7" s="1"/>
  <c r="H31" i="7"/>
  <c r="D31" i="7"/>
  <c r="D32" i="7" s="1"/>
  <c r="F5" i="7"/>
  <c r="F31" i="7" s="1"/>
  <c r="K4" i="7"/>
  <c r="K31" i="7" s="1"/>
  <c r="U3" i="7"/>
  <c r="F1" i="9"/>
  <c r="W33" i="7"/>
  <c r="W34" i="7"/>
  <c r="B31" i="2"/>
  <c r="B32" i="2" s="1"/>
  <c r="B33" i="2"/>
  <c r="B31" i="1"/>
  <c r="C31" i="1"/>
  <c r="D31" i="1"/>
  <c r="E31" i="1"/>
  <c r="K31" i="1"/>
  <c r="L31" i="1"/>
  <c r="V32" i="7" l="1"/>
  <c r="W44" i="7"/>
  <c r="W48" i="7"/>
  <c r="W52" i="7"/>
  <c r="W56" i="7"/>
  <c r="W60" i="7"/>
  <c r="W64" i="7"/>
  <c r="W68" i="7"/>
  <c r="W47" i="7"/>
  <c r="W55" i="7"/>
  <c r="W59" i="7"/>
  <c r="W67" i="7"/>
  <c r="W45" i="7"/>
  <c r="W49" i="7"/>
  <c r="W53" i="7"/>
  <c r="W57" i="7"/>
  <c r="W61" i="7"/>
  <c r="W65" i="7"/>
  <c r="W69" i="7"/>
  <c r="W43" i="7"/>
  <c r="W51" i="7"/>
  <c r="W63" i="7"/>
  <c r="W46" i="7"/>
  <c r="W50" i="7"/>
  <c r="W54" i="7"/>
  <c r="W58" i="7"/>
  <c r="W62" i="7"/>
  <c r="W66" i="7"/>
  <c r="W70" i="7"/>
  <c r="F32" i="7"/>
  <c r="K32" i="7"/>
  <c r="L32" i="7"/>
  <c r="H32" i="7"/>
  <c r="C31" i="7"/>
  <c r="W32" i="7"/>
  <c r="U31" i="7"/>
  <c r="E32" i="7"/>
  <c r="M32" i="7"/>
  <c r="I32" i="7"/>
  <c r="J32" i="7"/>
  <c r="B34" i="2"/>
  <c r="C75" i="6"/>
  <c r="D75" i="6"/>
  <c r="B75" i="6"/>
  <c r="H1" i="9" s="1"/>
  <c r="U32" i="7" l="1"/>
  <c r="C32" i="7"/>
  <c r="C26" i="6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K1" i="6"/>
  <c r="K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U1" i="6"/>
  <c r="U43" i="6" s="1"/>
  <c r="AB2" i="8"/>
  <c r="B1" i="8"/>
  <c r="B1" i="7" s="1"/>
  <c r="A19" i="3"/>
  <c r="Y19" i="3" s="1"/>
  <c r="A4" i="3"/>
  <c r="Y4" i="3" s="1"/>
  <c r="A7" i="3"/>
  <c r="Y7" i="3" s="1"/>
  <c r="A10" i="3"/>
  <c r="Y10" i="3" s="1"/>
  <c r="A14" i="3"/>
  <c r="Y14" i="3" s="1"/>
  <c r="A17" i="3"/>
  <c r="Y17" i="3" s="1"/>
  <c r="A20" i="3"/>
  <c r="Y20" i="3" s="1"/>
  <c r="A3" i="3"/>
  <c r="Y3" i="3" s="1"/>
  <c r="A5" i="3"/>
  <c r="Y5" i="3" s="1"/>
  <c r="A6" i="3"/>
  <c r="Y6" i="3" s="1"/>
  <c r="A8" i="3"/>
  <c r="Y8" i="3" s="1"/>
  <c r="A9" i="3"/>
  <c r="Y9" i="3" s="1"/>
  <c r="A11" i="3"/>
  <c r="Y11" i="3" s="1"/>
  <c r="A12" i="3"/>
  <c r="Y12" i="3" s="1"/>
  <c r="A13" i="3"/>
  <c r="Y13" i="3" s="1"/>
  <c r="A15" i="3"/>
  <c r="Y15" i="3" s="1"/>
  <c r="A16" i="3"/>
  <c r="Y16" i="3" s="1"/>
  <c r="A18" i="3"/>
  <c r="Y18" i="3" s="1"/>
  <c r="V1" i="6" l="1"/>
  <c r="V43" i="6" s="1"/>
  <c r="V42" i="7"/>
  <c r="V3" i="6"/>
  <c r="V36" i="7"/>
  <c r="V35" i="7"/>
  <c r="V33" i="7"/>
  <c r="R3" i="6"/>
  <c r="N3" i="6"/>
  <c r="W25" i="6"/>
  <c r="S25" i="6"/>
  <c r="O25" i="6"/>
  <c r="U24" i="6"/>
  <c r="Q24" i="6"/>
  <c r="M24" i="6"/>
  <c r="W23" i="6"/>
  <c r="S23" i="6"/>
  <c r="O23" i="6"/>
  <c r="U22" i="6"/>
  <c r="Q22" i="6"/>
  <c r="M22" i="6"/>
  <c r="W21" i="6"/>
  <c r="S21" i="6"/>
  <c r="O21" i="6"/>
  <c r="U20" i="6"/>
  <c r="Q20" i="6"/>
  <c r="M20" i="6"/>
  <c r="W19" i="6"/>
  <c r="S19" i="6"/>
  <c r="O19" i="6"/>
  <c r="U18" i="6"/>
  <c r="Q18" i="6"/>
  <c r="M18" i="6"/>
  <c r="W17" i="6"/>
  <c r="S17" i="6"/>
  <c r="O17" i="6"/>
  <c r="U16" i="6"/>
  <c r="Q16" i="6"/>
  <c r="M16" i="6"/>
  <c r="W15" i="6"/>
  <c r="S15" i="6"/>
  <c r="O15" i="6"/>
  <c r="U14" i="6"/>
  <c r="Q14" i="6"/>
  <c r="M14" i="6"/>
  <c r="W13" i="6"/>
  <c r="S13" i="6"/>
  <c r="O13" i="6"/>
  <c r="U12" i="6"/>
  <c r="Q12" i="6"/>
  <c r="M12" i="6"/>
  <c r="W11" i="6"/>
  <c r="S11" i="6"/>
  <c r="O11" i="6"/>
  <c r="U10" i="6"/>
  <c r="Q10" i="6"/>
  <c r="M10" i="6"/>
  <c r="W9" i="6"/>
  <c r="S9" i="6"/>
  <c r="O9" i="6"/>
  <c r="U8" i="6"/>
  <c r="Q8" i="6"/>
  <c r="M8" i="6"/>
  <c r="W7" i="6"/>
  <c r="S7" i="6"/>
  <c r="O7" i="6"/>
  <c r="U6" i="6"/>
  <c r="Q6" i="6"/>
  <c r="M6" i="6"/>
  <c r="W5" i="6"/>
  <c r="S5" i="6"/>
  <c r="O5" i="6"/>
  <c r="U4" i="6"/>
  <c r="Q4" i="6"/>
  <c r="M4" i="6"/>
  <c r="U36" i="7"/>
  <c r="T1" i="6"/>
  <c r="T43" i="6" s="1"/>
  <c r="T42" i="7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33" i="7"/>
  <c r="U42" i="7"/>
  <c r="T3" i="6"/>
  <c r="T36" i="7"/>
  <c r="T35" i="7"/>
  <c r="T33" i="7"/>
  <c r="P3" i="6"/>
  <c r="L3" i="6"/>
  <c r="D3" i="6"/>
  <c r="U25" i="6"/>
  <c r="Q25" i="6"/>
  <c r="M25" i="6"/>
  <c r="W24" i="6"/>
  <c r="S24" i="6"/>
  <c r="O24" i="6"/>
  <c r="U23" i="6"/>
  <c r="Q23" i="6"/>
  <c r="M23" i="6"/>
  <c r="W22" i="6"/>
  <c r="S22" i="6"/>
  <c r="O22" i="6"/>
  <c r="U21" i="6"/>
  <c r="Q21" i="6"/>
  <c r="M21" i="6"/>
  <c r="W20" i="6"/>
  <c r="S20" i="6"/>
  <c r="O20" i="6"/>
  <c r="U19" i="6"/>
  <c r="Q19" i="6"/>
  <c r="M19" i="6"/>
  <c r="W18" i="6"/>
  <c r="S18" i="6"/>
  <c r="O18" i="6"/>
  <c r="U17" i="6"/>
  <c r="Q17" i="6"/>
  <c r="M17" i="6"/>
  <c r="W16" i="6"/>
  <c r="S16" i="6"/>
  <c r="O16" i="6"/>
  <c r="U15" i="6"/>
  <c r="Q15" i="6"/>
  <c r="M15" i="6"/>
  <c r="W14" i="6"/>
  <c r="S14" i="6"/>
  <c r="O14" i="6"/>
  <c r="U13" i="6"/>
  <c r="Q13" i="6"/>
  <c r="M13" i="6"/>
  <c r="W12" i="6"/>
  <c r="S12" i="6"/>
  <c r="O12" i="6"/>
  <c r="U11" i="6"/>
  <c r="Q11" i="6"/>
  <c r="M11" i="6"/>
  <c r="W10" i="6"/>
  <c r="S10" i="6"/>
  <c r="O10" i="6"/>
  <c r="U9" i="6"/>
  <c r="Q9" i="6"/>
  <c r="M9" i="6"/>
  <c r="W8" i="6"/>
  <c r="S8" i="6"/>
  <c r="O8" i="6"/>
  <c r="U7" i="6"/>
  <c r="Q7" i="6"/>
  <c r="M7" i="6"/>
  <c r="W6" i="6"/>
  <c r="S6" i="6"/>
  <c r="O6" i="6"/>
  <c r="U5" i="6"/>
  <c r="Q5" i="6"/>
  <c r="M5" i="6"/>
  <c r="W4" i="6"/>
  <c r="S4" i="6"/>
  <c r="O4" i="6"/>
  <c r="U30" i="6"/>
  <c r="Q30" i="6"/>
  <c r="M30" i="6"/>
  <c r="W29" i="6"/>
  <c r="S29" i="6"/>
  <c r="O29" i="6"/>
  <c r="U28" i="6"/>
  <c r="Q28" i="6"/>
  <c r="M28" i="6"/>
  <c r="W27" i="6"/>
  <c r="S27" i="6"/>
  <c r="O27" i="6"/>
  <c r="U26" i="6"/>
  <c r="Q26" i="6"/>
  <c r="M26" i="6"/>
  <c r="N31" i="8"/>
  <c r="W1" i="6"/>
  <c r="W43" i="6" s="1"/>
  <c r="W42" i="7"/>
  <c r="W3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U35" i="7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W30" i="6"/>
  <c r="S30" i="6"/>
  <c r="O30" i="6"/>
  <c r="U29" i="6"/>
  <c r="Q29" i="6"/>
  <c r="M29" i="6"/>
  <c r="W28" i="6"/>
  <c r="S28" i="6"/>
  <c r="O28" i="6"/>
  <c r="U27" i="6"/>
  <c r="Q27" i="6"/>
  <c r="M27" i="6"/>
  <c r="W26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V57" i="7" l="1"/>
  <c r="V46" i="7"/>
  <c r="V62" i="7"/>
  <c r="V51" i="7"/>
  <c r="V67" i="7"/>
  <c r="V52" i="7"/>
  <c r="V68" i="7"/>
  <c r="V58" i="7"/>
  <c r="V48" i="7"/>
  <c r="V45" i="7"/>
  <c r="V61" i="7"/>
  <c r="V50" i="7"/>
  <c r="V66" i="7"/>
  <c r="V55" i="7"/>
  <c r="V43" i="7"/>
  <c r="V56" i="7"/>
  <c r="V69" i="7"/>
  <c r="V47" i="7"/>
  <c r="V64" i="7"/>
  <c r="V49" i="7"/>
  <c r="V65" i="7"/>
  <c r="V54" i="7"/>
  <c r="V70" i="7"/>
  <c r="V59" i="7"/>
  <c r="V44" i="7"/>
  <c r="V60" i="7"/>
  <c r="V53" i="7"/>
  <c r="V63" i="7"/>
  <c r="U45" i="7"/>
  <c r="U61" i="7"/>
  <c r="U48" i="7"/>
  <c r="U68" i="7"/>
  <c r="U58" i="7"/>
  <c r="U60" i="7"/>
  <c r="U59" i="7"/>
  <c r="U64" i="7"/>
  <c r="U49" i="7"/>
  <c r="U65" i="7"/>
  <c r="U52" i="7"/>
  <c r="U46" i="7"/>
  <c r="U62" i="7"/>
  <c r="U47" i="7"/>
  <c r="U63" i="7"/>
  <c r="U44" i="7"/>
  <c r="U70" i="7"/>
  <c r="U43" i="7"/>
  <c r="U53" i="7"/>
  <c r="U69" i="7"/>
  <c r="U56" i="7"/>
  <c r="U50" i="7"/>
  <c r="U66" i="7"/>
  <c r="U51" i="7"/>
  <c r="U67" i="7"/>
  <c r="U57" i="7"/>
  <c r="U54" i="7"/>
  <c r="U55" i="7"/>
  <c r="W35" i="6"/>
  <c r="W31" i="6"/>
  <c r="W32" i="6" s="1"/>
  <c r="W36" i="6"/>
  <c r="W33" i="6"/>
  <c r="T49" i="7"/>
  <c r="T62" i="7"/>
  <c r="T69" i="7"/>
  <c r="T63" i="7"/>
  <c r="T50" i="7"/>
  <c r="T52" i="7"/>
  <c r="T45" i="7"/>
  <c r="T56" i="7"/>
  <c r="T43" i="7"/>
  <c r="T65" i="7"/>
  <c r="T53" i="7"/>
  <c r="T55" i="7"/>
  <c r="T59" i="7"/>
  <c r="T48" i="7"/>
  <c r="T54" i="7"/>
  <c r="T47" i="7"/>
  <c r="T70" i="7"/>
  <c r="T44" i="7"/>
  <c r="T58" i="7"/>
  <c r="T60" i="7"/>
  <c r="T64" i="7"/>
  <c r="T66" i="7"/>
  <c r="T68" i="7"/>
  <c r="T46" i="7"/>
  <c r="T67" i="7"/>
  <c r="T61" i="7"/>
  <c r="T51" i="7"/>
  <c r="T57" i="7"/>
  <c r="U34" i="7"/>
  <c r="T34" i="7"/>
  <c r="V34" i="7"/>
  <c r="J42" i="7"/>
  <c r="K42" i="7"/>
  <c r="L42" i="7"/>
  <c r="M42" i="7"/>
  <c r="N42" i="7"/>
  <c r="O42" i="7"/>
  <c r="P42" i="7"/>
  <c r="Q42" i="7"/>
  <c r="R42" i="7"/>
  <c r="S42" i="7"/>
  <c r="C42" i="7"/>
  <c r="D42" i="7"/>
  <c r="E42" i="7"/>
  <c r="F42" i="7"/>
  <c r="G42" i="7"/>
  <c r="H42" i="7"/>
  <c r="I42" i="7"/>
  <c r="B1" i="3"/>
  <c r="Z1" i="3" s="1"/>
  <c r="W47" i="6" l="1"/>
  <c r="W51" i="6"/>
  <c r="W55" i="6"/>
  <c r="W59" i="6"/>
  <c r="W63" i="6"/>
  <c r="W67" i="6"/>
  <c r="W71" i="6"/>
  <c r="W50" i="6"/>
  <c r="W48" i="6"/>
  <c r="W52" i="6"/>
  <c r="W56" i="6"/>
  <c r="W60" i="6"/>
  <c r="W64" i="6"/>
  <c r="W68" i="6"/>
  <c r="W45" i="6"/>
  <c r="W49" i="6"/>
  <c r="W53" i="6"/>
  <c r="W57" i="6"/>
  <c r="W61" i="6"/>
  <c r="W65" i="6"/>
  <c r="W69" i="6"/>
  <c r="W46" i="6"/>
  <c r="W54" i="6"/>
  <c r="W58" i="6"/>
  <c r="W62" i="6"/>
  <c r="W66" i="6"/>
  <c r="W70" i="6"/>
  <c r="W44" i="6"/>
  <c r="W34" i="6"/>
  <c r="B42" i="7"/>
  <c r="B1" i="6"/>
  <c r="B43" i="6" s="1"/>
  <c r="A24" i="3"/>
  <c r="A23" i="3"/>
  <c r="Y23" i="3" s="1"/>
  <c r="A22" i="3"/>
  <c r="Y22" i="3" s="1"/>
  <c r="A21" i="3"/>
  <c r="Y21" i="3" s="1"/>
  <c r="A2" i="3"/>
  <c r="Y2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7" i="9" s="1"/>
  <c r="A3" i="6"/>
  <c r="A44" i="6" s="1"/>
  <c r="A76" i="6" s="1"/>
  <c r="G12" i="9" s="1"/>
  <c r="A67" i="7"/>
  <c r="A101" i="7" s="1"/>
  <c r="E13" i="9" s="1"/>
  <c r="A27" i="6"/>
  <c r="A68" i="6" s="1"/>
  <c r="A100" i="6" s="1"/>
  <c r="G3" i="9" s="1"/>
  <c r="A63" i="7"/>
  <c r="A97" i="7" s="1"/>
  <c r="E21" i="9" s="1"/>
  <c r="A23" i="6"/>
  <c r="A64" i="6" s="1"/>
  <c r="A96" i="6" s="1"/>
  <c r="G24" i="9" s="1"/>
  <c r="A59" i="7"/>
  <c r="A93" i="7" s="1"/>
  <c r="E23" i="9" s="1"/>
  <c r="A19" i="6"/>
  <c r="A60" i="6" s="1"/>
  <c r="A92" i="6" s="1"/>
  <c r="G18" i="9" s="1"/>
  <c r="A55" i="7"/>
  <c r="A89" i="7" s="1"/>
  <c r="E10" i="9" s="1"/>
  <c r="A15" i="6"/>
  <c r="A56" i="6" s="1"/>
  <c r="A88" i="6" s="1"/>
  <c r="G8" i="9" s="1"/>
  <c r="A51" i="7"/>
  <c r="A85" i="7" s="1"/>
  <c r="E9" i="9" s="1"/>
  <c r="A11" i="6"/>
  <c r="A52" i="6" s="1"/>
  <c r="A84" i="6" s="1"/>
  <c r="G5" i="9" s="1"/>
  <c r="A47" i="7"/>
  <c r="A81" i="7" s="1"/>
  <c r="E20" i="9" s="1"/>
  <c r="A7" i="6"/>
  <c r="A48" i="6" s="1"/>
  <c r="A80" i="6" s="1"/>
  <c r="G28" i="9" s="1"/>
  <c r="A70" i="7"/>
  <c r="A104" i="7" s="1"/>
  <c r="E11" i="9" s="1"/>
  <c r="A30" i="6"/>
  <c r="A71" i="6" s="1"/>
  <c r="A103" i="6" s="1"/>
  <c r="G10" i="9" s="1"/>
  <c r="A66" i="7"/>
  <c r="A100" i="7" s="1"/>
  <c r="E15" i="9" s="1"/>
  <c r="A26" i="6"/>
  <c r="A67" i="6" s="1"/>
  <c r="A99" i="6" s="1"/>
  <c r="G2" i="9" s="1"/>
  <c r="A62" i="7"/>
  <c r="A96" i="7" s="1"/>
  <c r="E2" i="9" s="1"/>
  <c r="A22" i="6"/>
  <c r="A63" i="6" s="1"/>
  <c r="A95" i="6" s="1"/>
  <c r="G7" i="9" s="1"/>
  <c r="A58" i="7"/>
  <c r="A92" i="7" s="1"/>
  <c r="E28" i="9" s="1"/>
  <c r="A18" i="6"/>
  <c r="A59" i="6" s="1"/>
  <c r="A91" i="6" s="1"/>
  <c r="G22" i="9" s="1"/>
  <c r="A54" i="7"/>
  <c r="A88" i="7" s="1"/>
  <c r="E6" i="9" s="1"/>
  <c r="A14" i="6"/>
  <c r="A55" i="6" s="1"/>
  <c r="A87" i="6" s="1"/>
  <c r="G16" i="9" s="1"/>
  <c r="A50" i="7"/>
  <c r="A84" i="7" s="1"/>
  <c r="E24" i="9" s="1"/>
  <c r="A10" i="6"/>
  <c r="A51" i="6" s="1"/>
  <c r="A83" i="6" s="1"/>
  <c r="G17" i="9" s="1"/>
  <c r="A46" i="7"/>
  <c r="A80" i="7" s="1"/>
  <c r="E17" i="9" s="1"/>
  <c r="A6" i="6"/>
  <c r="A47" i="6" s="1"/>
  <c r="A79" i="6" s="1"/>
  <c r="G11" i="9" s="1"/>
  <c r="A69" i="7"/>
  <c r="A103" i="7" s="1"/>
  <c r="E5" i="9" s="1"/>
  <c r="A29" i="6"/>
  <c r="A70" i="6" s="1"/>
  <c r="A102" i="6" s="1"/>
  <c r="G13" i="9" s="1"/>
  <c r="A65" i="7"/>
  <c r="A99" i="7" s="1"/>
  <c r="E12" i="9" s="1"/>
  <c r="A25" i="6"/>
  <c r="A66" i="6" s="1"/>
  <c r="A98" i="6" s="1"/>
  <c r="G9" i="9" s="1"/>
  <c r="A61" i="7"/>
  <c r="A95" i="7" s="1"/>
  <c r="E4" i="9" s="1"/>
  <c r="A21" i="6"/>
  <c r="A62" i="6" s="1"/>
  <c r="A94" i="6" s="1"/>
  <c r="G6" i="9" s="1"/>
  <c r="A57" i="7"/>
  <c r="A91" i="7" s="1"/>
  <c r="E26" i="9" s="1"/>
  <c r="A17" i="6"/>
  <c r="A58" i="6" s="1"/>
  <c r="A90" i="6" s="1"/>
  <c r="G21" i="9" s="1"/>
  <c r="A53" i="7"/>
  <c r="A87" i="7" s="1"/>
  <c r="E18" i="9" s="1"/>
  <c r="A13" i="6"/>
  <c r="A54" i="6" s="1"/>
  <c r="A86" i="6" s="1"/>
  <c r="G26" i="9" s="1"/>
  <c r="A49" i="7"/>
  <c r="A83" i="7" s="1"/>
  <c r="E19" i="9" s="1"/>
  <c r="A9" i="6"/>
  <c r="A50" i="6" s="1"/>
  <c r="A82" i="6" s="1"/>
  <c r="G20" i="9" s="1"/>
  <c r="A45" i="7"/>
  <c r="A79" i="7" s="1"/>
  <c r="E27" i="9" s="1"/>
  <c r="A5" i="6"/>
  <c r="A46" i="6" s="1"/>
  <c r="A78" i="6" s="1"/>
  <c r="G19" i="9" s="1"/>
  <c r="A68" i="7"/>
  <c r="A102" i="7" s="1"/>
  <c r="E14" i="9" s="1"/>
  <c r="A28" i="6"/>
  <c r="A69" i="6" s="1"/>
  <c r="A101" i="6" s="1"/>
  <c r="G15" i="9" s="1"/>
  <c r="A64" i="7"/>
  <c r="A98" i="7" s="1"/>
  <c r="E16" i="9" s="1"/>
  <c r="A24" i="6"/>
  <c r="A65" i="6" s="1"/>
  <c r="A97" i="6" s="1"/>
  <c r="G25" i="9" s="1"/>
  <c r="A60" i="7"/>
  <c r="A94" i="7" s="1"/>
  <c r="E25" i="9" s="1"/>
  <c r="A20" i="6"/>
  <c r="A61" i="6" s="1"/>
  <c r="A93" i="6" s="1"/>
  <c r="G29" i="9" s="1"/>
  <c r="A56" i="7"/>
  <c r="A90" i="7" s="1"/>
  <c r="E29" i="9" s="1"/>
  <c r="A16" i="6"/>
  <c r="A57" i="6" s="1"/>
  <c r="A89" i="6" s="1"/>
  <c r="G27" i="9" s="1"/>
  <c r="A52" i="7"/>
  <c r="A86" i="7" s="1"/>
  <c r="E3" i="9" s="1"/>
  <c r="A12" i="6"/>
  <c r="A53" i="6" s="1"/>
  <c r="A85" i="6" s="1"/>
  <c r="G14" i="9" s="1"/>
  <c r="A48" i="7"/>
  <c r="A82" i="7" s="1"/>
  <c r="E8" i="9" s="1"/>
  <c r="A8" i="6"/>
  <c r="A49" i="6" s="1"/>
  <c r="A81" i="6" s="1"/>
  <c r="G4" i="9" s="1"/>
  <c r="A44" i="7"/>
  <c r="A78" i="7" s="1"/>
  <c r="E22" i="9" s="1"/>
  <c r="A4" i="6"/>
  <c r="A45" i="6" s="1"/>
  <c r="A77" i="6" s="1"/>
  <c r="G23" i="9" s="1"/>
  <c r="B2" i="8"/>
  <c r="B2" i="7" s="1"/>
  <c r="B2" i="6" s="1"/>
  <c r="B31" i="8" l="1"/>
  <c r="B3" i="7"/>
  <c r="A26" i="8"/>
  <c r="A27" i="8"/>
  <c r="A28" i="8"/>
  <c r="A29" i="8"/>
  <c r="Z29" i="8" s="1"/>
  <c r="B5" i="9" s="1"/>
  <c r="A30" i="8"/>
  <c r="A16" i="8"/>
  <c r="A17" i="8"/>
  <c r="A18" i="8"/>
  <c r="Z18" i="8" s="1"/>
  <c r="B25" i="9" s="1"/>
  <c r="A19" i="8"/>
  <c r="A20" i="8"/>
  <c r="A21" i="8"/>
  <c r="A22" i="8"/>
  <c r="A23" i="8"/>
  <c r="Z26" i="8" s="1"/>
  <c r="B18" i="9" s="1"/>
  <c r="A24" i="8"/>
  <c r="A25" i="8"/>
  <c r="Z17" i="8" s="1"/>
  <c r="B15" i="9" s="1"/>
  <c r="A9" i="8"/>
  <c r="A10" i="8"/>
  <c r="A11" i="8"/>
  <c r="A12" i="8"/>
  <c r="A13" i="8"/>
  <c r="A14" i="8"/>
  <c r="A15" i="8"/>
  <c r="Z15" i="8" s="1"/>
  <c r="B12" i="9" s="1"/>
  <c r="A4" i="8"/>
  <c r="A5" i="8"/>
  <c r="A6" i="8"/>
  <c r="A7" i="8"/>
  <c r="Z20" i="8" s="1"/>
  <c r="B21" i="9" s="1"/>
  <c r="A8" i="8"/>
  <c r="A3" i="8"/>
  <c r="B31" i="7" l="1"/>
  <c r="B3" i="6"/>
  <c r="B33" i="7"/>
  <c r="B35" i="7"/>
  <c r="B36" i="7"/>
  <c r="Z19" i="8"/>
  <c r="B9" i="9" s="1"/>
  <c r="Z10" i="8"/>
  <c r="B16" i="9" s="1"/>
  <c r="Z23" i="8"/>
  <c r="B13" i="9" s="1"/>
  <c r="Z21" i="8"/>
  <c r="B29" i="9" s="1"/>
  <c r="Z22" i="8"/>
  <c r="B2" i="9" s="1"/>
  <c r="Z28" i="8"/>
  <c r="B27" i="9" s="1"/>
  <c r="Z24" i="8"/>
  <c r="B7" i="9" s="1"/>
  <c r="Z27" i="8"/>
  <c r="B11" i="9" s="1"/>
  <c r="Z16" i="8"/>
  <c r="B22" i="9" s="1"/>
  <c r="Z12" i="8"/>
  <c r="B28" i="9" s="1"/>
  <c r="Z8" i="8"/>
  <c r="B6" i="9" s="1"/>
  <c r="Z3" i="8"/>
  <c r="B20" i="9" s="1"/>
  <c r="Z11" i="8"/>
  <c r="B8" i="9" s="1"/>
  <c r="Z30" i="8"/>
  <c r="B10" i="9" s="1"/>
  <c r="Z9" i="8"/>
  <c r="B26" i="9" s="1"/>
  <c r="Z4" i="8"/>
  <c r="B17" i="9" s="1"/>
  <c r="Z6" i="8"/>
  <c r="B24" i="9" s="1"/>
  <c r="Z13" i="8"/>
  <c r="B14" i="9" s="1"/>
  <c r="Z14" i="8"/>
  <c r="B3" i="9" s="1"/>
  <c r="Z25" i="8"/>
  <c r="B4" i="9" s="1"/>
  <c r="Z7" i="8"/>
  <c r="B23" i="9" s="1"/>
  <c r="Z5" i="8"/>
  <c r="B19" i="9" s="1"/>
  <c r="T33" i="1"/>
  <c r="U33" i="1"/>
  <c r="T31" i="1"/>
  <c r="T32" i="1" s="1"/>
  <c r="U31" i="1"/>
  <c r="U32" i="1" s="1"/>
  <c r="S31" i="1"/>
  <c r="S32" i="1" s="1"/>
  <c r="C32" i="1"/>
  <c r="D32" i="1"/>
  <c r="E32" i="1"/>
  <c r="G32" i="1"/>
  <c r="H32" i="1"/>
  <c r="J31" i="1"/>
  <c r="J32" i="1" s="1"/>
  <c r="K32" i="1"/>
  <c r="L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G33" i="1"/>
  <c r="H33" i="1"/>
  <c r="I33" i="1"/>
  <c r="J33" i="1"/>
  <c r="K33" i="1"/>
  <c r="L33" i="1"/>
  <c r="N33" i="1"/>
  <c r="O33" i="1"/>
  <c r="P33" i="1"/>
  <c r="Q33" i="1"/>
  <c r="R33" i="1"/>
  <c r="S33" i="1"/>
  <c r="B43" i="7" l="1"/>
  <c r="B44" i="7"/>
  <c r="B60" i="7"/>
  <c r="B58" i="7"/>
  <c r="B56" i="7"/>
  <c r="B61" i="7"/>
  <c r="B65" i="7"/>
  <c r="B49" i="7"/>
  <c r="B46" i="7"/>
  <c r="B70" i="7"/>
  <c r="B54" i="7"/>
  <c r="B52" i="7"/>
  <c r="B59" i="7"/>
  <c r="B45" i="7"/>
  <c r="B63" i="7"/>
  <c r="B47" i="7"/>
  <c r="B57" i="7"/>
  <c r="B64" i="7"/>
  <c r="B67" i="7"/>
  <c r="B51" i="7"/>
  <c r="B53" i="7"/>
  <c r="B66" i="7"/>
  <c r="B50" i="7"/>
  <c r="B68" i="7"/>
  <c r="B48" i="7"/>
  <c r="B55" i="7"/>
  <c r="B62" i="7"/>
  <c r="B69" i="7"/>
  <c r="B32" i="7"/>
  <c r="B34" i="7" s="1"/>
  <c r="B35" i="6"/>
  <c r="B33" i="6"/>
  <c r="B31" i="6"/>
  <c r="B32" i="6" s="1"/>
  <c r="D34" i="1"/>
  <c r="T34" i="1"/>
  <c r="C34" i="1"/>
  <c r="L34" i="1"/>
  <c r="U34" i="1"/>
  <c r="H34" i="1"/>
  <c r="E34" i="1"/>
  <c r="S34" i="1"/>
  <c r="O34" i="1"/>
  <c r="Q34" i="1"/>
  <c r="P34" i="1"/>
  <c r="N34" i="1"/>
  <c r="R34" i="1"/>
  <c r="K34" i="1"/>
  <c r="J34" i="1"/>
  <c r="I34" i="1"/>
  <c r="G34" i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D31" i="8"/>
  <c r="V47" i="6" l="1"/>
  <c r="V51" i="6"/>
  <c r="V55" i="6"/>
  <c r="V59" i="6"/>
  <c r="V63" i="6"/>
  <c r="V67" i="6"/>
  <c r="V71" i="6"/>
  <c r="V48" i="6"/>
  <c r="V52" i="6"/>
  <c r="V56" i="6"/>
  <c r="V60" i="6"/>
  <c r="V64" i="6"/>
  <c r="V68" i="6"/>
  <c r="V44" i="6"/>
  <c r="V45" i="6"/>
  <c r="V49" i="6"/>
  <c r="V53" i="6"/>
  <c r="V57" i="6"/>
  <c r="V61" i="6"/>
  <c r="V65" i="6"/>
  <c r="V69" i="6"/>
  <c r="V46" i="6"/>
  <c r="V50" i="6"/>
  <c r="V54" i="6"/>
  <c r="V58" i="6"/>
  <c r="V62" i="6"/>
  <c r="V66" i="6"/>
  <c r="V70" i="6"/>
  <c r="U47" i="6"/>
  <c r="U51" i="6"/>
  <c r="U55" i="6"/>
  <c r="U59" i="6"/>
  <c r="U63" i="6"/>
  <c r="U67" i="6"/>
  <c r="U71" i="6"/>
  <c r="U46" i="6"/>
  <c r="U50" i="6"/>
  <c r="U54" i="6"/>
  <c r="U58" i="6"/>
  <c r="U62" i="6"/>
  <c r="U66" i="6"/>
  <c r="U70" i="6"/>
  <c r="U48" i="6"/>
  <c r="U52" i="6"/>
  <c r="U56" i="6"/>
  <c r="U60" i="6"/>
  <c r="U64" i="6"/>
  <c r="U68" i="6"/>
  <c r="U44" i="6"/>
  <c r="U45" i="6"/>
  <c r="U49" i="6"/>
  <c r="U53" i="6"/>
  <c r="U57" i="6"/>
  <c r="U61" i="6"/>
  <c r="U65" i="6"/>
  <c r="U69" i="6"/>
  <c r="L47" i="6"/>
  <c r="L51" i="6"/>
  <c r="L55" i="6"/>
  <c r="L59" i="6"/>
  <c r="L63" i="6"/>
  <c r="L67" i="6"/>
  <c r="L71" i="6"/>
  <c r="L46" i="6"/>
  <c r="L54" i="6"/>
  <c r="L62" i="6"/>
  <c r="L70" i="6"/>
  <c r="L48" i="6"/>
  <c r="L52" i="6"/>
  <c r="L56" i="6"/>
  <c r="L60" i="6"/>
  <c r="L64" i="6"/>
  <c r="L68" i="6"/>
  <c r="L44" i="6"/>
  <c r="L50" i="6"/>
  <c r="L58" i="6"/>
  <c r="L66" i="6"/>
  <c r="L45" i="6"/>
  <c r="L49" i="6"/>
  <c r="L53" i="6"/>
  <c r="L57" i="6"/>
  <c r="L61" i="6"/>
  <c r="L65" i="6"/>
  <c r="L69" i="6"/>
  <c r="F46" i="6"/>
  <c r="F50" i="6"/>
  <c r="F54" i="6"/>
  <c r="F58" i="6"/>
  <c r="F62" i="6"/>
  <c r="F66" i="6"/>
  <c r="F70" i="6"/>
  <c r="F47" i="6"/>
  <c r="F51" i="6"/>
  <c r="F55" i="6"/>
  <c r="F59" i="6"/>
  <c r="F63" i="6"/>
  <c r="F67" i="6"/>
  <c r="F71" i="6"/>
  <c r="F45" i="6"/>
  <c r="F49" i="6"/>
  <c r="F53" i="6"/>
  <c r="F57" i="6"/>
  <c r="F61" i="6"/>
  <c r="F65" i="6"/>
  <c r="F69" i="6"/>
  <c r="F44" i="6"/>
  <c r="F48" i="6"/>
  <c r="F52" i="6"/>
  <c r="F56" i="6"/>
  <c r="F60" i="6"/>
  <c r="F64" i="6"/>
  <c r="F68" i="6"/>
  <c r="F44" i="7"/>
  <c r="F60" i="7"/>
  <c r="F49" i="7"/>
  <c r="F65" i="7"/>
  <c r="F51" i="7"/>
  <c r="F67" i="7"/>
  <c r="F58" i="7"/>
  <c r="F48" i="7"/>
  <c r="F64" i="7"/>
  <c r="F69" i="7"/>
  <c r="F55" i="7"/>
  <c r="F46" i="7"/>
  <c r="F52" i="7"/>
  <c r="F57" i="7"/>
  <c r="F59" i="7"/>
  <c r="F66" i="7"/>
  <c r="F56" i="7"/>
  <c r="F61" i="7"/>
  <c r="F63" i="7"/>
  <c r="F70" i="7"/>
  <c r="F53" i="7"/>
  <c r="F62" i="7"/>
  <c r="F68" i="7"/>
  <c r="F43" i="7"/>
  <c r="F50" i="7"/>
  <c r="F45" i="7"/>
  <c r="F47" i="7"/>
  <c r="F54" i="7"/>
  <c r="E44" i="7"/>
  <c r="E60" i="7"/>
  <c r="E49" i="7"/>
  <c r="E65" i="7"/>
  <c r="E54" i="7"/>
  <c r="E70" i="7"/>
  <c r="E59" i="7"/>
  <c r="E48" i="7"/>
  <c r="E64" i="7"/>
  <c r="E53" i="7"/>
  <c r="E69" i="7"/>
  <c r="E47" i="7"/>
  <c r="E63" i="7"/>
  <c r="E52" i="7"/>
  <c r="E68" i="7"/>
  <c r="E57" i="7"/>
  <c r="E46" i="7"/>
  <c r="E62" i="7"/>
  <c r="E67" i="7"/>
  <c r="E45" i="7"/>
  <c r="E50" i="7"/>
  <c r="E55" i="7"/>
  <c r="E43" i="7"/>
  <c r="E58" i="7"/>
  <c r="E51" i="7"/>
  <c r="E56" i="7"/>
  <c r="E61" i="7"/>
  <c r="E66" i="7"/>
  <c r="E46" i="6"/>
  <c r="E50" i="6"/>
  <c r="E54" i="6"/>
  <c r="E58" i="6"/>
  <c r="E62" i="6"/>
  <c r="E66" i="6"/>
  <c r="E70" i="6"/>
  <c r="E47" i="6"/>
  <c r="E51" i="6"/>
  <c r="E55" i="6"/>
  <c r="E59" i="6"/>
  <c r="E63" i="6"/>
  <c r="E67" i="6"/>
  <c r="E71" i="6"/>
  <c r="E48" i="6"/>
  <c r="E52" i="6"/>
  <c r="E56" i="6"/>
  <c r="E60" i="6"/>
  <c r="E64" i="6"/>
  <c r="E68" i="6"/>
  <c r="E45" i="6"/>
  <c r="E49" i="6"/>
  <c r="E53" i="6"/>
  <c r="E57" i="6"/>
  <c r="E61" i="6"/>
  <c r="E65" i="6"/>
  <c r="E69" i="6"/>
  <c r="E44" i="6"/>
  <c r="X3" i="8"/>
  <c r="X18" i="8"/>
  <c r="X17" i="8"/>
  <c r="X21" i="8"/>
  <c r="X19" i="8"/>
  <c r="X12" i="8"/>
  <c r="X26" i="8"/>
  <c r="X10" i="8"/>
  <c r="X23" i="8"/>
  <c r="X20" i="8"/>
  <c r="X28" i="8"/>
  <c r="X5" i="8"/>
  <c r="X22" i="8"/>
  <c r="X14" i="8"/>
  <c r="X24" i="8"/>
  <c r="X7" i="8"/>
  <c r="X16" i="8"/>
  <c r="X13" i="8"/>
  <c r="X25" i="8"/>
  <c r="X4" i="8"/>
  <c r="X15" i="8"/>
  <c r="X6" i="8"/>
  <c r="X27" i="8"/>
  <c r="X29" i="8"/>
  <c r="X8" i="8"/>
  <c r="X9" i="8"/>
  <c r="X30" i="8"/>
  <c r="X11" i="8"/>
  <c r="H47" i="6"/>
  <c r="H51" i="6"/>
  <c r="H55" i="6"/>
  <c r="H59" i="6"/>
  <c r="H63" i="6"/>
  <c r="H67" i="6"/>
  <c r="H71" i="6"/>
  <c r="H48" i="6"/>
  <c r="H52" i="6"/>
  <c r="H56" i="6"/>
  <c r="H64" i="6"/>
  <c r="H68" i="6"/>
  <c r="H44" i="6"/>
  <c r="H60" i="6"/>
  <c r="H45" i="6"/>
  <c r="H49" i="6"/>
  <c r="H53" i="6"/>
  <c r="H57" i="6"/>
  <c r="H61" i="6"/>
  <c r="H65" i="6"/>
  <c r="H69" i="6"/>
  <c r="H46" i="6"/>
  <c r="H62" i="6"/>
  <c r="H50" i="6"/>
  <c r="H66" i="6"/>
  <c r="H54" i="6"/>
  <c r="H70" i="6"/>
  <c r="H58" i="6"/>
  <c r="R67" i="7"/>
  <c r="R52" i="7"/>
  <c r="R48" i="7"/>
  <c r="R61" i="7"/>
  <c r="R45" i="7"/>
  <c r="R59" i="7"/>
  <c r="R70" i="7"/>
  <c r="R66" i="7"/>
  <c r="R47" i="7"/>
  <c r="R58" i="7"/>
  <c r="R43" i="7"/>
  <c r="R68" i="7"/>
  <c r="R49" i="7"/>
  <c r="R56" i="7"/>
  <c r="R62" i="7"/>
  <c r="R57" i="7"/>
  <c r="R53" i="7"/>
  <c r="R51" i="7"/>
  <c r="R60" i="7"/>
  <c r="R55" i="7"/>
  <c r="R69" i="7"/>
  <c r="R65" i="7"/>
  <c r="R50" i="7"/>
  <c r="R46" i="7"/>
  <c r="R63" i="7"/>
  <c r="R44" i="7"/>
  <c r="R64" i="7"/>
  <c r="R54" i="7"/>
  <c r="T62" i="6"/>
  <c r="T51" i="6"/>
  <c r="T54" i="6"/>
  <c r="T53" i="6"/>
  <c r="T65" i="6"/>
  <c r="T61" i="6"/>
  <c r="T45" i="6"/>
  <c r="T52" i="6"/>
  <c r="T68" i="6"/>
  <c r="T60" i="6"/>
  <c r="T71" i="6"/>
  <c r="T70" i="6"/>
  <c r="T66" i="6"/>
  <c r="T57" i="6"/>
  <c r="T46" i="6"/>
  <c r="T64" i="6"/>
  <c r="T63" i="6"/>
  <c r="T69" i="6"/>
  <c r="T59" i="6"/>
  <c r="T48" i="6"/>
  <c r="T67" i="6"/>
  <c r="T58" i="6"/>
  <c r="T49" i="6"/>
  <c r="T56" i="6"/>
  <c r="T55" i="6"/>
  <c r="T50" i="6"/>
  <c r="T47" i="6"/>
  <c r="R69" i="6"/>
  <c r="R65" i="6"/>
  <c r="R56" i="6"/>
  <c r="R53" i="6"/>
  <c r="R45" i="6"/>
  <c r="R63" i="6"/>
  <c r="R62" i="6"/>
  <c r="R44" i="6"/>
  <c r="R66" i="6"/>
  <c r="R57" i="6"/>
  <c r="R48" i="6"/>
  <c r="R70" i="6"/>
  <c r="R52" i="6"/>
  <c r="R55" i="6"/>
  <c r="R54" i="6"/>
  <c r="R50" i="6"/>
  <c r="R51" i="6"/>
  <c r="R71" i="6"/>
  <c r="R58" i="6"/>
  <c r="R49" i="6"/>
  <c r="R61" i="6"/>
  <c r="R59" i="6"/>
  <c r="R47" i="6"/>
  <c r="R46" i="6"/>
  <c r="R60" i="6"/>
  <c r="R68" i="6"/>
  <c r="R64" i="6"/>
  <c r="R67" i="6"/>
  <c r="P58" i="6"/>
  <c r="P65" i="6"/>
  <c r="P70" i="6"/>
  <c r="P56" i="6"/>
  <c r="P47" i="6"/>
  <c r="P54" i="6"/>
  <c r="P53" i="6"/>
  <c r="P44" i="6"/>
  <c r="P52" i="6"/>
  <c r="P51" i="6"/>
  <c r="P50" i="6"/>
  <c r="P66" i="6"/>
  <c r="P57" i="6"/>
  <c r="P48" i="6"/>
  <c r="P46" i="6"/>
  <c r="P62" i="6"/>
  <c r="P69" i="6"/>
  <c r="P49" i="6"/>
  <c r="P60" i="6"/>
  <c r="P59" i="6"/>
  <c r="P63" i="6"/>
  <c r="P45" i="6"/>
  <c r="P67" i="6"/>
  <c r="P68" i="6"/>
  <c r="P64" i="6"/>
  <c r="P55" i="6"/>
  <c r="P71" i="6"/>
  <c r="P61" i="6"/>
  <c r="N65" i="6"/>
  <c r="N56" i="6"/>
  <c r="N68" i="6"/>
  <c r="N66" i="6"/>
  <c r="N47" i="6"/>
  <c r="N44" i="6"/>
  <c r="N46" i="6"/>
  <c r="N59" i="6"/>
  <c r="N55" i="6"/>
  <c r="N52" i="6"/>
  <c r="N71" i="6"/>
  <c r="N48" i="6"/>
  <c r="N62" i="6"/>
  <c r="N57" i="6"/>
  <c r="N50" i="6"/>
  <c r="N49" i="6"/>
  <c r="N67" i="6"/>
  <c r="N45" i="6"/>
  <c r="N63" i="6"/>
  <c r="N54" i="6"/>
  <c r="N70" i="6"/>
  <c r="N61" i="6"/>
  <c r="N60" i="6"/>
  <c r="N64" i="6"/>
  <c r="N51" i="6"/>
  <c r="N58" i="6"/>
  <c r="N69" i="6"/>
  <c r="N53" i="6"/>
  <c r="D68" i="6"/>
  <c r="D61" i="6"/>
  <c r="D71" i="6"/>
  <c r="D52" i="6"/>
  <c r="D50" i="6"/>
  <c r="D49" i="6"/>
  <c r="D58" i="6"/>
  <c r="D53" i="6"/>
  <c r="D70" i="6"/>
  <c r="D64" i="6"/>
  <c r="D60" i="6"/>
  <c r="D67" i="6"/>
  <c r="D57" i="6"/>
  <c r="D56" i="6"/>
  <c r="D54" i="6"/>
  <c r="D62" i="6"/>
  <c r="D48" i="6"/>
  <c r="D47" i="6"/>
  <c r="D45" i="6"/>
  <c r="D59" i="6"/>
  <c r="D55" i="6"/>
  <c r="D66" i="6"/>
  <c r="D65" i="6"/>
  <c r="D46" i="6"/>
  <c r="D63" i="6"/>
  <c r="D69" i="6"/>
  <c r="D44" i="6"/>
  <c r="D51" i="6"/>
  <c r="Q63" i="7"/>
  <c r="Q45" i="7"/>
  <c r="Q61" i="7"/>
  <c r="Q70" i="7"/>
  <c r="Q68" i="7"/>
  <c r="Q66" i="7"/>
  <c r="Q51" i="7"/>
  <c r="Q49" i="7"/>
  <c r="Q47" i="7"/>
  <c r="Q55" i="7"/>
  <c r="Q59" i="7"/>
  <c r="Q69" i="7"/>
  <c r="Q64" i="7"/>
  <c r="Q46" i="7"/>
  <c r="Q54" i="7"/>
  <c r="Q44" i="7"/>
  <c r="Q53" i="7"/>
  <c r="Q67" i="7"/>
  <c r="Q62" i="7"/>
  <c r="Q57" i="7"/>
  <c r="Q48" i="7"/>
  <c r="Q56" i="7"/>
  <c r="Q52" i="7"/>
  <c r="Q65" i="7"/>
  <c r="Q43" i="7"/>
  <c r="Q60" i="7"/>
  <c r="Q50" i="7"/>
  <c r="Q58" i="7"/>
  <c r="M47" i="7"/>
  <c r="M63" i="7"/>
  <c r="M52" i="7"/>
  <c r="M68" i="7"/>
  <c r="M57" i="7"/>
  <c r="M58" i="7"/>
  <c r="M50" i="7"/>
  <c r="M70" i="7"/>
  <c r="M48" i="7"/>
  <c r="M69" i="7"/>
  <c r="M51" i="7"/>
  <c r="M67" i="7"/>
  <c r="M56" i="7"/>
  <c r="M45" i="7"/>
  <c r="M61" i="7"/>
  <c r="M43" i="7"/>
  <c r="M66" i="7"/>
  <c r="M64" i="7"/>
  <c r="M55" i="7"/>
  <c r="M44" i="7"/>
  <c r="M60" i="7"/>
  <c r="M49" i="7"/>
  <c r="M65" i="7"/>
  <c r="M46" i="7"/>
  <c r="M54" i="7"/>
  <c r="M59" i="7"/>
  <c r="M53" i="7"/>
  <c r="M62" i="7"/>
  <c r="I55" i="7"/>
  <c r="I44" i="7"/>
  <c r="I60" i="7"/>
  <c r="I57" i="7"/>
  <c r="I46" i="7"/>
  <c r="I64" i="7"/>
  <c r="I58" i="7"/>
  <c r="I62" i="7"/>
  <c r="I68" i="7"/>
  <c r="I51" i="7"/>
  <c r="I56" i="7"/>
  <c r="I50" i="7"/>
  <c r="I59" i="7"/>
  <c r="I48" i="7"/>
  <c r="I45" i="7"/>
  <c r="I61" i="7"/>
  <c r="I43" i="7"/>
  <c r="I69" i="7"/>
  <c r="I47" i="7"/>
  <c r="I63" i="7"/>
  <c r="I52" i="7"/>
  <c r="I49" i="7"/>
  <c r="I65" i="7"/>
  <c r="I70" i="7"/>
  <c r="I54" i="7"/>
  <c r="I67" i="7"/>
  <c r="I53" i="7"/>
  <c r="I66" i="7"/>
  <c r="N57" i="7"/>
  <c r="N64" i="7"/>
  <c r="N60" i="7"/>
  <c r="N54" i="7"/>
  <c r="N44" i="7"/>
  <c r="N43" i="7"/>
  <c r="N69" i="7"/>
  <c r="N50" i="7"/>
  <c r="N61" i="7"/>
  <c r="N45" i="7"/>
  <c r="N56" i="7"/>
  <c r="N65" i="7"/>
  <c r="N63" i="7"/>
  <c r="N59" i="7"/>
  <c r="N68" i="7"/>
  <c r="N49" i="7"/>
  <c r="N55" i="7"/>
  <c r="N62" i="7"/>
  <c r="N52" i="7"/>
  <c r="N46" i="7"/>
  <c r="N66" i="7"/>
  <c r="N53" i="7"/>
  <c r="N51" i="7"/>
  <c r="N67" i="7"/>
  <c r="N47" i="7"/>
  <c r="N70" i="7"/>
  <c r="N58" i="7"/>
  <c r="N48" i="7"/>
  <c r="Q49" i="6"/>
  <c r="Q57" i="6"/>
  <c r="Q65" i="6"/>
  <c r="Q62" i="6"/>
  <c r="Q71" i="6"/>
  <c r="Q52" i="6"/>
  <c r="Q60" i="6"/>
  <c r="Q44" i="6"/>
  <c r="Q51" i="6"/>
  <c r="Q59" i="6"/>
  <c r="Q54" i="6"/>
  <c r="Q46" i="6"/>
  <c r="Q66" i="6"/>
  <c r="Q70" i="6"/>
  <c r="Q69" i="6"/>
  <c r="Q45" i="6"/>
  <c r="Q53" i="6"/>
  <c r="Q61" i="6"/>
  <c r="Q50" i="6"/>
  <c r="Q67" i="6"/>
  <c r="Q48" i="6"/>
  <c r="Q56" i="6"/>
  <c r="Q64" i="6"/>
  <c r="Q47" i="6"/>
  <c r="Q55" i="6"/>
  <c r="Q63" i="6"/>
  <c r="Q58" i="6"/>
  <c r="Q68" i="6"/>
  <c r="M45" i="6"/>
  <c r="M49" i="6"/>
  <c r="M53" i="6"/>
  <c r="M57" i="6"/>
  <c r="M61" i="6"/>
  <c r="M65" i="6"/>
  <c r="M69" i="6"/>
  <c r="M47" i="6"/>
  <c r="M51" i="6"/>
  <c r="M55" i="6"/>
  <c r="M59" i="6"/>
  <c r="M63" i="6"/>
  <c r="M67" i="6"/>
  <c r="M71" i="6"/>
  <c r="M52" i="6"/>
  <c r="M60" i="6"/>
  <c r="M68" i="6"/>
  <c r="M58" i="6"/>
  <c r="M46" i="6"/>
  <c r="M54" i="6"/>
  <c r="M62" i="6"/>
  <c r="M70" i="6"/>
  <c r="M48" i="6"/>
  <c r="M56" i="6"/>
  <c r="M64" i="6"/>
  <c r="M44" i="6"/>
  <c r="M50" i="6"/>
  <c r="M66" i="6"/>
  <c r="K45" i="6"/>
  <c r="K49" i="6"/>
  <c r="K53" i="6"/>
  <c r="K50" i="6"/>
  <c r="K55" i="6"/>
  <c r="K59" i="6"/>
  <c r="K63" i="6"/>
  <c r="K67" i="6"/>
  <c r="K71" i="6"/>
  <c r="K48" i="6"/>
  <c r="K58" i="6"/>
  <c r="K66" i="6"/>
  <c r="K46" i="6"/>
  <c r="K51" i="6"/>
  <c r="K56" i="6"/>
  <c r="K60" i="6"/>
  <c r="K64" i="6"/>
  <c r="K68" i="6"/>
  <c r="K44" i="6"/>
  <c r="K47" i="6"/>
  <c r="K52" i="6"/>
  <c r="K57" i="6"/>
  <c r="K61" i="6"/>
  <c r="K65" i="6"/>
  <c r="K69" i="6"/>
  <c r="K54" i="6"/>
  <c r="K62" i="6"/>
  <c r="K70" i="6"/>
  <c r="I47" i="6"/>
  <c r="I51" i="6"/>
  <c r="I55" i="6"/>
  <c r="I59" i="6"/>
  <c r="I63" i="6"/>
  <c r="I67" i="6"/>
  <c r="I71" i="6"/>
  <c r="I48" i="6"/>
  <c r="I56" i="6"/>
  <c r="I60" i="6"/>
  <c r="I64" i="6"/>
  <c r="I44" i="6"/>
  <c r="I50" i="6"/>
  <c r="I62" i="6"/>
  <c r="I52" i="6"/>
  <c r="I68" i="6"/>
  <c r="I45" i="6"/>
  <c r="I49" i="6"/>
  <c r="I53" i="6"/>
  <c r="I57" i="6"/>
  <c r="I61" i="6"/>
  <c r="I65" i="6"/>
  <c r="I69" i="6"/>
  <c r="I46" i="6"/>
  <c r="I54" i="6"/>
  <c r="I58" i="6"/>
  <c r="I66" i="6"/>
  <c r="I70" i="6"/>
  <c r="G47" i="6"/>
  <c r="G51" i="6"/>
  <c r="G55" i="6"/>
  <c r="G59" i="6"/>
  <c r="G63" i="6"/>
  <c r="G67" i="6"/>
  <c r="G71" i="6"/>
  <c r="G52" i="6"/>
  <c r="G56" i="6"/>
  <c r="G60" i="6"/>
  <c r="G64" i="6"/>
  <c r="G44" i="6"/>
  <c r="G48" i="6"/>
  <c r="G68" i="6"/>
  <c r="G45" i="6"/>
  <c r="G49" i="6"/>
  <c r="G53" i="6"/>
  <c r="G57" i="6"/>
  <c r="G61" i="6"/>
  <c r="G65" i="6"/>
  <c r="G69" i="6"/>
  <c r="G50" i="6"/>
  <c r="G66" i="6"/>
  <c r="G54" i="6"/>
  <c r="G70" i="6"/>
  <c r="G58" i="6"/>
  <c r="G46" i="6"/>
  <c r="G62" i="6"/>
  <c r="P68" i="7"/>
  <c r="P52" i="7"/>
  <c r="P48" i="7"/>
  <c r="P60" i="7"/>
  <c r="P70" i="7"/>
  <c r="P66" i="7"/>
  <c r="P63" i="7"/>
  <c r="P43" i="7"/>
  <c r="P67" i="7"/>
  <c r="P51" i="7"/>
  <c r="P49" i="7"/>
  <c r="P44" i="7"/>
  <c r="P64" i="7"/>
  <c r="P50" i="7"/>
  <c r="P55" i="7"/>
  <c r="P58" i="7"/>
  <c r="P54" i="7"/>
  <c r="P47" i="7"/>
  <c r="P57" i="7"/>
  <c r="P59" i="7"/>
  <c r="P61" i="7"/>
  <c r="P65" i="7"/>
  <c r="P56" i="7"/>
  <c r="P69" i="7"/>
  <c r="P53" i="7"/>
  <c r="P45" i="7"/>
  <c r="P62" i="7"/>
  <c r="P46" i="7"/>
  <c r="L56" i="7"/>
  <c r="L45" i="7"/>
  <c r="L61" i="7"/>
  <c r="L50" i="7"/>
  <c r="L66" i="7"/>
  <c r="L51" i="7"/>
  <c r="L59" i="7"/>
  <c r="L68" i="7"/>
  <c r="L62" i="7"/>
  <c r="L44" i="7"/>
  <c r="L60" i="7"/>
  <c r="L49" i="7"/>
  <c r="L65" i="7"/>
  <c r="L54" i="7"/>
  <c r="L70" i="7"/>
  <c r="L67" i="7"/>
  <c r="L43" i="7"/>
  <c r="L52" i="7"/>
  <c r="L48" i="7"/>
  <c r="L64" i="7"/>
  <c r="L53" i="7"/>
  <c r="L69" i="7"/>
  <c r="L58" i="7"/>
  <c r="L47" i="7"/>
  <c r="L55" i="7"/>
  <c r="L57" i="7"/>
  <c r="L46" i="7"/>
  <c r="L63" i="7"/>
  <c r="H52" i="7"/>
  <c r="H46" i="7"/>
  <c r="H62" i="7"/>
  <c r="H67" i="7"/>
  <c r="H68" i="7"/>
  <c r="H69" i="7"/>
  <c r="H70" i="7"/>
  <c r="H48" i="7"/>
  <c r="H58" i="7"/>
  <c r="H61" i="7"/>
  <c r="H65" i="7"/>
  <c r="H56" i="7"/>
  <c r="H50" i="7"/>
  <c r="H66" i="7"/>
  <c r="H45" i="7"/>
  <c r="H47" i="7"/>
  <c r="H43" i="7"/>
  <c r="H49" i="7"/>
  <c r="H44" i="7"/>
  <c r="H60" i="7"/>
  <c r="H54" i="7"/>
  <c r="H51" i="7"/>
  <c r="H53" i="7"/>
  <c r="H55" i="7"/>
  <c r="H57" i="7"/>
  <c r="H64" i="7"/>
  <c r="H59" i="7"/>
  <c r="H63" i="7"/>
  <c r="D50" i="7"/>
  <c r="D57" i="7"/>
  <c r="D52" i="7"/>
  <c r="D44" i="7"/>
  <c r="D64" i="7"/>
  <c r="D66" i="7"/>
  <c r="D65" i="7"/>
  <c r="D47" i="7"/>
  <c r="D55" i="7"/>
  <c r="D58" i="7"/>
  <c r="D70" i="7"/>
  <c r="D61" i="7"/>
  <c r="D69" i="7"/>
  <c r="D51" i="7"/>
  <c r="D67" i="7"/>
  <c r="D49" i="7"/>
  <c r="D45" i="7"/>
  <c r="D59" i="7"/>
  <c r="D46" i="7"/>
  <c r="D68" i="7"/>
  <c r="D62" i="7"/>
  <c r="D60" i="7"/>
  <c r="D54" i="7"/>
  <c r="D43" i="7"/>
  <c r="D53" i="7"/>
  <c r="D48" i="7"/>
  <c r="D56" i="7"/>
  <c r="D63" i="7"/>
  <c r="J47" i="6"/>
  <c r="J51" i="6"/>
  <c r="J55" i="6"/>
  <c r="J59" i="6"/>
  <c r="J63" i="6"/>
  <c r="J67" i="6"/>
  <c r="J71" i="6"/>
  <c r="J56" i="6"/>
  <c r="J64" i="6"/>
  <c r="J44" i="6"/>
  <c r="J46" i="6"/>
  <c r="J54" i="6"/>
  <c r="J62" i="6"/>
  <c r="J70" i="6"/>
  <c r="J48" i="6"/>
  <c r="J52" i="6"/>
  <c r="J60" i="6"/>
  <c r="J68" i="6"/>
  <c r="J45" i="6"/>
  <c r="J49" i="6"/>
  <c r="J53" i="6"/>
  <c r="J57" i="6"/>
  <c r="J61" i="6"/>
  <c r="J65" i="6"/>
  <c r="J69" i="6"/>
  <c r="J50" i="6"/>
  <c r="J58" i="6"/>
  <c r="J66" i="6"/>
  <c r="B49" i="6"/>
  <c r="B48" i="6"/>
  <c r="B64" i="6"/>
  <c r="B70" i="6"/>
  <c r="B61" i="6"/>
  <c r="B52" i="6"/>
  <c r="B68" i="6"/>
  <c r="B59" i="6"/>
  <c r="B58" i="6"/>
  <c r="B65" i="6"/>
  <c r="B67" i="6"/>
  <c r="B62" i="6"/>
  <c r="B69" i="6"/>
  <c r="B57" i="6"/>
  <c r="B45" i="6"/>
  <c r="B53" i="6"/>
  <c r="B55" i="6"/>
  <c r="B51" i="6"/>
  <c r="B50" i="6"/>
  <c r="B46" i="6"/>
  <c r="B60" i="6"/>
  <c r="B66" i="6"/>
  <c r="B56" i="6"/>
  <c r="B54" i="6"/>
  <c r="B47" i="6"/>
  <c r="B71" i="6"/>
  <c r="B63" i="6"/>
  <c r="J50" i="7"/>
  <c r="J66" i="7"/>
  <c r="J55" i="7"/>
  <c r="J44" i="7"/>
  <c r="J60" i="7"/>
  <c r="J49" i="7"/>
  <c r="J54" i="7"/>
  <c r="J59" i="7"/>
  <c r="J48" i="7"/>
  <c r="J64" i="7"/>
  <c r="J65" i="7"/>
  <c r="J62" i="7"/>
  <c r="J56" i="7"/>
  <c r="J43" i="7"/>
  <c r="J70" i="7"/>
  <c r="J45" i="7"/>
  <c r="J51" i="7"/>
  <c r="J53" i="7"/>
  <c r="J58" i="7"/>
  <c r="J47" i="7"/>
  <c r="J63" i="7"/>
  <c r="J52" i="7"/>
  <c r="J68" i="7"/>
  <c r="J61" i="7"/>
  <c r="J69" i="7"/>
  <c r="J46" i="7"/>
  <c r="J67" i="7"/>
  <c r="J57" i="7"/>
  <c r="S45" i="6"/>
  <c r="S53" i="6"/>
  <c r="S61" i="6"/>
  <c r="S58" i="6"/>
  <c r="S52" i="6"/>
  <c r="S60" i="6"/>
  <c r="S54" i="6"/>
  <c r="S46" i="6"/>
  <c r="S67" i="6"/>
  <c r="S69" i="6"/>
  <c r="S70" i="6"/>
  <c r="S51" i="6"/>
  <c r="S59" i="6"/>
  <c r="S50" i="6"/>
  <c r="S47" i="6"/>
  <c r="S63" i="6"/>
  <c r="S44" i="6"/>
  <c r="S68" i="6"/>
  <c r="S49" i="6"/>
  <c r="S57" i="6"/>
  <c r="S65" i="6"/>
  <c r="S66" i="6"/>
  <c r="S71" i="6"/>
  <c r="S48" i="6"/>
  <c r="S56" i="6"/>
  <c r="S64" i="6"/>
  <c r="S62" i="6"/>
  <c r="S55" i="6"/>
  <c r="O49" i="6"/>
  <c r="O69" i="6"/>
  <c r="O45" i="6"/>
  <c r="O71" i="6"/>
  <c r="O52" i="6"/>
  <c r="O60" i="6"/>
  <c r="O47" i="6"/>
  <c r="O55" i="6"/>
  <c r="O63" i="6"/>
  <c r="O53" i="6"/>
  <c r="O46" i="6"/>
  <c r="O54" i="6"/>
  <c r="O62" i="6"/>
  <c r="O65" i="6"/>
  <c r="O48" i="6"/>
  <c r="O64" i="6"/>
  <c r="O70" i="6"/>
  <c r="O59" i="6"/>
  <c r="O58" i="6"/>
  <c r="O61" i="6"/>
  <c r="O67" i="6"/>
  <c r="O57" i="6"/>
  <c r="O56" i="6"/>
  <c r="O51" i="6"/>
  <c r="O68" i="6"/>
  <c r="O44" i="6"/>
  <c r="O50" i="6"/>
  <c r="O66" i="6"/>
  <c r="C58" i="6"/>
  <c r="C57" i="6"/>
  <c r="C68" i="6"/>
  <c r="C46" i="6"/>
  <c r="C64" i="6"/>
  <c r="C48" i="6"/>
  <c r="C62" i="6"/>
  <c r="C55" i="6"/>
  <c r="C71" i="6"/>
  <c r="C50" i="6"/>
  <c r="C54" i="6"/>
  <c r="C61" i="6"/>
  <c r="C45" i="6"/>
  <c r="C66" i="6"/>
  <c r="C69" i="6"/>
  <c r="C52" i="6"/>
  <c r="C59" i="6"/>
  <c r="C70" i="6"/>
  <c r="C53" i="6"/>
  <c r="C60" i="6"/>
  <c r="C44" i="6"/>
  <c r="C51" i="6"/>
  <c r="C65" i="6"/>
  <c r="C49" i="6"/>
  <c r="C56" i="6"/>
  <c r="C67" i="6"/>
  <c r="C63" i="6"/>
  <c r="C47" i="6"/>
  <c r="S63" i="7"/>
  <c r="S57" i="7"/>
  <c r="S53" i="7"/>
  <c r="S44" i="7"/>
  <c r="S68" i="7"/>
  <c r="S46" i="7"/>
  <c r="S67" i="7"/>
  <c r="S64" i="7"/>
  <c r="S60" i="7"/>
  <c r="S50" i="7"/>
  <c r="S66" i="7"/>
  <c r="S48" i="7"/>
  <c r="S58" i="7"/>
  <c r="S54" i="7"/>
  <c r="S55" i="7"/>
  <c r="S70" i="7"/>
  <c r="S49" i="7"/>
  <c r="S62" i="7"/>
  <c r="S65" i="7"/>
  <c r="S51" i="7"/>
  <c r="S61" i="7"/>
  <c r="S59" i="7"/>
  <c r="S45" i="7"/>
  <c r="S52" i="7"/>
  <c r="S56" i="7"/>
  <c r="S47" i="7"/>
  <c r="S69" i="7"/>
  <c r="S43" i="7"/>
  <c r="O43" i="7"/>
  <c r="O70" i="7"/>
  <c r="O65" i="7"/>
  <c r="O56" i="7"/>
  <c r="O54" i="7"/>
  <c r="O61" i="7"/>
  <c r="O45" i="7"/>
  <c r="O68" i="7"/>
  <c r="O52" i="7"/>
  <c r="O51" i="7"/>
  <c r="O57" i="7"/>
  <c r="O53" i="7"/>
  <c r="O44" i="7"/>
  <c r="O46" i="7"/>
  <c r="O50" i="7"/>
  <c r="O55" i="7"/>
  <c r="O67" i="7"/>
  <c r="O49" i="7"/>
  <c r="O47" i="7"/>
  <c r="O66" i="7"/>
  <c r="O58" i="7"/>
  <c r="O59" i="7"/>
  <c r="O64" i="7"/>
  <c r="O48" i="7"/>
  <c r="O62" i="7"/>
  <c r="O63" i="7"/>
  <c r="O69" i="7"/>
  <c r="O60" i="7"/>
  <c r="K45" i="7"/>
  <c r="K61" i="7"/>
  <c r="K50" i="7"/>
  <c r="K66" i="7"/>
  <c r="K55" i="7"/>
  <c r="K52" i="7"/>
  <c r="K44" i="7"/>
  <c r="K64" i="7"/>
  <c r="K46" i="7"/>
  <c r="K51" i="7"/>
  <c r="K49" i="7"/>
  <c r="K65" i="7"/>
  <c r="K54" i="7"/>
  <c r="K70" i="7"/>
  <c r="K59" i="7"/>
  <c r="K68" i="7"/>
  <c r="K60" i="7"/>
  <c r="K53" i="7"/>
  <c r="K69" i="7"/>
  <c r="K58" i="7"/>
  <c r="K47" i="7"/>
  <c r="K63" i="7"/>
  <c r="K56" i="7"/>
  <c r="K43" i="7"/>
  <c r="K57" i="7"/>
  <c r="K62" i="7"/>
  <c r="K67" i="7"/>
  <c r="K48" i="7"/>
  <c r="G48" i="7"/>
  <c r="G64" i="7"/>
  <c r="G53" i="7"/>
  <c r="G69" i="7"/>
  <c r="G54" i="7"/>
  <c r="G70" i="7"/>
  <c r="G67" i="7"/>
  <c r="G60" i="7"/>
  <c r="G65" i="7"/>
  <c r="G66" i="7"/>
  <c r="G43" i="7"/>
  <c r="G52" i="7"/>
  <c r="G68" i="7"/>
  <c r="G57" i="7"/>
  <c r="G58" i="7"/>
  <c r="G55" i="7"/>
  <c r="G47" i="7"/>
  <c r="G44" i="7"/>
  <c r="G49" i="7"/>
  <c r="G50" i="7"/>
  <c r="G51" i="7"/>
  <c r="G56" i="7"/>
  <c r="G45" i="7"/>
  <c r="G61" i="7"/>
  <c r="G46" i="7"/>
  <c r="G62" i="7"/>
  <c r="G59" i="7"/>
  <c r="G63" i="7"/>
  <c r="C43" i="7"/>
  <c r="C68" i="7"/>
  <c r="C44" i="7"/>
  <c r="C60" i="7"/>
  <c r="C69" i="7"/>
  <c r="C65" i="7"/>
  <c r="C67" i="7"/>
  <c r="C45" i="7"/>
  <c r="C62" i="7"/>
  <c r="C53" i="7"/>
  <c r="C61" i="7"/>
  <c r="C52" i="7"/>
  <c r="C51" i="7"/>
  <c r="C58" i="7"/>
  <c r="C48" i="7"/>
  <c r="C56" i="7"/>
  <c r="C66" i="7"/>
  <c r="C64" i="7"/>
  <c r="C49" i="7"/>
  <c r="C59" i="7"/>
  <c r="C50" i="7"/>
  <c r="C57" i="7"/>
  <c r="C54" i="7"/>
  <c r="C46" i="7"/>
  <c r="C47" i="7"/>
  <c r="C63" i="7"/>
  <c r="C55" i="7"/>
  <c r="C70" i="7"/>
  <c r="B34" i="6"/>
  <c r="T44" i="6"/>
  <c r="L34" i="7"/>
  <c r="M34" i="7"/>
  <c r="I34" i="7"/>
  <c r="I34" i="6"/>
  <c r="K34" i="6"/>
  <c r="D34" i="6"/>
  <c r="P34" i="6"/>
  <c r="R34" i="6"/>
  <c r="T34" i="6"/>
  <c r="N34" i="6"/>
  <c r="H34" i="6"/>
  <c r="O34" i="6"/>
  <c r="C34" i="6"/>
  <c r="L34" i="6"/>
  <c r="Q34" i="6"/>
  <c r="E34" i="6"/>
  <c r="G34" i="6"/>
  <c r="M34" i="6"/>
  <c r="J34" i="6"/>
  <c r="F34" i="6"/>
  <c r="S34" i="6"/>
  <c r="V34" i="6"/>
  <c r="U34" i="6"/>
  <c r="G34" i="7"/>
  <c r="S34" i="7"/>
  <c r="O34" i="7"/>
  <c r="Q34" i="7"/>
  <c r="P34" i="7"/>
  <c r="J34" i="7"/>
  <c r="N34" i="7"/>
  <c r="R34" i="7"/>
  <c r="H34" i="7"/>
  <c r="K34" i="7"/>
  <c r="D34" i="7"/>
  <c r="F34" i="7"/>
  <c r="E34" i="7"/>
  <c r="C34" i="7"/>
  <c r="X43" i="7" l="1"/>
  <c r="Y43" i="7" s="1"/>
  <c r="X44" i="6"/>
  <c r="Y44" i="6" s="1"/>
  <c r="X70" i="7"/>
  <c r="Y70" i="7" s="1"/>
  <c r="X56" i="7"/>
  <c r="Y56" i="7" s="1"/>
  <c r="X60" i="7"/>
  <c r="Y60" i="7" s="1"/>
  <c r="X54" i="7"/>
  <c r="Y54" i="7" s="1"/>
  <c r="X49" i="7"/>
  <c r="Y49" i="7" s="1"/>
  <c r="X48" i="7"/>
  <c r="Y48" i="7" s="1"/>
  <c r="X61" i="7"/>
  <c r="Y61" i="7" s="1"/>
  <c r="X67" i="7"/>
  <c r="Y67" i="7" s="1"/>
  <c r="X44" i="7"/>
  <c r="Y44" i="7" s="1"/>
  <c r="X57" i="7"/>
  <c r="Y57" i="7" s="1"/>
  <c r="X58" i="7"/>
  <c r="Y58" i="7" s="1"/>
  <c r="X65" i="7"/>
  <c r="Y65" i="7" s="1"/>
  <c r="X66" i="7"/>
  <c r="Y66" i="7" s="1"/>
  <c r="X51" i="7"/>
  <c r="Y51" i="7" s="1"/>
  <c r="X53" i="7"/>
  <c r="Y53" i="7" s="1"/>
  <c r="X63" i="7"/>
  <c r="Y63" i="7" s="1"/>
  <c r="X52" i="7"/>
  <c r="Y52" i="7" s="1"/>
  <c r="X55" i="6"/>
  <c r="Y55" i="6" s="1"/>
  <c r="X55" i="7"/>
  <c r="Y55" i="7" s="1"/>
  <c r="X45" i="7"/>
  <c r="Y45" i="7" s="1"/>
  <c r="X64" i="7"/>
  <c r="Y64" i="7" s="1"/>
  <c r="X68" i="7"/>
  <c r="Y68" i="7" s="1"/>
  <c r="X46" i="7"/>
  <c r="Y46" i="7" s="1"/>
  <c r="X59" i="7"/>
  <c r="Y59" i="7" s="1"/>
  <c r="X47" i="7"/>
  <c r="Y47" i="7" s="1"/>
  <c r="X50" i="7"/>
  <c r="Y50" i="7" s="1"/>
  <c r="X62" i="7"/>
  <c r="Y62" i="7" s="1"/>
  <c r="X69" i="7"/>
  <c r="Y69" i="7" s="1"/>
  <c r="X61" i="6"/>
  <c r="Y61" i="6" s="1"/>
  <c r="X54" i="6"/>
  <c r="Y54" i="6" s="1"/>
  <c r="X46" i="6"/>
  <c r="Y46" i="6" s="1"/>
  <c r="X53" i="6"/>
  <c r="Y53" i="6" s="1"/>
  <c r="X62" i="6"/>
  <c r="Y62" i="6" s="1"/>
  <c r="X59" i="6"/>
  <c r="Y59" i="6" s="1"/>
  <c r="X70" i="6"/>
  <c r="Y70" i="6" s="1"/>
  <c r="X47" i="6"/>
  <c r="Y47" i="6" s="1"/>
  <c r="X69" i="6"/>
  <c r="Y69" i="6" s="1"/>
  <c r="X49" i="6"/>
  <c r="Y49" i="6" s="1"/>
  <c r="X63" i="6"/>
  <c r="Y63" i="6" s="1"/>
  <c r="X56" i="6"/>
  <c r="Y56" i="6" s="1"/>
  <c r="X50" i="6"/>
  <c r="Y50" i="6" s="1"/>
  <c r="X45" i="6"/>
  <c r="Y45" i="6" s="1"/>
  <c r="X67" i="6"/>
  <c r="Y67" i="6" s="1"/>
  <c r="X68" i="6"/>
  <c r="Y68" i="6" s="1"/>
  <c r="X64" i="6"/>
  <c r="Y64" i="6" s="1"/>
  <c r="X60" i="6"/>
  <c r="Y60" i="6" s="1"/>
  <c r="X58" i="6"/>
  <c r="Y58" i="6" s="1"/>
  <c r="X71" i="6"/>
  <c r="Y71" i="6" s="1"/>
  <c r="X66" i="6"/>
  <c r="Y66" i="6" s="1"/>
  <c r="X51" i="6"/>
  <c r="Y51" i="6" s="1"/>
  <c r="X57" i="6"/>
  <c r="Y57" i="6" s="1"/>
  <c r="X65" i="6"/>
  <c r="Y65" i="6" s="1"/>
  <c r="X52" i="6"/>
  <c r="Y52" i="6" s="1"/>
  <c r="X48" i="6"/>
  <c r="Y48" i="6" s="1"/>
  <c r="AD4" i="8" l="1"/>
  <c r="Y72" i="7"/>
  <c r="Z43" i="7" s="1"/>
  <c r="B95" i="6"/>
  <c r="B102" i="6"/>
  <c r="B101" i="6"/>
  <c r="B103" i="6"/>
  <c r="B93" i="6"/>
  <c r="B89" i="6"/>
  <c r="B90" i="6"/>
  <c r="B92" i="6"/>
  <c r="B86" i="6"/>
  <c r="B81" i="6"/>
  <c r="B87" i="6"/>
  <c r="B79" i="6"/>
  <c r="B83" i="6"/>
  <c r="B98" i="6"/>
  <c r="B88" i="6"/>
  <c r="B80" i="6"/>
  <c r="B91" i="6"/>
  <c r="B97" i="6"/>
  <c r="B78" i="6"/>
  <c r="B77" i="6"/>
  <c r="B96" i="6"/>
  <c r="B84" i="6"/>
  <c r="B99" i="6"/>
  <c r="B82" i="6"/>
  <c r="B85" i="6"/>
  <c r="B94" i="6"/>
  <c r="B100" i="6"/>
  <c r="B76" i="6"/>
  <c r="Y73" i="6"/>
  <c r="Z69" i="6" s="1"/>
  <c r="Y17" i="8" l="1"/>
  <c r="Y13" i="8"/>
  <c r="Y15" i="8"/>
  <c r="Y8" i="8"/>
  <c r="Y12" i="8"/>
  <c r="Y14" i="8"/>
  <c r="Y10" i="8"/>
  <c r="Y24" i="8"/>
  <c r="Y11" i="8"/>
  <c r="Y30" i="8"/>
  <c r="Y16" i="8"/>
  <c r="Y26" i="8"/>
  <c r="Y22" i="8"/>
  <c r="AA22" i="8" s="1"/>
  <c r="Y7" i="8"/>
  <c r="Y5" i="8"/>
  <c r="Y25" i="8"/>
  <c r="Y23" i="8"/>
  <c r="Y29" i="8"/>
  <c r="Y9" i="8"/>
  <c r="Y6" i="8"/>
  <c r="Y18" i="8"/>
  <c r="Y4" i="8"/>
  <c r="Y20" i="8"/>
  <c r="Y21" i="8"/>
  <c r="Y27" i="8"/>
  <c r="Y28" i="8"/>
  <c r="Y19" i="8"/>
  <c r="Y3" i="8"/>
  <c r="AA3" i="8" s="1"/>
  <c r="Z48" i="6"/>
  <c r="Z47" i="6"/>
  <c r="Z60" i="6"/>
  <c r="Z71" i="6"/>
  <c r="Z52" i="6"/>
  <c r="Z45" i="6"/>
  <c r="Z65" i="6"/>
  <c r="Z66" i="6"/>
  <c r="Z49" i="6"/>
  <c r="Z57" i="6"/>
  <c r="Z70" i="6"/>
  <c r="Z62" i="6"/>
  <c r="Z50" i="6"/>
  <c r="Z68" i="6"/>
  <c r="Z67" i="6"/>
  <c r="Z64" i="6"/>
  <c r="Z59" i="6"/>
  <c r="Z56" i="6"/>
  <c r="Z51" i="6"/>
  <c r="Z55" i="6"/>
  <c r="Z63" i="6"/>
  <c r="Z53" i="6"/>
  <c r="Z46" i="6"/>
  <c r="Z54" i="6"/>
  <c r="Z58" i="6"/>
  <c r="Z61" i="6"/>
  <c r="Z44" i="7"/>
  <c r="Z45" i="7"/>
  <c r="Z46" i="7"/>
  <c r="Z47" i="7"/>
  <c r="Z48" i="7"/>
  <c r="Z50" i="7"/>
  <c r="Z52" i="7"/>
  <c r="Z49" i="7"/>
  <c r="Z51" i="7"/>
  <c r="Z54" i="7"/>
  <c r="Z53" i="7"/>
  <c r="Z56" i="7"/>
  <c r="Z58" i="7"/>
  <c r="Z55" i="7"/>
  <c r="Z57" i="7"/>
  <c r="Z60" i="7"/>
  <c r="Z59" i="7"/>
  <c r="Z62" i="7"/>
  <c r="Z64" i="7"/>
  <c r="Z61" i="7"/>
  <c r="Z66" i="7"/>
  <c r="Z63" i="7"/>
  <c r="Z65" i="7"/>
  <c r="Z68" i="7"/>
  <c r="Z67" i="7"/>
  <c r="Z70" i="7"/>
  <c r="Z69" i="7"/>
  <c r="C101" i="6"/>
  <c r="Z44" i="6"/>
  <c r="Z73" i="7" l="1"/>
  <c r="AA43" i="7" s="1"/>
  <c r="B77" i="7" s="1"/>
  <c r="F7" i="9" s="1"/>
  <c r="AB3" i="8"/>
  <c r="D20" i="9" s="1"/>
  <c r="C90" i="6"/>
  <c r="C79" i="6"/>
  <c r="C97" i="6"/>
  <c r="C86" i="6"/>
  <c r="C81" i="6"/>
  <c r="C93" i="6"/>
  <c r="C92" i="6"/>
  <c r="C102" i="6"/>
  <c r="C89" i="6"/>
  <c r="C88" i="6"/>
  <c r="C95" i="6"/>
  <c r="Z74" i="6"/>
  <c r="AA69" i="6" s="1"/>
  <c r="D101" i="6" s="1"/>
  <c r="H15" i="9" s="1"/>
  <c r="C76" i="6"/>
  <c r="C100" i="6"/>
  <c r="C83" i="6"/>
  <c r="C99" i="6"/>
  <c r="C87" i="6"/>
  <c r="C103" i="6"/>
  <c r="C94" i="6"/>
  <c r="C78" i="6"/>
  <c r="C98" i="6"/>
  <c r="C84" i="6"/>
  <c r="C96" i="6"/>
  <c r="C91" i="6"/>
  <c r="C85" i="6"/>
  <c r="C82" i="6"/>
  <c r="C80" i="6"/>
  <c r="C77" i="6"/>
  <c r="AA18" i="8"/>
  <c r="AB18" i="8"/>
  <c r="D25" i="9" s="1"/>
  <c r="AA26" i="8"/>
  <c r="AB26" i="8"/>
  <c r="D18" i="9" s="1"/>
  <c r="AA14" i="8"/>
  <c r="AB14" i="8"/>
  <c r="D3" i="9" s="1"/>
  <c r="AB22" i="8"/>
  <c r="D2" i="9" s="1"/>
  <c r="AA15" i="8"/>
  <c r="AB15" i="8"/>
  <c r="D12" i="9" s="1"/>
  <c r="AA23" i="8"/>
  <c r="AB23" i="8"/>
  <c r="D13" i="9" s="1"/>
  <c r="AA30" i="8"/>
  <c r="AB30" i="8"/>
  <c r="D10" i="9" s="1"/>
  <c r="AA12" i="8"/>
  <c r="AB12" i="8"/>
  <c r="D28" i="9" s="1"/>
  <c r="AA20" i="8"/>
  <c r="AB20" i="8"/>
  <c r="D21" i="9" s="1"/>
  <c r="AA28" i="8"/>
  <c r="AB28" i="8"/>
  <c r="D27" i="9" s="1"/>
  <c r="AA25" i="8"/>
  <c r="AB25" i="8"/>
  <c r="D4" i="9" s="1"/>
  <c r="AA19" i="8"/>
  <c r="AB19" i="8"/>
  <c r="D9" i="9" s="1"/>
  <c r="AA29" i="8"/>
  <c r="AB29" i="8"/>
  <c r="D5" i="9" s="1"/>
  <c r="AA4" i="8"/>
  <c r="AB4" i="8"/>
  <c r="D17" i="9" s="1"/>
  <c r="AA8" i="8"/>
  <c r="AB8" i="8"/>
  <c r="D6" i="9" s="1"/>
  <c r="AA21" i="8"/>
  <c r="AB21" i="8"/>
  <c r="D29" i="9" s="1"/>
  <c r="AA17" i="8"/>
  <c r="AB17" i="8"/>
  <c r="D15" i="9" s="1"/>
  <c r="AA10" i="8"/>
  <c r="AB10" i="8"/>
  <c r="D16" i="9" s="1"/>
  <c r="AA24" i="8"/>
  <c r="AB24" i="8"/>
  <c r="D7" i="9" s="1"/>
  <c r="AA6" i="8"/>
  <c r="AB6" i="8"/>
  <c r="D24" i="9" s="1"/>
  <c r="AA13" i="8"/>
  <c r="AB13" i="8"/>
  <c r="D14" i="9" s="1"/>
  <c r="AA7" i="8"/>
  <c r="AB7" i="8"/>
  <c r="D23" i="9" s="1"/>
  <c r="AA27" i="8"/>
  <c r="AB27" i="8"/>
  <c r="D11" i="9" s="1"/>
  <c r="AA11" i="8"/>
  <c r="AB11" i="8"/>
  <c r="D8" i="9" s="1"/>
  <c r="AA9" i="8"/>
  <c r="AB9" i="8"/>
  <c r="D26" i="9" s="1"/>
  <c r="AA16" i="8"/>
  <c r="AB16" i="8"/>
  <c r="D22" i="9" s="1"/>
  <c r="AA5" i="8"/>
  <c r="AB5" i="8"/>
  <c r="D19" i="9" s="1"/>
  <c r="J2" i="9" l="1"/>
  <c r="I2" i="9"/>
  <c r="AA58" i="7"/>
  <c r="B92" i="7" s="1"/>
  <c r="F28" i="9" s="1"/>
  <c r="AA52" i="7"/>
  <c r="B86" i="7" s="1"/>
  <c r="F3" i="9" s="1"/>
  <c r="AA49" i="7"/>
  <c r="B83" i="7" s="1"/>
  <c r="F19" i="9" s="1"/>
  <c r="AA56" i="7"/>
  <c r="B90" i="7" s="1"/>
  <c r="F29" i="9" s="1"/>
  <c r="AA70" i="7"/>
  <c r="B104" i="7" s="1"/>
  <c r="F11" i="9" s="1"/>
  <c r="AA51" i="6"/>
  <c r="D83" i="6" s="1"/>
  <c r="H17" i="9" s="1"/>
  <c r="AA62" i="6"/>
  <c r="D94" i="6" s="1"/>
  <c r="H6" i="9" s="1"/>
  <c r="AA60" i="6"/>
  <c r="D92" i="6" s="1"/>
  <c r="H18" i="9" s="1"/>
  <c r="AA68" i="6"/>
  <c r="D100" i="6" s="1"/>
  <c r="H3" i="9" s="1"/>
  <c r="AA57" i="6"/>
  <c r="D89" i="6" s="1"/>
  <c r="H27" i="9" s="1"/>
  <c r="AA50" i="6"/>
  <c r="D82" i="6" s="1"/>
  <c r="H20" i="9" s="1"/>
  <c r="AA65" i="6"/>
  <c r="D97" i="6" s="1"/>
  <c r="H25" i="9" s="1"/>
  <c r="AA46" i="6"/>
  <c r="D78" i="6" s="1"/>
  <c r="H19" i="9" s="1"/>
  <c r="AA56" i="6"/>
  <c r="D88" i="6" s="1"/>
  <c r="H8" i="9" s="1"/>
  <c r="AA64" i="6"/>
  <c r="D96" i="6" s="1"/>
  <c r="H24" i="9" s="1"/>
  <c r="AA44" i="6"/>
  <c r="D76" i="6" s="1"/>
  <c r="H12" i="9" s="1"/>
  <c r="AA61" i="6"/>
  <c r="D93" i="6" s="1"/>
  <c r="H29" i="9" s="1"/>
  <c r="AA58" i="6"/>
  <c r="D90" i="6" s="1"/>
  <c r="H21" i="9" s="1"/>
  <c r="AA70" i="6"/>
  <c r="D102" i="6" s="1"/>
  <c r="H13" i="9" s="1"/>
  <c r="AA49" i="6"/>
  <c r="D81" i="6" s="1"/>
  <c r="H4" i="9" s="1"/>
  <c r="AA71" i="6"/>
  <c r="D103" i="6" s="1"/>
  <c r="H10" i="9" s="1"/>
  <c r="AA55" i="6"/>
  <c r="D87" i="6" s="1"/>
  <c r="H16" i="9" s="1"/>
  <c r="AA59" i="6"/>
  <c r="D91" i="6" s="1"/>
  <c r="H22" i="9" s="1"/>
  <c r="AA48" i="6"/>
  <c r="D80" i="6" s="1"/>
  <c r="H28" i="9" s="1"/>
  <c r="AA45" i="6"/>
  <c r="D77" i="6" s="1"/>
  <c r="H23" i="9" s="1"/>
  <c r="AA67" i="6"/>
  <c r="D99" i="6" s="1"/>
  <c r="H2" i="9" s="1"/>
  <c r="AA63" i="6"/>
  <c r="D95" i="6" s="1"/>
  <c r="H7" i="9" s="1"/>
  <c r="AA66" i="6"/>
  <c r="D98" i="6" s="1"/>
  <c r="H9" i="9" s="1"/>
  <c r="AA54" i="6"/>
  <c r="D86" i="6" s="1"/>
  <c r="H26" i="9" s="1"/>
  <c r="AA47" i="6"/>
  <c r="D79" i="6" s="1"/>
  <c r="H11" i="9" s="1"/>
  <c r="AA52" i="6"/>
  <c r="D84" i="6" s="1"/>
  <c r="H5" i="9" s="1"/>
  <c r="AA53" i="6"/>
  <c r="D85" i="6" s="1"/>
  <c r="H14" i="9" s="1"/>
  <c r="AA51" i="7"/>
  <c r="B85" i="7" s="1"/>
  <c r="F9" i="9" s="1"/>
  <c r="AA44" i="7"/>
  <c r="B78" i="7" s="1"/>
  <c r="F22" i="9" s="1"/>
  <c r="AA59" i="7"/>
  <c r="B93" i="7" s="1"/>
  <c r="F23" i="9" s="1"/>
  <c r="AA46" i="7"/>
  <c r="B80" i="7" s="1"/>
  <c r="F17" i="9" s="1"/>
  <c r="AA48" i="7"/>
  <c r="B82" i="7" s="1"/>
  <c r="F8" i="9" s="1"/>
  <c r="AA47" i="7"/>
  <c r="B81" i="7" s="1"/>
  <c r="F20" i="9" s="1"/>
  <c r="AA50" i="7"/>
  <c r="B84" i="7" s="1"/>
  <c r="F24" i="9" s="1"/>
  <c r="AA53" i="7"/>
  <c r="B87" i="7" s="1"/>
  <c r="F18" i="9" s="1"/>
  <c r="AA67" i="7"/>
  <c r="B101" i="7" s="1"/>
  <c r="F13" i="9" s="1"/>
  <c r="AA55" i="7"/>
  <c r="B89" i="7" s="1"/>
  <c r="F10" i="9" s="1"/>
  <c r="AA63" i="7"/>
  <c r="B97" i="7" s="1"/>
  <c r="F21" i="9" s="1"/>
  <c r="AA66" i="7"/>
  <c r="B100" i="7" s="1"/>
  <c r="F15" i="9" s="1"/>
  <c r="AA68" i="7"/>
  <c r="B102" i="7" s="1"/>
  <c r="F14" i="9" s="1"/>
  <c r="AA57" i="7"/>
  <c r="B91" i="7" s="1"/>
  <c r="F26" i="9" s="1"/>
  <c r="AA54" i="7"/>
  <c r="B88" i="7" s="1"/>
  <c r="F6" i="9" s="1"/>
  <c r="AA60" i="7"/>
  <c r="B94" i="7" s="1"/>
  <c r="F25" i="9" s="1"/>
  <c r="AA65" i="7"/>
  <c r="B99" i="7" s="1"/>
  <c r="F12" i="9" s="1"/>
  <c r="AA61" i="7"/>
  <c r="B95" i="7" s="1"/>
  <c r="F4" i="9" s="1"/>
  <c r="AA64" i="7"/>
  <c r="B98" i="7" s="1"/>
  <c r="F16" i="9" s="1"/>
  <c r="AA45" i="7"/>
  <c r="B79" i="7" s="1"/>
  <c r="F27" i="9" s="1"/>
  <c r="AA62" i="7"/>
  <c r="B96" i="7" s="1"/>
  <c r="F2" i="9" s="1"/>
  <c r="AA69" i="7"/>
  <c r="B103" i="7" s="1"/>
  <c r="F5" i="9" s="1"/>
  <c r="J3" i="9" l="1"/>
  <c r="I3" i="9"/>
  <c r="J4" i="9"/>
  <c r="I4" i="9"/>
  <c r="L2" i="9"/>
  <c r="K2" i="9"/>
  <c r="L4" i="9" l="1"/>
  <c r="K4" i="9"/>
  <c r="L3" i="9"/>
  <c r="K3" i="9"/>
</calcChain>
</file>

<file path=xl/sharedStrings.xml><?xml version="1.0" encoding="utf-8"?>
<sst xmlns="http://schemas.openxmlformats.org/spreadsheetml/2006/main" count="576" uniqueCount="176">
  <si>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</si>
  <si>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</si>
  <si>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</si>
  <si>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</si>
  <si>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</si>
  <si>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</si>
  <si>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</si>
  <si>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</si>
  <si>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</si>
  <si>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</si>
  <si>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</si>
  <si>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</si>
  <si>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</si>
  <si>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</si>
  <si>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</si>
  <si>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</si>
  <si>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</si>
  <si>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</si>
  <si>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</si>
  <si>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</si>
  <si>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</si>
  <si>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</si>
  <si>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</si>
  <si>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</si>
  <si>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</si>
  <si>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</si>
  <si>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</si>
  <si>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</si>
  <si>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</si>
  <si>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</si>
  <si>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</si>
  <si>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</si>
  <si>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</si>
  <si>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</si>
  <si>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</si>
  <si>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</si>
  <si>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</si>
  <si>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</si>
  <si>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</si>
  <si>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</si>
  <si>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</si>
  <si>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</si>
  <si>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</si>
  <si>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</si>
  <si>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</si>
  <si>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</si>
  <si>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</si>
  <si>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</si>
  <si>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</si>
  <si>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</si>
  <si>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</si>
  <si>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</si>
  <si>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</si>
  <si>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</si>
  <si>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</si>
  <si>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</si>
  <si>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</si>
  <si>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</si>
  <si>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</si>
  <si>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</si>
  <si>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</si>
  <si>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</si>
  <si>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</si>
  <si>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</si>
  <si>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</si>
  <si>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</si>
  <si>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</si>
  <si>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</si>
  <si>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</si>
  <si>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</si>
  <si>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</si>
  <si>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</si>
  <si>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</si>
  <si>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</si>
  <si>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</si>
  <si>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</si>
  <si>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</si>
  <si>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</si>
  <si>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</si>
  <si>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</si>
  <si>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</si>
  <si>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</si>
  <si>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</si>
  <si>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</si>
  <si>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</si>
  <si>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</si>
  <si>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</si>
  <si>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</si>
  <si>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</si>
  <si>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</si>
  <si>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</si>
  <si>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</si>
  <si>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</si>
  <si>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</si>
  <si>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</si>
  <si>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</si>
  <si>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</si>
  <si>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</si>
  <si>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</si>
  <si>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</si>
  <si>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</si>
  <si>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</si>
  <si>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</si>
  <si>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</si>
  <si>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</si>
  <si>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</si>
  <si>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</si>
  <si>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</si>
  <si>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</si>
  <si>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</si>
  <si>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</si>
  <si>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</si>
  <si>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</si>
  <si>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</si>
  <si>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</si>
  <si>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</si>
  <si>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</si>
  <si>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</si>
  <si>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</si>
  <si>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</si>
  <si>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</si>
  <si>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</si>
  <si>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</si>
  <si>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</si>
  <si>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</si>
  <si>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</si>
  <si>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</si>
  <si>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</si>
  <si>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</si>
  <si>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</si>
  <si>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</si>
  <si>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</si>
  <si>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</si>
  <si>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</si>
  <si>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</si>
  <si>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</si>
  <si>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</si>
  <si>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</si>
  <si>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</si>
  <si>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</si>
  <si>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</si>
  <si>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</si>
  <si>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 xml:space="preserve"> </t>
  </si>
  <si>
    <t>symbolh</t>
  </si>
  <si>
    <t>PL</t>
  </si>
  <si>
    <t>LT</t>
  </si>
  <si>
    <t>ES</t>
  </si>
  <si>
    <t>GB</t>
  </si>
  <si>
    <t>SK</t>
  </si>
  <si>
    <t>CZ</t>
  </si>
  <si>
    <t>RO</t>
  </si>
  <si>
    <t>FI</t>
  </si>
  <si>
    <t>LV</t>
  </si>
  <si>
    <t>IT</t>
  </si>
  <si>
    <t>SE</t>
  </si>
  <si>
    <t>NL</t>
  </si>
  <si>
    <t>PO</t>
  </si>
  <si>
    <t>GR</t>
  </si>
  <si>
    <t>EE</t>
  </si>
  <si>
    <t>BE</t>
  </si>
  <si>
    <t>SI</t>
  </si>
  <si>
    <t>BG</t>
  </si>
  <si>
    <t>AT</t>
  </si>
  <si>
    <t>MT</t>
  </si>
  <si>
    <t>IE</t>
  </si>
  <si>
    <t>CY</t>
  </si>
  <si>
    <t>HR</t>
  </si>
  <si>
    <t>LU</t>
  </si>
  <si>
    <t>DK</t>
  </si>
  <si>
    <t>HU</t>
  </si>
  <si>
    <t>FR</t>
  </si>
  <si>
    <t>DE</t>
  </si>
  <si>
    <t>p1</t>
  </si>
  <si>
    <t>p2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</si>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</sst>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  <font>
      <sz val="10"/>
      <color rgb="FFFF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2" borderId="0" xfId="0" applyFont="1" applyFill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164" fontId="4" fillId="0" borderId="0" xfId="0" applyNumberFormat="1" applyFont="1"/>
    <xf numFmtId="0" fontId="4" fillId="3" borderId="0" xfId="0" applyFont="1" applyFill="1"/>
    <xf numFmtId="0" fontId="6" fillId="0" borderId="0" xfId="0" applyFont="1" applyAlignment="1">
      <alignment vertical="center"/>
    </xf>
    <xf numFmtId="0" fontId="0" fillId="3" borderId="0" xfId="0" applyFont="1" applyFill="1"/>
    <xf numFmtId="2" fontId="0" fillId="3" borderId="0" xfId="0" applyNumberFormat="1" applyFont="1" applyFill="1"/>
    <xf numFmtId="2" fontId="0" fillId="0" borderId="0" xfId="0" applyNumberFormat="1" applyFont="1"/>
    <xf numFmtId="0" fontId="5" fillId="3" borderId="0" xfId="0" applyFont="1" applyFill="1"/>
    <xf numFmtId="0" fontId="7" fillId="2" borderId="0" xfId="0" applyFont="1" applyFill="1"/>
    <xf numFmtId="0" fontId="0" fillId="0" borderId="0" xfId="0" applyFill="1"/>
    <xf numFmtId="2" fontId="1" fillId="0" borderId="0" xfId="0" applyNumberFormat="1" applyFont="1" applyFill="1" applyAlignment="1">
      <alignment horizontal="right" vertical="center"/>
    </xf>
    <xf numFmtId="2" fontId="5" fillId="0" borderId="0" xfId="0" applyNumberFormat="1" applyFont="1"/>
    <xf numFmtId="0" fontId="4" fillId="2" borderId="0" xfId="0" applyFont="1" applyFill="1"/>
    <xf numFmtId="0" fontId="8" fillId="0" borderId="0" xfId="0" applyFont="1" applyAlignment="1">
      <alignment vertical="center"/>
    </xf>
    <xf numFmtId="3" fontId="4" fillId="0" borderId="0" xfId="0" applyNumberFormat="1" applyFont="1"/>
    <xf numFmtId="0" fontId="0" fillId="4" borderId="0" xfId="0" applyFill="1"/>
    <xf numFmtId="2" fontId="1" fillId="4" borderId="0" xfId="0" applyNumberFormat="1" applyFont="1" applyFill="1" applyAlignment="1">
      <alignment horizontal="right" vertical="center"/>
    </xf>
    <xf numFmtId="2" fontId="8" fillId="4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E2">
            <v>15</v>
          </cell>
        </row>
        <row r="3">
          <cell r="E3">
            <v>13</v>
          </cell>
        </row>
        <row r="4">
          <cell r="E4">
            <v>34</v>
          </cell>
        </row>
        <row r="5">
          <cell r="N5">
            <v>37</v>
          </cell>
        </row>
        <row r="6">
          <cell r="E6">
            <v>28</v>
          </cell>
        </row>
        <row r="7">
          <cell r="E7">
            <v>14</v>
          </cell>
        </row>
        <row r="8">
          <cell r="E8">
            <v>9</v>
          </cell>
        </row>
        <row r="9">
          <cell r="E9">
            <v>18</v>
          </cell>
        </row>
        <row r="10">
          <cell r="E10">
            <v>14</v>
          </cell>
        </row>
        <row r="11">
          <cell r="E11">
            <v>13</v>
          </cell>
        </row>
        <row r="12">
          <cell r="E12">
            <v>27</v>
          </cell>
        </row>
        <row r="13">
          <cell r="E13">
            <v>27</v>
          </cell>
        </row>
        <row r="14">
          <cell r="E14">
            <v>14</v>
          </cell>
        </row>
        <row r="15">
          <cell r="E15">
            <v>13</v>
          </cell>
        </row>
        <row r="16">
          <cell r="E16">
            <v>12</v>
          </cell>
        </row>
        <row r="17">
          <cell r="E17">
            <v>18</v>
          </cell>
        </row>
        <row r="18">
          <cell r="E18">
            <v>11</v>
          </cell>
        </row>
        <row r="19">
          <cell r="E19">
            <v>13</v>
          </cell>
        </row>
        <row r="20">
          <cell r="E20">
            <v>15</v>
          </cell>
        </row>
        <row r="21">
          <cell r="E21">
            <v>19</v>
          </cell>
        </row>
        <row r="22">
          <cell r="E22">
            <v>21</v>
          </cell>
        </row>
        <row r="23">
          <cell r="E23">
            <v>18</v>
          </cell>
        </row>
        <row r="24">
          <cell r="E24">
            <v>29</v>
          </cell>
        </row>
        <row r="25">
          <cell r="E25">
            <v>36</v>
          </cell>
        </row>
        <row r="26">
          <cell r="E26">
            <v>14</v>
          </cell>
        </row>
        <row r="27">
          <cell r="E27">
            <v>21</v>
          </cell>
        </row>
        <row r="28">
          <cell r="E28">
            <v>7</v>
          </cell>
        </row>
        <row r="29">
          <cell r="E29">
            <v>19</v>
          </cell>
        </row>
      </sheetData>
      <sheetData sheetId="9">
        <row r="2">
          <cell r="B2">
            <v>40.6</v>
          </cell>
        </row>
        <row r="3">
          <cell r="B3">
            <v>24.5</v>
          </cell>
        </row>
        <row r="4">
          <cell r="F4">
            <v>39.6</v>
          </cell>
        </row>
        <row r="5">
          <cell r="F5">
            <v>45.7</v>
          </cell>
        </row>
        <row r="6">
          <cell r="F6">
            <v>21.5</v>
          </cell>
        </row>
        <row r="7">
          <cell r="B7">
            <v>36.799999999999997</v>
          </cell>
        </row>
        <row r="8">
          <cell r="B8">
            <v>16.600000000000001</v>
          </cell>
        </row>
        <row r="9">
          <cell r="B9">
            <v>52.5</v>
          </cell>
        </row>
        <row r="10">
          <cell r="B10">
            <v>65.599999999999994</v>
          </cell>
        </row>
        <row r="11">
          <cell r="B11">
            <v>29.9</v>
          </cell>
        </row>
        <row r="12">
          <cell r="B12">
            <v>30.7</v>
          </cell>
        </row>
        <row r="13">
          <cell r="B13">
            <v>25.6</v>
          </cell>
        </row>
        <row r="14">
          <cell r="B14">
            <v>11.8</v>
          </cell>
        </row>
        <row r="15">
          <cell r="B15">
            <v>10.8</v>
          </cell>
        </row>
        <row r="16">
          <cell r="B16">
            <v>34.6</v>
          </cell>
        </row>
        <row r="17">
          <cell r="B17">
            <v>33.6</v>
          </cell>
        </row>
        <row r="18">
          <cell r="B18">
            <v>49.1</v>
          </cell>
        </row>
        <row r="19">
          <cell r="F19">
            <v>4.75</v>
          </cell>
        </row>
        <row r="20">
          <cell r="B20">
            <v>32.299999999999997</v>
          </cell>
        </row>
        <row r="21">
          <cell r="B21">
            <v>31.6</v>
          </cell>
        </row>
        <row r="22">
          <cell r="B22">
            <v>27</v>
          </cell>
        </row>
        <row r="23">
          <cell r="F23">
            <v>32.049999999999997</v>
          </cell>
        </row>
        <row r="24">
          <cell r="B24">
            <v>43.8</v>
          </cell>
        </row>
        <row r="25">
          <cell r="B25">
            <v>61</v>
          </cell>
        </row>
        <row r="26">
          <cell r="B26">
            <v>62.1</v>
          </cell>
        </row>
        <row r="27">
          <cell r="B27">
            <v>21.8</v>
          </cell>
        </row>
        <row r="28">
          <cell r="B28">
            <v>13.3</v>
          </cell>
        </row>
        <row r="29">
          <cell r="B29">
            <v>31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  <row r="3">
          <cell r="B3">
            <v>1.4</v>
          </cell>
        </row>
        <row r="4">
          <cell r="F4">
            <v>1</v>
          </cell>
        </row>
        <row r="5">
          <cell r="F5">
            <v>1.1000000000000001</v>
          </cell>
        </row>
        <row r="6">
          <cell r="F6">
            <v>0.5</v>
          </cell>
        </row>
        <row r="7">
          <cell r="B7">
            <v>1.3</v>
          </cell>
        </row>
        <row r="8">
          <cell r="B8">
            <v>1.1000000000000001</v>
          </cell>
        </row>
        <row r="9">
          <cell r="B9">
            <v>5</v>
          </cell>
        </row>
        <row r="10">
          <cell r="B10">
            <v>10.1</v>
          </cell>
        </row>
        <row r="11">
          <cell r="B11">
            <v>1.4</v>
          </cell>
        </row>
        <row r="12">
          <cell r="B12">
            <v>1</v>
          </cell>
        </row>
        <row r="13">
          <cell r="B13">
            <v>0.8</v>
          </cell>
        </row>
        <row r="14">
          <cell r="B14">
            <v>10.4</v>
          </cell>
        </row>
        <row r="15">
          <cell r="B15">
            <v>2.2999999999999998</v>
          </cell>
        </row>
        <row r="16">
          <cell r="B16">
            <v>2.6</v>
          </cell>
        </row>
        <row r="17">
          <cell r="B17">
            <v>0.3</v>
          </cell>
        </row>
        <row r="18">
          <cell r="B18">
            <v>2.9</v>
          </cell>
        </row>
        <row r="19">
          <cell r="F19">
            <v>1.35</v>
          </cell>
        </row>
        <row r="20">
          <cell r="B20">
            <v>1.8</v>
          </cell>
        </row>
        <row r="21">
          <cell r="B21">
            <v>1.8</v>
          </cell>
        </row>
        <row r="22">
          <cell r="B22">
            <v>1.2</v>
          </cell>
        </row>
        <row r="23">
          <cell r="F23">
            <v>1.6</v>
          </cell>
        </row>
        <row r="24">
          <cell r="B24">
            <v>1.1000000000000001</v>
          </cell>
        </row>
        <row r="25">
          <cell r="B25">
            <v>0.6</v>
          </cell>
        </row>
        <row r="26">
          <cell r="B26">
            <v>9.1</v>
          </cell>
        </row>
        <row r="27">
          <cell r="B27">
            <v>2</v>
          </cell>
        </row>
        <row r="28">
          <cell r="B28">
            <v>1.4</v>
          </cell>
        </row>
        <row r="29">
          <cell r="B29">
            <v>1.7</v>
          </cell>
        </row>
      </sheetData>
      <sheetData sheetId="12">
        <row r="2">
          <cell r="C2">
            <v>105.2</v>
          </cell>
          <cell r="E2">
            <v>121.2</v>
          </cell>
        </row>
        <row r="3">
          <cell r="E3">
            <v>107.5</v>
          </cell>
        </row>
        <row r="4">
          <cell r="E4">
            <v>127.4</v>
          </cell>
        </row>
        <row r="5">
          <cell r="E5">
            <v>82.7</v>
          </cell>
        </row>
        <row r="6">
          <cell r="E6">
            <v>90.6</v>
          </cell>
        </row>
        <row r="7">
          <cell r="E7">
            <v>136</v>
          </cell>
        </row>
        <row r="8">
          <cell r="E8">
            <v>116.3</v>
          </cell>
        </row>
        <row r="9">
          <cell r="E9">
            <v>93.3</v>
          </cell>
        </row>
        <row r="10">
          <cell r="E10">
            <v>117.3</v>
          </cell>
        </row>
        <row r="11">
          <cell r="E11">
            <v>123</v>
          </cell>
        </row>
        <row r="12">
          <cell r="E12">
            <v>97.7</v>
          </cell>
        </row>
        <row r="13">
          <cell r="E13">
            <v>129.6</v>
          </cell>
        </row>
        <row r="14">
          <cell r="E14">
            <v>117.8</v>
          </cell>
        </row>
        <row r="15">
          <cell r="E15">
            <v>139.30000000000001</v>
          </cell>
        </row>
        <row r="16">
          <cell r="E16">
            <v>125.8</v>
          </cell>
        </row>
        <row r="17">
          <cell r="E17">
            <v>128.19999999999999</v>
          </cell>
        </row>
        <row r="18">
          <cell r="E18">
            <v>164.2</v>
          </cell>
        </row>
        <row r="19">
          <cell r="E19">
            <v>128.19999999999999</v>
          </cell>
        </row>
        <row r="20">
          <cell r="E20">
            <v>120.8</v>
          </cell>
        </row>
        <row r="21">
          <cell r="E21">
            <v>123.8</v>
          </cell>
        </row>
        <row r="22">
          <cell r="E22">
            <v>100.4</v>
          </cell>
        </row>
        <row r="23">
          <cell r="E23">
            <v>62.1</v>
          </cell>
        </row>
        <row r="24">
          <cell r="E24">
            <v>113.9</v>
          </cell>
        </row>
        <row r="25">
          <cell r="E25">
            <v>126.4</v>
          </cell>
        </row>
        <row r="26">
          <cell r="E26">
            <v>115.9</v>
          </cell>
        </row>
        <row r="27">
          <cell r="E27">
            <v>135.1</v>
          </cell>
        </row>
        <row r="28">
          <cell r="E28">
            <v>144.1</v>
          </cell>
        </row>
        <row r="29">
          <cell r="E29">
            <v>132.9</v>
          </cell>
        </row>
      </sheetData>
      <sheetData sheetId="13">
        <row r="2">
          <cell r="B2">
            <v>434</v>
          </cell>
          <cell r="E2">
            <v>341</v>
          </cell>
        </row>
        <row r="3">
          <cell r="N3">
            <v>231.76190476190476</v>
          </cell>
        </row>
        <row r="4">
          <cell r="E4">
            <v>21</v>
          </cell>
        </row>
        <row r="5">
          <cell r="E5">
            <v>430</v>
          </cell>
        </row>
        <row r="6">
          <cell r="E6">
            <v>248</v>
          </cell>
        </row>
        <row r="7">
          <cell r="E7">
            <v>7</v>
          </cell>
        </row>
        <row r="9">
          <cell r="E9">
            <v>195</v>
          </cell>
        </row>
        <row r="11">
          <cell r="E11">
            <v>686</v>
          </cell>
        </row>
        <row r="12">
          <cell r="E12">
            <v>269</v>
          </cell>
        </row>
        <row r="13">
          <cell r="E13">
            <v>82</v>
          </cell>
        </row>
        <row r="14">
          <cell r="E14">
            <v>2</v>
          </cell>
        </row>
        <row r="15">
          <cell r="E15">
            <v>95</v>
          </cell>
        </row>
        <row r="16">
          <cell r="E16">
            <v>163</v>
          </cell>
        </row>
        <row r="17">
          <cell r="E17">
            <v>150</v>
          </cell>
        </row>
        <row r="18">
          <cell r="E18">
            <v>1</v>
          </cell>
        </row>
        <row r="20">
          <cell r="E20">
            <v>778</v>
          </cell>
        </row>
        <row r="22">
          <cell r="E22">
            <v>175</v>
          </cell>
        </row>
        <row r="23">
          <cell r="E23">
            <v>199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125</v>
          </cell>
        </row>
        <row r="27">
          <cell r="E27">
            <v>580</v>
          </cell>
        </row>
        <row r="29">
          <cell r="E29">
            <v>202</v>
          </cell>
        </row>
      </sheetData>
      <sheetData sheetId="14">
        <row r="2">
          <cell r="B2">
            <v>15.55</v>
          </cell>
        </row>
      </sheetData>
      <sheetData sheetId="15">
        <row r="2">
          <cell r="B2">
            <v>72.7</v>
          </cell>
          <cell r="E2">
            <v>65.900000000000006</v>
          </cell>
        </row>
        <row r="3">
          <cell r="E3">
            <v>75.599999999999994</v>
          </cell>
        </row>
        <row r="4">
          <cell r="E4">
            <v>45.1</v>
          </cell>
        </row>
        <row r="5">
          <cell r="E5">
            <v>46</v>
          </cell>
        </row>
        <row r="6">
          <cell r="E6">
            <v>96.3</v>
          </cell>
        </row>
        <row r="7">
          <cell r="E7">
            <v>26.9</v>
          </cell>
        </row>
        <row r="8">
          <cell r="E8">
            <v>-19.7</v>
          </cell>
        </row>
        <row r="9">
          <cell r="E9">
            <v>22</v>
          </cell>
        </row>
        <row r="10">
          <cell r="E10">
            <v>53.6</v>
          </cell>
        </row>
        <row r="11">
          <cell r="E11">
            <v>50.8</v>
          </cell>
        </row>
        <row r="12">
          <cell r="E12">
            <v>67.599999999999994</v>
          </cell>
        </row>
        <row r="13">
          <cell r="E13">
            <v>79.099999999999994</v>
          </cell>
        </row>
        <row r="14">
          <cell r="E14">
            <v>36.200000000000003</v>
          </cell>
        </row>
        <row r="15">
          <cell r="E15">
            <v>88.5</v>
          </cell>
        </row>
        <row r="16">
          <cell r="E16">
            <v>49.9</v>
          </cell>
        </row>
        <row r="17">
          <cell r="E17">
            <v>97.5</v>
          </cell>
        </row>
        <row r="18">
          <cell r="E18">
            <v>60.4</v>
          </cell>
        </row>
        <row r="19">
          <cell r="E19">
            <v>99.9</v>
          </cell>
        </row>
        <row r="20">
          <cell r="E20">
            <v>61.3</v>
          </cell>
        </row>
        <row r="21">
          <cell r="E21">
            <v>31.6</v>
          </cell>
        </row>
        <row r="22">
          <cell r="E22">
            <v>81.400000000000006</v>
          </cell>
        </row>
        <row r="23">
          <cell r="E23">
            <v>20.3</v>
          </cell>
        </row>
        <row r="24">
          <cell r="E24">
            <v>66.5</v>
          </cell>
        </row>
        <row r="25">
          <cell r="E25">
            <v>48.2</v>
          </cell>
        </row>
        <row r="26">
          <cell r="E26">
            <v>37.1</v>
          </cell>
        </row>
        <row r="27">
          <cell r="E27">
            <v>57</v>
          </cell>
        </row>
        <row r="28">
          <cell r="E28">
            <v>26.9</v>
          </cell>
        </row>
        <row r="29">
          <cell r="E29">
            <v>80.8</v>
          </cell>
        </row>
      </sheetData>
      <sheetData sheetId="16">
        <row r="2">
          <cell r="B2">
            <v>97.8</v>
          </cell>
          <cell r="E2">
            <v>92.9</v>
          </cell>
        </row>
        <row r="3">
          <cell r="E3">
            <v>93.6</v>
          </cell>
        </row>
        <row r="4">
          <cell r="E4">
            <v>114.4</v>
          </cell>
        </row>
        <row r="5">
          <cell r="E5">
            <v>99.7</v>
          </cell>
        </row>
        <row r="6">
          <cell r="E6">
            <v>104.2</v>
          </cell>
        </row>
        <row r="7">
          <cell r="E7">
            <v>87.9</v>
          </cell>
        </row>
        <row r="8">
          <cell r="E8">
            <v>94.7</v>
          </cell>
        </row>
        <row r="9">
          <cell r="E9">
            <v>90.3</v>
          </cell>
        </row>
        <row r="10">
          <cell r="E10">
            <v>93.4</v>
          </cell>
        </row>
        <row r="11">
          <cell r="E11">
            <v>90.8</v>
          </cell>
        </row>
        <row r="12">
          <cell r="E12">
            <v>96.3</v>
          </cell>
        </row>
        <row r="13">
          <cell r="E13">
            <v>91.5</v>
          </cell>
        </row>
        <row r="14">
          <cell r="E14">
            <v>96</v>
          </cell>
        </row>
        <row r="15">
          <cell r="E15">
            <v>92.8</v>
          </cell>
        </row>
        <row r="16">
          <cell r="E16">
            <v>91.9</v>
          </cell>
        </row>
        <row r="17">
          <cell r="E17">
            <v>105.5</v>
          </cell>
        </row>
        <row r="18">
          <cell r="E18">
            <v>89.4</v>
          </cell>
        </row>
        <row r="19">
          <cell r="E19">
            <v>90</v>
          </cell>
        </row>
        <row r="20">
          <cell r="E20">
            <v>94.8</v>
          </cell>
        </row>
        <row r="21">
          <cell r="E21">
            <v>94.1</v>
          </cell>
        </row>
        <row r="22">
          <cell r="E22">
            <v>88.4</v>
          </cell>
        </row>
        <row r="23">
          <cell r="E23">
            <v>94.9</v>
          </cell>
        </row>
        <row r="24">
          <cell r="E24">
            <v>95.9</v>
          </cell>
        </row>
        <row r="25">
          <cell r="E25">
            <v>96.2</v>
          </cell>
        </row>
        <row r="26">
          <cell r="E26">
            <v>94.7</v>
          </cell>
        </row>
        <row r="27">
          <cell r="E27">
            <v>86.7</v>
          </cell>
        </row>
        <row r="28">
          <cell r="E28">
            <v>97</v>
          </cell>
        </row>
        <row r="29">
          <cell r="E29">
            <v>89.2</v>
          </cell>
        </row>
      </sheetData>
      <sheetData sheetId="17">
        <row r="2">
          <cell r="B2" t="str">
            <v>:</v>
          </cell>
          <cell r="E2">
            <v>1.8</v>
          </cell>
        </row>
        <row r="3">
          <cell r="E3">
            <v>6.8</v>
          </cell>
        </row>
        <row r="4">
          <cell r="E4">
            <v>59.6</v>
          </cell>
        </row>
        <row r="5">
          <cell r="E5">
            <v>13.1</v>
          </cell>
        </row>
        <row r="6">
          <cell r="E6">
            <v>22</v>
          </cell>
        </row>
        <row r="7">
          <cell r="E7">
            <v>15.9</v>
          </cell>
        </row>
        <row r="8">
          <cell r="E8">
            <v>2.8</v>
          </cell>
        </row>
        <row r="9">
          <cell r="E9">
            <v>41.1</v>
          </cell>
        </row>
        <row r="10">
          <cell r="E10">
            <v>11.1</v>
          </cell>
        </row>
        <row r="11">
          <cell r="E11">
            <v>4.5999999999999996</v>
          </cell>
        </row>
        <row r="12">
          <cell r="E12">
            <v>38.1</v>
          </cell>
        </row>
        <row r="13">
          <cell r="E13">
            <v>9.9</v>
          </cell>
        </row>
        <row r="14">
          <cell r="E14">
            <v>2.2999999999999998</v>
          </cell>
        </row>
        <row r="15">
          <cell r="E15">
            <v>7.6</v>
          </cell>
        </row>
        <row r="16">
          <cell r="E16">
            <v>7</v>
          </cell>
        </row>
        <row r="17">
          <cell r="E17">
            <v>3.5</v>
          </cell>
        </row>
        <row r="18">
          <cell r="E18">
            <v>3</v>
          </cell>
        </row>
        <row r="19">
          <cell r="E19">
            <v>19.399999999999999</v>
          </cell>
        </row>
        <row r="20">
          <cell r="E20">
            <v>4.8</v>
          </cell>
        </row>
        <row r="21">
          <cell r="E21">
            <v>21.1</v>
          </cell>
        </row>
        <row r="22">
          <cell r="E22">
            <v>7.5</v>
          </cell>
        </row>
        <row r="23">
          <cell r="E23">
            <v>21.8</v>
          </cell>
        </row>
        <row r="24">
          <cell r="E24">
            <v>12.6</v>
          </cell>
        </row>
        <row r="25">
          <cell r="E25">
            <v>5.3</v>
          </cell>
        </row>
        <row r="26">
          <cell r="E26">
            <v>2.9</v>
          </cell>
        </row>
        <row r="27">
          <cell r="E27">
            <v>3</v>
          </cell>
        </row>
        <row r="28">
          <cell r="E28">
            <v>6.4</v>
          </cell>
        </row>
        <row r="29">
          <cell r="E29">
            <v>4</v>
          </cell>
        </row>
      </sheetData>
      <sheetData sheetId="18">
        <row r="2">
          <cell r="B2" t="str">
            <v>:</v>
          </cell>
          <cell r="E2">
            <v>4</v>
          </cell>
        </row>
        <row r="3">
          <cell r="E3">
            <v>3.9</v>
          </cell>
        </row>
        <row r="4">
          <cell r="E4">
            <v>8.1999999999999993</v>
          </cell>
        </row>
        <row r="5">
          <cell r="E5">
            <v>9.4</v>
          </cell>
        </row>
        <row r="6">
          <cell r="E6">
            <v>4</v>
          </cell>
        </row>
        <row r="7">
          <cell r="E7">
            <v>4</v>
          </cell>
        </row>
        <row r="8">
          <cell r="E8">
            <v>6.7</v>
          </cell>
        </row>
        <row r="9">
          <cell r="E9">
            <v>11.6</v>
          </cell>
        </row>
        <row r="10">
          <cell r="E10">
            <v>8.6999999999999993</v>
          </cell>
        </row>
        <row r="11">
          <cell r="E11">
            <v>4.8</v>
          </cell>
        </row>
        <row r="12">
          <cell r="E12">
            <v>8.4</v>
          </cell>
        </row>
        <row r="13">
          <cell r="E13">
            <v>4.2</v>
          </cell>
        </row>
        <row r="14">
          <cell r="E14">
            <v>1.9</v>
          </cell>
        </row>
        <row r="15">
          <cell r="E15">
            <v>6</v>
          </cell>
        </row>
        <row r="16">
          <cell r="E16">
            <v>8.6999999999999993</v>
          </cell>
        </row>
        <row r="17">
          <cell r="E17">
            <v>4.9000000000000004</v>
          </cell>
        </row>
        <row r="18">
          <cell r="E18">
            <v>12.3</v>
          </cell>
        </row>
        <row r="19">
          <cell r="E19">
            <v>5.4</v>
          </cell>
        </row>
        <row r="20">
          <cell r="E20">
            <v>2.7</v>
          </cell>
        </row>
        <row r="21">
          <cell r="E21">
            <v>6.6</v>
          </cell>
        </row>
        <row r="22">
          <cell r="E22">
            <v>6.9</v>
          </cell>
        </row>
        <row r="23">
          <cell r="E23">
            <v>8</v>
          </cell>
        </row>
        <row r="24">
          <cell r="E24">
            <v>6.6</v>
          </cell>
        </row>
        <row r="25">
          <cell r="E25">
            <v>7.2</v>
          </cell>
        </row>
        <row r="26">
          <cell r="E26">
            <v>4.5</v>
          </cell>
        </row>
        <row r="27">
          <cell r="E27">
            <v>6.3</v>
          </cell>
        </row>
        <row r="28">
          <cell r="E28">
            <v>2.2999999999999998</v>
          </cell>
        </row>
        <row r="29">
          <cell r="E29">
            <v>3.7</v>
          </cell>
        </row>
      </sheetData>
      <sheetData sheetId="19">
        <row r="2">
          <cell r="B2">
            <v>18.7</v>
          </cell>
          <cell r="E2">
            <v>20.9</v>
          </cell>
        </row>
        <row r="3">
          <cell r="E3">
            <v>19.399999999999999</v>
          </cell>
        </row>
        <row r="4">
          <cell r="E4">
            <v>16.2</v>
          </cell>
        </row>
        <row r="5">
          <cell r="N5">
            <v>9.8571428571428577</v>
          </cell>
        </row>
        <row r="6">
          <cell r="E6">
            <v>30.6</v>
          </cell>
        </row>
        <row r="7">
          <cell r="E7">
            <v>18.7</v>
          </cell>
        </row>
        <row r="8">
          <cell r="E8">
            <v>19.399999999999999</v>
          </cell>
        </row>
        <row r="9">
          <cell r="E9">
            <v>12.7</v>
          </cell>
        </row>
        <row r="10">
          <cell r="E10">
            <v>14.9</v>
          </cell>
        </row>
        <row r="11">
          <cell r="E11">
            <v>18.899999999999999</v>
          </cell>
        </row>
        <row r="12">
          <cell r="E12">
            <v>23.5</v>
          </cell>
        </row>
        <row r="13">
          <cell r="E13">
            <v>22.4</v>
          </cell>
        </row>
        <row r="14">
          <cell r="E14">
            <v>25.3</v>
          </cell>
        </row>
        <row r="15">
          <cell r="E15">
            <v>10.4</v>
          </cell>
        </row>
        <row r="16">
          <cell r="E16">
            <v>15.7</v>
          </cell>
        </row>
        <row r="17">
          <cell r="E17">
            <v>21.2</v>
          </cell>
        </row>
        <row r="18">
          <cell r="E18">
            <v>19.3</v>
          </cell>
        </row>
        <row r="19">
          <cell r="E19">
            <v>28.2</v>
          </cell>
        </row>
        <row r="20">
          <cell r="E20">
            <v>25.8</v>
          </cell>
        </row>
        <row r="21">
          <cell r="E21">
            <v>17.7</v>
          </cell>
        </row>
        <row r="22">
          <cell r="E22">
            <v>23.9</v>
          </cell>
        </row>
        <row r="23">
          <cell r="E23">
            <v>35.1</v>
          </cell>
        </row>
        <row r="24">
          <cell r="E24">
            <v>21.9</v>
          </cell>
        </row>
        <row r="25">
          <cell r="E25">
            <v>16.7</v>
          </cell>
        </row>
        <row r="26">
          <cell r="E26">
            <v>14.3</v>
          </cell>
        </row>
        <row r="27">
          <cell r="E27">
            <v>13.2</v>
          </cell>
        </row>
        <row r="28">
          <cell r="E28">
            <v>20.5</v>
          </cell>
        </row>
        <row r="29">
          <cell r="E29">
            <v>26.1</v>
          </cell>
        </row>
      </sheetData>
      <sheetData sheetId="20">
        <row r="2">
          <cell r="B2">
            <v>24.8</v>
          </cell>
          <cell r="E2">
            <v>21</v>
          </cell>
        </row>
        <row r="3">
          <cell r="E3">
            <v>15.1</v>
          </cell>
        </row>
        <row r="4">
          <cell r="E4">
            <v>16.399999999999999</v>
          </cell>
        </row>
        <row r="5">
          <cell r="E5">
            <v>12.3</v>
          </cell>
        </row>
        <row r="6">
          <cell r="E6">
            <v>30.7</v>
          </cell>
        </row>
        <row r="7">
          <cell r="E7">
            <v>16.899999999999999</v>
          </cell>
        </row>
        <row r="8">
          <cell r="E8">
            <v>22.5</v>
          </cell>
        </row>
        <row r="9">
          <cell r="E9">
            <v>24.7</v>
          </cell>
        </row>
        <row r="10">
          <cell r="E10">
            <v>32</v>
          </cell>
        </row>
        <row r="11">
          <cell r="E11">
            <v>12.4</v>
          </cell>
        </row>
        <row r="12">
          <cell r="E12">
            <v>17.8</v>
          </cell>
        </row>
        <row r="13">
          <cell r="E13">
            <v>14.3</v>
          </cell>
        </row>
        <row r="14">
          <cell r="E14">
            <v>11.6</v>
          </cell>
        </row>
        <row r="15">
          <cell r="E15">
            <v>27.1</v>
          </cell>
        </row>
        <row r="16">
          <cell r="E16">
            <v>11</v>
          </cell>
        </row>
        <row r="17">
          <cell r="E17">
            <v>21.8</v>
          </cell>
        </row>
        <row r="18">
          <cell r="E18">
            <v>14.9</v>
          </cell>
        </row>
        <row r="19">
          <cell r="E19">
            <v>8.1999999999999993</v>
          </cell>
        </row>
        <row r="20">
          <cell r="E20">
            <v>15.4</v>
          </cell>
        </row>
        <row r="21">
          <cell r="E21">
            <v>16.2</v>
          </cell>
        </row>
        <row r="22">
          <cell r="E22">
            <v>20</v>
          </cell>
        </row>
        <row r="23">
          <cell r="E23">
            <v>21.2</v>
          </cell>
        </row>
        <row r="24">
          <cell r="E24">
            <v>13.6</v>
          </cell>
        </row>
        <row r="25">
          <cell r="E25">
            <v>17</v>
          </cell>
        </row>
        <row r="26">
          <cell r="E26">
            <v>19</v>
          </cell>
        </row>
        <row r="27">
          <cell r="E27">
            <v>10.9</v>
          </cell>
        </row>
        <row r="28">
          <cell r="E28">
            <v>9.5</v>
          </cell>
        </row>
        <row r="29">
          <cell r="E29">
            <v>12.3</v>
          </cell>
        </row>
      </sheetData>
      <sheetData sheetId="21">
        <row r="2">
          <cell r="B2">
            <v>2</v>
          </cell>
          <cell r="E2">
            <v>0</v>
          </cell>
        </row>
        <row r="3">
          <cell r="E3">
            <v>2</v>
          </cell>
        </row>
        <row r="4">
          <cell r="E4">
            <v>-4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-5</v>
          </cell>
        </row>
        <row r="8">
          <cell r="E8">
            <v>7</v>
          </cell>
        </row>
        <row r="9">
          <cell r="E9">
            <v>-6</v>
          </cell>
        </row>
        <row r="10">
          <cell r="E10">
            <v>2</v>
          </cell>
        </row>
        <row r="11">
          <cell r="E11">
            <v>-2</v>
          </cell>
        </row>
        <row r="12">
          <cell r="E12">
            <v>3</v>
          </cell>
        </row>
        <row r="13">
          <cell r="E13">
            <v>-1</v>
          </cell>
        </row>
        <row r="14">
          <cell r="E14">
            <v>6</v>
          </cell>
        </row>
        <row r="15">
          <cell r="E15">
            <v>0</v>
          </cell>
        </row>
        <row r="16">
          <cell r="E16">
            <v>-1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36</v>
          </cell>
        </row>
        <row r="20">
          <cell r="E20">
            <v>-5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1</v>
          </cell>
        </row>
        <row r="24">
          <cell r="E24">
            <v>-5</v>
          </cell>
        </row>
        <row r="25">
          <cell r="E25">
            <v>2</v>
          </cell>
        </row>
        <row r="26">
          <cell r="E26">
            <v>-2</v>
          </cell>
        </row>
        <row r="27">
          <cell r="E27">
            <v>-3</v>
          </cell>
        </row>
        <row r="28">
          <cell r="N28">
            <v>-0.54545454545454541</v>
          </cell>
        </row>
        <row r="29">
          <cell r="E29">
            <v>0</v>
          </cell>
        </row>
      </sheetData>
      <sheetData sheetId="22">
        <row r="2">
          <cell r="B2">
            <v>597</v>
          </cell>
          <cell r="E2">
            <v>590</v>
          </cell>
        </row>
        <row r="3">
          <cell r="E3">
            <v>467</v>
          </cell>
        </row>
        <row r="4">
          <cell r="E4">
            <v>598</v>
          </cell>
        </row>
        <row r="5">
          <cell r="E5">
            <v>405</v>
          </cell>
        </row>
        <row r="6">
          <cell r="E6">
            <v>729</v>
          </cell>
        </row>
        <row r="7">
          <cell r="E7">
            <v>317</v>
          </cell>
        </row>
        <row r="8">
          <cell r="E8">
            <v>762</v>
          </cell>
        </row>
        <row r="9">
          <cell r="E9">
            <v>339</v>
          </cell>
        </row>
        <row r="10">
          <cell r="E10">
            <v>480</v>
          </cell>
        </row>
        <row r="11">
          <cell r="E11">
            <v>535</v>
          </cell>
        </row>
        <row r="12">
          <cell r="E12">
            <v>464</v>
          </cell>
        </row>
        <row r="13">
          <cell r="E13">
            <v>542</v>
          </cell>
        </row>
        <row r="14">
          <cell r="E14">
            <v>589</v>
          </cell>
        </row>
        <row r="15">
          <cell r="E15">
            <v>651</v>
          </cell>
        </row>
        <row r="16">
          <cell r="E16">
            <v>381</v>
          </cell>
        </row>
        <row r="17">
          <cell r="E17">
            <v>679</v>
          </cell>
        </row>
        <row r="18">
          <cell r="E18">
            <v>352</v>
          </cell>
        </row>
        <row r="19">
          <cell r="E19">
            <v>649</v>
          </cell>
        </row>
        <row r="20">
          <cell r="E20">
            <v>592</v>
          </cell>
        </row>
        <row r="21">
          <cell r="E21">
            <v>316</v>
          </cell>
        </row>
        <row r="22">
          <cell r="E22">
            <v>520</v>
          </cell>
        </row>
        <row r="23">
          <cell r="E23">
            <v>381</v>
          </cell>
        </row>
        <row r="24">
          <cell r="E24">
            <v>307</v>
          </cell>
        </row>
        <row r="25">
          <cell r="E25">
            <v>524</v>
          </cell>
        </row>
        <row r="26">
          <cell r="E26">
            <v>470</v>
          </cell>
        </row>
        <row r="27">
          <cell r="E27">
            <v>430</v>
          </cell>
        </row>
        <row r="28">
          <cell r="E28">
            <v>522</v>
          </cell>
        </row>
        <row r="29">
          <cell r="E29">
            <v>543</v>
          </cell>
        </row>
      </sheetData>
      <sheetData sheetId="23">
        <row r="2">
          <cell r="B2">
            <v>25.4</v>
          </cell>
          <cell r="E2">
            <v>30</v>
          </cell>
        </row>
        <row r="3">
          <cell r="E3">
            <v>4.7</v>
          </cell>
        </row>
        <row r="4">
          <cell r="E4">
            <v>12.1</v>
          </cell>
        </row>
        <row r="5">
          <cell r="E5">
            <v>23.6</v>
          </cell>
        </row>
        <row r="6">
          <cell r="E6">
            <v>5.6</v>
          </cell>
        </row>
        <row r="7">
          <cell r="E7">
            <v>9.9</v>
          </cell>
        </row>
        <row r="8">
          <cell r="E8">
            <v>20</v>
          </cell>
        </row>
        <row r="9">
          <cell r="E9">
            <v>23</v>
          </cell>
        </row>
        <row r="10">
          <cell r="E10">
            <v>31.3</v>
          </cell>
        </row>
        <row r="11">
          <cell r="E11">
            <v>12.3</v>
          </cell>
        </row>
        <row r="12">
          <cell r="E12">
            <v>8.5</v>
          </cell>
        </row>
        <row r="13">
          <cell r="E13">
            <v>13</v>
          </cell>
        </row>
        <row r="14">
          <cell r="E14">
            <v>4.3</v>
          </cell>
        </row>
        <row r="15">
          <cell r="E15">
            <v>5.0999999999999996</v>
          </cell>
        </row>
        <row r="16">
          <cell r="E16">
            <v>19.8</v>
          </cell>
        </row>
        <row r="17">
          <cell r="E17">
            <v>2.9</v>
          </cell>
        </row>
        <row r="18">
          <cell r="E18">
            <v>34.299999999999997</v>
          </cell>
        </row>
        <row r="19">
          <cell r="E19">
            <v>0.2</v>
          </cell>
        </row>
        <row r="20">
          <cell r="E20">
            <v>9.9</v>
          </cell>
        </row>
        <row r="21">
          <cell r="E21">
            <v>8.6999999999999993</v>
          </cell>
        </row>
        <row r="22">
          <cell r="E22">
            <v>24.4</v>
          </cell>
        </row>
        <row r="23">
          <cell r="E23">
            <v>22.7</v>
          </cell>
        </row>
        <row r="24">
          <cell r="E24">
            <v>9.4</v>
          </cell>
        </row>
        <row r="25">
          <cell r="E25">
            <v>20.100000000000001</v>
          </cell>
        </row>
        <row r="26">
          <cell r="E26">
            <v>48.2</v>
          </cell>
        </row>
        <row r="27">
          <cell r="E27">
            <v>11.7</v>
          </cell>
        </row>
        <row r="28">
          <cell r="E28">
            <v>3.3</v>
          </cell>
        </row>
        <row r="29">
          <cell r="E29">
            <v>12.8</v>
          </cell>
        </row>
      </sheetData>
      <sheetData sheetId="24">
        <row r="2">
          <cell r="B2">
            <v>13</v>
          </cell>
          <cell r="E2">
            <v>21.2</v>
          </cell>
        </row>
        <row r="3">
          <cell r="E3">
            <v>7.6</v>
          </cell>
        </row>
        <row r="4">
          <cell r="E4">
            <v>25.9</v>
          </cell>
        </row>
        <row r="5">
          <cell r="E5">
            <v>27</v>
          </cell>
        </row>
        <row r="6">
          <cell r="E6">
            <v>184.3</v>
          </cell>
        </row>
        <row r="7">
          <cell r="E7">
            <v>7</v>
          </cell>
        </row>
        <row r="8">
          <cell r="E8">
            <v>3.3</v>
          </cell>
        </row>
        <row r="9">
          <cell r="E9">
            <v>9.8000000000000007</v>
          </cell>
        </row>
        <row r="10">
          <cell r="E10">
            <v>63</v>
          </cell>
        </row>
        <row r="11">
          <cell r="E11">
            <v>132.4</v>
          </cell>
        </row>
        <row r="12">
          <cell r="E12">
            <v>11.8</v>
          </cell>
        </row>
        <row r="13">
          <cell r="E13">
            <v>112.9</v>
          </cell>
        </row>
        <row r="14">
          <cell r="E14">
            <v>0.4</v>
          </cell>
        </row>
        <row r="15">
          <cell r="E15">
            <v>12.7</v>
          </cell>
        </row>
        <row r="16">
          <cell r="E16">
            <v>10</v>
          </cell>
        </row>
        <row r="17">
          <cell r="E17">
            <v>1.1000000000000001</v>
          </cell>
        </row>
        <row r="18">
          <cell r="E18">
            <v>23.9</v>
          </cell>
        </row>
        <row r="19">
          <cell r="E19">
            <v>0</v>
          </cell>
        </row>
        <row r="20">
          <cell r="E20">
            <v>28.4</v>
          </cell>
        </row>
        <row r="21">
          <cell r="E21">
            <v>48.7</v>
          </cell>
        </row>
        <row r="22">
          <cell r="E22">
            <v>59.3</v>
          </cell>
        </row>
        <row r="23">
          <cell r="E23">
            <v>32</v>
          </cell>
        </row>
        <row r="24">
          <cell r="E24">
            <v>39.1</v>
          </cell>
        </row>
        <row r="25">
          <cell r="E25">
            <v>6.6</v>
          </cell>
        </row>
        <row r="26">
          <cell r="E26">
            <v>7.5</v>
          </cell>
        </row>
        <row r="27">
          <cell r="E27">
            <v>69.400000000000006</v>
          </cell>
        </row>
        <row r="28">
          <cell r="E28">
            <v>99.5</v>
          </cell>
        </row>
        <row r="29">
          <cell r="E29">
            <v>52.8</v>
          </cell>
        </row>
      </sheetData>
      <sheetData sheetId="25">
        <row r="2">
          <cell r="B2">
            <v>16.7</v>
          </cell>
          <cell r="E2">
            <v>18.5</v>
          </cell>
        </row>
        <row r="3">
          <cell r="E3">
            <v>3</v>
          </cell>
        </row>
        <row r="4">
          <cell r="E4">
            <v>0.2</v>
          </cell>
        </row>
        <row r="5">
          <cell r="N5">
            <v>4.1100000000000003</v>
          </cell>
        </row>
        <row r="6">
          <cell r="E6">
            <v>2.6</v>
          </cell>
        </row>
        <row r="7">
          <cell r="E7">
            <v>10.6</v>
          </cell>
        </row>
        <row r="8">
          <cell r="E8">
            <v>5.9</v>
          </cell>
        </row>
        <row r="9">
          <cell r="E9">
            <v>11</v>
          </cell>
        </row>
        <row r="10">
          <cell r="E10">
            <v>7.2</v>
          </cell>
        </row>
        <row r="11">
          <cell r="E11">
            <v>1.9</v>
          </cell>
        </row>
        <row r="12">
          <cell r="E12">
            <v>8.5</v>
          </cell>
        </row>
        <row r="13">
          <cell r="E13">
            <v>6.6</v>
          </cell>
        </row>
        <row r="14">
          <cell r="E14">
            <v>2.6</v>
          </cell>
        </row>
        <row r="15">
          <cell r="E15">
            <v>1.1000000000000001</v>
          </cell>
        </row>
        <row r="16">
          <cell r="E16">
            <v>4.8</v>
          </cell>
        </row>
        <row r="17">
          <cell r="E17">
            <v>2.7</v>
          </cell>
        </row>
        <row r="18">
          <cell r="E18">
            <v>8.6999999999999993</v>
          </cell>
        </row>
        <row r="19">
          <cell r="E19">
            <v>0.5</v>
          </cell>
        </row>
        <row r="20">
          <cell r="E20">
            <v>5.6</v>
          </cell>
        </row>
        <row r="21">
          <cell r="E21">
            <v>2.2999999999999998</v>
          </cell>
        </row>
        <row r="22">
          <cell r="E22">
            <v>4.3</v>
          </cell>
        </row>
        <row r="23">
          <cell r="E23">
            <v>1.2</v>
          </cell>
        </row>
        <row r="24">
          <cell r="E24">
            <v>7.5</v>
          </cell>
        </row>
        <row r="25">
          <cell r="E25">
            <v>6.3</v>
          </cell>
        </row>
        <row r="26">
          <cell r="E26">
            <v>12.8</v>
          </cell>
        </row>
        <row r="27">
          <cell r="E27">
            <v>2.4</v>
          </cell>
        </row>
        <row r="28">
          <cell r="E28">
            <v>4.2</v>
          </cell>
        </row>
        <row r="29">
          <cell r="E29">
            <v>8.1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  <cell r="E2">
            <v>0.31</v>
          </cell>
        </row>
        <row r="3">
          <cell r="E3">
            <v>0.22</v>
          </cell>
        </row>
        <row r="4">
          <cell r="E4">
            <v>0.77</v>
          </cell>
        </row>
        <row r="5">
          <cell r="E5">
            <v>0.85</v>
          </cell>
        </row>
        <row r="6">
          <cell r="E6">
            <v>0.4</v>
          </cell>
        </row>
        <row r="7">
          <cell r="E7">
            <v>0.79</v>
          </cell>
        </row>
        <row r="8">
          <cell r="E8">
            <v>0.4</v>
          </cell>
        </row>
        <row r="9">
          <cell r="E9">
            <v>0.46</v>
          </cell>
        </row>
        <row r="10">
          <cell r="E10">
            <v>0.42</v>
          </cell>
        </row>
        <row r="11">
          <cell r="K11">
            <v>0.14000000000000001</v>
          </cell>
        </row>
        <row r="12">
          <cell r="E12">
            <v>0.4</v>
          </cell>
        </row>
        <row r="13">
          <cell r="E13">
            <v>0.25</v>
          </cell>
        </row>
        <row r="14">
          <cell r="E14">
            <v>0.28999999999999998</v>
          </cell>
        </row>
        <row r="15">
          <cell r="E15">
            <v>0.4</v>
          </cell>
        </row>
        <row r="16">
          <cell r="E16">
            <v>0.45</v>
          </cell>
        </row>
        <row r="17">
          <cell r="E17">
            <v>0.4</v>
          </cell>
        </row>
        <row r="18">
          <cell r="E18">
            <v>0.42</v>
          </cell>
        </row>
        <row r="19">
          <cell r="E19">
            <v>0.4</v>
          </cell>
        </row>
        <row r="20">
          <cell r="E20">
            <v>0.5</v>
          </cell>
        </row>
        <row r="21">
          <cell r="E21">
            <v>0.8</v>
          </cell>
        </row>
        <row r="22">
          <cell r="E22">
            <v>0.25</v>
          </cell>
        </row>
        <row r="23">
          <cell r="E23">
            <v>0.69</v>
          </cell>
        </row>
        <row r="24">
          <cell r="E24">
            <v>0.61</v>
          </cell>
        </row>
        <row r="25">
          <cell r="E25">
            <v>0.8</v>
          </cell>
        </row>
        <row r="26">
          <cell r="E26">
            <v>0.34</v>
          </cell>
        </row>
        <row r="27">
          <cell r="E27">
            <v>0.66</v>
          </cell>
        </row>
        <row r="28">
          <cell r="E28">
            <v>0.27</v>
          </cell>
        </row>
        <row r="29">
          <cell r="E29">
            <v>0.71</v>
          </cell>
        </row>
      </sheetData>
      <sheetData sheetId="28">
        <row r="2">
          <cell r="B2">
            <v>2.4300000000000002</v>
          </cell>
          <cell r="E2">
            <v>2.35</v>
          </cell>
        </row>
        <row r="3">
          <cell r="E3">
            <v>2.1800000000000002</v>
          </cell>
        </row>
        <row r="4">
          <cell r="E4">
            <v>2.85</v>
          </cell>
        </row>
        <row r="5">
          <cell r="E5">
            <v>2.8</v>
          </cell>
        </row>
        <row r="6">
          <cell r="E6">
            <v>2.78</v>
          </cell>
        </row>
        <row r="7">
          <cell r="E7">
            <v>2.31</v>
          </cell>
        </row>
        <row r="8">
          <cell r="E8">
            <v>3.99</v>
          </cell>
        </row>
        <row r="9">
          <cell r="E9">
            <v>2.94</v>
          </cell>
        </row>
        <row r="10">
          <cell r="E10">
            <v>2.5299999999999998</v>
          </cell>
        </row>
        <row r="11">
          <cell r="E11">
            <v>1.87</v>
          </cell>
        </row>
        <row r="12">
          <cell r="E12">
            <v>2.08</v>
          </cell>
        </row>
        <row r="13">
          <cell r="E13">
            <v>1.61</v>
          </cell>
        </row>
        <row r="14">
          <cell r="E14">
            <v>3.51</v>
          </cell>
        </row>
        <row r="15">
          <cell r="E15">
            <v>2.2599999999999998</v>
          </cell>
        </row>
        <row r="16">
          <cell r="E16">
            <v>2.02</v>
          </cell>
        </row>
        <row r="17">
          <cell r="E17">
            <v>2.52</v>
          </cell>
        </row>
        <row r="18">
          <cell r="E18">
            <v>2.66</v>
          </cell>
        </row>
        <row r="19">
          <cell r="E19">
            <v>3.16</v>
          </cell>
        </row>
        <row r="20">
          <cell r="E20">
            <v>2.2599999999999998</v>
          </cell>
        </row>
        <row r="21">
          <cell r="E21">
            <v>2.5099999999999998</v>
          </cell>
        </row>
        <row r="22">
          <cell r="E22">
            <v>2.44</v>
          </cell>
        </row>
        <row r="23">
          <cell r="E23">
            <v>1.81</v>
          </cell>
        </row>
        <row r="24">
          <cell r="E24">
            <v>1.91</v>
          </cell>
        </row>
        <row r="25">
          <cell r="E25">
            <v>3.49</v>
          </cell>
        </row>
        <row r="26">
          <cell r="E26">
            <v>2.68</v>
          </cell>
        </row>
        <row r="27">
          <cell r="E27">
            <v>2.61</v>
          </cell>
        </row>
        <row r="28">
          <cell r="E28">
            <v>2.42</v>
          </cell>
        </row>
        <row r="29">
          <cell r="E29">
            <v>2.79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E2">
            <v>4.83</v>
          </cell>
        </row>
        <row r="3">
          <cell r="E3">
            <v>10.44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0.1</v>
          </cell>
        </row>
        <row r="7">
          <cell r="E7">
            <v>7.24</v>
          </cell>
        </row>
        <row r="8">
          <cell r="E8">
            <v>1.25</v>
          </cell>
        </row>
        <row r="9">
          <cell r="E9">
            <v>1</v>
          </cell>
        </row>
        <row r="10">
          <cell r="E10">
            <v>5.07</v>
          </cell>
        </row>
        <row r="11">
          <cell r="E11">
            <v>33.06</v>
          </cell>
        </row>
        <row r="12">
          <cell r="E12">
            <v>0</v>
          </cell>
        </row>
        <row r="13">
          <cell r="E13">
            <v>19.38</v>
          </cell>
        </row>
        <row r="14">
          <cell r="E14">
            <v>10.09</v>
          </cell>
        </row>
        <row r="15">
          <cell r="E15">
            <v>2.83</v>
          </cell>
        </row>
        <row r="16">
          <cell r="E16">
            <v>0</v>
          </cell>
        </row>
        <row r="17">
          <cell r="E17">
            <v>5.35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92.88</v>
          </cell>
        </row>
        <row r="21">
          <cell r="E21">
            <v>20.170000000000002</v>
          </cell>
        </row>
        <row r="22">
          <cell r="E22">
            <v>0</v>
          </cell>
        </row>
        <row r="23">
          <cell r="E23">
            <v>5.34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1.18</v>
          </cell>
        </row>
        <row r="27">
          <cell r="E27">
            <v>1.1000000000000001</v>
          </cell>
        </row>
        <row r="28">
          <cell r="E28">
            <v>20.28</v>
          </cell>
        </row>
        <row r="29">
          <cell r="E29">
            <v>34.979999999999997</v>
          </cell>
        </row>
      </sheetData>
      <sheetData sheetId="31">
        <row r="2">
          <cell r="B2">
            <v>0.12</v>
          </cell>
          <cell r="E2">
            <v>0.14000000000000001</v>
          </cell>
        </row>
        <row r="3">
          <cell r="E3">
            <v>0.18</v>
          </cell>
        </row>
        <row r="4">
          <cell r="E4">
            <v>0.27</v>
          </cell>
        </row>
        <row r="5">
          <cell r="E5">
            <v>0.23</v>
          </cell>
        </row>
        <row r="6">
          <cell r="E6">
            <v>0.09</v>
          </cell>
        </row>
        <row r="7">
          <cell r="E7">
            <v>0.31</v>
          </cell>
        </row>
        <row r="8">
          <cell r="E8">
            <v>0.06</v>
          </cell>
        </row>
        <row r="9">
          <cell r="E9">
            <v>0.15</v>
          </cell>
        </row>
        <row r="10">
          <cell r="E10">
            <v>0.34</v>
          </cell>
        </row>
        <row r="11">
          <cell r="E11">
            <v>0.36</v>
          </cell>
        </row>
        <row r="12">
          <cell r="E12">
            <v>0.16</v>
          </cell>
        </row>
        <row r="13">
          <cell r="E13">
            <v>0.27</v>
          </cell>
        </row>
        <row r="14">
          <cell r="E14">
            <v>0.21</v>
          </cell>
        </row>
        <row r="15">
          <cell r="E15">
            <v>0.08</v>
          </cell>
        </row>
        <row r="16">
          <cell r="E16">
            <v>0.19</v>
          </cell>
        </row>
        <row r="17">
          <cell r="E17">
            <v>0.27</v>
          </cell>
        </row>
        <row r="18">
          <cell r="E18">
            <v>0.11</v>
          </cell>
        </row>
        <row r="19">
          <cell r="E19">
            <v>0.02</v>
          </cell>
        </row>
        <row r="20">
          <cell r="E20">
            <v>0.4</v>
          </cell>
        </row>
        <row r="21">
          <cell r="E21">
            <v>0.23</v>
          </cell>
        </row>
        <row r="22">
          <cell r="E22">
            <v>0.12</v>
          </cell>
        </row>
        <row r="23">
          <cell r="E23">
            <v>0.16</v>
          </cell>
        </row>
        <row r="24">
          <cell r="E24">
            <v>0.16</v>
          </cell>
        </row>
        <row r="25">
          <cell r="E25">
            <v>0.38</v>
          </cell>
        </row>
        <row r="26">
          <cell r="E26">
            <v>0.15</v>
          </cell>
        </row>
        <row r="27">
          <cell r="E27">
            <v>0.23</v>
          </cell>
        </row>
        <row r="28">
          <cell r="E28">
            <v>0.16</v>
          </cell>
        </row>
        <row r="29">
          <cell r="E29">
            <v>0.16</v>
          </cell>
        </row>
      </sheetData>
      <sheetData sheetId="32">
        <row r="2">
          <cell r="B2">
            <v>9.8000000000000007</v>
          </cell>
          <cell r="E2">
            <v>10.7</v>
          </cell>
        </row>
        <row r="3">
          <cell r="E3">
            <v>21.9</v>
          </cell>
        </row>
        <row r="4">
          <cell r="E4">
            <v>15.1</v>
          </cell>
        </row>
        <row r="5">
          <cell r="E5">
            <v>25.4</v>
          </cell>
        </row>
        <row r="6">
          <cell r="E6">
            <v>13.8</v>
          </cell>
        </row>
        <row r="7">
          <cell r="E7">
            <v>16.600000000000001</v>
          </cell>
        </row>
        <row r="8">
          <cell r="E8">
            <v>11.8</v>
          </cell>
        </row>
        <row r="9">
          <cell r="E9">
            <v>27.4</v>
          </cell>
        </row>
        <row r="10">
          <cell r="E10">
            <v>21.5</v>
          </cell>
        </row>
        <row r="11">
          <cell r="E11">
            <v>23.6</v>
          </cell>
        </row>
        <row r="12">
          <cell r="E12">
            <v>25.7</v>
          </cell>
        </row>
        <row r="13">
          <cell r="E13">
            <v>37.700000000000003</v>
          </cell>
        </row>
        <row r="14">
          <cell r="E14">
            <v>10.199999999999999</v>
          </cell>
        </row>
        <row r="15">
          <cell r="E15">
            <v>24.5</v>
          </cell>
        </row>
        <row r="16">
          <cell r="E16">
            <v>29.6</v>
          </cell>
        </row>
        <row r="17">
          <cell r="E17">
            <v>16.5</v>
          </cell>
        </row>
        <row r="18">
          <cell r="E18">
            <v>33.299999999999997</v>
          </cell>
        </row>
        <row r="19">
          <cell r="E19">
            <v>15.2</v>
          </cell>
        </row>
        <row r="20">
          <cell r="E20">
            <v>11.1</v>
          </cell>
        </row>
        <row r="21">
          <cell r="E21">
            <v>20.6</v>
          </cell>
        </row>
        <row r="22">
          <cell r="E22">
            <v>25.3</v>
          </cell>
        </row>
        <row r="23">
          <cell r="E23">
            <v>20</v>
          </cell>
        </row>
        <row r="24">
          <cell r="E24">
            <v>27.6</v>
          </cell>
        </row>
        <row r="25">
          <cell r="E25">
            <v>13.6</v>
          </cell>
        </row>
        <row r="26">
          <cell r="E26">
            <v>25</v>
          </cell>
        </row>
        <row r="27">
          <cell r="E27">
            <v>26.4</v>
          </cell>
        </row>
        <row r="28">
          <cell r="E28">
            <v>19.100000000000001</v>
          </cell>
        </row>
        <row r="29">
          <cell r="E29">
            <v>25.3</v>
          </cell>
        </row>
      </sheetData>
      <sheetData sheetId="33">
        <row r="2">
          <cell r="B2">
            <v>17.8</v>
          </cell>
          <cell r="E2">
            <v>19.100000000000001</v>
          </cell>
        </row>
        <row r="3">
          <cell r="E3">
            <v>20.2</v>
          </cell>
        </row>
        <row r="4">
          <cell r="E4">
            <v>46.2</v>
          </cell>
        </row>
        <row r="5">
          <cell r="N5">
            <v>30.357142857142861</v>
          </cell>
        </row>
        <row r="6">
          <cell r="E6">
            <v>23.5</v>
          </cell>
        </row>
        <row r="7">
          <cell r="E7">
            <v>14</v>
          </cell>
        </row>
        <row r="8">
          <cell r="E8">
            <v>17.600000000000001</v>
          </cell>
        </row>
        <row r="9">
          <cell r="E9">
            <v>23.4</v>
          </cell>
        </row>
        <row r="10">
          <cell r="E10">
            <v>16.899999999999999</v>
          </cell>
        </row>
        <row r="11">
          <cell r="E11">
            <v>18.5</v>
          </cell>
        </row>
        <row r="12">
          <cell r="E12">
            <v>27.6</v>
          </cell>
        </row>
        <row r="13">
          <cell r="E13">
            <v>24.7</v>
          </cell>
        </row>
        <row r="14">
          <cell r="E14">
            <v>15.1</v>
          </cell>
        </row>
        <row r="15">
          <cell r="E15">
            <v>25.7</v>
          </cell>
        </row>
        <row r="16">
          <cell r="E16">
            <v>29.6</v>
          </cell>
        </row>
        <row r="17">
          <cell r="E17">
            <v>17.8</v>
          </cell>
        </row>
        <row r="18">
          <cell r="E18">
            <v>37.9</v>
          </cell>
        </row>
        <row r="19">
          <cell r="E19">
            <v>20.3</v>
          </cell>
        </row>
        <row r="20">
          <cell r="E20">
            <v>20</v>
          </cell>
        </row>
        <row r="21">
          <cell r="E21">
            <v>27.8</v>
          </cell>
        </row>
        <row r="22">
          <cell r="E22">
            <v>24.9</v>
          </cell>
        </row>
        <row r="23">
          <cell r="E23">
            <v>43</v>
          </cell>
        </row>
        <row r="24">
          <cell r="E24">
            <v>19.600000000000001</v>
          </cell>
        </row>
        <row r="25">
          <cell r="E25">
            <v>17.100000000000001</v>
          </cell>
        </row>
        <row r="26">
          <cell r="E26">
            <v>17.8</v>
          </cell>
        </row>
        <row r="27">
          <cell r="E27">
            <v>29.6</v>
          </cell>
        </row>
        <row r="28">
          <cell r="E28">
            <v>22</v>
          </cell>
        </row>
        <row r="29">
          <cell r="E29">
            <v>24.9</v>
          </cell>
        </row>
      </sheetData>
      <sheetData sheetId="34">
        <row r="2">
          <cell r="B2" t="str">
            <v>:</v>
          </cell>
          <cell r="E2">
            <v>169.6</v>
          </cell>
        </row>
        <row r="3">
          <cell r="E3">
            <v>85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E11">
            <v>418.8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E17">
            <v>8.8000000000000007</v>
          </cell>
        </row>
        <row r="18">
          <cell r="E18">
            <v>29.6</v>
          </cell>
        </row>
        <row r="19">
          <cell r="N19">
            <v>143.91419305977459</v>
          </cell>
        </row>
        <row r="20">
          <cell r="E20">
            <v>348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E23">
            <v>182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D29" sqref="AD29"/>
    </sheetView>
  </sheetViews>
  <sheetFormatPr defaultRowHeight="12.75" x14ac:dyDescent="0.2"/>
  <cols>
    <col min="1" max="1" width="13.85546875" customWidth="1"/>
    <col min="4" max="4" width="9.140625" style="8"/>
    <col min="8" max="8" width="9.140625" style="8"/>
    <col min="10" max="10" width="9.140625" style="8"/>
    <col min="20" max="20" width="9.140625" style="8"/>
    <col min="23" max="23" width="9.140625" style="8"/>
    <col min="25" max="25" width="9" customWidth="1"/>
  </cols>
  <sheetData>
    <row r="1" spans="1:33" x14ac:dyDescent="0.2">
      <c r="B1" t="s">
        <v>0</v>
      </c>
      <c r="C1" t="s">
        <v>1</v>
      </c>
      <c r="D1" s="8" t="s">
        <v>2</v>
      </c>
      <c r="E1" t="s">
        <v>3</v>
      </c>
      <c r="F1" t="s">
        <v>4</v>
      </c>
      <c r="G1" t="s">
        <v>5</v>
      </c>
      <c r="H1" s="8" t="s">
        <v>6</v>
      </c>
      <c r="I1" t="s">
        <v>7</v>
      </c>
      <c r="J1" s="8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23" t="s">
        <v>21</v>
      </c>
      <c r="X1" s="13" t="s">
        <v>22</v>
      </c>
      <c r="Y1" s="13" t="s">
        <v>23</v>
      </c>
      <c r="Z1" t="s">
        <v>24</v>
      </c>
      <c r="AA1" s="13" t="s">
        <v>25</v>
      </c>
      <c r="AB1" s="13" t="s">
        <v>26</v>
      </c>
    </row>
    <row r="2" spans="1:33" x14ac:dyDescent="0.2">
      <c r="B2" t="s">
        <v>97</v>
      </c>
      <c r="C2" t="s">
        <v>96</v>
      </c>
      <c r="D2" s="8" t="s">
        <v>98</v>
      </c>
      <c r="E2" t="s">
        <v>99</v>
      </c>
      <c r="F2" t="s">
        <v>136</v>
      </c>
      <c r="G2" t="s">
        <v>137</v>
      </c>
      <c r="H2" s="8" t="s">
        <v>100</v>
      </c>
      <c r="I2" t="s">
        <v>101</v>
      </c>
      <c r="J2" s="8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s="13" t="s">
        <v>110</v>
      </c>
      <c r="R2" s="13" t="s">
        <v>112</v>
      </c>
      <c r="S2" s="13" t="s">
        <v>113</v>
      </c>
      <c r="T2" s="23" t="s">
        <v>114</v>
      </c>
      <c r="U2" s="13" t="s">
        <v>138</v>
      </c>
      <c r="V2" s="13" t="s">
        <v>139</v>
      </c>
      <c r="W2" s="23" t="s">
        <v>140</v>
      </c>
      <c r="X2" s="13" t="s">
        <v>120</v>
      </c>
      <c r="Y2" s="13" t="s">
        <v>123</v>
      </c>
      <c r="Z2" t="s">
        <v>122</v>
      </c>
      <c r="AA2" s="13" t="s">
        <v>141</v>
      </c>
      <c r="AB2" s="13" t="s">
        <v>121</v>
      </c>
    </row>
    <row r="3" spans="1:33" x14ac:dyDescent="0.2">
      <c r="A3" t="s">
        <v>87</v>
      </c>
      <c r="B3">
        <f>[1]x1!$E2</f>
        <v>15</v>
      </c>
      <c r="C3">
        <f>[1]x2!$B2</f>
        <v>40.6</v>
      </c>
      <c r="D3" s="8">
        <v>0</v>
      </c>
      <c r="E3">
        <f>[1]x4!$B2</f>
        <v>1.5</v>
      </c>
      <c r="F3">
        <f>[1]x5!$E2</f>
        <v>121.2</v>
      </c>
      <c r="G3">
        <f>[1]x6!$E2</f>
        <v>341</v>
      </c>
      <c r="H3" s="8" t="s">
        <v>128</v>
      </c>
      <c r="I3">
        <f>[1]x8!$E2</f>
        <v>65.900000000000006</v>
      </c>
      <c r="J3" s="8">
        <f>[1]x9!$E2</f>
        <v>92.9</v>
      </c>
      <c r="K3">
        <f>[1]x10!$E2</f>
        <v>1.8</v>
      </c>
      <c r="L3">
        <f>[1]x11!$E2</f>
        <v>4</v>
      </c>
      <c r="M3">
        <f>[1]x12!$E2</f>
        <v>20.9</v>
      </c>
      <c r="N3">
        <f>[1]x13!$E2</f>
        <v>21</v>
      </c>
      <c r="O3">
        <f>[1]x14!$E2</f>
        <v>0</v>
      </c>
      <c r="P3">
        <f>[1]x15!$E2</f>
        <v>590</v>
      </c>
      <c r="Q3">
        <f>[1]x16!$E2</f>
        <v>30</v>
      </c>
      <c r="R3">
        <f>[1]x17!$E2</f>
        <v>21.2</v>
      </c>
      <c r="S3">
        <f>[1]x18!$E2</f>
        <v>18.5</v>
      </c>
      <c r="U3">
        <f>[1]x20!$E2</f>
        <v>0.31</v>
      </c>
      <c r="V3">
        <f>[1]x21!$E2</f>
        <v>2.35</v>
      </c>
      <c r="X3">
        <f>[1]x23!$E2</f>
        <v>4.83</v>
      </c>
      <c r="Y3">
        <f>[1]x24!$E2</f>
        <v>0.14000000000000001</v>
      </c>
      <c r="Z3">
        <f>[1]x25!$E2</f>
        <v>10.7</v>
      </c>
      <c r="AA3">
        <f>[1]x26!$E2</f>
        <v>19.100000000000001</v>
      </c>
      <c r="AB3">
        <f>[1]x27!$E2</f>
        <v>169.6</v>
      </c>
      <c r="AF3" t="s">
        <v>0</v>
      </c>
      <c r="AG3" t="s">
        <v>97</v>
      </c>
    </row>
    <row r="4" spans="1:33" x14ac:dyDescent="0.2">
      <c r="A4" t="s">
        <v>68</v>
      </c>
      <c r="B4">
        <f>[1]x1!$E3</f>
        <v>13</v>
      </c>
      <c r="C4">
        <f>[1]x2!$B3</f>
        <v>24.5</v>
      </c>
      <c r="D4" s="8">
        <v>0</v>
      </c>
      <c r="E4">
        <f>[1]x4!$B3</f>
        <v>1.4</v>
      </c>
      <c r="F4">
        <f>[1]x5!$E3</f>
        <v>107.5</v>
      </c>
      <c r="G4">
        <f>[1]x6!$N3</f>
        <v>231.76190476190476</v>
      </c>
      <c r="H4" s="8" t="s">
        <v>128</v>
      </c>
      <c r="I4">
        <f>[1]x8!$E3</f>
        <v>75.599999999999994</v>
      </c>
      <c r="J4" s="8">
        <f>[1]x9!$E3</f>
        <v>93.6</v>
      </c>
      <c r="K4">
        <f>[1]x10!$E3</f>
        <v>6.8</v>
      </c>
      <c r="L4">
        <f>[1]x11!$E3</f>
        <v>3.9</v>
      </c>
      <c r="M4">
        <f>[1]x12!$E3</f>
        <v>19.399999999999999</v>
      </c>
      <c r="N4">
        <f>[1]x13!$E3</f>
        <v>15.1</v>
      </c>
      <c r="O4">
        <f>[1]x14!$E3</f>
        <v>2</v>
      </c>
      <c r="P4">
        <f>[1]x15!$E3</f>
        <v>467</v>
      </c>
      <c r="Q4">
        <f>[1]x16!$E3</f>
        <v>4.7</v>
      </c>
      <c r="R4">
        <f>[1]x17!$E3</f>
        <v>7.6</v>
      </c>
      <c r="S4">
        <f>[1]x18!$E3</f>
        <v>3</v>
      </c>
      <c r="U4">
        <f>[1]x20!$E3</f>
        <v>0.22</v>
      </c>
      <c r="V4">
        <f>[1]x21!$E3</f>
        <v>2.1800000000000002</v>
      </c>
      <c r="X4">
        <f>[1]x23!$E3</f>
        <v>10.44</v>
      </c>
      <c r="Y4">
        <f>[1]x24!$E3</f>
        <v>0.18</v>
      </c>
      <c r="Z4">
        <f>[1]x25!$E3</f>
        <v>21.9</v>
      </c>
      <c r="AA4">
        <f>[1]x26!$E3</f>
        <v>20.2</v>
      </c>
      <c r="AB4">
        <f>[1]x27!$E3</f>
        <v>85</v>
      </c>
      <c r="AF4" t="s">
        <v>1</v>
      </c>
      <c r="AG4" t="s">
        <v>96</v>
      </c>
    </row>
    <row r="5" spans="1:33" x14ac:dyDescent="0.2">
      <c r="A5" t="s">
        <v>69</v>
      </c>
      <c r="B5">
        <f>[1]x1!$E4</f>
        <v>34</v>
      </c>
      <c r="C5">
        <f>[1]x2!$F4</f>
        <v>39.6</v>
      </c>
      <c r="D5" s="8">
        <v>0</v>
      </c>
      <c r="E5">
        <f>[1]x4!$F4</f>
        <v>1</v>
      </c>
      <c r="F5">
        <f>[1]x5!$E4</f>
        <v>127.4</v>
      </c>
      <c r="G5">
        <f>[1]x6!$E4</f>
        <v>21</v>
      </c>
      <c r="H5" s="8" t="s">
        <v>128</v>
      </c>
      <c r="I5">
        <f>[1]x8!$E4</f>
        <v>45.1</v>
      </c>
      <c r="J5" s="8">
        <f>[1]x9!$E4</f>
        <v>114.4</v>
      </c>
      <c r="K5">
        <f>[1]x10!$E4</f>
        <v>59.6</v>
      </c>
      <c r="L5">
        <f>[1]x11!$E4</f>
        <v>8.1999999999999993</v>
      </c>
      <c r="M5">
        <f>[1]x12!$E4</f>
        <v>16.2</v>
      </c>
      <c r="N5">
        <f>[1]x13!$E4</f>
        <v>16.399999999999999</v>
      </c>
      <c r="O5">
        <f>[1]x14!$E4</f>
        <v>-4</v>
      </c>
      <c r="P5">
        <f>[1]x15!$E4</f>
        <v>598</v>
      </c>
      <c r="Q5">
        <f>[1]x16!$E4</f>
        <v>12.1</v>
      </c>
      <c r="R5">
        <f>[1]x17!$E4</f>
        <v>25.9</v>
      </c>
      <c r="S5">
        <f>[1]x18!$E4</f>
        <v>0.2</v>
      </c>
      <c r="U5">
        <f>[1]x20!$E4</f>
        <v>0.77</v>
      </c>
      <c r="V5">
        <f>[1]x21!$E4</f>
        <v>2.85</v>
      </c>
      <c r="X5">
        <f>[1]x23!$E4</f>
        <v>1</v>
      </c>
      <c r="Y5">
        <f>[1]x24!$E4</f>
        <v>0.27</v>
      </c>
      <c r="Z5">
        <f>[1]x25!$E4</f>
        <v>15.1</v>
      </c>
      <c r="AA5">
        <f>[1]x26!$E4</f>
        <v>46.2</v>
      </c>
      <c r="AB5" s="7">
        <f>[1]x27!$N4</f>
        <v>33.18</v>
      </c>
      <c r="AF5" t="s">
        <v>2</v>
      </c>
      <c r="AG5" t="s">
        <v>98</v>
      </c>
    </row>
    <row r="6" spans="1:33" x14ac:dyDescent="0.2">
      <c r="A6" t="s">
        <v>78</v>
      </c>
      <c r="B6">
        <f>[1]x1!$N$5</f>
        <v>37</v>
      </c>
      <c r="C6">
        <f>[1]x2!$F5</f>
        <v>45.7</v>
      </c>
      <c r="D6" s="8">
        <v>0</v>
      </c>
      <c r="E6">
        <f>[1]x4!$F5</f>
        <v>1.1000000000000001</v>
      </c>
      <c r="F6">
        <f>[1]x5!$E5</f>
        <v>82.7</v>
      </c>
      <c r="G6">
        <f>[1]x6!$E5</f>
        <v>430</v>
      </c>
      <c r="H6" s="8" t="s">
        <v>128</v>
      </c>
      <c r="I6">
        <f>[1]x8!$E5</f>
        <v>46</v>
      </c>
      <c r="J6" s="8">
        <f>[1]x9!$E5</f>
        <v>99.7</v>
      </c>
      <c r="K6">
        <f>[1]x10!$E5</f>
        <v>13.1</v>
      </c>
      <c r="L6">
        <f>[1]x11!$E5</f>
        <v>9.4</v>
      </c>
      <c r="M6">
        <f>[1]x12!$N$5</f>
        <v>9.8571428571428577</v>
      </c>
      <c r="N6">
        <f>[1]x13!$E5</f>
        <v>12.3</v>
      </c>
      <c r="O6">
        <f>[1]x14!$E5</f>
        <v>1</v>
      </c>
      <c r="P6">
        <f>[1]x15!$E5</f>
        <v>405</v>
      </c>
      <c r="Q6">
        <f>[1]x16!$E5</f>
        <v>23.6</v>
      </c>
      <c r="R6">
        <f>[1]x17!$E5</f>
        <v>27</v>
      </c>
      <c r="S6">
        <f>[1]x18!$N$5</f>
        <v>4.1100000000000003</v>
      </c>
      <c r="U6">
        <f>[1]x20!$E5</f>
        <v>0.85</v>
      </c>
      <c r="V6">
        <f>[1]x21!$E5</f>
        <v>2.8</v>
      </c>
      <c r="X6">
        <f>[1]x23!$E5</f>
        <v>0</v>
      </c>
      <c r="Y6">
        <f>[1]x24!$E5</f>
        <v>0.23</v>
      </c>
      <c r="Z6">
        <f>[1]x25!$E5</f>
        <v>25.4</v>
      </c>
      <c r="AA6">
        <f>[1]x26!$N$5</f>
        <v>30.357142857142861</v>
      </c>
      <c r="AB6" s="7">
        <f>[1]x27!$N5</f>
        <v>48.333333333333336</v>
      </c>
      <c r="AF6" t="s">
        <v>3</v>
      </c>
      <c r="AG6" t="s">
        <v>99</v>
      </c>
    </row>
    <row r="7" spans="1:33" x14ac:dyDescent="0.2">
      <c r="A7" t="s">
        <v>80</v>
      </c>
      <c r="B7">
        <f>[1]x1!$E6</f>
        <v>28</v>
      </c>
      <c r="C7">
        <f>[1]x2!$F6</f>
        <v>21.5</v>
      </c>
      <c r="D7" s="8">
        <v>0</v>
      </c>
      <c r="E7">
        <f>[1]x4!$F6</f>
        <v>0.5</v>
      </c>
      <c r="F7">
        <f>[1]x5!$E6</f>
        <v>90.6</v>
      </c>
      <c r="G7">
        <f>[1]x6!$E6</f>
        <v>248</v>
      </c>
      <c r="H7" s="8" t="s">
        <v>128</v>
      </c>
      <c r="I7">
        <f>[1]x8!$E6</f>
        <v>96.3</v>
      </c>
      <c r="J7" s="8">
        <f>[1]x9!$E6</f>
        <v>104.2</v>
      </c>
      <c r="K7">
        <f>[1]x10!$E6</f>
        <v>22</v>
      </c>
      <c r="L7">
        <f>[1]x11!$E6</f>
        <v>4</v>
      </c>
      <c r="M7">
        <f>[1]x12!$E6</f>
        <v>30.6</v>
      </c>
      <c r="N7">
        <f>[1]x13!$E6</f>
        <v>30.7</v>
      </c>
      <c r="O7">
        <f>[1]x14!$E6</f>
        <v>29</v>
      </c>
      <c r="P7">
        <f>[1]x15!$E6</f>
        <v>729</v>
      </c>
      <c r="Q7">
        <f>[1]x16!$E6</f>
        <v>5.6</v>
      </c>
      <c r="R7">
        <f>[1]x17!$E6</f>
        <v>184.3</v>
      </c>
      <c r="S7">
        <f>[1]x18!$E6</f>
        <v>2.6</v>
      </c>
      <c r="U7">
        <f>[1]x20!$E6</f>
        <v>0.4</v>
      </c>
      <c r="V7">
        <f>[1]x21!$E6</f>
        <v>2.78</v>
      </c>
      <c r="X7">
        <f>[1]x23!$E6</f>
        <v>0.1</v>
      </c>
      <c r="Y7">
        <f>[1]x24!$E6</f>
        <v>0.09</v>
      </c>
      <c r="Z7">
        <f>[1]x25!$E6</f>
        <v>13.8</v>
      </c>
      <c r="AA7">
        <f>[1]x26!$E6</f>
        <v>23.5</v>
      </c>
      <c r="AB7" s="7">
        <f>[1]x27!$N6</f>
        <v>144.90352633826882</v>
      </c>
      <c r="AF7" t="s">
        <v>4</v>
      </c>
      <c r="AG7" t="s">
        <v>131</v>
      </c>
    </row>
    <row r="8" spans="1:33" x14ac:dyDescent="0.2">
      <c r="A8" t="s">
        <v>70</v>
      </c>
      <c r="B8">
        <f>[1]x1!$E7</f>
        <v>14</v>
      </c>
      <c r="C8">
        <f>[1]x2!$B7</f>
        <v>36.799999999999997</v>
      </c>
      <c r="D8" s="8">
        <v>0</v>
      </c>
      <c r="E8">
        <f>[1]x4!$B7</f>
        <v>1.3</v>
      </c>
      <c r="F8">
        <f>[1]x5!$E7</f>
        <v>136</v>
      </c>
      <c r="G8">
        <f>[1]x6!$E7</f>
        <v>7</v>
      </c>
      <c r="H8" s="8" t="s">
        <v>128</v>
      </c>
      <c r="I8">
        <f>[1]x8!$E7</f>
        <v>26.9</v>
      </c>
      <c r="J8" s="8">
        <f>[1]x9!$E7</f>
        <v>87.9</v>
      </c>
      <c r="K8">
        <f>[1]x10!$E7</f>
        <v>15.9</v>
      </c>
      <c r="L8">
        <f>[1]x11!$E7</f>
        <v>4</v>
      </c>
      <c r="M8">
        <f>[1]x12!$E7</f>
        <v>18.7</v>
      </c>
      <c r="N8">
        <f>[1]x13!$E7</f>
        <v>16.899999999999999</v>
      </c>
      <c r="O8">
        <f>[1]x14!$E7</f>
        <v>-5</v>
      </c>
      <c r="P8">
        <f>[1]x15!$E7</f>
        <v>317</v>
      </c>
      <c r="Q8">
        <f>[1]x16!$E7</f>
        <v>9.9</v>
      </c>
      <c r="R8">
        <f>[1]x17!$E7</f>
        <v>7</v>
      </c>
      <c r="S8">
        <f>[1]x18!$E7</f>
        <v>10.6</v>
      </c>
      <c r="U8">
        <f>[1]x20!$E7</f>
        <v>0.79</v>
      </c>
      <c r="V8">
        <f>[1]x21!$E7</f>
        <v>2.31</v>
      </c>
      <c r="X8">
        <f>[1]x23!$E7</f>
        <v>7.24</v>
      </c>
      <c r="Y8">
        <f>[1]x24!$E7</f>
        <v>0.31</v>
      </c>
      <c r="Z8">
        <f>[1]x25!$E7</f>
        <v>16.600000000000001</v>
      </c>
      <c r="AA8">
        <f>[1]x26!$E7</f>
        <v>14</v>
      </c>
      <c r="AB8" s="7">
        <f>[1]x27!$N7</f>
        <v>106.25</v>
      </c>
      <c r="AF8" t="s">
        <v>5</v>
      </c>
      <c r="AG8" t="s">
        <v>132</v>
      </c>
    </row>
    <row r="9" spans="1:33" x14ac:dyDescent="0.2">
      <c r="A9" t="s">
        <v>71</v>
      </c>
      <c r="B9">
        <f>[1]x1!$E8</f>
        <v>9</v>
      </c>
      <c r="C9">
        <f>[1]x2!$B8</f>
        <v>16.600000000000001</v>
      </c>
      <c r="D9" s="8">
        <v>0</v>
      </c>
      <c r="E9">
        <f>[1]x4!$B8</f>
        <v>1.1000000000000001</v>
      </c>
      <c r="F9">
        <f>[1]x5!$E8</f>
        <v>116.3</v>
      </c>
      <c r="G9" s="9">
        <f>[1]x6!$N3</f>
        <v>231.76190476190476</v>
      </c>
      <c r="H9" s="8" t="s">
        <v>128</v>
      </c>
      <c r="I9">
        <f>[1]x8!$E8</f>
        <v>-19.7</v>
      </c>
      <c r="J9" s="8">
        <f>[1]x9!$E8</f>
        <v>94.7</v>
      </c>
      <c r="K9">
        <f>[1]x10!$E8</f>
        <v>2.8</v>
      </c>
      <c r="L9">
        <f>[1]x11!$E8</f>
        <v>6.7</v>
      </c>
      <c r="M9">
        <f>[1]x12!$E8</f>
        <v>19.399999999999999</v>
      </c>
      <c r="N9">
        <f>[1]x13!$E8</f>
        <v>22.5</v>
      </c>
      <c r="O9">
        <f>[1]x14!$E8</f>
        <v>7</v>
      </c>
      <c r="P9">
        <f>[1]x15!$E8</f>
        <v>762</v>
      </c>
      <c r="Q9">
        <f>[1]x16!$E8</f>
        <v>20</v>
      </c>
      <c r="R9">
        <f>[1]x17!$E8</f>
        <v>3.3</v>
      </c>
      <c r="S9">
        <f>[1]x18!$E8</f>
        <v>5.9</v>
      </c>
      <c r="U9">
        <f>[1]x20!$E8</f>
        <v>0.4</v>
      </c>
      <c r="V9">
        <f>[1]x21!$E8</f>
        <v>3.99</v>
      </c>
      <c r="W9" s="24"/>
      <c r="X9">
        <f>[1]x23!$E8</f>
        <v>1.25</v>
      </c>
      <c r="Y9">
        <f>[1]x24!$E8</f>
        <v>0.06</v>
      </c>
      <c r="Z9">
        <f>[1]x25!$E8</f>
        <v>11.8</v>
      </c>
      <c r="AA9">
        <f>[1]x26!$E8</f>
        <v>17.600000000000001</v>
      </c>
      <c r="AB9" s="7">
        <f>[1]x27!$N8</f>
        <v>68.575000000000003</v>
      </c>
      <c r="AF9" t="s">
        <v>6</v>
      </c>
      <c r="AG9" t="s">
        <v>100</v>
      </c>
    </row>
    <row r="10" spans="1:33" x14ac:dyDescent="0.2">
      <c r="A10" t="s">
        <v>73</v>
      </c>
      <c r="B10">
        <f>[1]x1!$E9</f>
        <v>18</v>
      </c>
      <c r="C10">
        <f>[1]x2!$B9</f>
        <v>52.5</v>
      </c>
      <c r="D10" s="8">
        <v>0</v>
      </c>
      <c r="E10">
        <f>[1]x4!$B9</f>
        <v>5</v>
      </c>
      <c r="F10">
        <f>[1]x5!$E9</f>
        <v>93.3</v>
      </c>
      <c r="G10">
        <f>[1]x6!$E9</f>
        <v>195</v>
      </c>
      <c r="H10" s="8" t="s">
        <v>128</v>
      </c>
      <c r="I10">
        <f>[1]x8!$E9</f>
        <v>22</v>
      </c>
      <c r="J10" s="8">
        <f>[1]x9!$E9</f>
        <v>90.3</v>
      </c>
      <c r="K10">
        <f>[1]x10!$E9</f>
        <v>41.1</v>
      </c>
      <c r="L10">
        <f>[1]x11!$E9</f>
        <v>11.6</v>
      </c>
      <c r="M10">
        <f>[1]x12!$E9</f>
        <v>12.7</v>
      </c>
      <c r="N10">
        <f>[1]x13!$E9</f>
        <v>24.7</v>
      </c>
      <c r="O10">
        <f>[1]x14!$E9</f>
        <v>-6</v>
      </c>
      <c r="P10">
        <f>[1]x15!$E9</f>
        <v>339</v>
      </c>
      <c r="Q10">
        <f>[1]x16!$E9</f>
        <v>23</v>
      </c>
      <c r="R10">
        <f>[1]x17!$E9</f>
        <v>9.8000000000000007</v>
      </c>
      <c r="S10">
        <f>[1]x18!$E9</f>
        <v>11</v>
      </c>
      <c r="U10">
        <f>[1]x20!$E9</f>
        <v>0.46</v>
      </c>
      <c r="V10">
        <f>[1]x21!$E9</f>
        <v>2.94</v>
      </c>
      <c r="W10" s="24"/>
      <c r="X10">
        <f>[1]x23!$E9</f>
        <v>1</v>
      </c>
      <c r="Y10">
        <f>[1]x24!$E9</f>
        <v>0.15</v>
      </c>
      <c r="Z10">
        <f>[1]x25!$E9</f>
        <v>27.4</v>
      </c>
      <c r="AA10">
        <f>[1]x26!$E9</f>
        <v>23.4</v>
      </c>
      <c r="AB10" s="7">
        <f>[1]x27!$N9</f>
        <v>28.25</v>
      </c>
      <c r="AF10" t="s">
        <v>7</v>
      </c>
      <c r="AG10" t="s">
        <v>101</v>
      </c>
    </row>
    <row r="11" spans="1:33" x14ac:dyDescent="0.2">
      <c r="A11" t="s">
        <v>93</v>
      </c>
      <c r="B11">
        <f>[1]x1!$E10</f>
        <v>14</v>
      </c>
      <c r="C11">
        <f>[1]x2!$B10</f>
        <v>65.599999999999994</v>
      </c>
      <c r="D11" s="8">
        <v>0</v>
      </c>
      <c r="E11">
        <f>[1]x4!$B10</f>
        <v>10.1</v>
      </c>
      <c r="F11">
        <f>[1]x5!$E10</f>
        <v>117.3</v>
      </c>
      <c r="G11">
        <f>[1]x6!$N3</f>
        <v>231.76190476190476</v>
      </c>
      <c r="H11" s="8" t="s">
        <v>128</v>
      </c>
      <c r="I11">
        <f>[1]x8!$E10</f>
        <v>53.6</v>
      </c>
      <c r="J11" s="8">
        <f>[1]x9!$E10</f>
        <v>93.4</v>
      </c>
      <c r="K11">
        <f>[1]x10!$E10</f>
        <v>11.1</v>
      </c>
      <c r="L11">
        <f>[1]x11!$E10</f>
        <v>8.6999999999999993</v>
      </c>
      <c r="M11">
        <f>[1]x12!$E10</f>
        <v>14.9</v>
      </c>
      <c r="N11">
        <f>[1]x13!$E10</f>
        <v>32</v>
      </c>
      <c r="O11">
        <f>[1]x14!$E10</f>
        <v>2</v>
      </c>
      <c r="P11">
        <f>[1]x15!$E10</f>
        <v>480</v>
      </c>
      <c r="Q11">
        <f>[1]x16!$E10</f>
        <v>31.3</v>
      </c>
      <c r="R11">
        <f>[1]x17!$E10</f>
        <v>63</v>
      </c>
      <c r="S11">
        <f>[1]x18!$E10</f>
        <v>7.2</v>
      </c>
      <c r="U11">
        <f>[1]x20!$E10</f>
        <v>0.42</v>
      </c>
      <c r="V11">
        <f>[1]x21!$E10</f>
        <v>2.5299999999999998</v>
      </c>
      <c r="X11">
        <f>[1]x23!$E10</f>
        <v>5.07</v>
      </c>
      <c r="Y11">
        <f>[1]x24!$E10</f>
        <v>0.34</v>
      </c>
      <c r="Z11">
        <f>[1]x25!$E10</f>
        <v>21.5</v>
      </c>
      <c r="AA11">
        <f>[1]x26!$E10</f>
        <v>16.899999999999999</v>
      </c>
      <c r="AB11" s="7">
        <f>[1]x27!$N10</f>
        <v>132.69999999999999</v>
      </c>
      <c r="AF11" t="s">
        <v>8</v>
      </c>
      <c r="AG11" t="s">
        <v>102</v>
      </c>
    </row>
    <row r="12" spans="1:33" x14ac:dyDescent="0.2">
      <c r="A12" t="s">
        <v>77</v>
      </c>
      <c r="B12">
        <f>[1]x1!$E11</f>
        <v>13</v>
      </c>
      <c r="C12">
        <f>[1]x2!$B11</f>
        <v>29.9</v>
      </c>
      <c r="D12" s="8">
        <v>0</v>
      </c>
      <c r="E12">
        <f>[1]x4!$B11</f>
        <v>1.4</v>
      </c>
      <c r="F12">
        <f>[1]x5!$E11</f>
        <v>123</v>
      </c>
      <c r="G12">
        <f>[1]x6!$E11</f>
        <v>686</v>
      </c>
      <c r="H12" s="8" t="s">
        <v>128</v>
      </c>
      <c r="I12">
        <f>[1]x8!$E11</f>
        <v>50.8</v>
      </c>
      <c r="J12" s="8">
        <f>[1]x9!$E11</f>
        <v>90.8</v>
      </c>
      <c r="K12">
        <f>[1]x10!$E11</f>
        <v>4.5999999999999996</v>
      </c>
      <c r="L12">
        <f>[1]x11!$E11</f>
        <v>4.8</v>
      </c>
      <c r="M12">
        <f>[1]x12!$E11</f>
        <v>18.899999999999999</v>
      </c>
      <c r="N12">
        <f>[1]x13!$E11</f>
        <v>12.4</v>
      </c>
      <c r="O12">
        <f>[1]x14!$E11</f>
        <v>-2</v>
      </c>
      <c r="P12">
        <f>[1]x15!$E11</f>
        <v>535</v>
      </c>
      <c r="Q12">
        <f>[1]x16!$E11</f>
        <v>12.3</v>
      </c>
      <c r="R12">
        <f>[1]x17!$E11</f>
        <v>132.4</v>
      </c>
      <c r="S12">
        <f>[1]x18!$E11</f>
        <v>1.9</v>
      </c>
      <c r="U12">
        <f>[1]x20!$K$11</f>
        <v>0.14000000000000001</v>
      </c>
      <c r="V12">
        <f>[1]x21!$E11</f>
        <v>1.87</v>
      </c>
      <c r="X12">
        <f>[1]x23!$E11</f>
        <v>33.06</v>
      </c>
      <c r="Y12">
        <f>[1]x24!$E11</f>
        <v>0.36</v>
      </c>
      <c r="Z12">
        <f>[1]x25!$E11</f>
        <v>23.6</v>
      </c>
      <c r="AA12">
        <f>[1]x26!$E11</f>
        <v>18.5</v>
      </c>
      <c r="AB12">
        <f>[1]x27!$E11</f>
        <v>418.8</v>
      </c>
      <c r="AF12" t="s">
        <v>9</v>
      </c>
      <c r="AG12" t="s">
        <v>103</v>
      </c>
    </row>
    <row r="13" spans="1:33" x14ac:dyDescent="0.2">
      <c r="A13" t="s">
        <v>75</v>
      </c>
      <c r="B13">
        <f>[1]x1!$E12</f>
        <v>27</v>
      </c>
      <c r="C13">
        <f>[1]x2!$B12</f>
        <v>30.7</v>
      </c>
      <c r="D13" s="8">
        <v>0</v>
      </c>
      <c r="E13">
        <f>[1]x4!$B12</f>
        <v>1</v>
      </c>
      <c r="F13">
        <f>[1]x5!$E12</f>
        <v>97.7</v>
      </c>
      <c r="G13">
        <f>[1]x6!$E12</f>
        <v>269</v>
      </c>
      <c r="H13" s="8" t="s">
        <v>128</v>
      </c>
      <c r="I13">
        <f>[1]x8!$E12</f>
        <v>67.599999999999994</v>
      </c>
      <c r="J13" s="8">
        <f>[1]x9!$E12</f>
        <v>96.3</v>
      </c>
      <c r="K13">
        <f>[1]x10!$E12</f>
        <v>38.1</v>
      </c>
      <c r="L13">
        <f>[1]x11!$E12</f>
        <v>8.4</v>
      </c>
      <c r="M13">
        <f>[1]x12!$E12</f>
        <v>23.5</v>
      </c>
      <c r="N13">
        <f>[1]x13!$E12</f>
        <v>17.8</v>
      </c>
      <c r="O13">
        <f>[1]x14!$E12</f>
        <v>3</v>
      </c>
      <c r="P13">
        <f>[1]x15!$E12</f>
        <v>464</v>
      </c>
      <c r="Q13">
        <f>[1]x16!$E12</f>
        <v>8.5</v>
      </c>
      <c r="R13">
        <f>[1]x17!$E12</f>
        <v>11.8</v>
      </c>
      <c r="S13">
        <f>[1]x18!$E12</f>
        <v>8.5</v>
      </c>
      <c r="U13">
        <f>[1]x20!$E12</f>
        <v>0.4</v>
      </c>
      <c r="V13">
        <f>[1]x21!$E12</f>
        <v>2.08</v>
      </c>
      <c r="X13">
        <f>[1]x23!$E12</f>
        <v>0</v>
      </c>
      <c r="Y13">
        <f>[1]x24!$E12</f>
        <v>0.16</v>
      </c>
      <c r="Z13">
        <f>[1]x25!$E12</f>
        <v>25.7</v>
      </c>
      <c r="AA13">
        <f>[1]x26!$E12</f>
        <v>27.6</v>
      </c>
      <c r="AB13" s="7">
        <f>[1]x27!$N12</f>
        <v>145.53229055046864</v>
      </c>
      <c r="AF13" t="s">
        <v>10</v>
      </c>
      <c r="AG13" t="s">
        <v>104</v>
      </c>
    </row>
    <row r="14" spans="1:33" x14ac:dyDescent="0.2">
      <c r="A14" t="s">
        <v>76</v>
      </c>
      <c r="B14">
        <f>[1]x1!$E13</f>
        <v>27</v>
      </c>
      <c r="C14">
        <f>[1]x2!$B13</f>
        <v>25.6</v>
      </c>
      <c r="D14" s="8">
        <v>0</v>
      </c>
      <c r="E14">
        <f>[1]x4!$B13</f>
        <v>0.8</v>
      </c>
      <c r="F14">
        <f>[1]x5!$E13</f>
        <v>129.6</v>
      </c>
      <c r="G14">
        <f>[1]x6!$E13</f>
        <v>82</v>
      </c>
      <c r="H14" s="8" t="s">
        <v>128</v>
      </c>
      <c r="I14">
        <f>[1]x8!$E13</f>
        <v>79.099999999999994</v>
      </c>
      <c r="J14" s="8">
        <f>[1]x9!$E13</f>
        <v>91.5</v>
      </c>
      <c r="K14">
        <f>[1]x10!$E13</f>
        <v>9.9</v>
      </c>
      <c r="L14">
        <f>[1]x11!$E13</f>
        <v>4.2</v>
      </c>
      <c r="M14">
        <f>[1]x12!$E13</f>
        <v>22.4</v>
      </c>
      <c r="N14">
        <f>[1]x13!$E13</f>
        <v>14.3</v>
      </c>
      <c r="O14">
        <f>[1]x14!$E13</f>
        <v>-1</v>
      </c>
      <c r="P14">
        <f>[1]x15!$E13</f>
        <v>542</v>
      </c>
      <c r="Q14">
        <f>[1]x16!$E13</f>
        <v>13</v>
      </c>
      <c r="R14">
        <f>[1]x17!$E13</f>
        <v>112.9</v>
      </c>
      <c r="S14">
        <f>[1]x18!$E13</f>
        <v>6.6</v>
      </c>
      <c r="U14">
        <f>[1]x20!$E13</f>
        <v>0.25</v>
      </c>
      <c r="V14">
        <f>[1]x21!$E13</f>
        <v>1.61</v>
      </c>
      <c r="X14">
        <f>[1]x23!$E13</f>
        <v>19.38</v>
      </c>
      <c r="Y14">
        <f>[1]x24!$E13</f>
        <v>0.27</v>
      </c>
      <c r="Z14">
        <f>[1]x25!$E13</f>
        <v>37.700000000000003</v>
      </c>
      <c r="AA14">
        <f>[1]x26!$E13</f>
        <v>24.7</v>
      </c>
      <c r="AB14" s="7">
        <f>[1]x27!$N13</f>
        <v>259.75</v>
      </c>
      <c r="AF14" t="s">
        <v>11</v>
      </c>
      <c r="AG14" t="s">
        <v>105</v>
      </c>
    </row>
    <row r="15" spans="1:33" x14ac:dyDescent="0.2">
      <c r="A15" t="s">
        <v>86</v>
      </c>
      <c r="B15">
        <f>[1]x1!$E14</f>
        <v>14</v>
      </c>
      <c r="C15">
        <f>[1]x2!$B14</f>
        <v>11.8</v>
      </c>
      <c r="D15" s="8">
        <v>0</v>
      </c>
      <c r="E15">
        <f>[1]x4!$B14</f>
        <v>10.4</v>
      </c>
      <c r="F15">
        <f>[1]x5!$E14</f>
        <v>117.8</v>
      </c>
      <c r="G15">
        <f>[1]x6!$E14</f>
        <v>2</v>
      </c>
      <c r="H15" s="8" t="s">
        <v>128</v>
      </c>
      <c r="I15">
        <f>[1]x8!$E14</f>
        <v>36.200000000000003</v>
      </c>
      <c r="J15" s="8">
        <f>[1]x9!$E14</f>
        <v>96</v>
      </c>
      <c r="K15">
        <f>[1]x10!$E14</f>
        <v>2.2999999999999998</v>
      </c>
      <c r="L15">
        <f>[1]x11!$E14</f>
        <v>1.9</v>
      </c>
      <c r="M15">
        <f>[1]x12!$E14</f>
        <v>25.3</v>
      </c>
      <c r="N15">
        <f>[1]x13!$E14</f>
        <v>11.6</v>
      </c>
      <c r="O15">
        <f>[1]x14!$E14</f>
        <v>6</v>
      </c>
      <c r="P15">
        <f>[1]x15!$E14</f>
        <v>589</v>
      </c>
      <c r="Q15">
        <f>[1]x16!$E14</f>
        <v>4.3</v>
      </c>
      <c r="R15">
        <f>[1]x17!$E14</f>
        <v>0.4</v>
      </c>
      <c r="S15">
        <f>[1]x18!$E14</f>
        <v>2.6</v>
      </c>
      <c r="U15">
        <f>[1]x20!$E14</f>
        <v>0.28999999999999998</v>
      </c>
      <c r="V15">
        <f>[1]x21!$E14</f>
        <v>3.51</v>
      </c>
      <c r="X15">
        <f>[1]x23!$E14</f>
        <v>10.09</v>
      </c>
      <c r="Y15">
        <f>[1]x24!$E14</f>
        <v>0.21</v>
      </c>
      <c r="Z15">
        <f>[1]x25!$E14</f>
        <v>10.199999999999999</v>
      </c>
      <c r="AA15">
        <f>[1]x26!$E14</f>
        <v>15.1</v>
      </c>
      <c r="AB15" s="7">
        <f>[1]x27!$N14</f>
        <v>130.75</v>
      </c>
      <c r="AF15" t="s">
        <v>12</v>
      </c>
      <c r="AG15" t="s">
        <v>106</v>
      </c>
    </row>
    <row r="16" spans="1:33" x14ac:dyDescent="0.2">
      <c r="A16" t="s">
        <v>74</v>
      </c>
      <c r="B16">
        <f>[1]x1!$E15</f>
        <v>13</v>
      </c>
      <c r="C16">
        <f>[1]x2!$B15</f>
        <v>10.8</v>
      </c>
      <c r="D16" s="8">
        <v>0</v>
      </c>
      <c r="E16">
        <f>[1]x4!$B15</f>
        <v>2.2999999999999998</v>
      </c>
      <c r="F16">
        <f>[1]x5!$E15</f>
        <v>139.30000000000001</v>
      </c>
      <c r="G16">
        <f>[1]x6!$E15</f>
        <v>95</v>
      </c>
      <c r="H16" s="8" t="s">
        <v>128</v>
      </c>
      <c r="I16">
        <f>[1]x8!$E15</f>
        <v>88.5</v>
      </c>
      <c r="J16" s="8">
        <f>[1]x9!$E15</f>
        <v>92.8</v>
      </c>
      <c r="K16">
        <f>[1]x10!$E15</f>
        <v>7.6</v>
      </c>
      <c r="L16">
        <f>[1]x11!$E15</f>
        <v>6</v>
      </c>
      <c r="M16">
        <f>[1]x12!$E15</f>
        <v>10.4</v>
      </c>
      <c r="N16">
        <f>[1]x13!$E15</f>
        <v>27.1</v>
      </c>
      <c r="O16">
        <f>[1]x14!$E15</f>
        <v>0</v>
      </c>
      <c r="P16">
        <f>[1]x15!$E15</f>
        <v>651</v>
      </c>
      <c r="Q16">
        <f>[1]x16!$E15</f>
        <v>5.0999999999999996</v>
      </c>
      <c r="R16">
        <f>[1]x17!$E15</f>
        <v>12.7</v>
      </c>
      <c r="S16">
        <f>[1]x18!$E15</f>
        <v>1.1000000000000001</v>
      </c>
      <c r="U16">
        <f>[1]x20!$E15</f>
        <v>0.4</v>
      </c>
      <c r="V16">
        <f>[1]x21!$E15</f>
        <v>2.2599999999999998</v>
      </c>
      <c r="X16">
        <f>[1]x23!$E15</f>
        <v>2.83</v>
      </c>
      <c r="Y16">
        <f>[1]x24!$E15</f>
        <v>0.08</v>
      </c>
      <c r="Z16">
        <f>[1]x25!$E15</f>
        <v>24.5</v>
      </c>
      <c r="AA16">
        <f>[1]x26!$E15</f>
        <v>25.7</v>
      </c>
      <c r="AB16" s="7">
        <f>[1]x27!$N15</f>
        <v>21.266666666666666</v>
      </c>
      <c r="AF16" t="s">
        <v>13</v>
      </c>
      <c r="AG16" t="s">
        <v>107</v>
      </c>
    </row>
    <row r="17" spans="1:33" x14ac:dyDescent="0.2">
      <c r="A17" t="s">
        <v>82</v>
      </c>
      <c r="B17">
        <f>[1]x1!$E16</f>
        <v>12</v>
      </c>
      <c r="C17">
        <f>[1]x2!$B16</f>
        <v>34.6</v>
      </c>
      <c r="D17" s="8">
        <v>0</v>
      </c>
      <c r="E17">
        <f>[1]x4!$B16</f>
        <v>2.6</v>
      </c>
      <c r="F17">
        <f>[1]x5!$E16</f>
        <v>125.8</v>
      </c>
      <c r="G17">
        <f>[1]x6!$E16</f>
        <v>163</v>
      </c>
      <c r="H17" s="8" t="s">
        <v>128</v>
      </c>
      <c r="I17">
        <f>[1]x8!$E16</f>
        <v>49.9</v>
      </c>
      <c r="J17" s="8">
        <f>[1]x9!$E16</f>
        <v>91.9</v>
      </c>
      <c r="K17">
        <f>[1]x10!$E16</f>
        <v>7</v>
      </c>
      <c r="L17">
        <f>[1]x11!$E16</f>
        <v>8.6999999999999993</v>
      </c>
      <c r="M17">
        <f>[1]x12!$E16</f>
        <v>15.7</v>
      </c>
      <c r="N17">
        <f>[1]x13!$E16</f>
        <v>11</v>
      </c>
      <c r="O17">
        <f>[1]x14!$E16</f>
        <v>-1</v>
      </c>
      <c r="P17">
        <f>[1]x15!$E16</f>
        <v>381</v>
      </c>
      <c r="Q17">
        <f>[1]x16!$E16</f>
        <v>19.8</v>
      </c>
      <c r="R17">
        <f>[1]x17!$E16</f>
        <v>10</v>
      </c>
      <c r="S17">
        <f>[1]x18!$E16</f>
        <v>4.8</v>
      </c>
      <c r="U17">
        <f>[1]x20!$E16</f>
        <v>0.45</v>
      </c>
      <c r="V17">
        <f>[1]x21!$E16</f>
        <v>2.02</v>
      </c>
      <c r="X17">
        <f>[1]x23!$E16</f>
        <v>0</v>
      </c>
      <c r="Y17">
        <f>[1]x24!$E16</f>
        <v>0.19</v>
      </c>
      <c r="Z17">
        <f>[1]x25!$E16</f>
        <v>29.6</v>
      </c>
      <c r="AA17">
        <f>[1]x26!$E16</f>
        <v>29.6</v>
      </c>
      <c r="AB17" s="7">
        <f>[1]x27!$N16</f>
        <v>36.933333333333337</v>
      </c>
      <c r="AF17" t="s">
        <v>14</v>
      </c>
      <c r="AG17" t="s">
        <v>108</v>
      </c>
    </row>
    <row r="18" spans="1:33" x14ac:dyDescent="0.2">
      <c r="A18" t="s">
        <v>83</v>
      </c>
      <c r="B18">
        <f>[1]x1!$E17</f>
        <v>18</v>
      </c>
      <c r="C18">
        <f>[1]x2!$B17</f>
        <v>33.6</v>
      </c>
      <c r="D18" s="8">
        <v>0</v>
      </c>
      <c r="E18">
        <f>[1]x4!$B17</f>
        <v>0.3</v>
      </c>
      <c r="F18">
        <f>[1]x5!$E17</f>
        <v>128.19999999999999</v>
      </c>
      <c r="G18">
        <f>[1]x6!$E17</f>
        <v>150</v>
      </c>
      <c r="H18" s="8" t="s">
        <v>128</v>
      </c>
      <c r="I18">
        <f>[1]x8!$E17</f>
        <v>97.5</v>
      </c>
      <c r="J18" s="8">
        <f>[1]x9!$E17</f>
        <v>105.5</v>
      </c>
      <c r="K18">
        <f>[1]x10!$E17</f>
        <v>3.5</v>
      </c>
      <c r="L18">
        <f>[1]x11!$E17</f>
        <v>4.9000000000000004</v>
      </c>
      <c r="M18">
        <f>[1]x12!$E17</f>
        <v>21.2</v>
      </c>
      <c r="N18">
        <f>[1]x13!$E17</f>
        <v>21.8</v>
      </c>
      <c r="O18">
        <f>[1]x14!$E17</f>
        <v>4</v>
      </c>
      <c r="P18">
        <f>[1]x15!$E17</f>
        <v>679</v>
      </c>
      <c r="Q18">
        <f>[1]x16!$E17</f>
        <v>2.9</v>
      </c>
      <c r="R18">
        <f>[1]x17!$E17</f>
        <v>1.1000000000000001</v>
      </c>
      <c r="S18">
        <f>[1]x18!$E17</f>
        <v>2.7</v>
      </c>
      <c r="U18">
        <f>[1]x20!$E17</f>
        <v>0.4</v>
      </c>
      <c r="V18">
        <f>[1]x21!$E17</f>
        <v>2.52</v>
      </c>
      <c r="X18">
        <f>[1]x23!$E17</f>
        <v>5.35</v>
      </c>
      <c r="Y18">
        <f>[1]x24!$E17</f>
        <v>0.27</v>
      </c>
      <c r="Z18">
        <f>[1]x25!$E17</f>
        <v>16.5</v>
      </c>
      <c r="AA18">
        <f>[1]x26!$E17</f>
        <v>17.8</v>
      </c>
      <c r="AB18">
        <f>[1]x27!$E17</f>
        <v>8.8000000000000007</v>
      </c>
      <c r="AF18" s="13" t="s">
        <v>15</v>
      </c>
      <c r="AG18" s="13" t="s">
        <v>110</v>
      </c>
    </row>
    <row r="19" spans="1:33" x14ac:dyDescent="0.2">
      <c r="A19" t="s">
        <v>81</v>
      </c>
      <c r="B19">
        <f>[1]x1!$E18</f>
        <v>11</v>
      </c>
      <c r="C19">
        <f>[1]x2!$B18</f>
        <v>49.1</v>
      </c>
      <c r="D19" s="8">
        <v>0</v>
      </c>
      <c r="E19">
        <f>[1]x4!$B18</f>
        <v>2.9</v>
      </c>
      <c r="F19">
        <f>[1]x5!$E18</f>
        <v>164.2</v>
      </c>
      <c r="G19">
        <f>[1]x6!$E18</f>
        <v>1</v>
      </c>
      <c r="H19" s="8" t="s">
        <v>128</v>
      </c>
      <c r="I19">
        <f>[1]x8!$E18</f>
        <v>60.4</v>
      </c>
      <c r="J19" s="8">
        <f>[1]x9!$E18</f>
        <v>89.4</v>
      </c>
      <c r="K19">
        <f>[1]x10!$E18</f>
        <v>3</v>
      </c>
      <c r="L19">
        <f>[1]x11!$E18</f>
        <v>12.3</v>
      </c>
      <c r="M19">
        <f>[1]x12!$E18</f>
        <v>19.3</v>
      </c>
      <c r="N19">
        <f>[1]x13!$E18</f>
        <v>14.9</v>
      </c>
      <c r="O19">
        <f>[1]x14!$E18</f>
        <v>1</v>
      </c>
      <c r="P19">
        <f>[1]x15!$E18</f>
        <v>352</v>
      </c>
      <c r="Q19">
        <f>[1]x16!$E18</f>
        <v>34.299999999999997</v>
      </c>
      <c r="R19">
        <f>[1]x17!$E18</f>
        <v>23.9</v>
      </c>
      <c r="S19">
        <f>[1]x18!$E18</f>
        <v>8.6999999999999993</v>
      </c>
      <c r="U19">
        <f>[1]x20!$E18</f>
        <v>0.42</v>
      </c>
      <c r="V19">
        <f>[1]x21!$E18</f>
        <v>2.66</v>
      </c>
      <c r="X19">
        <f>[1]x23!$E18</f>
        <v>2</v>
      </c>
      <c r="Y19">
        <f>[1]x24!$E18</f>
        <v>0.11</v>
      </c>
      <c r="Z19">
        <f>[1]x25!$E18</f>
        <v>33.299999999999997</v>
      </c>
      <c r="AA19">
        <f>[1]x26!$E18</f>
        <v>37.9</v>
      </c>
      <c r="AB19">
        <f>[1]x27!$E18</f>
        <v>29.6</v>
      </c>
      <c r="AF19" s="13" t="s">
        <v>16</v>
      </c>
      <c r="AG19" s="13" t="s">
        <v>109</v>
      </c>
    </row>
    <row r="20" spans="1:33" x14ac:dyDescent="0.2">
      <c r="A20" t="s">
        <v>85</v>
      </c>
      <c r="B20">
        <f>[1]x1!$E19</f>
        <v>13</v>
      </c>
      <c r="C20">
        <f>[1]x2!$F19</f>
        <v>4.75</v>
      </c>
      <c r="D20" s="8">
        <v>0</v>
      </c>
      <c r="E20">
        <f>[1]x4!$F19</f>
        <v>1.35</v>
      </c>
      <c r="F20">
        <f>[1]x5!$E19</f>
        <v>128.19999999999999</v>
      </c>
      <c r="G20">
        <f>[1]x6!$N3</f>
        <v>231.76190476190476</v>
      </c>
      <c r="H20" s="8" t="s">
        <v>128</v>
      </c>
      <c r="I20">
        <f>[1]x8!$E19</f>
        <v>99.9</v>
      </c>
      <c r="J20" s="8">
        <f>[1]x9!$E19</f>
        <v>90</v>
      </c>
      <c r="K20">
        <f>[1]x10!$E19</f>
        <v>19.399999999999999</v>
      </c>
      <c r="L20">
        <f>[1]x11!$E19</f>
        <v>5.4</v>
      </c>
      <c r="M20">
        <f>[1]x12!$E19</f>
        <v>28.2</v>
      </c>
      <c r="N20">
        <f>[1]x13!$E19</f>
        <v>8.1999999999999993</v>
      </c>
      <c r="O20">
        <f>[1]x14!$E19</f>
        <v>36</v>
      </c>
      <c r="P20">
        <f>[1]x15!$E19</f>
        <v>649</v>
      </c>
      <c r="Q20">
        <f>[1]x16!$E19</f>
        <v>0.2</v>
      </c>
      <c r="R20">
        <f>[1]x17!$E19</f>
        <v>0</v>
      </c>
      <c r="S20">
        <f>[1]x18!$E19</f>
        <v>0.5</v>
      </c>
      <c r="U20">
        <f>[1]x20!$E19</f>
        <v>0.4</v>
      </c>
      <c r="V20">
        <f>[1]x21!$E19</f>
        <v>3.16</v>
      </c>
      <c r="X20">
        <f>[1]x23!$E19</f>
        <v>0</v>
      </c>
      <c r="Y20">
        <f>[1]x24!$E19</f>
        <v>0.02</v>
      </c>
      <c r="Z20">
        <f>[1]x25!$E19</f>
        <v>15.2</v>
      </c>
      <c r="AA20">
        <f>[1]x26!$E19</f>
        <v>20.3</v>
      </c>
      <c r="AB20" s="7">
        <f>[1]x27!$N19</f>
        <v>143.91419305977459</v>
      </c>
      <c r="AF20" s="13" t="s">
        <v>17</v>
      </c>
      <c r="AG20" s="13" t="s">
        <v>111</v>
      </c>
    </row>
    <row r="21" spans="1:33" x14ac:dyDescent="0.2">
      <c r="A21" t="s">
        <v>72</v>
      </c>
      <c r="B21">
        <f>[1]x1!$E20</f>
        <v>15</v>
      </c>
      <c r="C21">
        <f>[1]x2!$B20</f>
        <v>32.299999999999997</v>
      </c>
      <c r="D21" s="8">
        <v>0</v>
      </c>
      <c r="E21">
        <f>[1]x4!$B20</f>
        <v>1.8</v>
      </c>
      <c r="F21">
        <f>[1]x5!$E20</f>
        <v>120.8</v>
      </c>
      <c r="G21">
        <f>[1]x6!$E20</f>
        <v>778</v>
      </c>
      <c r="H21" s="8" t="s">
        <v>128</v>
      </c>
      <c r="I21">
        <f>[1]x8!$E20</f>
        <v>61.3</v>
      </c>
      <c r="J21" s="8">
        <f>[1]x9!$E20</f>
        <v>94.8</v>
      </c>
      <c r="K21">
        <f>[1]x10!$E20</f>
        <v>4.8</v>
      </c>
      <c r="L21">
        <f>[1]x11!$E20</f>
        <v>2.7</v>
      </c>
      <c r="M21">
        <f>[1]x12!$E20</f>
        <v>25.8</v>
      </c>
      <c r="N21">
        <f>[1]x13!$E20</f>
        <v>15.4</v>
      </c>
      <c r="O21">
        <f>[1]x14!$E20</f>
        <v>-5</v>
      </c>
      <c r="P21">
        <f>[1]x15!$E20</f>
        <v>592</v>
      </c>
      <c r="Q21">
        <f>[1]x16!$E20</f>
        <v>9.9</v>
      </c>
      <c r="R21">
        <f>[1]x17!$E20</f>
        <v>28.4</v>
      </c>
      <c r="S21">
        <f>[1]x18!$E20</f>
        <v>5.6</v>
      </c>
      <c r="U21">
        <f>[1]x20!$E20</f>
        <v>0.5</v>
      </c>
      <c r="V21">
        <f>[1]x21!$E20</f>
        <v>2.2599999999999998</v>
      </c>
      <c r="X21">
        <f>[1]x23!$E20</f>
        <v>92.88</v>
      </c>
      <c r="Y21">
        <f>[1]x24!$E20</f>
        <v>0.4</v>
      </c>
      <c r="Z21">
        <f>[1]x25!$E20</f>
        <v>11.1</v>
      </c>
      <c r="AA21">
        <f>[1]x26!$E20</f>
        <v>20</v>
      </c>
      <c r="AB21">
        <f>[1]x27!$E20</f>
        <v>348</v>
      </c>
      <c r="AF21" s="13" t="s">
        <v>18</v>
      </c>
      <c r="AG21" s="13" t="s">
        <v>112</v>
      </c>
    </row>
    <row r="22" spans="1:33" x14ac:dyDescent="0.2">
      <c r="A22" t="s">
        <v>88</v>
      </c>
      <c r="B22">
        <f>[1]x1!$E21</f>
        <v>19</v>
      </c>
      <c r="C22">
        <f>[1]x2!$B21</f>
        <v>31.6</v>
      </c>
      <c r="D22" s="8">
        <v>0</v>
      </c>
      <c r="E22">
        <f>[1]x4!$B21</f>
        <v>1.8</v>
      </c>
      <c r="F22">
        <f>[1]x5!$E21</f>
        <v>123.8</v>
      </c>
      <c r="G22">
        <f>[1]x6!$N3</f>
        <v>231.76190476190476</v>
      </c>
      <c r="H22" s="8" t="s">
        <v>128</v>
      </c>
      <c r="I22">
        <f>[1]x8!$E21</f>
        <v>31.6</v>
      </c>
      <c r="J22" s="8">
        <f>[1]x9!$E21</f>
        <v>94.1</v>
      </c>
      <c r="K22">
        <f>[1]x10!$E21</f>
        <v>21.1</v>
      </c>
      <c r="L22">
        <f>[1]x11!$E21</f>
        <v>6.6</v>
      </c>
      <c r="M22">
        <f>[1]x12!$E21</f>
        <v>17.7</v>
      </c>
      <c r="N22">
        <f>[1]x13!$E21</f>
        <v>16.2</v>
      </c>
      <c r="O22">
        <f>[1]x14!$E21</f>
        <v>4</v>
      </c>
      <c r="P22">
        <f>[1]x15!$E21</f>
        <v>316</v>
      </c>
      <c r="Q22">
        <f>[1]x16!$E21</f>
        <v>8.6999999999999993</v>
      </c>
      <c r="R22">
        <f>[1]x17!$E21</f>
        <v>48.7</v>
      </c>
      <c r="S22">
        <f>[1]x18!$E21</f>
        <v>2.2999999999999998</v>
      </c>
      <c r="U22">
        <f>[1]x20!$E21</f>
        <v>0.8</v>
      </c>
      <c r="V22">
        <f>[1]x21!$E21</f>
        <v>2.5099999999999998</v>
      </c>
      <c r="X22">
        <f>[1]x23!$E21</f>
        <v>20.170000000000002</v>
      </c>
      <c r="Y22">
        <f>[1]x24!$E21</f>
        <v>0.23</v>
      </c>
      <c r="Z22">
        <f>[1]x25!$E21</f>
        <v>20.6</v>
      </c>
      <c r="AA22">
        <f>[1]x26!$E21</f>
        <v>27.8</v>
      </c>
      <c r="AB22" s="7">
        <f>[1]x27!$N21</f>
        <v>442.83333333333331</v>
      </c>
      <c r="AF22" s="13" t="s">
        <v>19</v>
      </c>
      <c r="AG22" s="13" t="s">
        <v>113</v>
      </c>
    </row>
    <row r="23" spans="1:33" x14ac:dyDescent="0.2">
      <c r="A23" t="s">
        <v>89</v>
      </c>
      <c r="B23">
        <f>[1]x1!$E22</f>
        <v>21</v>
      </c>
      <c r="C23">
        <f>[1]x2!$B22</f>
        <v>27</v>
      </c>
      <c r="D23" s="8">
        <v>0</v>
      </c>
      <c r="E23">
        <f>[1]x4!$B22</f>
        <v>1.2</v>
      </c>
      <c r="F23">
        <f>[1]x5!$E22</f>
        <v>100.4</v>
      </c>
      <c r="G23">
        <f>[1]x6!$E22</f>
        <v>175</v>
      </c>
      <c r="H23" s="8" t="s">
        <v>128</v>
      </c>
      <c r="I23">
        <f>[1]x8!$E22</f>
        <v>81.400000000000006</v>
      </c>
      <c r="J23" s="8">
        <f>[1]x9!$E22</f>
        <v>88.4</v>
      </c>
      <c r="K23">
        <f>[1]x10!$E22</f>
        <v>7.5</v>
      </c>
      <c r="L23">
        <f>[1]x11!$E22</f>
        <v>6.9</v>
      </c>
      <c r="M23">
        <f>[1]x12!$E22</f>
        <v>23.9</v>
      </c>
      <c r="N23">
        <f>[1]x13!$E22</f>
        <v>20</v>
      </c>
      <c r="O23">
        <f>[1]x14!$E22</f>
        <v>4</v>
      </c>
      <c r="P23">
        <f>[1]x15!$E22</f>
        <v>520</v>
      </c>
      <c r="Q23">
        <f>[1]x16!$E22</f>
        <v>24.4</v>
      </c>
      <c r="R23">
        <f>[1]x17!$E22</f>
        <v>59.3</v>
      </c>
      <c r="S23">
        <f>[1]x18!$E22</f>
        <v>4.3</v>
      </c>
      <c r="U23">
        <f>[1]x20!$E22</f>
        <v>0.25</v>
      </c>
      <c r="V23">
        <f>[1]x21!$E22</f>
        <v>2.44</v>
      </c>
      <c r="X23">
        <f>[1]x23!$E22</f>
        <v>0</v>
      </c>
      <c r="Y23">
        <f>[1]x24!$E22</f>
        <v>0.12</v>
      </c>
      <c r="Z23">
        <f>[1]x25!$E22</f>
        <v>25.3</v>
      </c>
      <c r="AA23">
        <f>[1]x26!$E22</f>
        <v>24.9</v>
      </c>
      <c r="AB23" s="7">
        <f>[1]x27!$N22</f>
        <v>95.699999999999989</v>
      </c>
      <c r="AF23" s="13" t="s">
        <v>20</v>
      </c>
      <c r="AG23" s="13" t="s">
        <v>114</v>
      </c>
    </row>
    <row r="24" spans="1:33" x14ac:dyDescent="0.2">
      <c r="A24" t="s">
        <v>90</v>
      </c>
      <c r="B24">
        <f>[1]x1!$E23</f>
        <v>18</v>
      </c>
      <c r="C24">
        <f>[1]x2!$F23</f>
        <v>32.049999999999997</v>
      </c>
      <c r="D24" s="8">
        <v>0</v>
      </c>
      <c r="E24">
        <f>[1]x4!$F23</f>
        <v>1.6</v>
      </c>
      <c r="F24">
        <f>[1]x5!$E23</f>
        <v>62.1</v>
      </c>
      <c r="G24">
        <f>[1]x6!$E23</f>
        <v>199</v>
      </c>
      <c r="H24" s="8" t="s">
        <v>128</v>
      </c>
      <c r="I24">
        <f>[1]x8!$E23</f>
        <v>20.3</v>
      </c>
      <c r="J24" s="8">
        <f>[1]x9!$E23</f>
        <v>94.9</v>
      </c>
      <c r="K24">
        <f>[1]x10!$E23</f>
        <v>21.8</v>
      </c>
      <c r="L24">
        <f>[1]x11!$E23</f>
        <v>8</v>
      </c>
      <c r="M24">
        <f>[1]x12!$E23</f>
        <v>35.1</v>
      </c>
      <c r="N24">
        <f>[1]x13!$E23</f>
        <v>21.2</v>
      </c>
      <c r="O24">
        <f>[1]x14!$E23</f>
        <v>1</v>
      </c>
      <c r="P24">
        <f>[1]x15!$E23</f>
        <v>381</v>
      </c>
      <c r="Q24">
        <f>[1]x16!$E23</f>
        <v>22.7</v>
      </c>
      <c r="R24">
        <f>[1]x17!$E23</f>
        <v>32</v>
      </c>
      <c r="S24">
        <f>[1]x18!$E23</f>
        <v>1.2</v>
      </c>
      <c r="U24">
        <f>[1]x20!$E23</f>
        <v>0.69</v>
      </c>
      <c r="V24">
        <f>[1]x21!$E23</f>
        <v>1.81</v>
      </c>
      <c r="X24">
        <f>[1]x23!$E23</f>
        <v>5.34</v>
      </c>
      <c r="Y24">
        <f>[1]x24!$E23</f>
        <v>0.16</v>
      </c>
      <c r="Z24">
        <f>[1]x25!$E23</f>
        <v>20</v>
      </c>
      <c r="AA24">
        <f>[1]x26!$E23</f>
        <v>43</v>
      </c>
      <c r="AB24">
        <f>[1]x27!$E23</f>
        <v>182</v>
      </c>
      <c r="AF24" s="13" t="s">
        <v>21</v>
      </c>
      <c r="AG24" s="13" t="s">
        <v>133</v>
      </c>
    </row>
    <row r="25" spans="1:33" x14ac:dyDescent="0.2">
      <c r="A25" t="s">
        <v>92</v>
      </c>
      <c r="B25">
        <f>[1]x1!$E24</f>
        <v>29</v>
      </c>
      <c r="C25">
        <f>[1]x2!$B24</f>
        <v>43.8</v>
      </c>
      <c r="D25" s="8">
        <v>0</v>
      </c>
      <c r="E25">
        <f>[1]x4!$B24</f>
        <v>1.1000000000000001</v>
      </c>
      <c r="F25">
        <f>[1]x5!$E24</f>
        <v>113.9</v>
      </c>
      <c r="G25">
        <f>[1]x6!$E24</f>
        <v>1</v>
      </c>
      <c r="H25" s="8" t="s">
        <v>128</v>
      </c>
      <c r="I25">
        <f>[1]x8!$E24</f>
        <v>66.5</v>
      </c>
      <c r="J25" s="8">
        <f>[1]x9!$E24</f>
        <v>95.9</v>
      </c>
      <c r="K25">
        <f>[1]x10!$E24</f>
        <v>12.6</v>
      </c>
      <c r="L25">
        <f>[1]x11!$E24</f>
        <v>6.6</v>
      </c>
      <c r="M25">
        <f>[1]x12!$E24</f>
        <v>21.9</v>
      </c>
      <c r="N25">
        <f>[1]x13!$E24</f>
        <v>13.6</v>
      </c>
      <c r="O25">
        <f>[1]x14!$E24</f>
        <v>-5</v>
      </c>
      <c r="P25">
        <f>[1]x15!$E24</f>
        <v>307</v>
      </c>
      <c r="Q25">
        <f>[1]x16!$E24</f>
        <v>9.4</v>
      </c>
      <c r="R25">
        <f>[1]x17!$E24</f>
        <v>39.1</v>
      </c>
      <c r="S25">
        <f>[1]x18!$E24</f>
        <v>7.5</v>
      </c>
      <c r="U25">
        <f>[1]x20!$E24</f>
        <v>0.61</v>
      </c>
      <c r="V25">
        <f>[1]x21!$E24</f>
        <v>1.91</v>
      </c>
      <c r="X25">
        <f>[1]x23!$E24</f>
        <v>1</v>
      </c>
      <c r="Y25">
        <f>[1]x24!$E24</f>
        <v>0.16</v>
      </c>
      <c r="Z25">
        <f>[1]x25!$E24</f>
        <v>27.6</v>
      </c>
      <c r="AA25">
        <f>[1]x26!$E24</f>
        <v>19.600000000000001</v>
      </c>
      <c r="AB25" s="7">
        <f>[1]x27!$N24</f>
        <v>144.01113543840199</v>
      </c>
      <c r="AF25" s="13" t="s">
        <v>22</v>
      </c>
      <c r="AG25" s="13" t="s">
        <v>134</v>
      </c>
    </row>
    <row r="26" spans="1:33" x14ac:dyDescent="0.2">
      <c r="A26" t="s">
        <v>91</v>
      </c>
      <c r="B26">
        <f>[1]x1!$E25</f>
        <v>36</v>
      </c>
      <c r="C26">
        <f>[1]x2!$B25</f>
        <v>61</v>
      </c>
      <c r="D26" s="8">
        <v>0</v>
      </c>
      <c r="E26">
        <f>[1]x4!$B25</f>
        <v>0.6</v>
      </c>
      <c r="F26">
        <f>[1]x5!$E25</f>
        <v>126.4</v>
      </c>
      <c r="G26">
        <f>[1]x6!$E25</f>
        <v>0</v>
      </c>
      <c r="H26" s="8" t="s">
        <v>128</v>
      </c>
      <c r="I26">
        <f>[1]x8!$E25</f>
        <v>48.2</v>
      </c>
      <c r="J26" s="8">
        <f>[1]x9!$E25</f>
        <v>96.2</v>
      </c>
      <c r="K26">
        <f>[1]x10!$E25</f>
        <v>5.3</v>
      </c>
      <c r="L26">
        <f>[1]x11!$E25</f>
        <v>7.2</v>
      </c>
      <c r="M26">
        <f>[1]x12!$E25</f>
        <v>16.7</v>
      </c>
      <c r="N26">
        <f>[1]x13!$E25</f>
        <v>17</v>
      </c>
      <c r="O26">
        <f>[1]x14!$E25</f>
        <v>2</v>
      </c>
      <c r="P26">
        <f>[1]x15!$E25</f>
        <v>524</v>
      </c>
      <c r="Q26">
        <f>[1]x16!$E25</f>
        <v>20.100000000000001</v>
      </c>
      <c r="R26">
        <f>[1]x17!$E25</f>
        <v>6.6</v>
      </c>
      <c r="S26">
        <f>[1]x18!$E25</f>
        <v>6.3</v>
      </c>
      <c r="U26">
        <f>[1]x20!$E25</f>
        <v>0.8</v>
      </c>
      <c r="V26">
        <f>[1]x21!$E25</f>
        <v>3.49</v>
      </c>
      <c r="X26">
        <f>[1]x23!$E25</f>
        <v>1</v>
      </c>
      <c r="Y26">
        <f>[1]x24!$E25</f>
        <v>0.38</v>
      </c>
      <c r="Z26">
        <f>[1]x25!$E25</f>
        <v>13.6</v>
      </c>
      <c r="AA26">
        <f>[1]x26!$E25</f>
        <v>17.100000000000001</v>
      </c>
      <c r="AB26" s="7">
        <f>[1]x27!$N25</f>
        <v>23.599999999999998</v>
      </c>
      <c r="AF26" s="13" t="s">
        <v>23</v>
      </c>
      <c r="AG26" s="13" t="s">
        <v>135</v>
      </c>
    </row>
    <row r="27" spans="1:33" x14ac:dyDescent="0.2">
      <c r="A27" t="s">
        <v>94</v>
      </c>
      <c r="B27">
        <f>[1]x1!$E26</f>
        <v>14</v>
      </c>
      <c r="C27">
        <f>[1]x2!$B26</f>
        <v>62.1</v>
      </c>
      <c r="D27" s="8">
        <v>0</v>
      </c>
      <c r="E27">
        <f>[1]x4!$B26</f>
        <v>9.1</v>
      </c>
      <c r="F27">
        <f>[1]x5!$E26</f>
        <v>115.9</v>
      </c>
      <c r="G27">
        <f>[1]x6!$E26</f>
        <v>125</v>
      </c>
      <c r="H27" s="8" t="s">
        <v>128</v>
      </c>
      <c r="I27">
        <f>[1]x8!$E26</f>
        <v>37.1</v>
      </c>
      <c r="J27" s="8">
        <f>[1]x9!$E26</f>
        <v>94.7</v>
      </c>
      <c r="K27">
        <f>[1]x10!$E26</f>
        <v>2.9</v>
      </c>
      <c r="L27">
        <f>[1]x11!$E26</f>
        <v>4.5</v>
      </c>
      <c r="M27">
        <f>[1]x12!$E26</f>
        <v>14.3</v>
      </c>
      <c r="N27">
        <f>[1]x13!$E26</f>
        <v>19</v>
      </c>
      <c r="O27">
        <f>[1]x14!$E26</f>
        <v>-2</v>
      </c>
      <c r="P27">
        <f>[1]x15!$E26</f>
        <v>470</v>
      </c>
      <c r="Q27">
        <f>[1]x16!$E26</f>
        <v>48.2</v>
      </c>
      <c r="R27">
        <f>[1]x17!$E26</f>
        <v>7.5</v>
      </c>
      <c r="S27">
        <f>[1]x18!$E26</f>
        <v>12.8</v>
      </c>
      <c r="U27">
        <f>[1]x20!$E26</f>
        <v>0.34</v>
      </c>
      <c r="V27">
        <f>[1]x21!$E26</f>
        <v>2.68</v>
      </c>
      <c r="X27">
        <f>[1]x23!$E26</f>
        <v>1.18</v>
      </c>
      <c r="Y27">
        <f>[1]x24!$E26</f>
        <v>0.15</v>
      </c>
      <c r="Z27">
        <f>[1]x25!$E26</f>
        <v>25</v>
      </c>
      <c r="AA27">
        <f>[1]x26!$E26</f>
        <v>17.8</v>
      </c>
      <c r="AB27" s="7">
        <f>[1]x27!$N26</f>
        <v>71.7</v>
      </c>
      <c r="AF27" t="s">
        <v>24</v>
      </c>
      <c r="AG27" t="s">
        <v>121</v>
      </c>
    </row>
    <row r="28" spans="1:33" x14ac:dyDescent="0.2">
      <c r="A28" t="s">
        <v>84</v>
      </c>
      <c r="B28">
        <f>[1]x1!$E27</f>
        <v>21</v>
      </c>
      <c r="C28">
        <f>[1]x2!$B27</f>
        <v>21.8</v>
      </c>
      <c r="D28" s="8">
        <v>0</v>
      </c>
      <c r="E28">
        <f>[1]x4!$B27</f>
        <v>2</v>
      </c>
      <c r="F28">
        <f>[1]x5!$E27</f>
        <v>135.1</v>
      </c>
      <c r="G28">
        <f>[1]x6!$E27</f>
        <v>580</v>
      </c>
      <c r="H28" s="8" t="s">
        <v>128</v>
      </c>
      <c r="I28">
        <f>[1]x8!$E27</f>
        <v>57</v>
      </c>
      <c r="J28" s="8">
        <f>[1]x9!$E27</f>
        <v>86.7</v>
      </c>
      <c r="K28">
        <f>[1]x10!$E27</f>
        <v>3</v>
      </c>
      <c r="L28">
        <f>[1]x11!$E27</f>
        <v>6.3</v>
      </c>
      <c r="M28">
        <f>[1]x12!$E27</f>
        <v>13.2</v>
      </c>
      <c r="N28">
        <f>[1]x13!$E27</f>
        <v>10.9</v>
      </c>
      <c r="O28">
        <f>[1]x14!$E27</f>
        <v>-3</v>
      </c>
      <c r="P28">
        <f>[1]x15!$E27</f>
        <v>430</v>
      </c>
      <c r="Q28">
        <f>[1]x16!$E27</f>
        <v>11.7</v>
      </c>
      <c r="R28">
        <f>[1]x17!$E27</f>
        <v>69.400000000000006</v>
      </c>
      <c r="S28">
        <f>[1]x18!$E27</f>
        <v>2.4</v>
      </c>
      <c r="U28">
        <f>[1]x20!$E27</f>
        <v>0.66</v>
      </c>
      <c r="V28">
        <f>[1]x21!$E27</f>
        <v>2.61</v>
      </c>
      <c r="X28">
        <f>[1]x23!$E27</f>
        <v>1.1000000000000001</v>
      </c>
      <c r="Y28">
        <f>[1]x24!$E27</f>
        <v>0.23</v>
      </c>
      <c r="Z28">
        <f>[1]x25!$E27</f>
        <v>26.4</v>
      </c>
      <c r="AA28">
        <f>[1]x26!$E27</f>
        <v>29.6</v>
      </c>
      <c r="AB28" s="7">
        <f>[1]x27!$N27</f>
        <v>144.12425003756678</v>
      </c>
      <c r="AF28" s="13" t="s">
        <v>25</v>
      </c>
      <c r="AG28" s="13" t="s">
        <v>120</v>
      </c>
    </row>
    <row r="29" spans="1:33" x14ac:dyDescent="0.2">
      <c r="A29" t="s">
        <v>95</v>
      </c>
      <c r="B29">
        <f>[1]x1!$E28</f>
        <v>7</v>
      </c>
      <c r="C29">
        <f>[1]x2!$B28</f>
        <v>13.3</v>
      </c>
      <c r="D29" s="8">
        <v>0</v>
      </c>
      <c r="E29">
        <f>[1]x4!$B28</f>
        <v>1.4</v>
      </c>
      <c r="F29">
        <f>[1]x5!$E28</f>
        <v>144.1</v>
      </c>
      <c r="G29">
        <f>[1]x6!$N3</f>
        <v>231.76190476190476</v>
      </c>
      <c r="H29" s="8" t="s">
        <v>128</v>
      </c>
      <c r="I29">
        <f>[1]x8!$E28</f>
        <v>26.9</v>
      </c>
      <c r="J29" s="8">
        <f>[1]x9!$E28</f>
        <v>97</v>
      </c>
      <c r="K29">
        <f>[1]x10!$E28</f>
        <v>6.4</v>
      </c>
      <c r="L29">
        <f>[1]x11!$E28</f>
        <v>2.2999999999999998</v>
      </c>
      <c r="M29">
        <f>[1]x12!$E28</f>
        <v>20.5</v>
      </c>
      <c r="N29">
        <f>[1]x13!$E28</f>
        <v>9.5</v>
      </c>
      <c r="O29">
        <f>[1]x14!$N$28</f>
        <v>-0.54545454545454541</v>
      </c>
      <c r="P29">
        <f>[1]x15!$E28</f>
        <v>522</v>
      </c>
      <c r="Q29">
        <f>[1]x16!$E28</f>
        <v>3.3</v>
      </c>
      <c r="R29">
        <f>[1]x17!$E28</f>
        <v>99.5</v>
      </c>
      <c r="S29">
        <f>[1]x18!$E28</f>
        <v>4.2</v>
      </c>
      <c r="U29">
        <f>[1]x20!$E28</f>
        <v>0.27</v>
      </c>
      <c r="V29">
        <f>[1]x21!$E28</f>
        <v>2.42</v>
      </c>
      <c r="X29">
        <f>[1]x23!$E28</f>
        <v>20.28</v>
      </c>
      <c r="Y29">
        <f>[1]x24!$E28</f>
        <v>0.16</v>
      </c>
      <c r="Z29">
        <f>[1]x25!$E28</f>
        <v>19.100000000000001</v>
      </c>
      <c r="AA29">
        <f>[1]x26!$E28</f>
        <v>22</v>
      </c>
      <c r="AB29" s="7">
        <f>[1]x27!$N28</f>
        <v>325.20000000000005</v>
      </c>
      <c r="AF29" s="13" t="s">
        <v>26</v>
      </c>
      <c r="AG29" s="13" t="s">
        <v>122</v>
      </c>
    </row>
    <row r="30" spans="1:33" x14ac:dyDescent="0.2">
      <c r="A30" t="s">
        <v>79</v>
      </c>
      <c r="B30">
        <f>[1]x1!$E29</f>
        <v>19</v>
      </c>
      <c r="C30">
        <f>[1]x2!$B29</f>
        <v>31</v>
      </c>
      <c r="D30" s="8">
        <v>0</v>
      </c>
      <c r="E30">
        <f>[1]x4!$B29</f>
        <v>1.7</v>
      </c>
      <c r="F30">
        <f>[1]x5!$E29</f>
        <v>132.9</v>
      </c>
      <c r="G30">
        <f>[1]x6!$E29</f>
        <v>202</v>
      </c>
      <c r="H30" s="8" t="s">
        <v>128</v>
      </c>
      <c r="I30">
        <f>[1]x8!$E29</f>
        <v>80.8</v>
      </c>
      <c r="J30" s="8">
        <f>[1]x9!$E29</f>
        <v>89.2</v>
      </c>
      <c r="K30">
        <f>[1]x10!$E29</f>
        <v>4</v>
      </c>
      <c r="L30">
        <f>[1]x11!$E29</f>
        <v>3.7</v>
      </c>
      <c r="M30">
        <f>[1]x12!$E29</f>
        <v>26.1</v>
      </c>
      <c r="N30">
        <f>[1]x13!$E29</f>
        <v>12.3</v>
      </c>
      <c r="O30">
        <f>[1]x14!$E29</f>
        <v>0</v>
      </c>
      <c r="P30">
        <f>[1]x15!$E29</f>
        <v>543</v>
      </c>
      <c r="Q30">
        <f>[1]x16!$E29</f>
        <v>12.8</v>
      </c>
      <c r="R30">
        <f>[1]x17!$E29</f>
        <v>52.8</v>
      </c>
      <c r="S30">
        <f>[1]x18!$E29</f>
        <v>8.1</v>
      </c>
      <c r="U30">
        <f>[1]x20!$E29</f>
        <v>0.71</v>
      </c>
      <c r="V30">
        <f>[1]x21!$E29</f>
        <v>2.79</v>
      </c>
      <c r="X30">
        <f>[1]x23!$E29</f>
        <v>34.979999999999997</v>
      </c>
      <c r="Y30">
        <f>[1]x24!$E29</f>
        <v>0.16</v>
      </c>
      <c r="Z30">
        <f>[1]x25!$E29</f>
        <v>25.3</v>
      </c>
      <c r="AA30">
        <f>[1]x26!$E29</f>
        <v>24.9</v>
      </c>
      <c r="AB30" s="7">
        <f>[1]x27!$N29</f>
        <v>144.2523062613476</v>
      </c>
      <c r="AF30" s="13" t="s">
        <v>27</v>
      </c>
      <c r="AG30" s="13" t="s">
        <v>123</v>
      </c>
    </row>
    <row r="31" spans="1:33" x14ac:dyDescent="0.2">
      <c r="A31" s="3" t="s">
        <v>115</v>
      </c>
      <c r="B31" s="3">
        <f t="shared" ref="B31:I31" si="0">AVERAGE(B3:B30)</f>
        <v>18.892857142857142</v>
      </c>
      <c r="C31" s="3">
        <f t="shared" si="0"/>
        <v>33.221428571428568</v>
      </c>
      <c r="D31" s="22">
        <f t="shared" si="0"/>
        <v>0</v>
      </c>
      <c r="E31" s="3">
        <f t="shared" si="0"/>
        <v>2.441071428571429</v>
      </c>
      <c r="F31" s="3">
        <f t="shared" si="0"/>
        <v>118.625</v>
      </c>
      <c r="G31" s="3">
        <f t="shared" si="0"/>
        <v>219.30612244897958</v>
      </c>
      <c r="H31" s="22" t="e">
        <f t="shared" si="0"/>
        <v>#DIV/0!</v>
      </c>
      <c r="I31" s="3">
        <f t="shared" si="0"/>
        <v>55.453571428571429</v>
      </c>
      <c r="J31" s="22">
        <f t="shared" ref="J31:L31" si="1">AVERAGE(J3:J30)</f>
        <v>94.542857142857116</v>
      </c>
      <c r="K31" s="3">
        <f t="shared" si="1"/>
        <v>12.821428571428571</v>
      </c>
      <c r="L31" s="3">
        <f t="shared" si="1"/>
        <v>6.1392857142857142</v>
      </c>
      <c r="M31" s="3">
        <f t="shared" ref="M31" si="2">AVERAGE(M3:M30)</f>
        <v>20.098469387755102</v>
      </c>
      <c r="N31" s="3">
        <f t="shared" ref="N31" si="3">AVERAGE(N3:N30)</f>
        <v>17.349999999999998</v>
      </c>
      <c r="O31" s="3">
        <f t="shared" ref="O31" si="4">AVERAGE(O3:O30)</f>
        <v>2.4090909090909092</v>
      </c>
      <c r="P31" s="3">
        <f t="shared" ref="P31" si="5">AVERAGE(P3:P30)</f>
        <v>504.78571428571428</v>
      </c>
      <c r="Q31" s="3">
        <f t="shared" ref="Q31" si="6">AVERAGE(Q3:Q30)</f>
        <v>15.421428571428569</v>
      </c>
      <c r="R31" s="3">
        <f t="shared" ref="R31:U31" si="7">AVERAGE(R3:R30)</f>
        <v>39.200000000000003</v>
      </c>
      <c r="S31" s="3">
        <f t="shared" si="7"/>
        <v>5.543214285714285</v>
      </c>
      <c r="T31" s="22" t="e">
        <f t="shared" si="7"/>
        <v>#DIV/0!</v>
      </c>
      <c r="U31" s="3">
        <f t="shared" si="7"/>
        <v>0.47857142857142865</v>
      </c>
      <c r="V31" s="3">
        <f t="shared" ref="V31:AB31" si="8">AVERAGE(V3:V30)</f>
        <v>2.547857142857143</v>
      </c>
      <c r="W31" s="22" t="e">
        <f t="shared" si="8"/>
        <v>#DIV/0!</v>
      </c>
      <c r="X31" s="3">
        <f t="shared" si="8"/>
        <v>10.056071428571428</v>
      </c>
      <c r="Y31" s="3">
        <f t="shared" si="8"/>
        <v>0.19964285714285721</v>
      </c>
      <c r="Z31" s="3">
        <f t="shared" si="8"/>
        <v>21.232142857142858</v>
      </c>
      <c r="AA31" s="3">
        <f t="shared" si="8"/>
        <v>24.112755102040815</v>
      </c>
      <c r="AB31" s="3">
        <f t="shared" si="8"/>
        <v>140.48426315544626</v>
      </c>
    </row>
    <row r="32" spans="1:33" x14ac:dyDescent="0.2">
      <c r="A32" s="3" t="s">
        <v>116</v>
      </c>
      <c r="B32" s="3">
        <f t="shared" ref="B32:U32" si="9">ABS(B31)</f>
        <v>18.892857142857142</v>
      </c>
      <c r="C32" s="3">
        <f t="shared" si="9"/>
        <v>33.221428571428568</v>
      </c>
      <c r="D32" s="22">
        <f t="shared" si="9"/>
        <v>0</v>
      </c>
      <c r="E32" s="3">
        <f t="shared" si="9"/>
        <v>2.441071428571429</v>
      </c>
      <c r="F32" s="3">
        <f t="shared" si="9"/>
        <v>118.625</v>
      </c>
      <c r="G32" s="3">
        <f t="shared" si="9"/>
        <v>219.30612244897958</v>
      </c>
      <c r="H32" s="22" t="e">
        <f t="shared" si="9"/>
        <v>#DIV/0!</v>
      </c>
      <c r="I32" s="3">
        <f t="shared" si="9"/>
        <v>55.453571428571429</v>
      </c>
      <c r="J32" s="22">
        <f t="shared" si="9"/>
        <v>94.542857142857116</v>
      </c>
      <c r="K32" s="3">
        <f t="shared" si="9"/>
        <v>12.821428571428571</v>
      </c>
      <c r="L32" s="3">
        <f t="shared" si="9"/>
        <v>6.1392857142857142</v>
      </c>
      <c r="M32" s="3">
        <f t="shared" si="9"/>
        <v>20.098469387755102</v>
      </c>
      <c r="N32" s="3">
        <f t="shared" si="9"/>
        <v>17.349999999999998</v>
      </c>
      <c r="O32" s="3">
        <f t="shared" si="9"/>
        <v>2.4090909090909092</v>
      </c>
      <c r="P32" s="3">
        <f t="shared" si="9"/>
        <v>504.78571428571428</v>
      </c>
      <c r="Q32" s="3">
        <f t="shared" si="9"/>
        <v>15.421428571428569</v>
      </c>
      <c r="R32" s="3">
        <f t="shared" si="9"/>
        <v>39.200000000000003</v>
      </c>
      <c r="S32" s="3">
        <f t="shared" si="9"/>
        <v>5.543214285714285</v>
      </c>
      <c r="T32" s="22" t="e">
        <f t="shared" si="9"/>
        <v>#DIV/0!</v>
      </c>
      <c r="U32" s="3">
        <f t="shared" si="9"/>
        <v>0.47857142857142865</v>
      </c>
      <c r="V32" s="3">
        <f t="shared" ref="V32:AB32" si="10">ABS(V31)</f>
        <v>2.547857142857143</v>
      </c>
      <c r="W32" s="22" t="e">
        <f t="shared" si="10"/>
        <v>#DIV/0!</v>
      </c>
      <c r="X32" s="3">
        <f t="shared" si="10"/>
        <v>10.056071428571428</v>
      </c>
      <c r="Y32" s="3">
        <f t="shared" si="10"/>
        <v>0.19964285714285721</v>
      </c>
      <c r="Z32" s="3">
        <f t="shared" si="10"/>
        <v>21.232142857142858</v>
      </c>
      <c r="AA32" s="3">
        <f t="shared" si="10"/>
        <v>24.112755102040815</v>
      </c>
      <c r="AB32" s="3">
        <f t="shared" si="10"/>
        <v>140.48426315544626</v>
      </c>
    </row>
    <row r="33" spans="1:38" x14ac:dyDescent="0.2">
      <c r="A33" s="3" t="s">
        <v>117</v>
      </c>
      <c r="B33" s="3">
        <f t="shared" ref="B33:U33" si="11">STDEV(B3:B30)</f>
        <v>8.1437969382486788</v>
      </c>
      <c r="C33" s="3">
        <f t="shared" si="11"/>
        <v>15.597497594708321</v>
      </c>
      <c r="D33" s="22">
        <f t="shared" si="11"/>
        <v>0</v>
      </c>
      <c r="E33" s="3">
        <f t="shared" si="11"/>
        <v>2.7727194022471662</v>
      </c>
      <c r="F33" s="3">
        <f t="shared" si="11"/>
        <v>20.479829733811894</v>
      </c>
      <c r="G33" s="3">
        <f t="shared" si="11"/>
        <v>197.47822883962996</v>
      </c>
      <c r="H33" s="22" t="e">
        <f t="shared" si="11"/>
        <v>#DIV/0!</v>
      </c>
      <c r="I33" s="3">
        <f t="shared" si="11"/>
        <v>27.514002928379156</v>
      </c>
      <c r="J33" s="22">
        <f t="shared" si="11"/>
        <v>5.8553191121203563</v>
      </c>
      <c r="K33" s="3">
        <f t="shared" si="11"/>
        <v>13.701618102411798</v>
      </c>
      <c r="L33" s="3">
        <f t="shared" si="11"/>
        <v>2.6273968649053145</v>
      </c>
      <c r="M33" s="3">
        <f t="shared" si="11"/>
        <v>5.9376265892199349</v>
      </c>
      <c r="N33" s="3">
        <f t="shared" si="11"/>
        <v>6.0948369163610128</v>
      </c>
      <c r="O33" s="3">
        <f t="shared" si="11"/>
        <v>9.1849179686043367</v>
      </c>
      <c r="P33" s="3">
        <f t="shared" si="11"/>
        <v>127.10810713511121</v>
      </c>
      <c r="Q33" s="3">
        <f t="shared" si="11"/>
        <v>11.271312557661007</v>
      </c>
      <c r="R33" s="3">
        <f t="shared" si="11"/>
        <v>45.163735042210178</v>
      </c>
      <c r="S33" s="3">
        <f t="shared" si="11"/>
        <v>4.1882543464908473</v>
      </c>
      <c r="T33" s="22" t="e">
        <f t="shared" si="11"/>
        <v>#DIV/0!</v>
      </c>
      <c r="U33" s="3">
        <f t="shared" si="11"/>
        <v>0.20486154829116635</v>
      </c>
      <c r="V33" s="3">
        <f t="shared" ref="V33:AB33" si="12">STDEV(V3:V30)</f>
        <v>0.54222010798442832</v>
      </c>
      <c r="W33" s="22" t="e">
        <f t="shared" si="12"/>
        <v>#DIV/0!</v>
      </c>
      <c r="X33" s="3">
        <f t="shared" si="12"/>
        <v>18.949286185966791</v>
      </c>
      <c r="Y33" s="3">
        <f t="shared" si="12"/>
        <v>9.7619144405681701E-2</v>
      </c>
      <c r="Z33" s="3">
        <f t="shared" si="12"/>
        <v>7.0857736225967427</v>
      </c>
      <c r="AA33" s="3">
        <f t="shared" si="12"/>
        <v>7.934120598988919</v>
      </c>
      <c r="AB33" s="3">
        <f t="shared" si="12"/>
        <v>118.64971741804082</v>
      </c>
    </row>
    <row r="34" spans="1:38" x14ac:dyDescent="0.2">
      <c r="A34" s="3" t="s">
        <v>30</v>
      </c>
      <c r="B34" s="5">
        <f t="shared" ref="B34:U34" si="13">B33/B32*100</f>
        <v>43.105163378253877</v>
      </c>
      <c r="C34" s="5">
        <f t="shared" si="13"/>
        <v>46.950111013957539</v>
      </c>
      <c r="D34" s="18" t="e">
        <f t="shared" si="13"/>
        <v>#DIV/0!</v>
      </c>
      <c r="E34" s="4">
        <f t="shared" si="13"/>
        <v>113.58616424714066</v>
      </c>
      <c r="F34" s="5">
        <f t="shared" si="13"/>
        <v>17.264345402581156</v>
      </c>
      <c r="G34" s="3">
        <f t="shared" si="13"/>
        <v>90.046838015464999</v>
      </c>
      <c r="H34" s="18" t="e">
        <f t="shared" si="13"/>
        <v>#DIV/0!</v>
      </c>
      <c r="I34" s="3">
        <f t="shared" si="13"/>
        <v>49.616286597193046</v>
      </c>
      <c r="J34" s="18">
        <f t="shared" si="13"/>
        <v>6.1932961294715181</v>
      </c>
      <c r="K34" s="3">
        <f t="shared" si="13"/>
        <v>106.8649879853845</v>
      </c>
      <c r="L34" s="3">
        <f t="shared" si="13"/>
        <v>42.796458532489126</v>
      </c>
      <c r="M34" s="3">
        <f t="shared" si="13"/>
        <v>29.542680463206842</v>
      </c>
      <c r="N34" s="3">
        <f t="shared" si="13"/>
        <v>35.128743033781056</v>
      </c>
      <c r="O34" s="3">
        <f t="shared" si="13"/>
        <v>381.26074586659507</v>
      </c>
      <c r="P34" s="3">
        <f t="shared" si="13"/>
        <v>25.180607045302917</v>
      </c>
      <c r="Q34" s="3">
        <f t="shared" si="13"/>
        <v>73.088640948241832</v>
      </c>
      <c r="R34" s="3">
        <f t="shared" si="13"/>
        <v>115.21360980155657</v>
      </c>
      <c r="S34" s="3">
        <f t="shared" si="13"/>
        <v>75.556421430155112</v>
      </c>
      <c r="T34" s="22" t="e">
        <f t="shared" si="13"/>
        <v>#DIV/0!</v>
      </c>
      <c r="U34" s="3">
        <f t="shared" si="13"/>
        <v>42.806890687706392</v>
      </c>
      <c r="V34" s="3">
        <f t="shared" ref="V34:AB34" si="14">V33/V32*100</f>
        <v>21.281417190305568</v>
      </c>
      <c r="W34" s="22" t="e">
        <f t="shared" si="14"/>
        <v>#DIV/0!</v>
      </c>
      <c r="X34" s="3">
        <f t="shared" si="14"/>
        <v>188.43627275884157</v>
      </c>
      <c r="Y34" s="3">
        <f t="shared" si="14"/>
        <v>48.89688807440227</v>
      </c>
      <c r="Z34" s="3">
        <f t="shared" si="14"/>
        <v>33.372861468916533</v>
      </c>
      <c r="AA34" s="3">
        <f t="shared" si="14"/>
        <v>32.904247421802928</v>
      </c>
      <c r="AB34" s="3">
        <f t="shared" si="14"/>
        <v>84.457657215850972</v>
      </c>
    </row>
    <row r="39" spans="1:38" x14ac:dyDescent="0.2"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"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5" spans="1:38" x14ac:dyDescent="0.2">
      <c r="I45" s="13"/>
      <c r="J45" s="23"/>
    </row>
    <row r="46" spans="1:38" x14ac:dyDescent="0.2">
      <c r="I46" s="13"/>
      <c r="J46" s="23"/>
    </row>
    <row r="47" spans="1:38" x14ac:dyDescent="0.2">
      <c r="I47" s="13"/>
      <c r="J47" s="23"/>
    </row>
    <row r="48" spans="1:38" x14ac:dyDescent="0.2">
      <c r="I48" s="13"/>
      <c r="J48" s="23"/>
    </row>
    <row r="49" spans="9:10" x14ac:dyDescent="0.2">
      <c r="I49" s="13"/>
      <c r="J49" s="23"/>
    </row>
    <row r="50" spans="9:10" x14ac:dyDescent="0.2">
      <c r="I50" s="13"/>
      <c r="J50" s="23"/>
    </row>
    <row r="51" spans="9:10" x14ac:dyDescent="0.2">
      <c r="I51" s="13"/>
      <c r="J51" s="23"/>
    </row>
    <row r="52" spans="9:10" x14ac:dyDescent="0.2">
      <c r="I52" s="13"/>
      <c r="J52" s="23"/>
    </row>
    <row r="53" spans="9:10" x14ac:dyDescent="0.2">
      <c r="I53" s="13"/>
      <c r="J53" s="23"/>
    </row>
    <row r="54" spans="9:10" x14ac:dyDescent="0.2">
      <c r="I54" s="13"/>
      <c r="J54" s="23"/>
    </row>
    <row r="55" spans="9:10" x14ac:dyDescent="0.2">
      <c r="I55" s="13"/>
      <c r="J55" s="23"/>
    </row>
    <row r="56" spans="9:10" x14ac:dyDescent="0.2">
      <c r="I56" s="13"/>
      <c r="J56" s="23"/>
    </row>
    <row r="57" spans="9:10" x14ac:dyDescent="0.2">
      <c r="I57" s="13"/>
      <c r="J57" s="23"/>
    </row>
    <row r="58" spans="9:10" x14ac:dyDescent="0.2">
      <c r="I58" s="13"/>
      <c r="J58" s="23"/>
    </row>
    <row r="59" spans="9:10" x14ac:dyDescent="0.2">
      <c r="I59" s="13"/>
      <c r="J59" s="23"/>
    </row>
    <row r="60" spans="9:10" x14ac:dyDescent="0.2">
      <c r="I60" s="13"/>
      <c r="J60" s="23"/>
    </row>
    <row r="61" spans="9:10" x14ac:dyDescent="0.2">
      <c r="I61" s="13"/>
      <c r="J61" s="23"/>
    </row>
    <row r="63" spans="9:10" x14ac:dyDescent="0.2">
      <c r="I63" s="13"/>
      <c r="J63" s="23"/>
    </row>
    <row r="64" spans="9:10" x14ac:dyDescent="0.2">
      <c r="I64" s="13"/>
      <c r="J64" s="23"/>
    </row>
    <row r="65" spans="9:10" x14ac:dyDescent="0.2">
      <c r="I65" s="13"/>
      <c r="J65" s="2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"/>
  <sheetViews>
    <sheetView zoomScale="70" zoomScaleNormal="7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B3" sqref="B3:W30"/>
    </sheetView>
  </sheetViews>
  <sheetFormatPr defaultRowHeight="12.75" x14ac:dyDescent="0.2"/>
  <cols>
    <col min="1" max="1" width="13.85546875" customWidth="1"/>
  </cols>
  <sheetData>
    <row r="1" spans="1:23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t="s">
        <v>19</v>
      </c>
      <c r="R1" s="13" t="s">
        <v>20</v>
      </c>
      <c r="S1" s="13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x14ac:dyDescent="0.2">
      <c r="B2" t="s">
        <v>97</v>
      </c>
      <c r="C2" t="s">
        <v>96</v>
      </c>
      <c r="D2" t="s">
        <v>99</v>
      </c>
      <c r="E2" t="s">
        <v>136</v>
      </c>
      <c r="F2" t="s">
        <v>137</v>
      </c>
      <c r="G2" t="s">
        <v>101</v>
      </c>
      <c r="H2" t="s">
        <v>103</v>
      </c>
      <c r="I2" t="s">
        <v>104</v>
      </c>
      <c r="J2" t="s">
        <v>105</v>
      </c>
      <c r="K2" s="13" t="s">
        <v>106</v>
      </c>
      <c r="L2" s="13" t="s">
        <v>107</v>
      </c>
      <c r="M2" s="13" t="s">
        <v>108</v>
      </c>
      <c r="N2" s="13" t="s">
        <v>110</v>
      </c>
      <c r="O2" s="13" t="s">
        <v>112</v>
      </c>
      <c r="P2" s="13" t="s">
        <v>113</v>
      </c>
      <c r="Q2" t="s">
        <v>138</v>
      </c>
      <c r="R2" s="13" t="s">
        <v>139</v>
      </c>
      <c r="S2" s="13" t="s">
        <v>120</v>
      </c>
      <c r="T2" t="s">
        <v>123</v>
      </c>
      <c r="U2" t="s">
        <v>122</v>
      </c>
      <c r="V2" t="s">
        <v>141</v>
      </c>
      <c r="W2" t="s">
        <v>121</v>
      </c>
    </row>
    <row r="3" spans="1:23" x14ac:dyDescent="0.2">
      <c r="A3" t="s">
        <v>87</v>
      </c>
      <c r="B3">
        <f>'dane '!B3</f>
        <v>15</v>
      </c>
      <c r="C3">
        <f>'dane '!C3</f>
        <v>40.6</v>
      </c>
      <c r="D3">
        <f>'dane '!E3</f>
        <v>1.5</v>
      </c>
      <c r="E3">
        <f>'dane '!F3</f>
        <v>121.2</v>
      </c>
      <c r="F3">
        <f>'dane '!G3</f>
        <v>341</v>
      </c>
      <c r="G3">
        <f>'dane '!I3</f>
        <v>65.900000000000006</v>
      </c>
      <c r="H3">
        <f>'dane '!K3</f>
        <v>1.8</v>
      </c>
      <c r="I3">
        <f>'dane '!L3</f>
        <v>4</v>
      </c>
      <c r="J3">
        <f>'dane '!M3</f>
        <v>20.9</v>
      </c>
      <c r="K3">
        <f>'dane '!N3</f>
        <v>21</v>
      </c>
      <c r="L3">
        <f>'dane '!O3</f>
        <v>0</v>
      </c>
      <c r="M3">
        <f>'dane '!P3</f>
        <v>590</v>
      </c>
      <c r="N3">
        <f>'dane '!Q3</f>
        <v>30</v>
      </c>
      <c r="O3">
        <f>'dane '!R3</f>
        <v>21.2</v>
      </c>
      <c r="P3">
        <f>'dane '!S3</f>
        <v>18.5</v>
      </c>
      <c r="Q3">
        <f>'dane '!U3</f>
        <v>0.31</v>
      </c>
      <c r="R3">
        <f>'dane '!V3</f>
        <v>2.35</v>
      </c>
      <c r="S3">
        <f>'dane '!X3</f>
        <v>4.83</v>
      </c>
      <c r="T3">
        <f>'dane '!Y3</f>
        <v>0.14000000000000001</v>
      </c>
      <c r="U3">
        <f>'dane '!Z3</f>
        <v>10.7</v>
      </c>
      <c r="V3">
        <f>'dane '!AA3</f>
        <v>19.100000000000001</v>
      </c>
      <c r="W3">
        <f>'dane '!AB3</f>
        <v>169.6</v>
      </c>
    </row>
    <row r="4" spans="1:23" x14ac:dyDescent="0.2">
      <c r="A4" t="s">
        <v>68</v>
      </c>
      <c r="B4">
        <f>'dane '!B4</f>
        <v>13</v>
      </c>
      <c r="C4">
        <f>'dane '!C4</f>
        <v>24.5</v>
      </c>
      <c r="D4">
        <f>'dane '!E4</f>
        <v>1.4</v>
      </c>
      <c r="E4">
        <f>'dane '!F4</f>
        <v>107.5</v>
      </c>
      <c r="F4">
        <f>'dane '!G4</f>
        <v>231.76190476190476</v>
      </c>
      <c r="G4">
        <f>'dane '!I4</f>
        <v>75.599999999999994</v>
      </c>
      <c r="H4">
        <f>'dane '!K4</f>
        <v>6.8</v>
      </c>
      <c r="I4">
        <f>'dane '!L4</f>
        <v>3.9</v>
      </c>
      <c r="J4">
        <f>'dane '!M4</f>
        <v>19.399999999999999</v>
      </c>
      <c r="K4">
        <f>'dane '!N4</f>
        <v>15.1</v>
      </c>
      <c r="L4">
        <f>'dane '!O4</f>
        <v>2</v>
      </c>
      <c r="M4">
        <f>'dane '!P4</f>
        <v>467</v>
      </c>
      <c r="N4">
        <f>'dane '!Q4</f>
        <v>4.7</v>
      </c>
      <c r="O4">
        <f>'dane '!R4</f>
        <v>7.6</v>
      </c>
      <c r="P4">
        <f>'dane '!S4</f>
        <v>3</v>
      </c>
      <c r="Q4">
        <f>'dane '!U4</f>
        <v>0.22</v>
      </c>
      <c r="R4">
        <f>'dane '!V4</f>
        <v>2.1800000000000002</v>
      </c>
      <c r="S4">
        <f>'dane '!X4</f>
        <v>10.44</v>
      </c>
      <c r="T4">
        <f>'dane '!Y4</f>
        <v>0.18</v>
      </c>
      <c r="U4">
        <f>'dane '!Z4</f>
        <v>21.9</v>
      </c>
      <c r="V4">
        <f>'dane '!AA4</f>
        <v>20.2</v>
      </c>
      <c r="W4">
        <f>'dane '!AB4</f>
        <v>85</v>
      </c>
    </row>
    <row r="5" spans="1:23" x14ac:dyDescent="0.2">
      <c r="A5" t="s">
        <v>69</v>
      </c>
      <c r="B5">
        <f>'dane '!B5</f>
        <v>34</v>
      </c>
      <c r="C5">
        <f>'dane '!C5</f>
        <v>39.6</v>
      </c>
      <c r="D5">
        <f>'dane '!E5</f>
        <v>1</v>
      </c>
      <c r="E5">
        <f>'dane '!F5</f>
        <v>127.4</v>
      </c>
      <c r="F5">
        <f>'dane '!G5</f>
        <v>21</v>
      </c>
      <c r="G5">
        <f>'dane '!I5</f>
        <v>45.1</v>
      </c>
      <c r="H5">
        <f>'dane '!K5</f>
        <v>59.6</v>
      </c>
      <c r="I5">
        <f>'dane '!L5</f>
        <v>8.1999999999999993</v>
      </c>
      <c r="J5">
        <f>'dane '!M5</f>
        <v>16.2</v>
      </c>
      <c r="K5">
        <f>'dane '!N5</f>
        <v>16.399999999999999</v>
      </c>
      <c r="L5">
        <f>'dane '!O5</f>
        <v>-4</v>
      </c>
      <c r="M5">
        <f>'dane '!P5</f>
        <v>598</v>
      </c>
      <c r="N5">
        <f>'dane '!Q5</f>
        <v>12.1</v>
      </c>
      <c r="O5">
        <f>'dane '!R5</f>
        <v>25.9</v>
      </c>
      <c r="P5">
        <f>'dane '!S5</f>
        <v>0.2</v>
      </c>
      <c r="Q5">
        <f>'dane '!U5</f>
        <v>0.77</v>
      </c>
      <c r="R5">
        <f>'dane '!V5</f>
        <v>2.85</v>
      </c>
      <c r="S5">
        <f>'dane '!X5</f>
        <v>1</v>
      </c>
      <c r="T5">
        <f>'dane '!Y5</f>
        <v>0.27</v>
      </c>
      <c r="U5">
        <f>'dane '!Z5</f>
        <v>15.1</v>
      </c>
      <c r="V5">
        <f>'dane '!AA5</f>
        <v>46.2</v>
      </c>
      <c r="W5">
        <f>'dane '!AB5</f>
        <v>33.18</v>
      </c>
    </row>
    <row r="6" spans="1:23" x14ac:dyDescent="0.2">
      <c r="A6" t="s">
        <v>78</v>
      </c>
      <c r="B6">
        <f>'dane '!B6</f>
        <v>37</v>
      </c>
      <c r="C6">
        <f>'dane '!C6</f>
        <v>45.7</v>
      </c>
      <c r="D6">
        <f>'dane '!E6</f>
        <v>1.1000000000000001</v>
      </c>
      <c r="E6">
        <f>'dane '!F6</f>
        <v>82.7</v>
      </c>
      <c r="F6">
        <f>'dane '!G6</f>
        <v>430</v>
      </c>
      <c r="G6">
        <f>'dane '!I6</f>
        <v>46</v>
      </c>
      <c r="H6">
        <f>'dane '!K6</f>
        <v>13.1</v>
      </c>
      <c r="I6">
        <f>'dane '!L6</f>
        <v>9.4</v>
      </c>
      <c r="J6">
        <f>'dane '!M6</f>
        <v>9.8571428571428577</v>
      </c>
      <c r="K6">
        <f>'dane '!N6</f>
        <v>12.3</v>
      </c>
      <c r="L6">
        <f>'dane '!O6</f>
        <v>1</v>
      </c>
      <c r="M6">
        <f>'dane '!P6</f>
        <v>405</v>
      </c>
      <c r="N6">
        <f>'dane '!Q6</f>
        <v>23.6</v>
      </c>
      <c r="O6">
        <f>'dane '!R6</f>
        <v>27</v>
      </c>
      <c r="P6">
        <f>'dane '!S6</f>
        <v>4.1100000000000003</v>
      </c>
      <c r="Q6">
        <f>'dane '!U6</f>
        <v>0.85</v>
      </c>
      <c r="R6">
        <f>'dane '!V6</f>
        <v>2.8</v>
      </c>
      <c r="S6">
        <f>'dane '!X6</f>
        <v>0</v>
      </c>
      <c r="T6">
        <f>'dane '!Y6</f>
        <v>0.23</v>
      </c>
      <c r="U6">
        <f>'dane '!Z6</f>
        <v>25.4</v>
      </c>
      <c r="V6">
        <f>'dane '!AA6</f>
        <v>30.357142857142861</v>
      </c>
      <c r="W6">
        <f>'dane '!AB6</f>
        <v>48.333333333333336</v>
      </c>
    </row>
    <row r="7" spans="1:23" x14ac:dyDescent="0.2">
      <c r="A7" t="s">
        <v>80</v>
      </c>
      <c r="B7">
        <f>'dane '!B7</f>
        <v>28</v>
      </c>
      <c r="C7">
        <f>'dane '!C7</f>
        <v>21.5</v>
      </c>
      <c r="D7">
        <f>'dane '!E7</f>
        <v>0.5</v>
      </c>
      <c r="E7">
        <f>'dane '!F7</f>
        <v>90.6</v>
      </c>
      <c r="F7">
        <f>'dane '!G7</f>
        <v>248</v>
      </c>
      <c r="G7">
        <f>'dane '!I7</f>
        <v>96.3</v>
      </c>
      <c r="H7">
        <f>'dane '!K7</f>
        <v>22</v>
      </c>
      <c r="I7">
        <f>'dane '!L7</f>
        <v>4</v>
      </c>
      <c r="J7">
        <f>'dane '!M7</f>
        <v>30.6</v>
      </c>
      <c r="K7">
        <f>'dane '!N7</f>
        <v>30.7</v>
      </c>
      <c r="L7">
        <f>'dane '!O7</f>
        <v>29</v>
      </c>
      <c r="M7">
        <f>'dane '!P7</f>
        <v>729</v>
      </c>
      <c r="N7">
        <f>'dane '!Q7</f>
        <v>5.6</v>
      </c>
      <c r="O7">
        <f>'dane '!R7</f>
        <v>184.3</v>
      </c>
      <c r="P7">
        <f>'dane '!S7</f>
        <v>2.6</v>
      </c>
      <c r="Q7">
        <f>'dane '!U7</f>
        <v>0.4</v>
      </c>
      <c r="R7">
        <f>'dane '!V7</f>
        <v>2.78</v>
      </c>
      <c r="S7">
        <f>'dane '!X7</f>
        <v>0.1</v>
      </c>
      <c r="T7">
        <f>'dane '!Y7</f>
        <v>0.09</v>
      </c>
      <c r="U7">
        <f>'dane '!Z7</f>
        <v>13.8</v>
      </c>
      <c r="V7">
        <f>'dane '!AA7</f>
        <v>23.5</v>
      </c>
      <c r="W7">
        <f>'dane '!AB7</f>
        <v>144.90352633826882</v>
      </c>
    </row>
    <row r="8" spans="1:23" x14ac:dyDescent="0.2">
      <c r="A8" t="s">
        <v>70</v>
      </c>
      <c r="B8">
        <f>'dane '!B8</f>
        <v>14</v>
      </c>
      <c r="C8">
        <f>'dane '!C8</f>
        <v>36.799999999999997</v>
      </c>
      <c r="D8">
        <f>'dane '!E8</f>
        <v>1.3</v>
      </c>
      <c r="E8">
        <f>'dane '!F8</f>
        <v>136</v>
      </c>
      <c r="F8">
        <f>'dane '!G8</f>
        <v>7</v>
      </c>
      <c r="G8">
        <f>'dane '!I8</f>
        <v>26.9</v>
      </c>
      <c r="H8">
        <f>'dane '!K8</f>
        <v>15.9</v>
      </c>
      <c r="I8">
        <f>'dane '!L8</f>
        <v>4</v>
      </c>
      <c r="J8">
        <f>'dane '!M8</f>
        <v>18.7</v>
      </c>
      <c r="K8">
        <f>'dane '!N8</f>
        <v>16.899999999999999</v>
      </c>
      <c r="L8">
        <f>'dane '!O8</f>
        <v>-5</v>
      </c>
      <c r="M8">
        <f>'dane '!P8</f>
        <v>317</v>
      </c>
      <c r="N8">
        <f>'dane '!Q8</f>
        <v>9.9</v>
      </c>
      <c r="O8">
        <f>'dane '!R8</f>
        <v>7</v>
      </c>
      <c r="P8">
        <f>'dane '!S8</f>
        <v>10.6</v>
      </c>
      <c r="Q8">
        <f>'dane '!U8</f>
        <v>0.79</v>
      </c>
      <c r="R8">
        <f>'dane '!V8</f>
        <v>2.31</v>
      </c>
      <c r="S8">
        <f>'dane '!X8</f>
        <v>7.24</v>
      </c>
      <c r="T8">
        <f>'dane '!Y8</f>
        <v>0.31</v>
      </c>
      <c r="U8">
        <f>'dane '!Z8</f>
        <v>16.600000000000001</v>
      </c>
      <c r="V8">
        <f>'dane '!AA8</f>
        <v>14</v>
      </c>
      <c r="W8">
        <f>'dane '!AB8</f>
        <v>106.25</v>
      </c>
    </row>
    <row r="9" spans="1:23" x14ac:dyDescent="0.2">
      <c r="A9" t="s">
        <v>71</v>
      </c>
      <c r="B9">
        <f>'dane '!B9</f>
        <v>9</v>
      </c>
      <c r="C9">
        <f>'dane '!C9</f>
        <v>16.600000000000001</v>
      </c>
      <c r="D9">
        <f>'dane '!E9</f>
        <v>1.1000000000000001</v>
      </c>
      <c r="E9">
        <f>'dane '!F9</f>
        <v>116.3</v>
      </c>
      <c r="F9">
        <f>'dane '!G9</f>
        <v>231.76190476190476</v>
      </c>
      <c r="G9">
        <f>'dane '!I9</f>
        <v>-19.7</v>
      </c>
      <c r="H9">
        <f>'dane '!K9</f>
        <v>2.8</v>
      </c>
      <c r="I9">
        <f>'dane '!L9</f>
        <v>6.7</v>
      </c>
      <c r="J9">
        <f>'dane '!M9</f>
        <v>19.399999999999999</v>
      </c>
      <c r="K9">
        <f>'dane '!N9</f>
        <v>22.5</v>
      </c>
      <c r="L9">
        <f>'dane '!O9</f>
        <v>7</v>
      </c>
      <c r="M9">
        <f>'dane '!P9</f>
        <v>762</v>
      </c>
      <c r="N9">
        <f>'dane '!Q9</f>
        <v>20</v>
      </c>
      <c r="O9">
        <f>'dane '!R9</f>
        <v>3.3</v>
      </c>
      <c r="P9">
        <f>'dane '!S9</f>
        <v>5.9</v>
      </c>
      <c r="Q9">
        <f>'dane '!U9</f>
        <v>0.4</v>
      </c>
      <c r="R9">
        <f>'dane '!V9</f>
        <v>3.99</v>
      </c>
      <c r="S9">
        <f>'dane '!X9</f>
        <v>1.25</v>
      </c>
      <c r="T9">
        <f>'dane '!Y9</f>
        <v>0.06</v>
      </c>
      <c r="U9">
        <f>'dane '!Z9</f>
        <v>11.8</v>
      </c>
      <c r="V9">
        <f>'dane '!AA9</f>
        <v>17.600000000000001</v>
      </c>
      <c r="W9">
        <f>'dane '!AB9</f>
        <v>68.575000000000003</v>
      </c>
    </row>
    <row r="10" spans="1:23" x14ac:dyDescent="0.2">
      <c r="A10" t="s">
        <v>73</v>
      </c>
      <c r="B10">
        <f>'dane '!B10</f>
        <v>18</v>
      </c>
      <c r="C10">
        <f>'dane '!C10</f>
        <v>52.5</v>
      </c>
      <c r="D10">
        <f>'dane '!E10</f>
        <v>5</v>
      </c>
      <c r="E10">
        <f>'dane '!F10</f>
        <v>93.3</v>
      </c>
      <c r="F10">
        <f>'dane '!G10</f>
        <v>195</v>
      </c>
      <c r="G10">
        <f>'dane '!I10</f>
        <v>22</v>
      </c>
      <c r="H10">
        <f>'dane '!K10</f>
        <v>41.1</v>
      </c>
      <c r="I10">
        <f>'dane '!L10</f>
        <v>11.6</v>
      </c>
      <c r="J10">
        <f>'dane '!M10</f>
        <v>12.7</v>
      </c>
      <c r="K10">
        <f>'dane '!N10</f>
        <v>24.7</v>
      </c>
      <c r="L10">
        <f>'dane '!O10</f>
        <v>-6</v>
      </c>
      <c r="M10">
        <f>'dane '!P10</f>
        <v>339</v>
      </c>
      <c r="N10">
        <f>'dane '!Q10</f>
        <v>23</v>
      </c>
      <c r="O10">
        <f>'dane '!R10</f>
        <v>9.8000000000000007</v>
      </c>
      <c r="P10">
        <f>'dane '!S10</f>
        <v>11</v>
      </c>
      <c r="Q10">
        <f>'dane '!U10</f>
        <v>0.46</v>
      </c>
      <c r="R10">
        <f>'dane '!V10</f>
        <v>2.94</v>
      </c>
      <c r="S10">
        <f>'dane '!X10</f>
        <v>1</v>
      </c>
      <c r="T10">
        <f>'dane '!Y10</f>
        <v>0.15</v>
      </c>
      <c r="U10">
        <f>'dane '!Z10</f>
        <v>27.4</v>
      </c>
      <c r="V10">
        <f>'dane '!AA10</f>
        <v>23.4</v>
      </c>
      <c r="W10">
        <f>'dane '!AB10</f>
        <v>28.25</v>
      </c>
    </row>
    <row r="11" spans="1:23" x14ac:dyDescent="0.2">
      <c r="A11" t="s">
        <v>93</v>
      </c>
      <c r="B11">
        <f>'dane '!B11</f>
        <v>14</v>
      </c>
      <c r="C11">
        <f>'dane '!C11</f>
        <v>65.599999999999994</v>
      </c>
      <c r="D11">
        <f>'dane '!E11</f>
        <v>10.1</v>
      </c>
      <c r="E11">
        <f>'dane '!F11</f>
        <v>117.3</v>
      </c>
      <c r="F11">
        <f>'dane '!G11</f>
        <v>231.76190476190476</v>
      </c>
      <c r="G11">
        <f>'dane '!I11</f>
        <v>53.6</v>
      </c>
      <c r="H11">
        <f>'dane '!K11</f>
        <v>11.1</v>
      </c>
      <c r="I11">
        <f>'dane '!L11</f>
        <v>8.6999999999999993</v>
      </c>
      <c r="J11">
        <f>'dane '!M11</f>
        <v>14.9</v>
      </c>
      <c r="K11">
        <f>'dane '!N11</f>
        <v>32</v>
      </c>
      <c r="L11">
        <f>'dane '!O11</f>
        <v>2</v>
      </c>
      <c r="M11">
        <f>'dane '!P11</f>
        <v>480</v>
      </c>
      <c r="N11">
        <f>'dane '!Q11</f>
        <v>31.3</v>
      </c>
      <c r="O11">
        <f>'dane '!R11</f>
        <v>63</v>
      </c>
      <c r="P11">
        <f>'dane '!S11</f>
        <v>7.2</v>
      </c>
      <c r="Q11">
        <f>'dane '!U11</f>
        <v>0.42</v>
      </c>
      <c r="R11">
        <f>'dane '!V11</f>
        <v>2.5299999999999998</v>
      </c>
      <c r="S11">
        <f>'dane '!X11</f>
        <v>5.07</v>
      </c>
      <c r="T11">
        <f>'dane '!Y11</f>
        <v>0.34</v>
      </c>
      <c r="U11">
        <f>'dane '!Z11</f>
        <v>21.5</v>
      </c>
      <c r="V11">
        <f>'dane '!AA11</f>
        <v>16.899999999999999</v>
      </c>
      <c r="W11">
        <f>'dane '!AB11</f>
        <v>132.69999999999999</v>
      </c>
    </row>
    <row r="12" spans="1:23" x14ac:dyDescent="0.2">
      <c r="A12" t="s">
        <v>77</v>
      </c>
      <c r="B12">
        <f>'dane '!B12</f>
        <v>13</v>
      </c>
      <c r="C12">
        <f>'dane '!C12</f>
        <v>29.9</v>
      </c>
      <c r="D12">
        <f>'dane '!E12</f>
        <v>1.4</v>
      </c>
      <c r="E12">
        <f>'dane '!F12</f>
        <v>123</v>
      </c>
      <c r="F12">
        <f>'dane '!G12</f>
        <v>686</v>
      </c>
      <c r="G12">
        <f>'dane '!I12</f>
        <v>50.8</v>
      </c>
      <c r="H12">
        <f>'dane '!K12</f>
        <v>4.5999999999999996</v>
      </c>
      <c r="I12">
        <f>'dane '!L12</f>
        <v>4.8</v>
      </c>
      <c r="J12">
        <f>'dane '!M12</f>
        <v>18.899999999999999</v>
      </c>
      <c r="K12">
        <f>'dane '!N12</f>
        <v>12.4</v>
      </c>
      <c r="L12">
        <f>'dane '!O12</f>
        <v>-2</v>
      </c>
      <c r="M12">
        <f>'dane '!P12</f>
        <v>535</v>
      </c>
      <c r="N12">
        <f>'dane '!Q12</f>
        <v>12.3</v>
      </c>
      <c r="O12">
        <f>'dane '!R12</f>
        <v>132.4</v>
      </c>
      <c r="P12">
        <f>'dane '!S12</f>
        <v>1.9</v>
      </c>
      <c r="Q12">
        <f>'dane '!U12</f>
        <v>0.14000000000000001</v>
      </c>
      <c r="R12">
        <f>'dane '!V12</f>
        <v>1.87</v>
      </c>
      <c r="S12">
        <f>'dane '!X12</f>
        <v>33.06</v>
      </c>
      <c r="T12">
        <f>'dane '!Y12</f>
        <v>0.36</v>
      </c>
      <c r="U12">
        <f>'dane '!Z12</f>
        <v>23.6</v>
      </c>
      <c r="V12">
        <f>'dane '!AA12</f>
        <v>18.5</v>
      </c>
      <c r="W12">
        <f>'dane '!AB12</f>
        <v>418.8</v>
      </c>
    </row>
    <row r="13" spans="1:23" x14ac:dyDescent="0.2">
      <c r="A13" t="s">
        <v>75</v>
      </c>
      <c r="B13">
        <f>'dane '!B13</f>
        <v>27</v>
      </c>
      <c r="C13">
        <f>'dane '!C13</f>
        <v>30.7</v>
      </c>
      <c r="D13">
        <f>'dane '!E13</f>
        <v>1</v>
      </c>
      <c r="E13">
        <f>'dane '!F13</f>
        <v>97.7</v>
      </c>
      <c r="F13">
        <f>'dane '!G13</f>
        <v>269</v>
      </c>
      <c r="G13">
        <f>'dane '!I13</f>
        <v>67.599999999999994</v>
      </c>
      <c r="H13">
        <f>'dane '!K13</f>
        <v>38.1</v>
      </c>
      <c r="I13">
        <f>'dane '!L13</f>
        <v>8.4</v>
      </c>
      <c r="J13">
        <f>'dane '!M13</f>
        <v>23.5</v>
      </c>
      <c r="K13">
        <f>'dane '!N13</f>
        <v>17.8</v>
      </c>
      <c r="L13">
        <f>'dane '!O13</f>
        <v>3</v>
      </c>
      <c r="M13">
        <f>'dane '!P13</f>
        <v>464</v>
      </c>
      <c r="N13">
        <f>'dane '!Q13</f>
        <v>8.5</v>
      </c>
      <c r="O13">
        <f>'dane '!R13</f>
        <v>11.8</v>
      </c>
      <c r="P13">
        <f>'dane '!S13</f>
        <v>8.5</v>
      </c>
      <c r="Q13">
        <f>'dane '!U13</f>
        <v>0.4</v>
      </c>
      <c r="R13">
        <f>'dane '!V13</f>
        <v>2.08</v>
      </c>
      <c r="S13">
        <f>'dane '!X13</f>
        <v>0</v>
      </c>
      <c r="T13">
        <f>'dane '!Y13</f>
        <v>0.16</v>
      </c>
      <c r="U13">
        <f>'dane '!Z13</f>
        <v>25.7</v>
      </c>
      <c r="V13">
        <f>'dane '!AA13</f>
        <v>27.6</v>
      </c>
      <c r="W13">
        <f>'dane '!AB13</f>
        <v>145.53229055046864</v>
      </c>
    </row>
    <row r="14" spans="1:23" x14ac:dyDescent="0.2">
      <c r="A14" t="s">
        <v>76</v>
      </c>
      <c r="B14">
        <f>'dane '!B14</f>
        <v>27</v>
      </c>
      <c r="C14">
        <f>'dane '!C14</f>
        <v>25.6</v>
      </c>
      <c r="D14">
        <f>'dane '!E14</f>
        <v>0.8</v>
      </c>
      <c r="E14">
        <f>'dane '!F14</f>
        <v>129.6</v>
      </c>
      <c r="F14">
        <f>'dane '!G14</f>
        <v>82</v>
      </c>
      <c r="G14">
        <f>'dane '!I14</f>
        <v>79.099999999999994</v>
      </c>
      <c r="H14">
        <f>'dane '!K14</f>
        <v>9.9</v>
      </c>
      <c r="I14">
        <f>'dane '!L14</f>
        <v>4.2</v>
      </c>
      <c r="J14">
        <f>'dane '!M14</f>
        <v>22.4</v>
      </c>
      <c r="K14">
        <f>'dane '!N14</f>
        <v>14.3</v>
      </c>
      <c r="L14">
        <f>'dane '!O14</f>
        <v>-1</v>
      </c>
      <c r="M14">
        <f>'dane '!P14</f>
        <v>542</v>
      </c>
      <c r="N14">
        <f>'dane '!Q14</f>
        <v>13</v>
      </c>
      <c r="O14">
        <f>'dane '!R14</f>
        <v>112.9</v>
      </c>
      <c r="P14">
        <f>'dane '!S14</f>
        <v>6.6</v>
      </c>
      <c r="Q14">
        <f>'dane '!U14</f>
        <v>0.25</v>
      </c>
      <c r="R14">
        <f>'dane '!V14</f>
        <v>1.61</v>
      </c>
      <c r="S14">
        <f>'dane '!X14</f>
        <v>19.38</v>
      </c>
      <c r="T14">
        <f>'dane '!Y14</f>
        <v>0.27</v>
      </c>
      <c r="U14">
        <f>'dane '!Z14</f>
        <v>37.700000000000003</v>
      </c>
      <c r="V14">
        <f>'dane '!AA14</f>
        <v>24.7</v>
      </c>
      <c r="W14">
        <f>'dane '!AB14</f>
        <v>259.75</v>
      </c>
    </row>
    <row r="15" spans="1:23" x14ac:dyDescent="0.2">
      <c r="A15" t="s">
        <v>86</v>
      </c>
      <c r="B15">
        <f>'dane '!B15</f>
        <v>14</v>
      </c>
      <c r="C15">
        <f>'dane '!C15</f>
        <v>11.8</v>
      </c>
      <c r="D15">
        <f>'dane '!E15</f>
        <v>10.4</v>
      </c>
      <c r="E15">
        <f>'dane '!F15</f>
        <v>117.8</v>
      </c>
      <c r="F15">
        <f>'dane '!G15</f>
        <v>2</v>
      </c>
      <c r="G15">
        <f>'dane '!I15</f>
        <v>36.200000000000003</v>
      </c>
      <c r="H15">
        <f>'dane '!K15</f>
        <v>2.2999999999999998</v>
      </c>
      <c r="I15">
        <f>'dane '!L15</f>
        <v>1.9</v>
      </c>
      <c r="J15">
        <f>'dane '!M15</f>
        <v>25.3</v>
      </c>
      <c r="K15">
        <f>'dane '!N15</f>
        <v>11.6</v>
      </c>
      <c r="L15">
        <f>'dane '!O15</f>
        <v>6</v>
      </c>
      <c r="M15">
        <f>'dane '!P15</f>
        <v>589</v>
      </c>
      <c r="N15">
        <f>'dane '!Q15</f>
        <v>4.3</v>
      </c>
      <c r="O15">
        <f>'dane '!R15</f>
        <v>0.4</v>
      </c>
      <c r="P15">
        <f>'dane '!S15</f>
        <v>2.6</v>
      </c>
      <c r="Q15">
        <f>'dane '!U15</f>
        <v>0.28999999999999998</v>
      </c>
      <c r="R15">
        <f>'dane '!V15</f>
        <v>3.51</v>
      </c>
      <c r="S15">
        <f>'dane '!X15</f>
        <v>10.09</v>
      </c>
      <c r="T15">
        <f>'dane '!Y15</f>
        <v>0.21</v>
      </c>
      <c r="U15">
        <f>'dane '!Z15</f>
        <v>10.199999999999999</v>
      </c>
      <c r="V15">
        <f>'dane '!AA15</f>
        <v>15.1</v>
      </c>
      <c r="W15">
        <f>'dane '!AB15</f>
        <v>130.75</v>
      </c>
    </row>
    <row r="16" spans="1:23" x14ac:dyDescent="0.2">
      <c r="A16" t="s">
        <v>74</v>
      </c>
      <c r="B16">
        <f>'dane '!B16</f>
        <v>13</v>
      </c>
      <c r="C16">
        <f>'dane '!C16</f>
        <v>10.8</v>
      </c>
      <c r="D16">
        <f>'dane '!E16</f>
        <v>2.2999999999999998</v>
      </c>
      <c r="E16">
        <f>'dane '!F16</f>
        <v>139.30000000000001</v>
      </c>
      <c r="F16">
        <f>'dane '!G16</f>
        <v>95</v>
      </c>
      <c r="G16">
        <f>'dane '!I16</f>
        <v>88.5</v>
      </c>
      <c r="H16">
        <f>'dane '!K16</f>
        <v>7.6</v>
      </c>
      <c r="I16">
        <f>'dane '!L16</f>
        <v>6</v>
      </c>
      <c r="J16">
        <f>'dane '!M16</f>
        <v>10.4</v>
      </c>
      <c r="K16">
        <f>'dane '!N16</f>
        <v>27.1</v>
      </c>
      <c r="L16">
        <f>'dane '!O16</f>
        <v>0</v>
      </c>
      <c r="M16">
        <f>'dane '!P16</f>
        <v>651</v>
      </c>
      <c r="N16">
        <f>'dane '!Q16</f>
        <v>5.0999999999999996</v>
      </c>
      <c r="O16">
        <f>'dane '!R16</f>
        <v>12.7</v>
      </c>
      <c r="P16">
        <f>'dane '!S16</f>
        <v>1.1000000000000001</v>
      </c>
      <c r="Q16">
        <f>'dane '!U16</f>
        <v>0.4</v>
      </c>
      <c r="R16">
        <f>'dane '!V16</f>
        <v>2.2599999999999998</v>
      </c>
      <c r="S16">
        <f>'dane '!X16</f>
        <v>2.83</v>
      </c>
      <c r="T16">
        <f>'dane '!Y16</f>
        <v>0.08</v>
      </c>
      <c r="U16">
        <f>'dane '!Z16</f>
        <v>24.5</v>
      </c>
      <c r="V16">
        <f>'dane '!AA16</f>
        <v>25.7</v>
      </c>
      <c r="W16">
        <f>'dane '!AB16</f>
        <v>21.266666666666666</v>
      </c>
    </row>
    <row r="17" spans="1:23" x14ac:dyDescent="0.2">
      <c r="A17" t="s">
        <v>82</v>
      </c>
      <c r="B17">
        <f>'dane '!B17</f>
        <v>12</v>
      </c>
      <c r="C17">
        <f>'dane '!C17</f>
        <v>34.6</v>
      </c>
      <c r="D17">
        <f>'dane '!E17</f>
        <v>2.6</v>
      </c>
      <c r="E17">
        <f>'dane '!F17</f>
        <v>125.8</v>
      </c>
      <c r="F17">
        <f>'dane '!G17</f>
        <v>163</v>
      </c>
      <c r="G17">
        <f>'dane '!I17</f>
        <v>49.9</v>
      </c>
      <c r="H17">
        <f>'dane '!K17</f>
        <v>7</v>
      </c>
      <c r="I17">
        <f>'dane '!L17</f>
        <v>8.6999999999999993</v>
      </c>
      <c r="J17">
        <f>'dane '!M17</f>
        <v>15.7</v>
      </c>
      <c r="K17">
        <f>'dane '!N17</f>
        <v>11</v>
      </c>
      <c r="L17">
        <f>'dane '!O17</f>
        <v>-1</v>
      </c>
      <c r="M17">
        <f>'dane '!P17</f>
        <v>381</v>
      </c>
      <c r="N17">
        <f>'dane '!Q17</f>
        <v>19.8</v>
      </c>
      <c r="O17">
        <f>'dane '!R17</f>
        <v>10</v>
      </c>
      <c r="P17">
        <f>'dane '!S17</f>
        <v>4.8</v>
      </c>
      <c r="Q17">
        <f>'dane '!U17</f>
        <v>0.45</v>
      </c>
      <c r="R17">
        <f>'dane '!V17</f>
        <v>2.02</v>
      </c>
      <c r="S17">
        <f>'dane '!X17</f>
        <v>0</v>
      </c>
      <c r="T17">
        <f>'dane '!Y17</f>
        <v>0.19</v>
      </c>
      <c r="U17">
        <f>'dane '!Z17</f>
        <v>29.6</v>
      </c>
      <c r="V17">
        <f>'dane '!AA17</f>
        <v>29.6</v>
      </c>
      <c r="W17">
        <f>'dane '!AB17</f>
        <v>36.933333333333337</v>
      </c>
    </row>
    <row r="18" spans="1:23" x14ac:dyDescent="0.2">
      <c r="A18" t="s">
        <v>83</v>
      </c>
      <c r="B18">
        <f>'dane '!B18</f>
        <v>18</v>
      </c>
      <c r="C18">
        <f>'dane '!C18</f>
        <v>33.6</v>
      </c>
      <c r="D18">
        <f>'dane '!E18</f>
        <v>0.3</v>
      </c>
      <c r="E18">
        <f>'dane '!F18</f>
        <v>128.19999999999999</v>
      </c>
      <c r="F18">
        <f>'dane '!G18</f>
        <v>150</v>
      </c>
      <c r="G18">
        <f>'dane '!I18</f>
        <v>97.5</v>
      </c>
      <c r="H18">
        <f>'dane '!K18</f>
        <v>3.5</v>
      </c>
      <c r="I18">
        <f>'dane '!L18</f>
        <v>4.9000000000000004</v>
      </c>
      <c r="J18">
        <f>'dane '!M18</f>
        <v>21.2</v>
      </c>
      <c r="K18">
        <f>'dane '!N18</f>
        <v>21.8</v>
      </c>
      <c r="L18">
        <f>'dane '!O18</f>
        <v>4</v>
      </c>
      <c r="M18">
        <f>'dane '!P18</f>
        <v>679</v>
      </c>
      <c r="N18">
        <f>'dane '!Q18</f>
        <v>2.9</v>
      </c>
      <c r="O18">
        <f>'dane '!R18</f>
        <v>1.1000000000000001</v>
      </c>
      <c r="P18">
        <f>'dane '!S18</f>
        <v>2.7</v>
      </c>
      <c r="Q18">
        <f>'dane '!U18</f>
        <v>0.4</v>
      </c>
      <c r="R18">
        <f>'dane '!V18</f>
        <v>2.52</v>
      </c>
      <c r="S18">
        <f>'dane '!X18</f>
        <v>5.35</v>
      </c>
      <c r="T18">
        <f>'dane '!Y18</f>
        <v>0.27</v>
      </c>
      <c r="U18">
        <f>'dane '!Z18</f>
        <v>16.5</v>
      </c>
      <c r="V18">
        <f>'dane '!AA18</f>
        <v>17.8</v>
      </c>
      <c r="W18">
        <f>'dane '!AB18</f>
        <v>8.8000000000000007</v>
      </c>
    </row>
    <row r="19" spans="1:23" x14ac:dyDescent="0.2">
      <c r="A19" t="s">
        <v>81</v>
      </c>
      <c r="B19">
        <f>'dane '!B19</f>
        <v>11</v>
      </c>
      <c r="C19">
        <f>'dane '!C19</f>
        <v>49.1</v>
      </c>
      <c r="D19">
        <f>'dane '!E19</f>
        <v>2.9</v>
      </c>
      <c r="E19">
        <f>'dane '!F19</f>
        <v>164.2</v>
      </c>
      <c r="F19">
        <f>'dane '!G19</f>
        <v>1</v>
      </c>
      <c r="G19">
        <f>'dane '!I19</f>
        <v>60.4</v>
      </c>
      <c r="H19">
        <f>'dane '!K19</f>
        <v>3</v>
      </c>
      <c r="I19">
        <f>'dane '!L19</f>
        <v>12.3</v>
      </c>
      <c r="J19">
        <f>'dane '!M19</f>
        <v>19.3</v>
      </c>
      <c r="K19">
        <f>'dane '!N19</f>
        <v>14.9</v>
      </c>
      <c r="L19">
        <f>'dane '!O19</f>
        <v>1</v>
      </c>
      <c r="M19">
        <f>'dane '!P19</f>
        <v>352</v>
      </c>
      <c r="N19">
        <f>'dane '!Q19</f>
        <v>34.299999999999997</v>
      </c>
      <c r="O19">
        <f>'dane '!R19</f>
        <v>23.9</v>
      </c>
      <c r="P19">
        <f>'dane '!S19</f>
        <v>8.6999999999999993</v>
      </c>
      <c r="Q19">
        <f>'dane '!U19</f>
        <v>0.42</v>
      </c>
      <c r="R19">
        <f>'dane '!V19</f>
        <v>2.66</v>
      </c>
      <c r="S19">
        <f>'dane '!X19</f>
        <v>2</v>
      </c>
      <c r="T19">
        <f>'dane '!Y19</f>
        <v>0.11</v>
      </c>
      <c r="U19">
        <f>'dane '!Z19</f>
        <v>33.299999999999997</v>
      </c>
      <c r="V19">
        <f>'dane '!AA19</f>
        <v>37.9</v>
      </c>
      <c r="W19">
        <f>'dane '!AB19</f>
        <v>29.6</v>
      </c>
    </row>
    <row r="20" spans="1:23" x14ac:dyDescent="0.2">
      <c r="A20" t="s">
        <v>85</v>
      </c>
      <c r="B20">
        <f>'dane '!B20</f>
        <v>13</v>
      </c>
      <c r="C20">
        <f>'dane '!C20</f>
        <v>4.75</v>
      </c>
      <c r="D20">
        <f>'dane '!E20</f>
        <v>1.35</v>
      </c>
      <c r="E20">
        <f>'dane '!F20</f>
        <v>128.19999999999999</v>
      </c>
      <c r="F20">
        <f>'dane '!G20</f>
        <v>231.76190476190476</v>
      </c>
      <c r="G20">
        <f>'dane '!I20</f>
        <v>99.9</v>
      </c>
      <c r="H20">
        <f>'dane '!K20</f>
        <v>19.399999999999999</v>
      </c>
      <c r="I20">
        <f>'dane '!L20</f>
        <v>5.4</v>
      </c>
      <c r="J20">
        <f>'dane '!M20</f>
        <v>28.2</v>
      </c>
      <c r="K20">
        <f>'dane '!N20</f>
        <v>8.1999999999999993</v>
      </c>
      <c r="L20">
        <f>'dane '!O20</f>
        <v>36</v>
      </c>
      <c r="M20">
        <f>'dane '!P20</f>
        <v>649</v>
      </c>
      <c r="N20">
        <f>'dane '!Q20</f>
        <v>0.2</v>
      </c>
      <c r="O20">
        <f>'dane '!R20</f>
        <v>0</v>
      </c>
      <c r="P20">
        <f>'dane '!S20</f>
        <v>0.5</v>
      </c>
      <c r="Q20">
        <f>'dane '!U20</f>
        <v>0.4</v>
      </c>
      <c r="R20">
        <f>'dane '!V20</f>
        <v>3.16</v>
      </c>
      <c r="S20">
        <f>'dane '!X20</f>
        <v>0</v>
      </c>
      <c r="T20">
        <f>'dane '!Y20</f>
        <v>0.02</v>
      </c>
      <c r="U20">
        <f>'dane '!Z20</f>
        <v>15.2</v>
      </c>
      <c r="V20">
        <f>'dane '!AA20</f>
        <v>20.3</v>
      </c>
      <c r="W20">
        <f>'dane '!AB20</f>
        <v>143.91419305977459</v>
      </c>
    </row>
    <row r="21" spans="1:23" x14ac:dyDescent="0.2">
      <c r="A21" t="s">
        <v>72</v>
      </c>
      <c r="B21">
        <f>'dane '!B21</f>
        <v>15</v>
      </c>
      <c r="C21">
        <f>'dane '!C21</f>
        <v>32.299999999999997</v>
      </c>
      <c r="D21">
        <f>'dane '!E21</f>
        <v>1.8</v>
      </c>
      <c r="E21">
        <f>'dane '!F21</f>
        <v>120.8</v>
      </c>
      <c r="F21">
        <f>'dane '!G21</f>
        <v>778</v>
      </c>
      <c r="G21">
        <f>'dane '!I21</f>
        <v>61.3</v>
      </c>
      <c r="H21">
        <f>'dane '!K21</f>
        <v>4.8</v>
      </c>
      <c r="I21">
        <f>'dane '!L21</f>
        <v>2.7</v>
      </c>
      <c r="J21">
        <f>'dane '!M21</f>
        <v>25.8</v>
      </c>
      <c r="K21">
        <f>'dane '!N21</f>
        <v>15.4</v>
      </c>
      <c r="L21">
        <f>'dane '!O21</f>
        <v>-5</v>
      </c>
      <c r="M21">
        <f>'dane '!P21</f>
        <v>592</v>
      </c>
      <c r="N21">
        <f>'dane '!Q21</f>
        <v>9.9</v>
      </c>
      <c r="O21">
        <f>'dane '!R21</f>
        <v>28.4</v>
      </c>
      <c r="P21">
        <f>'dane '!S21</f>
        <v>5.6</v>
      </c>
      <c r="Q21">
        <f>'dane '!U21</f>
        <v>0.5</v>
      </c>
      <c r="R21">
        <f>'dane '!V21</f>
        <v>2.2599999999999998</v>
      </c>
      <c r="S21">
        <f>'dane '!X21</f>
        <v>92.88</v>
      </c>
      <c r="T21">
        <f>'dane '!Y21</f>
        <v>0.4</v>
      </c>
      <c r="U21">
        <f>'dane '!Z21</f>
        <v>11.1</v>
      </c>
      <c r="V21">
        <f>'dane '!AA21</f>
        <v>20</v>
      </c>
      <c r="W21">
        <f>'dane '!AB21</f>
        <v>348</v>
      </c>
    </row>
    <row r="22" spans="1:23" x14ac:dyDescent="0.2">
      <c r="A22" t="s">
        <v>88</v>
      </c>
      <c r="B22">
        <f>'dane '!B22</f>
        <v>19</v>
      </c>
      <c r="C22">
        <f>'dane '!C22</f>
        <v>31.6</v>
      </c>
      <c r="D22">
        <f>'dane '!E22</f>
        <v>1.8</v>
      </c>
      <c r="E22">
        <f>'dane '!F22</f>
        <v>123.8</v>
      </c>
      <c r="F22">
        <f>'dane '!G22</f>
        <v>231.76190476190476</v>
      </c>
      <c r="G22">
        <f>'dane '!I22</f>
        <v>31.6</v>
      </c>
      <c r="H22">
        <f>'dane '!K22</f>
        <v>21.1</v>
      </c>
      <c r="I22">
        <f>'dane '!L22</f>
        <v>6.6</v>
      </c>
      <c r="J22">
        <f>'dane '!M22</f>
        <v>17.7</v>
      </c>
      <c r="K22">
        <f>'dane '!N22</f>
        <v>16.2</v>
      </c>
      <c r="L22">
        <f>'dane '!O22</f>
        <v>4</v>
      </c>
      <c r="M22">
        <f>'dane '!P22</f>
        <v>316</v>
      </c>
      <c r="N22">
        <f>'dane '!Q22</f>
        <v>8.6999999999999993</v>
      </c>
      <c r="O22">
        <f>'dane '!R22</f>
        <v>48.7</v>
      </c>
      <c r="P22">
        <f>'dane '!S22</f>
        <v>2.2999999999999998</v>
      </c>
      <c r="Q22">
        <f>'dane '!U22</f>
        <v>0.8</v>
      </c>
      <c r="R22">
        <f>'dane '!V22</f>
        <v>2.5099999999999998</v>
      </c>
      <c r="S22">
        <f>'dane '!X22</f>
        <v>20.170000000000002</v>
      </c>
      <c r="T22">
        <f>'dane '!Y22</f>
        <v>0.23</v>
      </c>
      <c r="U22">
        <f>'dane '!Z22</f>
        <v>20.6</v>
      </c>
      <c r="V22">
        <f>'dane '!AA22</f>
        <v>27.8</v>
      </c>
      <c r="W22">
        <f>'dane '!AB22</f>
        <v>442.83333333333331</v>
      </c>
    </row>
    <row r="23" spans="1:23" x14ac:dyDescent="0.2">
      <c r="A23" t="s">
        <v>89</v>
      </c>
      <c r="B23">
        <f>'dane '!B23</f>
        <v>21</v>
      </c>
      <c r="C23">
        <f>'dane '!C23</f>
        <v>27</v>
      </c>
      <c r="D23">
        <f>'dane '!E23</f>
        <v>1.2</v>
      </c>
      <c r="E23">
        <f>'dane '!F23</f>
        <v>100.4</v>
      </c>
      <c r="F23">
        <f>'dane '!G23</f>
        <v>175</v>
      </c>
      <c r="G23">
        <f>'dane '!I23</f>
        <v>81.400000000000006</v>
      </c>
      <c r="H23">
        <f>'dane '!K23</f>
        <v>7.5</v>
      </c>
      <c r="I23">
        <f>'dane '!L23</f>
        <v>6.9</v>
      </c>
      <c r="J23">
        <f>'dane '!M23</f>
        <v>23.9</v>
      </c>
      <c r="K23">
        <f>'dane '!N23</f>
        <v>20</v>
      </c>
      <c r="L23">
        <f>'dane '!O23</f>
        <v>4</v>
      </c>
      <c r="M23">
        <f>'dane '!P23</f>
        <v>520</v>
      </c>
      <c r="N23">
        <f>'dane '!Q23</f>
        <v>24.4</v>
      </c>
      <c r="O23">
        <f>'dane '!R23</f>
        <v>59.3</v>
      </c>
      <c r="P23">
        <f>'dane '!S23</f>
        <v>4.3</v>
      </c>
      <c r="Q23">
        <f>'dane '!U23</f>
        <v>0.25</v>
      </c>
      <c r="R23">
        <f>'dane '!V23</f>
        <v>2.44</v>
      </c>
      <c r="S23">
        <f>'dane '!X23</f>
        <v>0</v>
      </c>
      <c r="T23">
        <f>'dane '!Y23</f>
        <v>0.12</v>
      </c>
      <c r="U23">
        <f>'dane '!Z23</f>
        <v>25.3</v>
      </c>
      <c r="V23">
        <f>'dane '!AA23</f>
        <v>24.9</v>
      </c>
      <c r="W23">
        <f>'dane '!AB23</f>
        <v>95.699999999999989</v>
      </c>
    </row>
    <row r="24" spans="1:23" x14ac:dyDescent="0.2">
      <c r="A24" t="s">
        <v>90</v>
      </c>
      <c r="B24">
        <f>'dane '!B24</f>
        <v>18</v>
      </c>
      <c r="C24">
        <f>'dane '!C24</f>
        <v>32.049999999999997</v>
      </c>
      <c r="D24">
        <f>'dane '!E24</f>
        <v>1.6</v>
      </c>
      <c r="E24">
        <f>'dane '!F24</f>
        <v>62.1</v>
      </c>
      <c r="F24">
        <f>'dane '!G24</f>
        <v>199</v>
      </c>
      <c r="G24">
        <f>'dane '!I24</f>
        <v>20.3</v>
      </c>
      <c r="H24">
        <f>'dane '!K24</f>
        <v>21.8</v>
      </c>
      <c r="I24">
        <f>'dane '!L24</f>
        <v>8</v>
      </c>
      <c r="J24">
        <f>'dane '!M24</f>
        <v>35.1</v>
      </c>
      <c r="K24">
        <f>'dane '!N24</f>
        <v>21.2</v>
      </c>
      <c r="L24">
        <f>'dane '!O24</f>
        <v>1</v>
      </c>
      <c r="M24">
        <f>'dane '!P24</f>
        <v>381</v>
      </c>
      <c r="N24">
        <f>'dane '!Q24</f>
        <v>22.7</v>
      </c>
      <c r="O24">
        <f>'dane '!R24</f>
        <v>32</v>
      </c>
      <c r="P24">
        <f>'dane '!S24</f>
        <v>1.2</v>
      </c>
      <c r="Q24">
        <f>'dane '!U24</f>
        <v>0.69</v>
      </c>
      <c r="R24">
        <f>'dane '!V24</f>
        <v>1.81</v>
      </c>
      <c r="S24">
        <f>'dane '!X24</f>
        <v>5.34</v>
      </c>
      <c r="T24">
        <f>'dane '!Y24</f>
        <v>0.16</v>
      </c>
      <c r="U24">
        <f>'dane '!Z24</f>
        <v>20</v>
      </c>
      <c r="V24">
        <f>'dane '!AA24</f>
        <v>43</v>
      </c>
      <c r="W24">
        <f>'dane '!AB24</f>
        <v>182</v>
      </c>
    </row>
    <row r="25" spans="1:23" x14ac:dyDescent="0.2">
      <c r="A25" t="s">
        <v>92</v>
      </c>
      <c r="B25">
        <f>'dane '!B25</f>
        <v>29</v>
      </c>
      <c r="C25">
        <f>'dane '!C25</f>
        <v>43.8</v>
      </c>
      <c r="D25">
        <f>'dane '!E25</f>
        <v>1.1000000000000001</v>
      </c>
      <c r="E25">
        <f>'dane '!F25</f>
        <v>113.9</v>
      </c>
      <c r="F25">
        <f>'dane '!G25</f>
        <v>1</v>
      </c>
      <c r="G25">
        <f>'dane '!I25</f>
        <v>66.5</v>
      </c>
      <c r="H25">
        <f>'dane '!K25</f>
        <v>12.6</v>
      </c>
      <c r="I25">
        <f>'dane '!L25</f>
        <v>6.6</v>
      </c>
      <c r="J25">
        <f>'dane '!M25</f>
        <v>21.9</v>
      </c>
      <c r="K25">
        <f>'dane '!N25</f>
        <v>13.6</v>
      </c>
      <c r="L25">
        <f>'dane '!O25</f>
        <v>-5</v>
      </c>
      <c r="M25">
        <f>'dane '!P25</f>
        <v>307</v>
      </c>
      <c r="N25">
        <f>'dane '!Q25</f>
        <v>9.4</v>
      </c>
      <c r="O25">
        <f>'dane '!R25</f>
        <v>39.1</v>
      </c>
      <c r="P25">
        <f>'dane '!S25</f>
        <v>7.5</v>
      </c>
      <c r="Q25">
        <f>'dane '!U25</f>
        <v>0.61</v>
      </c>
      <c r="R25">
        <f>'dane '!V25</f>
        <v>1.91</v>
      </c>
      <c r="S25">
        <f>'dane '!X25</f>
        <v>1</v>
      </c>
      <c r="T25">
        <f>'dane '!Y25</f>
        <v>0.16</v>
      </c>
      <c r="U25">
        <f>'dane '!Z25</f>
        <v>27.6</v>
      </c>
      <c r="V25">
        <f>'dane '!AA25</f>
        <v>19.600000000000001</v>
      </c>
      <c r="W25">
        <f>'dane '!AB25</f>
        <v>144.01113543840199</v>
      </c>
    </row>
    <row r="26" spans="1:23" x14ac:dyDescent="0.2">
      <c r="A26" t="s">
        <v>91</v>
      </c>
      <c r="B26">
        <f>'dane '!B26</f>
        <v>36</v>
      </c>
      <c r="C26">
        <f>'dane '!C26</f>
        <v>61</v>
      </c>
      <c r="D26">
        <f>'dane '!E26</f>
        <v>0.6</v>
      </c>
      <c r="E26">
        <f>'dane '!F26</f>
        <v>126.4</v>
      </c>
      <c r="F26">
        <f>'dane '!G26</f>
        <v>0</v>
      </c>
      <c r="G26">
        <f>'dane '!I26</f>
        <v>48.2</v>
      </c>
      <c r="H26">
        <f>'dane '!K26</f>
        <v>5.3</v>
      </c>
      <c r="I26">
        <f>'dane '!L26</f>
        <v>7.2</v>
      </c>
      <c r="J26">
        <f>'dane '!M26</f>
        <v>16.7</v>
      </c>
      <c r="K26">
        <f>'dane '!N26</f>
        <v>17</v>
      </c>
      <c r="L26">
        <f>'dane '!O26</f>
        <v>2</v>
      </c>
      <c r="M26">
        <f>'dane '!P26</f>
        <v>524</v>
      </c>
      <c r="N26">
        <f>'dane '!Q26</f>
        <v>20.100000000000001</v>
      </c>
      <c r="O26">
        <f>'dane '!R26</f>
        <v>6.6</v>
      </c>
      <c r="P26">
        <f>'dane '!S26</f>
        <v>6.3</v>
      </c>
      <c r="Q26">
        <f>'dane '!U26</f>
        <v>0.8</v>
      </c>
      <c r="R26">
        <f>'dane '!V26</f>
        <v>3.49</v>
      </c>
      <c r="S26">
        <f>'dane '!X26</f>
        <v>1</v>
      </c>
      <c r="T26">
        <f>'dane '!Y26</f>
        <v>0.38</v>
      </c>
      <c r="U26">
        <f>'dane '!Z26</f>
        <v>13.6</v>
      </c>
      <c r="V26">
        <f>'dane '!AA26</f>
        <v>17.100000000000001</v>
      </c>
      <c r="W26">
        <f>'dane '!AB26</f>
        <v>23.599999999999998</v>
      </c>
    </row>
    <row r="27" spans="1:23" x14ac:dyDescent="0.2">
      <c r="A27" t="s">
        <v>94</v>
      </c>
      <c r="B27">
        <f>'dane '!B27</f>
        <v>14</v>
      </c>
      <c r="C27">
        <f>'dane '!C27</f>
        <v>62.1</v>
      </c>
      <c r="D27">
        <f>'dane '!E27</f>
        <v>9.1</v>
      </c>
      <c r="E27">
        <f>'dane '!F27</f>
        <v>115.9</v>
      </c>
      <c r="F27">
        <f>'dane '!G27</f>
        <v>125</v>
      </c>
      <c r="G27">
        <f>'dane '!I27</f>
        <v>37.1</v>
      </c>
      <c r="H27">
        <f>'dane '!K27</f>
        <v>2.9</v>
      </c>
      <c r="I27">
        <f>'dane '!L27</f>
        <v>4.5</v>
      </c>
      <c r="J27">
        <f>'dane '!M27</f>
        <v>14.3</v>
      </c>
      <c r="K27">
        <f>'dane '!N27</f>
        <v>19</v>
      </c>
      <c r="L27">
        <f>'dane '!O27</f>
        <v>-2</v>
      </c>
      <c r="M27">
        <f>'dane '!P27</f>
        <v>470</v>
      </c>
      <c r="N27">
        <f>'dane '!Q27</f>
        <v>48.2</v>
      </c>
      <c r="O27">
        <f>'dane '!R27</f>
        <v>7.5</v>
      </c>
      <c r="P27">
        <f>'dane '!S27</f>
        <v>12.8</v>
      </c>
      <c r="Q27">
        <f>'dane '!U27</f>
        <v>0.34</v>
      </c>
      <c r="R27">
        <f>'dane '!V27</f>
        <v>2.68</v>
      </c>
      <c r="S27">
        <f>'dane '!X27</f>
        <v>1.18</v>
      </c>
      <c r="T27">
        <f>'dane '!Y27</f>
        <v>0.15</v>
      </c>
      <c r="U27">
        <f>'dane '!Z27</f>
        <v>25</v>
      </c>
      <c r="V27">
        <f>'dane '!AA27</f>
        <v>17.8</v>
      </c>
      <c r="W27">
        <f>'dane '!AB27</f>
        <v>71.7</v>
      </c>
    </row>
    <row r="28" spans="1:23" x14ac:dyDescent="0.2">
      <c r="A28" t="s">
        <v>84</v>
      </c>
      <c r="B28">
        <f>'dane '!B28</f>
        <v>21</v>
      </c>
      <c r="C28">
        <f>'dane '!C28</f>
        <v>21.8</v>
      </c>
      <c r="D28">
        <f>'dane '!E28</f>
        <v>2</v>
      </c>
      <c r="E28">
        <f>'dane '!F28</f>
        <v>135.1</v>
      </c>
      <c r="F28">
        <f>'dane '!G28</f>
        <v>580</v>
      </c>
      <c r="G28">
        <f>'dane '!I28</f>
        <v>57</v>
      </c>
      <c r="H28">
        <f>'dane '!K28</f>
        <v>3</v>
      </c>
      <c r="I28">
        <f>'dane '!L28</f>
        <v>6.3</v>
      </c>
      <c r="J28">
        <f>'dane '!M28</f>
        <v>13.2</v>
      </c>
      <c r="K28">
        <f>'dane '!N28</f>
        <v>10.9</v>
      </c>
      <c r="L28">
        <f>'dane '!O28</f>
        <v>-3</v>
      </c>
      <c r="M28">
        <f>'dane '!P28</f>
        <v>430</v>
      </c>
      <c r="N28">
        <f>'dane '!Q28</f>
        <v>11.7</v>
      </c>
      <c r="O28">
        <f>'dane '!R28</f>
        <v>69.400000000000006</v>
      </c>
      <c r="P28">
        <f>'dane '!S28</f>
        <v>2.4</v>
      </c>
      <c r="Q28">
        <f>'dane '!U28</f>
        <v>0.66</v>
      </c>
      <c r="R28">
        <f>'dane '!V28</f>
        <v>2.61</v>
      </c>
      <c r="S28">
        <f>'dane '!X28</f>
        <v>1.1000000000000001</v>
      </c>
      <c r="T28">
        <f>'dane '!Y28</f>
        <v>0.23</v>
      </c>
      <c r="U28">
        <f>'dane '!Z28</f>
        <v>26.4</v>
      </c>
      <c r="V28">
        <f>'dane '!AA28</f>
        <v>29.6</v>
      </c>
      <c r="W28">
        <f>'dane '!AB28</f>
        <v>144.12425003756678</v>
      </c>
    </row>
    <row r="29" spans="1:23" x14ac:dyDescent="0.2">
      <c r="A29" t="s">
        <v>95</v>
      </c>
      <c r="B29">
        <f>'dane '!B29</f>
        <v>7</v>
      </c>
      <c r="C29">
        <f>'dane '!C29</f>
        <v>13.3</v>
      </c>
      <c r="D29">
        <f>'dane '!E29</f>
        <v>1.4</v>
      </c>
      <c r="E29">
        <f>'dane '!F29</f>
        <v>144.1</v>
      </c>
      <c r="F29">
        <f>'dane '!G29</f>
        <v>231.76190476190476</v>
      </c>
      <c r="G29">
        <f>'dane '!I29</f>
        <v>26.9</v>
      </c>
      <c r="H29">
        <f>'dane '!K29</f>
        <v>6.4</v>
      </c>
      <c r="I29">
        <f>'dane '!L29</f>
        <v>2.2999999999999998</v>
      </c>
      <c r="J29">
        <f>'dane '!M29</f>
        <v>20.5</v>
      </c>
      <c r="K29">
        <f>'dane '!N29</f>
        <v>9.5</v>
      </c>
      <c r="L29">
        <f>'dane '!O29</f>
        <v>-0.54545454545454541</v>
      </c>
      <c r="M29">
        <f>'dane '!P29</f>
        <v>522</v>
      </c>
      <c r="N29">
        <f>'dane '!Q29</f>
        <v>3.3</v>
      </c>
      <c r="O29">
        <f>'dane '!R29</f>
        <v>99.5</v>
      </c>
      <c r="P29">
        <f>'dane '!S29</f>
        <v>4.2</v>
      </c>
      <c r="Q29">
        <f>'dane '!U29</f>
        <v>0.27</v>
      </c>
      <c r="R29">
        <f>'dane '!V29</f>
        <v>2.42</v>
      </c>
      <c r="S29">
        <f>'dane '!X29</f>
        <v>20.28</v>
      </c>
      <c r="T29">
        <f>'dane '!Y29</f>
        <v>0.16</v>
      </c>
      <c r="U29">
        <f>'dane '!Z29</f>
        <v>19.100000000000001</v>
      </c>
      <c r="V29">
        <f>'dane '!AA29</f>
        <v>22</v>
      </c>
      <c r="W29">
        <f>'dane '!AB29</f>
        <v>325.20000000000005</v>
      </c>
    </row>
    <row r="30" spans="1:23" x14ac:dyDescent="0.2">
      <c r="A30" t="s">
        <v>79</v>
      </c>
      <c r="B30">
        <f>'dane '!B30</f>
        <v>19</v>
      </c>
      <c r="C30">
        <f>'dane '!C30</f>
        <v>31</v>
      </c>
      <c r="D30">
        <f>'dane '!E30</f>
        <v>1.7</v>
      </c>
      <c r="E30">
        <f>'dane '!F30</f>
        <v>132.9</v>
      </c>
      <c r="F30">
        <f>'dane '!G30</f>
        <v>202</v>
      </c>
      <c r="G30">
        <f>'dane '!I30</f>
        <v>80.8</v>
      </c>
      <c r="H30">
        <f>'dane '!K30</f>
        <v>4</v>
      </c>
      <c r="I30">
        <f>'dane '!L30</f>
        <v>3.7</v>
      </c>
      <c r="J30">
        <f>'dane '!M30</f>
        <v>26.1</v>
      </c>
      <c r="K30">
        <f>'dane '!N30</f>
        <v>12.3</v>
      </c>
      <c r="L30">
        <f>'dane '!O30</f>
        <v>0</v>
      </c>
      <c r="M30">
        <f>'dane '!P30</f>
        <v>543</v>
      </c>
      <c r="N30">
        <f>'dane '!Q30</f>
        <v>12.8</v>
      </c>
      <c r="O30">
        <f>'dane '!R30</f>
        <v>52.8</v>
      </c>
      <c r="P30">
        <f>'dane '!S30</f>
        <v>8.1</v>
      </c>
      <c r="Q30">
        <f>'dane '!U30</f>
        <v>0.71</v>
      </c>
      <c r="R30">
        <f>'dane '!V30</f>
        <v>2.79</v>
      </c>
      <c r="S30">
        <f>'dane '!X30</f>
        <v>34.979999999999997</v>
      </c>
      <c r="T30">
        <f>'dane '!Y30</f>
        <v>0.16</v>
      </c>
      <c r="U30">
        <f>'dane '!Z30</f>
        <v>25.3</v>
      </c>
      <c r="V30">
        <f>'dane '!AA30</f>
        <v>24.9</v>
      </c>
      <c r="W30">
        <f>'dane '!AB30</f>
        <v>144.2523062613476</v>
      </c>
    </row>
    <row r="31" spans="1:23" x14ac:dyDescent="0.2">
      <c r="A31" s="3" t="s">
        <v>115</v>
      </c>
      <c r="B31" s="3">
        <f t="shared" ref="B31" si="0">AVERAGE(B3:B30)</f>
        <v>18.892857142857142</v>
      </c>
      <c r="C31" s="3">
        <f t="shared" ref="C31:W31" si="1">AVERAGE(C3:C30)</f>
        <v>33.221428571428568</v>
      </c>
      <c r="D31" s="3">
        <f t="shared" si="1"/>
        <v>2.441071428571429</v>
      </c>
      <c r="E31" s="3">
        <f t="shared" si="1"/>
        <v>118.625</v>
      </c>
      <c r="F31" s="3">
        <f t="shared" si="1"/>
        <v>219.30612244897958</v>
      </c>
      <c r="G31" s="3">
        <f t="shared" si="1"/>
        <v>55.453571428571429</v>
      </c>
      <c r="H31" s="3">
        <f t="shared" si="1"/>
        <v>12.821428571428571</v>
      </c>
      <c r="I31" s="3">
        <f t="shared" si="1"/>
        <v>6.1392857142857142</v>
      </c>
      <c r="J31" s="3">
        <f t="shared" si="1"/>
        <v>20.098469387755102</v>
      </c>
      <c r="K31" s="3">
        <f t="shared" si="1"/>
        <v>17.349999999999998</v>
      </c>
      <c r="L31" s="3">
        <f t="shared" si="1"/>
        <v>2.4090909090909092</v>
      </c>
      <c r="M31" s="3">
        <f t="shared" si="1"/>
        <v>504.78571428571428</v>
      </c>
      <c r="N31" s="3">
        <f t="shared" si="1"/>
        <v>15.421428571428569</v>
      </c>
      <c r="O31" s="3">
        <f t="shared" si="1"/>
        <v>39.200000000000003</v>
      </c>
      <c r="P31" s="3">
        <f t="shared" si="1"/>
        <v>5.543214285714285</v>
      </c>
      <c r="Q31" s="3">
        <f t="shared" si="1"/>
        <v>0.47857142857142865</v>
      </c>
      <c r="R31" s="3">
        <f t="shared" si="1"/>
        <v>2.547857142857143</v>
      </c>
      <c r="S31" s="3">
        <f t="shared" si="1"/>
        <v>10.056071428571428</v>
      </c>
      <c r="T31" s="3">
        <f t="shared" si="1"/>
        <v>0.19964285714285721</v>
      </c>
      <c r="U31" s="3">
        <f t="shared" si="1"/>
        <v>21.232142857142858</v>
      </c>
      <c r="V31" s="3">
        <f t="shared" si="1"/>
        <v>24.112755102040815</v>
      </c>
      <c r="W31" s="3">
        <f t="shared" si="1"/>
        <v>140.48426315544626</v>
      </c>
    </row>
    <row r="32" spans="1:23" x14ac:dyDescent="0.2">
      <c r="A32" s="3" t="s">
        <v>116</v>
      </c>
      <c r="B32" s="3">
        <f t="shared" ref="B32" si="2">ABS(B31)</f>
        <v>18.892857142857142</v>
      </c>
      <c r="C32" s="3">
        <f t="shared" ref="C32:W32" si="3">ABS(C31)</f>
        <v>33.221428571428568</v>
      </c>
      <c r="D32" s="3">
        <f t="shared" si="3"/>
        <v>2.441071428571429</v>
      </c>
      <c r="E32" s="3">
        <f t="shared" si="3"/>
        <v>118.625</v>
      </c>
      <c r="F32" s="3">
        <f t="shared" si="3"/>
        <v>219.30612244897958</v>
      </c>
      <c r="G32" s="3">
        <f t="shared" si="3"/>
        <v>55.453571428571429</v>
      </c>
      <c r="H32" s="3">
        <f t="shared" si="3"/>
        <v>12.821428571428571</v>
      </c>
      <c r="I32" s="3">
        <f t="shared" si="3"/>
        <v>6.1392857142857142</v>
      </c>
      <c r="J32" s="3">
        <f t="shared" si="3"/>
        <v>20.098469387755102</v>
      </c>
      <c r="K32" s="3">
        <f t="shared" si="3"/>
        <v>17.349999999999998</v>
      </c>
      <c r="L32" s="3">
        <f t="shared" si="3"/>
        <v>2.4090909090909092</v>
      </c>
      <c r="M32" s="3">
        <f t="shared" si="3"/>
        <v>504.78571428571428</v>
      </c>
      <c r="N32" s="3">
        <f t="shared" si="3"/>
        <v>15.421428571428569</v>
      </c>
      <c r="O32" s="3">
        <f t="shared" si="3"/>
        <v>39.200000000000003</v>
      </c>
      <c r="P32" s="3">
        <f t="shared" si="3"/>
        <v>5.543214285714285</v>
      </c>
      <c r="Q32" s="3">
        <f t="shared" si="3"/>
        <v>0.47857142857142865</v>
      </c>
      <c r="R32" s="3">
        <f t="shared" si="3"/>
        <v>2.547857142857143</v>
      </c>
      <c r="S32" s="3">
        <f t="shared" si="3"/>
        <v>10.056071428571428</v>
      </c>
      <c r="T32" s="3">
        <f t="shared" si="3"/>
        <v>0.19964285714285721</v>
      </c>
      <c r="U32" s="3">
        <f t="shared" si="3"/>
        <v>21.232142857142858</v>
      </c>
      <c r="V32" s="3">
        <f t="shared" si="3"/>
        <v>24.112755102040815</v>
      </c>
      <c r="W32" s="3">
        <f t="shared" si="3"/>
        <v>140.48426315544626</v>
      </c>
    </row>
    <row r="33" spans="1:23" x14ac:dyDescent="0.2">
      <c r="A33" s="3" t="s">
        <v>117</v>
      </c>
      <c r="B33" s="3">
        <f t="shared" ref="B33" si="4">STDEV(B3:B30)</f>
        <v>8.1437969382486788</v>
      </c>
      <c r="C33" s="3">
        <f t="shared" ref="C33:W33" si="5">STDEV(C3:C30)</f>
        <v>15.597497594708321</v>
      </c>
      <c r="D33" s="3">
        <f t="shared" si="5"/>
        <v>2.7727194022471662</v>
      </c>
      <c r="E33" s="3">
        <f t="shared" si="5"/>
        <v>20.479829733811894</v>
      </c>
      <c r="F33" s="3">
        <f t="shared" si="5"/>
        <v>197.47822883962996</v>
      </c>
      <c r="G33" s="3">
        <f t="shared" si="5"/>
        <v>27.514002928379156</v>
      </c>
      <c r="H33" s="3">
        <f t="shared" si="5"/>
        <v>13.701618102411798</v>
      </c>
      <c r="I33" s="3">
        <f t="shared" si="5"/>
        <v>2.6273968649053145</v>
      </c>
      <c r="J33" s="3">
        <f t="shared" si="5"/>
        <v>5.9376265892199349</v>
      </c>
      <c r="K33" s="3">
        <f t="shared" si="5"/>
        <v>6.0948369163610128</v>
      </c>
      <c r="L33" s="3">
        <f t="shared" si="5"/>
        <v>9.1849179686043367</v>
      </c>
      <c r="M33" s="3">
        <f t="shared" si="5"/>
        <v>127.10810713511121</v>
      </c>
      <c r="N33" s="3">
        <f t="shared" si="5"/>
        <v>11.271312557661007</v>
      </c>
      <c r="O33" s="3">
        <f t="shared" si="5"/>
        <v>45.163735042210178</v>
      </c>
      <c r="P33" s="3">
        <f t="shared" si="5"/>
        <v>4.1882543464908473</v>
      </c>
      <c r="Q33" s="3">
        <f t="shared" si="5"/>
        <v>0.20486154829116635</v>
      </c>
      <c r="R33" s="3">
        <f t="shared" si="5"/>
        <v>0.54222010798442832</v>
      </c>
      <c r="S33" s="3">
        <f t="shared" si="5"/>
        <v>18.949286185966791</v>
      </c>
      <c r="T33" s="3">
        <f t="shared" si="5"/>
        <v>9.7619144405681701E-2</v>
      </c>
      <c r="U33" s="3">
        <f t="shared" si="5"/>
        <v>7.0857736225967427</v>
      </c>
      <c r="V33" s="3">
        <f t="shared" si="5"/>
        <v>7.934120598988919</v>
      </c>
      <c r="W33" s="3">
        <f t="shared" si="5"/>
        <v>118.64971741804082</v>
      </c>
    </row>
    <row r="34" spans="1:23" x14ac:dyDescent="0.2">
      <c r="A34" s="3" t="s">
        <v>30</v>
      </c>
      <c r="B34" s="5">
        <f t="shared" ref="B34" si="6">B33/B32*100</f>
        <v>43.105163378253877</v>
      </c>
      <c r="C34" s="5">
        <f t="shared" ref="C34:W34" si="7">C33/C32*100</f>
        <v>46.950111013957539</v>
      </c>
      <c r="D34" s="5">
        <f t="shared" si="7"/>
        <v>113.58616424714066</v>
      </c>
      <c r="E34" s="5">
        <f t="shared" si="7"/>
        <v>17.264345402581156</v>
      </c>
      <c r="F34" s="5">
        <f t="shared" si="7"/>
        <v>90.046838015464999</v>
      </c>
      <c r="G34" s="5">
        <f t="shared" si="7"/>
        <v>49.616286597193046</v>
      </c>
      <c r="H34" s="5">
        <f t="shared" si="7"/>
        <v>106.8649879853845</v>
      </c>
      <c r="I34" s="5">
        <f t="shared" si="7"/>
        <v>42.796458532489126</v>
      </c>
      <c r="J34" s="5">
        <f t="shared" si="7"/>
        <v>29.542680463206842</v>
      </c>
      <c r="K34" s="5">
        <f t="shared" si="7"/>
        <v>35.128743033781056</v>
      </c>
      <c r="L34" s="5">
        <f t="shared" si="7"/>
        <v>381.26074586659507</v>
      </c>
      <c r="M34" s="5">
        <f t="shared" si="7"/>
        <v>25.180607045302917</v>
      </c>
      <c r="N34" s="5">
        <f t="shared" si="7"/>
        <v>73.088640948241832</v>
      </c>
      <c r="O34" s="5">
        <f t="shared" si="7"/>
        <v>115.21360980155657</v>
      </c>
      <c r="P34" s="5">
        <f t="shared" si="7"/>
        <v>75.556421430155112</v>
      </c>
      <c r="Q34" s="5">
        <f t="shared" si="7"/>
        <v>42.806890687706392</v>
      </c>
      <c r="R34" s="5">
        <f t="shared" si="7"/>
        <v>21.281417190305568</v>
      </c>
      <c r="S34" s="5">
        <f t="shared" si="7"/>
        <v>188.43627275884157</v>
      </c>
      <c r="T34" s="5">
        <f t="shared" si="7"/>
        <v>48.89688807440227</v>
      </c>
      <c r="U34" s="5">
        <f t="shared" si="7"/>
        <v>33.372861468916533</v>
      </c>
      <c r="V34" s="5">
        <f t="shared" si="7"/>
        <v>32.904247421802928</v>
      </c>
      <c r="W34" s="5">
        <f t="shared" si="7"/>
        <v>84.457657215850972</v>
      </c>
    </row>
    <row r="36" spans="1:23" x14ac:dyDescent="0.2">
      <c r="W36">
        <f>AVERAGE(W3:W4,W12,W18:W19,W21,W24)</f>
        <v>177.4</v>
      </c>
    </row>
    <row r="37" spans="1:23" x14ac:dyDescent="0.2">
      <c r="B37">
        <f t="shared" ref="B37:V37" si="8">MEDIAN(B3:B30)</f>
        <v>16.5</v>
      </c>
      <c r="C37">
        <f t="shared" si="8"/>
        <v>31.824999999999999</v>
      </c>
      <c r="D37">
        <f t="shared" si="8"/>
        <v>1.4</v>
      </c>
      <c r="E37">
        <f t="shared" si="8"/>
        <v>122.1</v>
      </c>
      <c r="F37">
        <f t="shared" si="8"/>
        <v>200.5</v>
      </c>
      <c r="G37">
        <f t="shared" si="8"/>
        <v>55.3</v>
      </c>
      <c r="H37">
        <f t="shared" si="8"/>
        <v>7.25</v>
      </c>
      <c r="I37">
        <f t="shared" si="8"/>
        <v>6.15</v>
      </c>
      <c r="J37">
        <f t="shared" si="8"/>
        <v>19.399999999999999</v>
      </c>
      <c r="K37">
        <f t="shared" si="8"/>
        <v>16.299999999999997</v>
      </c>
      <c r="L37">
        <f t="shared" si="8"/>
        <v>0.5</v>
      </c>
      <c r="M37">
        <f t="shared" si="8"/>
        <v>521</v>
      </c>
      <c r="N37">
        <f t="shared" si="8"/>
        <v>12.2</v>
      </c>
      <c r="O37">
        <f t="shared" si="8"/>
        <v>24.9</v>
      </c>
      <c r="P37">
        <f t="shared" si="8"/>
        <v>4.55</v>
      </c>
      <c r="Q37">
        <f t="shared" si="8"/>
        <v>0.41000000000000003</v>
      </c>
      <c r="R37">
        <f t="shared" si="8"/>
        <v>2.5149999999999997</v>
      </c>
      <c r="S37">
        <f t="shared" si="8"/>
        <v>2.415</v>
      </c>
      <c r="T37">
        <f t="shared" si="8"/>
        <v>0.16999999999999998</v>
      </c>
      <c r="U37">
        <f t="shared" si="8"/>
        <v>21.7</v>
      </c>
      <c r="V37">
        <f t="shared" si="8"/>
        <v>22.7</v>
      </c>
      <c r="W37">
        <f>MEDIAN(W3:W30)</f>
        <v>131.72499999999999</v>
      </c>
    </row>
    <row r="39" spans="1:23" x14ac:dyDescent="0.2">
      <c r="B39" t="s">
        <v>0</v>
      </c>
      <c r="C39" t="s">
        <v>97</v>
      </c>
    </row>
    <row r="40" spans="1:23" x14ac:dyDescent="0.2">
      <c r="B40" t="s">
        <v>1</v>
      </c>
      <c r="C40" t="s">
        <v>96</v>
      </c>
    </row>
    <row r="41" spans="1:23" x14ac:dyDescent="0.2">
      <c r="B41" t="s">
        <v>3</v>
      </c>
      <c r="C41" t="s">
        <v>99</v>
      </c>
    </row>
    <row r="42" spans="1:23" x14ac:dyDescent="0.2">
      <c r="B42" t="s">
        <v>4</v>
      </c>
      <c r="C42" t="s">
        <v>131</v>
      </c>
    </row>
    <row r="43" spans="1:23" x14ac:dyDescent="0.2">
      <c r="B43" t="s">
        <v>5</v>
      </c>
      <c r="C43" t="s">
        <v>132</v>
      </c>
    </row>
    <row r="44" spans="1:23" x14ac:dyDescent="0.2">
      <c r="B44" t="s">
        <v>7</v>
      </c>
      <c r="C44" t="s">
        <v>101</v>
      </c>
    </row>
    <row r="45" spans="1:23" x14ac:dyDescent="0.2">
      <c r="B45" t="s">
        <v>9</v>
      </c>
      <c r="C45" t="s">
        <v>103</v>
      </c>
    </row>
    <row r="46" spans="1:23" x14ac:dyDescent="0.2">
      <c r="B46" t="s">
        <v>10</v>
      </c>
      <c r="C46" t="s">
        <v>104</v>
      </c>
    </row>
    <row r="47" spans="1:23" x14ac:dyDescent="0.2">
      <c r="B47" t="s">
        <v>11</v>
      </c>
      <c r="C47" t="s">
        <v>105</v>
      </c>
    </row>
    <row r="48" spans="1:23" x14ac:dyDescent="0.2">
      <c r="B48" t="s">
        <v>12</v>
      </c>
      <c r="C48" t="s">
        <v>106</v>
      </c>
    </row>
    <row r="49" spans="2:3" x14ac:dyDescent="0.2">
      <c r="B49" t="s">
        <v>13</v>
      </c>
      <c r="C49" t="s">
        <v>107</v>
      </c>
    </row>
    <row r="50" spans="2:3" x14ac:dyDescent="0.2">
      <c r="B50" t="s">
        <v>14</v>
      </c>
      <c r="C50" t="s">
        <v>108</v>
      </c>
    </row>
    <row r="51" spans="2:3" x14ac:dyDescent="0.2">
      <c r="B51" s="13" t="s">
        <v>15</v>
      </c>
      <c r="C51" s="13" t="s">
        <v>110</v>
      </c>
    </row>
    <row r="52" spans="2:3" x14ac:dyDescent="0.2">
      <c r="B52" s="13" t="s">
        <v>16</v>
      </c>
      <c r="C52" s="13" t="s">
        <v>109</v>
      </c>
    </row>
    <row r="53" spans="2:3" x14ac:dyDescent="0.2">
      <c r="B53" s="13" t="s">
        <v>17</v>
      </c>
      <c r="C53" s="13" t="s">
        <v>111</v>
      </c>
    </row>
    <row r="54" spans="2:3" x14ac:dyDescent="0.2">
      <c r="B54" s="13" t="s">
        <v>18</v>
      </c>
      <c r="C54" s="13" t="s">
        <v>112</v>
      </c>
    </row>
    <row r="55" spans="2:3" x14ac:dyDescent="0.2">
      <c r="B55" s="13" t="s">
        <v>19</v>
      </c>
      <c r="C55" s="13" t="s">
        <v>113</v>
      </c>
    </row>
    <row r="56" spans="2:3" x14ac:dyDescent="0.2">
      <c r="B56" s="13" t="s">
        <v>21</v>
      </c>
      <c r="C56" s="13" t="s">
        <v>133</v>
      </c>
    </row>
    <row r="57" spans="2:3" x14ac:dyDescent="0.2">
      <c r="B57" s="13" t="s">
        <v>22</v>
      </c>
      <c r="C57" s="13" t="s">
        <v>134</v>
      </c>
    </row>
    <row r="58" spans="2:3" x14ac:dyDescent="0.2">
      <c r="B58" t="s">
        <v>24</v>
      </c>
      <c r="C58" t="s">
        <v>121</v>
      </c>
    </row>
    <row r="59" spans="2:3" x14ac:dyDescent="0.2">
      <c r="B59" s="13" t="s">
        <v>25</v>
      </c>
      <c r="C59" s="13" t="s">
        <v>120</v>
      </c>
    </row>
    <row r="60" spans="2:3" x14ac:dyDescent="0.2">
      <c r="B60" s="13" t="s">
        <v>26</v>
      </c>
      <c r="C60" s="13" t="s">
        <v>122</v>
      </c>
    </row>
    <row r="61" spans="2:3" x14ac:dyDescent="0.2">
      <c r="B61" s="13" t="s">
        <v>27</v>
      </c>
      <c r="C61" s="13" t="s">
        <v>123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8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R19" sqref="AR19"/>
    </sheetView>
  </sheetViews>
  <sheetFormatPr defaultRowHeight="12.75" x14ac:dyDescent="0.2"/>
  <cols>
    <col min="16" max="16" width="9.7109375" bestFit="1" customWidth="1"/>
    <col min="47" max="47" width="9.140625" style="25"/>
  </cols>
  <sheetData>
    <row r="1" spans="1:47" x14ac:dyDescent="0.2">
      <c r="A1" s="19"/>
      <c r="B1" s="19" t="str">
        <f>'dane po Vs'!B1</f>
        <v>X1</v>
      </c>
      <c r="C1" s="19" t="str">
        <f>'dane po Vs'!C1</f>
        <v>X2</v>
      </c>
      <c r="D1" s="19" t="str">
        <f>'dane po Vs'!D1</f>
        <v>X4</v>
      </c>
      <c r="E1" s="19" t="str">
        <f>'dane po Vs'!E1</f>
        <v>X5</v>
      </c>
      <c r="F1" s="19" t="str">
        <f>'dane po Vs'!F1</f>
        <v>X6</v>
      </c>
      <c r="G1" s="19" t="str">
        <f>'dane po Vs'!G1</f>
        <v>X8</v>
      </c>
      <c r="H1" s="19" t="str">
        <f>'dane po Vs'!H1</f>
        <v>X10</v>
      </c>
      <c r="I1" s="19" t="str">
        <f>'dane po Vs'!I1</f>
        <v>X11</v>
      </c>
      <c r="J1" s="19" t="str">
        <f>'dane po Vs'!J1</f>
        <v>X12</v>
      </c>
      <c r="K1" s="19" t="str">
        <f>'dane po Vs'!K1</f>
        <v>X13</v>
      </c>
      <c r="L1" s="19" t="str">
        <f>'dane po Vs'!L1</f>
        <v>X14</v>
      </c>
      <c r="M1" s="19" t="str">
        <f>'dane po Vs'!M1</f>
        <v>X15</v>
      </c>
      <c r="N1" s="19" t="str">
        <f>'dane po Vs'!N1</f>
        <v>X16</v>
      </c>
      <c r="O1" s="19" t="str">
        <f>'dane po Vs'!O1</f>
        <v>X17</v>
      </c>
      <c r="P1" s="19" t="str">
        <f>'dane po Vs'!P1</f>
        <v>X18</v>
      </c>
      <c r="Q1" s="19" t="str">
        <f>'dane po Vs'!Q1</f>
        <v>X20</v>
      </c>
      <c r="R1" s="19" t="str">
        <f>'dane po Vs'!R1</f>
        <v>X21</v>
      </c>
      <c r="S1" s="19" t="str">
        <f>'dane po Vs'!S1</f>
        <v>X23</v>
      </c>
      <c r="T1" s="19" t="str">
        <f>'dane po Vs'!T1</f>
        <v>X24</v>
      </c>
      <c r="U1" s="19" t="str">
        <f>'dane po Vs'!U1</f>
        <v>X25</v>
      </c>
      <c r="V1" s="19" t="str">
        <f>'dane po Vs'!V1</f>
        <v>X26</v>
      </c>
      <c r="W1" s="19" t="str">
        <f>'dane po Vs'!W1</f>
        <v>X27</v>
      </c>
      <c r="X1" t="s">
        <v>142</v>
      </c>
      <c r="Z1" t="str">
        <f t="shared" ref="Z1:AS1" si="0">B1</f>
        <v>X1</v>
      </c>
      <c r="AA1" t="str">
        <f t="shared" si="0"/>
        <v>X2</v>
      </c>
      <c r="AB1" t="str">
        <f t="shared" si="0"/>
        <v>X4</v>
      </c>
      <c r="AC1" t="str">
        <f t="shared" si="0"/>
        <v>X5</v>
      </c>
      <c r="AD1" t="str">
        <f t="shared" si="0"/>
        <v>X6</v>
      </c>
      <c r="AE1" t="str">
        <f t="shared" si="0"/>
        <v>X8</v>
      </c>
      <c r="AF1" t="str">
        <f t="shared" si="0"/>
        <v>X10</v>
      </c>
      <c r="AG1" t="str">
        <f t="shared" si="0"/>
        <v>X11</v>
      </c>
      <c r="AH1" t="str">
        <f t="shared" si="0"/>
        <v>X12</v>
      </c>
      <c r="AI1" t="str">
        <f t="shared" si="0"/>
        <v>X13</v>
      </c>
      <c r="AJ1" t="str">
        <f t="shared" si="0"/>
        <v>X14</v>
      </c>
      <c r="AK1" t="str">
        <f t="shared" si="0"/>
        <v>X15</v>
      </c>
      <c r="AL1" t="str">
        <f t="shared" si="0"/>
        <v>X16</v>
      </c>
      <c r="AM1" t="str">
        <f t="shared" si="0"/>
        <v>X17</v>
      </c>
      <c r="AN1" t="str">
        <f t="shared" si="0"/>
        <v>X18</v>
      </c>
      <c r="AO1" t="str">
        <f t="shared" si="0"/>
        <v>X20</v>
      </c>
      <c r="AP1" t="str">
        <f t="shared" si="0"/>
        <v>X21</v>
      </c>
      <c r="AQ1" t="str">
        <f t="shared" si="0"/>
        <v>X23</v>
      </c>
      <c r="AR1" t="str">
        <f t="shared" si="0"/>
        <v>X24</v>
      </c>
      <c r="AS1" t="str">
        <f t="shared" si="0"/>
        <v>X25</v>
      </c>
      <c r="AT1" t="str">
        <f>V1</f>
        <v>X26</v>
      </c>
      <c r="AU1" s="25" t="str">
        <f t="shared" ref="AU1" si="1">W1</f>
        <v>X27</v>
      </c>
    </row>
    <row r="2" spans="1:47" x14ac:dyDescent="0.2">
      <c r="A2" s="19" t="str">
        <f>B1</f>
        <v>X1</v>
      </c>
      <c r="B2" s="20">
        <f>PEARSON('dane po Vs'!B3:B30,'dane po Vs'!$B$3:$B$30)</f>
        <v>1.0000000000000002</v>
      </c>
      <c r="C2" s="20">
        <f>PEARSON('dane po Vs'!C3:C30,'dane po Vs'!$B$3:$B$30)</f>
        <v>0.30942646797520051</v>
      </c>
      <c r="D2" s="20">
        <f>PEARSON('dane po Vs'!D3:D30,'dane po Vs'!$B$3:$B$30)</f>
        <v>-0.3180015150934673</v>
      </c>
      <c r="E2" s="20">
        <f>PEARSON('dane po Vs'!E3:E30,'dane po Vs'!$B$3:$B$30)</f>
        <v>-0.35817653553017709</v>
      </c>
      <c r="F2" s="20">
        <f>PEARSON('dane po Vs'!F3:F30,'dane po Vs'!$B$3:$B$30)</f>
        <v>-0.12184594654066072</v>
      </c>
      <c r="G2" s="20">
        <f>PEARSON('dane po Vs'!G3:G30,'dane po Vs'!$B$3:$B$30)</f>
        <v>0.19961834895910624</v>
      </c>
      <c r="H2" s="20">
        <f>PEARSON('dane po Vs'!H3:H30,'dane po Vs'!$B$3:$B$30)</f>
        <v>0.43991898506726135</v>
      </c>
      <c r="I2" s="20">
        <f>PEARSON('dane po Vs'!I3:I30,'dane po Vs'!$B$3:$B$30)</f>
        <v>0.2439212588862556</v>
      </c>
      <c r="J2" s="20">
        <f>PEARSON('dane po Vs'!J3:J30,'dane po Vs'!$B$3:$B$30)</f>
        <v>-6.6695263131195698E-2</v>
      </c>
      <c r="K2" s="20">
        <f>PEARSON('dane po Vs'!K3:K30,'dane po Vs'!$B$3:$B$30)</f>
        <v>1.2349381533878649E-2</v>
      </c>
      <c r="L2" s="20">
        <f>PEARSON('dane po Vs'!L3:L30,'dane po Vs'!$B$3:$B$30)</f>
        <v>-1.7937819858816328E-2</v>
      </c>
      <c r="M2" s="20">
        <f>PEARSON('dane po Vs'!M3:M30,'dane po Vs'!$B$3:$B$30)</f>
        <v>-8.3174900209173439E-2</v>
      </c>
      <c r="N2" s="20">
        <f>PEARSON('dane po Vs'!N3:N30,'dane po Vs'!$B$3:$B$30)</f>
        <v>-3.2374459743061856E-2</v>
      </c>
      <c r="O2" s="20">
        <f>PEARSON('dane po Vs'!O3:O30,'dane po Vs'!$B$3:$B$30)</f>
        <v>0.13833846765308128</v>
      </c>
      <c r="P2" s="20">
        <f>PEARSON('dane po Vs'!P3:P30,'dane po Vs'!$B$3:$B$30)</f>
        <v>-0.10379832276619821</v>
      </c>
      <c r="Q2" s="20">
        <f>PEARSON('dane po Vs'!Q3:Q30,'dane po Vs'!$B$3:$B$30)</f>
        <v>0.53070181582945297</v>
      </c>
      <c r="R2" s="20">
        <f>PEARSON('dane po Vs'!R3:R30,'dane po Vs'!$B$3:$B$30)</f>
        <v>1.5295245763749563E-2</v>
      </c>
      <c r="S2" s="20">
        <f>PEARSON('dane po Vs'!S3:S30,'dane po Vs'!$B$3:$B$30)</f>
        <v>-0.20159324374420259</v>
      </c>
      <c r="T2" s="20">
        <f>PEARSON('dane po Vs'!T3:T30,'dane po Vs'!$B$3:$B$30)</f>
        <v>0.25338894193907047</v>
      </c>
      <c r="U2" s="20">
        <f>PEARSON('dane po Vs'!U3:U30,'dane po Vs'!$B$3:$B$30)</f>
        <v>8.972595775955966E-2</v>
      </c>
      <c r="V2" s="20">
        <f>PEARSON('dane po Vs'!V3:V30,'dane po Vs'!$B$3:$B$30)</f>
        <v>0.29758939126986966</v>
      </c>
      <c r="W2" s="20">
        <f>PEARSON('dane po Vs'!W3:W30,'dane po Vs'!$B$3:$B$30)</f>
        <v>-0.18924895785024196</v>
      </c>
      <c r="X2" s="1"/>
      <c r="Y2" t="str">
        <f t="shared" ref="Y2:Y23" si="2">A2</f>
        <v>X1</v>
      </c>
      <c r="Z2" s="1">
        <f>ABS(B2)</f>
        <v>1.0000000000000002</v>
      </c>
      <c r="AA2" s="1">
        <f t="shared" ref="AA2:AU2" si="3">ABS(C2)</f>
        <v>0.30942646797520051</v>
      </c>
      <c r="AB2" s="1">
        <f t="shared" si="3"/>
        <v>0.3180015150934673</v>
      </c>
      <c r="AC2" s="1">
        <f t="shared" si="3"/>
        <v>0.35817653553017709</v>
      </c>
      <c r="AD2" s="1">
        <f t="shared" si="3"/>
        <v>0.12184594654066072</v>
      </c>
      <c r="AE2" s="1">
        <f t="shared" si="3"/>
        <v>0.19961834895910624</v>
      </c>
      <c r="AF2" s="1">
        <f t="shared" si="3"/>
        <v>0.43991898506726135</v>
      </c>
      <c r="AG2" s="1">
        <f t="shared" si="3"/>
        <v>0.2439212588862556</v>
      </c>
      <c r="AH2" s="1">
        <f t="shared" si="3"/>
        <v>6.6695263131195698E-2</v>
      </c>
      <c r="AI2" s="1">
        <f t="shared" si="3"/>
        <v>1.2349381533878649E-2</v>
      </c>
      <c r="AJ2" s="1">
        <f t="shared" si="3"/>
        <v>1.7937819858816328E-2</v>
      </c>
      <c r="AK2" s="1">
        <f t="shared" si="3"/>
        <v>8.3174900209173439E-2</v>
      </c>
      <c r="AL2" s="1">
        <f t="shared" si="3"/>
        <v>3.2374459743061856E-2</v>
      </c>
      <c r="AM2" s="1">
        <f t="shared" si="3"/>
        <v>0.13833846765308128</v>
      </c>
      <c r="AN2" s="1">
        <f t="shared" si="3"/>
        <v>0.10379832276619821</v>
      </c>
      <c r="AO2" s="1">
        <f t="shared" si="3"/>
        <v>0.53070181582945297</v>
      </c>
      <c r="AP2" s="1">
        <f t="shared" si="3"/>
        <v>1.5295245763749563E-2</v>
      </c>
      <c r="AQ2" s="1">
        <f t="shared" si="3"/>
        <v>0.20159324374420259</v>
      </c>
      <c r="AR2" s="1">
        <f t="shared" si="3"/>
        <v>0.25338894193907047</v>
      </c>
      <c r="AS2" s="1">
        <f t="shared" si="3"/>
        <v>8.972595775955966E-2</v>
      </c>
      <c r="AT2" s="1">
        <f t="shared" si="3"/>
        <v>0.29758939126986966</v>
      </c>
      <c r="AU2" s="27">
        <f t="shared" si="3"/>
        <v>0.18924895785024196</v>
      </c>
    </row>
    <row r="3" spans="1:47" x14ac:dyDescent="0.2">
      <c r="A3" s="19" t="str">
        <f>C1</f>
        <v>X2</v>
      </c>
      <c r="B3" s="20"/>
      <c r="C3" s="20">
        <f>PEARSON('dane po Vs'!C3:C30,'dane po Vs'!$C$3:$C$30)</f>
        <v>1</v>
      </c>
      <c r="D3" s="20">
        <f>PEARSON('dane po Vs'!D3:D30,'dane po Vs'!$C$3:$C$30)</f>
        <v>0.31622293901021731</v>
      </c>
      <c r="E3" s="20">
        <f>PEARSON('dane po Vs'!E3:E30,'dane po Vs'!$C$3:$C$30)</f>
        <v>-0.10153604321021889</v>
      </c>
      <c r="F3" s="20">
        <f>PEARSON('dane po Vs'!F3:F30,'dane po Vs'!$C$3:$C$30)</f>
        <v>-0.14448752912192647</v>
      </c>
      <c r="G3" s="20">
        <f>PEARSON('dane po Vs'!G3:G30,'dane po Vs'!$C$3:$C$30)</f>
        <v>-0.19234354289920239</v>
      </c>
      <c r="H3" s="20">
        <f>PEARSON('dane po Vs'!H3:H30,'dane po Vs'!$C$3:$C$30)</f>
        <v>0.10128376289995726</v>
      </c>
      <c r="I3" s="20">
        <f>PEARSON('dane po Vs'!I3:I30,'dane po Vs'!$C$3:$C$30)</f>
        <v>0.49330798788121</v>
      </c>
      <c r="J3" s="20">
        <f>PEARSON('dane po Vs'!J3:J30,'dane po Vs'!$C$3:$C$30)</f>
        <v>-0.3843668716946263</v>
      </c>
      <c r="K3" s="20">
        <f>PEARSON('dane po Vs'!K3:K30,'dane po Vs'!$C$3:$C$30)</f>
        <v>0.2842835053298276</v>
      </c>
      <c r="L3" s="20">
        <f>PEARSON('dane po Vs'!L3:L30,'dane po Vs'!$C$3:$C$30)</f>
        <v>-0.44576295267804866</v>
      </c>
      <c r="M3" s="20">
        <f>PEARSON('dane po Vs'!M3:M30,'dane po Vs'!$C$3:$C$30)</f>
        <v>-0.46940926781569337</v>
      </c>
      <c r="N3" s="20">
        <f>PEARSON('dane po Vs'!N3:N30,'dane po Vs'!$C$3:$C$30)</f>
        <v>0.7302043457624372</v>
      </c>
      <c r="O3" s="20">
        <f>PEARSON('dane po Vs'!O3:O30,'dane po Vs'!$C$3:$C$30)</f>
        <v>-0.16765165435804069</v>
      </c>
      <c r="P3" s="20">
        <f>PEARSON('dane po Vs'!P3:P30,'dane po Vs'!$C$3:$C$30)</f>
        <v>0.53775304880865138</v>
      </c>
      <c r="Q3" s="20">
        <f>PEARSON('dane po Vs'!Q3:Q30,'dane po Vs'!$C$3:$C$30)</f>
        <v>0.31545316977882343</v>
      </c>
      <c r="R3" s="20">
        <f>PEARSON('dane po Vs'!R3:R30,'dane po Vs'!$C$3:$C$30)</f>
        <v>-3.1974280770052356E-2</v>
      </c>
      <c r="S3" s="20">
        <f>PEARSON('dane po Vs'!S3:S30,'dane po Vs'!$C$3:$C$30)</f>
        <v>-0.11420106278132675</v>
      </c>
      <c r="T3" s="20">
        <f>PEARSON('dane po Vs'!T3:T30,'dane po Vs'!$C$3:$C$30)</f>
        <v>0.42179436327183628</v>
      </c>
      <c r="U3" s="20">
        <f>PEARSON('dane po Vs'!U3:U30,'dane po Vs'!$C$3:$C$30)</f>
        <v>0.20135416481459484</v>
      </c>
      <c r="V3" s="20">
        <f>PEARSON('dane po Vs'!V3:V30,'dane po Vs'!$C$3:$C$30)</f>
        <v>2.0058456644890123E-2</v>
      </c>
      <c r="W3" s="20">
        <f>PEARSON('dane po Vs'!W3:W30,'dane po Vs'!$C$3:$C$30)</f>
        <v>-0.2586319559571737</v>
      </c>
      <c r="X3" s="1"/>
      <c r="Y3" t="str">
        <f t="shared" si="2"/>
        <v>X2</v>
      </c>
      <c r="Z3" s="1">
        <f t="shared" ref="Z3:Z23" si="4">ABS(B3)</f>
        <v>0</v>
      </c>
      <c r="AA3" s="1">
        <f t="shared" ref="AA3:AA23" si="5">ABS(C3)</f>
        <v>1</v>
      </c>
      <c r="AB3" s="1">
        <f t="shared" ref="AB3:AB23" si="6">ABS(D3)</f>
        <v>0.31622293901021731</v>
      </c>
      <c r="AC3" s="1">
        <f t="shared" ref="AC3:AC23" si="7">ABS(E3)</f>
        <v>0.10153604321021889</v>
      </c>
      <c r="AD3" s="1">
        <f t="shared" ref="AD3:AD23" si="8">ABS(F3)</f>
        <v>0.14448752912192647</v>
      </c>
      <c r="AE3" s="1">
        <f t="shared" ref="AE3:AE23" si="9">ABS(G3)</f>
        <v>0.19234354289920239</v>
      </c>
      <c r="AF3" s="1">
        <f t="shared" ref="AF3:AF23" si="10">ABS(H3)</f>
        <v>0.10128376289995726</v>
      </c>
      <c r="AG3" s="1">
        <f t="shared" ref="AG3:AG23" si="11">ABS(I3)</f>
        <v>0.49330798788121</v>
      </c>
      <c r="AH3" s="1">
        <f t="shared" ref="AH3:AH23" si="12">ABS(J3)</f>
        <v>0.3843668716946263</v>
      </c>
      <c r="AI3" s="1">
        <f t="shared" ref="AI3:AI23" si="13">ABS(K3)</f>
        <v>0.2842835053298276</v>
      </c>
      <c r="AJ3" s="1">
        <f t="shared" ref="AJ3:AJ23" si="14">ABS(L3)</f>
        <v>0.44576295267804866</v>
      </c>
      <c r="AK3" s="1">
        <f t="shared" ref="AK3:AK23" si="15">ABS(M3)</f>
        <v>0.46940926781569337</v>
      </c>
      <c r="AL3" s="1">
        <f t="shared" ref="AL3:AL23" si="16">ABS(N3)</f>
        <v>0.7302043457624372</v>
      </c>
      <c r="AM3" s="1">
        <f t="shared" ref="AM3:AM23" si="17">ABS(O3)</f>
        <v>0.16765165435804069</v>
      </c>
      <c r="AN3" s="1">
        <f t="shared" ref="AN3:AN23" si="18">ABS(P3)</f>
        <v>0.53775304880865138</v>
      </c>
      <c r="AO3" s="1">
        <f t="shared" ref="AO3:AO23" si="19">ABS(Q3)</f>
        <v>0.31545316977882343</v>
      </c>
      <c r="AP3" s="1">
        <f t="shared" ref="AP3:AP23" si="20">ABS(R3)</f>
        <v>3.1974280770052356E-2</v>
      </c>
      <c r="AQ3" s="1">
        <f t="shared" ref="AQ3:AQ23" si="21">ABS(S3)</f>
        <v>0.11420106278132675</v>
      </c>
      <c r="AR3" s="1">
        <f t="shared" ref="AR3:AR23" si="22">ABS(T3)</f>
        <v>0.42179436327183628</v>
      </c>
      <c r="AS3" s="1">
        <f t="shared" ref="AS3:AS23" si="23">ABS(U3)</f>
        <v>0.20135416481459484</v>
      </c>
      <c r="AT3" s="1">
        <f t="shared" ref="AT3:AT23" si="24">ABS(V3)</f>
        <v>2.0058456644890123E-2</v>
      </c>
      <c r="AU3" s="27">
        <f t="shared" ref="AU3:AU23" si="25">ABS(W3)</f>
        <v>0.2586319559571737</v>
      </c>
    </row>
    <row r="4" spans="1:47" x14ac:dyDescent="0.2">
      <c r="A4" s="19" t="str">
        <f>D1</f>
        <v>X4</v>
      </c>
      <c r="B4" s="20"/>
      <c r="C4" s="20"/>
      <c r="D4" s="20">
        <f>PEARSON('dane po Vs'!D3:D30,'dane po Vs'!$D$3:$D$30)</f>
        <v>0.99999999999999989</v>
      </c>
      <c r="E4" s="20">
        <f>PEARSON('dane po Vs'!E3:E30,'dane po Vs'!$D$3:$D$30)</f>
        <v>-5.4779571006021511E-3</v>
      </c>
      <c r="F4" s="20">
        <f>PEARSON('dane po Vs'!F3:F30,'dane po Vs'!$D$3:$D$30)</f>
        <v>-0.15722897048705078</v>
      </c>
      <c r="G4" s="20">
        <f>PEARSON('dane po Vs'!G3:G30,'dane po Vs'!$D$3:$D$30)</f>
        <v>-0.24270727077735987</v>
      </c>
      <c r="H4" s="20">
        <f>PEARSON('dane po Vs'!H3:H30,'dane po Vs'!$D$3:$D$30)</f>
        <v>-0.13069913444947112</v>
      </c>
      <c r="I4" s="20">
        <f>PEARSON('dane po Vs'!I3:I30,'dane po Vs'!$D$3:$D$30)</f>
        <v>1.2048147041139635E-2</v>
      </c>
      <c r="J4" s="20">
        <f>PEARSON('dane po Vs'!J3:J30,'dane po Vs'!$D$3:$D$30)</f>
        <v>-0.20302650356336946</v>
      </c>
      <c r="K4" s="20">
        <f>PEARSON('dane po Vs'!K3:K30,'dane po Vs'!$D$3:$D$30)</f>
        <v>0.20453981432893406</v>
      </c>
      <c r="L4" s="20">
        <f>PEARSON('dane po Vs'!L3:L30,'dane po Vs'!$D$3:$D$30)</f>
        <v>-0.10416448414968663</v>
      </c>
      <c r="M4" s="20">
        <f>PEARSON('dane po Vs'!M3:M30,'dane po Vs'!$D$3:$D$30)</f>
        <v>-0.11457360576429</v>
      </c>
      <c r="N4" s="20">
        <f>PEARSON('dane po Vs'!N3:N30,'dane po Vs'!$D$3:$D$30)</f>
        <v>0.42536324701443851</v>
      </c>
      <c r="O4" s="20">
        <f>PEARSON('dane po Vs'!O3:O30,'dane po Vs'!$D$3:$D$30)</f>
        <v>-0.18644458684197174</v>
      </c>
      <c r="P4" s="20">
        <f>PEARSON('dane po Vs'!P3:P30,'dane po Vs'!$D$3:$D$30)</f>
        <v>0.21224024071944911</v>
      </c>
      <c r="Q4" s="20">
        <f>PEARSON('dane po Vs'!Q3:Q30,'dane po Vs'!$D$3:$D$30)</f>
        <v>-0.21838928311256747</v>
      </c>
      <c r="R4" s="20">
        <f>PEARSON('dane po Vs'!R3:R30,'dane po Vs'!$D$3:$D$30)</f>
        <v>0.23196341711954607</v>
      </c>
      <c r="S4" s="20">
        <f>PEARSON('dane po Vs'!S3:S30,'dane po Vs'!$D$3:$D$30)</f>
        <v>-7.2084360278832582E-2</v>
      </c>
      <c r="T4" s="20">
        <f>PEARSON('dane po Vs'!T3:T30,'dane po Vs'!$D$3:$D$30)</f>
        <v>6.3684199551565068E-2</v>
      </c>
      <c r="U4" s="20">
        <f>PEARSON('dane po Vs'!U3:U30,'dane po Vs'!$D$3:$D$30)</f>
        <v>-1.4208214286325531E-2</v>
      </c>
      <c r="V4" s="20">
        <f>PEARSON('dane po Vs'!V3:V30,'dane po Vs'!$D$3:$D$30)</f>
        <v>-0.26046355689406758</v>
      </c>
      <c r="W4" s="20">
        <f>PEARSON('dane po Vs'!W3:W30,'dane po Vs'!$D$3:$D$30)</f>
        <v>-0.11306778638937409</v>
      </c>
      <c r="X4" s="1"/>
      <c r="Y4" t="str">
        <f t="shared" si="2"/>
        <v>X4</v>
      </c>
      <c r="Z4" s="1">
        <f t="shared" si="4"/>
        <v>0</v>
      </c>
      <c r="AA4" s="1">
        <f t="shared" si="5"/>
        <v>0</v>
      </c>
      <c r="AB4" s="1">
        <f t="shared" si="6"/>
        <v>0.99999999999999989</v>
      </c>
      <c r="AC4" s="1">
        <f t="shared" si="7"/>
        <v>5.4779571006021511E-3</v>
      </c>
      <c r="AD4" s="1">
        <f t="shared" si="8"/>
        <v>0.15722897048705078</v>
      </c>
      <c r="AE4" s="1">
        <f t="shared" si="9"/>
        <v>0.24270727077735987</v>
      </c>
      <c r="AF4" s="1">
        <f t="shared" si="10"/>
        <v>0.13069913444947112</v>
      </c>
      <c r="AG4" s="1">
        <f t="shared" si="11"/>
        <v>1.2048147041139635E-2</v>
      </c>
      <c r="AH4" s="1">
        <f t="shared" si="12"/>
        <v>0.20302650356336946</v>
      </c>
      <c r="AI4" s="1">
        <f t="shared" si="13"/>
        <v>0.20453981432893406</v>
      </c>
      <c r="AJ4" s="1">
        <f t="shared" si="14"/>
        <v>0.10416448414968663</v>
      </c>
      <c r="AK4" s="1">
        <f t="shared" si="15"/>
        <v>0.11457360576429</v>
      </c>
      <c r="AL4" s="1">
        <f t="shared" si="16"/>
        <v>0.42536324701443851</v>
      </c>
      <c r="AM4" s="1">
        <f t="shared" si="17"/>
        <v>0.18644458684197174</v>
      </c>
      <c r="AN4" s="1">
        <f t="shared" si="18"/>
        <v>0.21224024071944911</v>
      </c>
      <c r="AO4" s="1">
        <f t="shared" si="19"/>
        <v>0.21838928311256747</v>
      </c>
      <c r="AP4" s="1">
        <f t="shared" si="20"/>
        <v>0.23196341711954607</v>
      </c>
      <c r="AQ4" s="1">
        <f t="shared" si="21"/>
        <v>7.2084360278832582E-2</v>
      </c>
      <c r="AR4" s="1">
        <f t="shared" si="22"/>
        <v>6.3684199551565068E-2</v>
      </c>
      <c r="AS4" s="1">
        <f t="shared" si="23"/>
        <v>1.4208214286325531E-2</v>
      </c>
      <c r="AT4" s="1">
        <f t="shared" si="24"/>
        <v>0.26046355689406758</v>
      </c>
      <c r="AU4" s="27">
        <f t="shared" si="25"/>
        <v>0.11306778638937409</v>
      </c>
    </row>
    <row r="5" spans="1:47" x14ac:dyDescent="0.2">
      <c r="A5" s="19" t="str">
        <f>E1</f>
        <v>X5</v>
      </c>
      <c r="B5" s="20"/>
      <c r="C5" s="20"/>
      <c r="D5" s="20"/>
      <c r="E5" s="20">
        <f>PEARSON('dane po Vs'!E3:E30,'dane po Vs'!$E$3:$E$30)</f>
        <v>1.0000000000000002</v>
      </c>
      <c r="F5" s="20">
        <f>PEARSON('dane po Vs'!F3:F30,'dane po Vs'!$E$3:$E$30)</f>
        <v>-0.16502162780534235</v>
      </c>
      <c r="G5" s="20">
        <f>PEARSON('dane po Vs'!G3:G30,'dane po Vs'!$E$3:$E$30)</f>
        <v>0.14051138237210123</v>
      </c>
      <c r="H5" s="20">
        <f>PEARSON('dane po Vs'!H3:H30,'dane po Vs'!$E$3:$E$30)</f>
        <v>-0.33445837503362219</v>
      </c>
      <c r="I5" s="20">
        <f>PEARSON('dane po Vs'!I3:I30,'dane po Vs'!$E$3:$E$30)</f>
        <v>-0.16317598264081407</v>
      </c>
      <c r="J5" s="20">
        <f>PEARSON('dane po Vs'!J3:J30,'dane po Vs'!$E$3:$E$30)</f>
        <v>-0.29517170827364486</v>
      </c>
      <c r="K5" s="20">
        <f>PEARSON('dane po Vs'!K3:K30,'dane po Vs'!$E$3:$E$30)</f>
        <v>-0.32530822580786073</v>
      </c>
      <c r="L5" s="20">
        <f>PEARSON('dane po Vs'!L3:L30,'dane po Vs'!$E$3:$E$30)</f>
        <v>-0.13077674130292846</v>
      </c>
      <c r="M5" s="20">
        <f>PEARSON('dane po Vs'!M3:M30,'dane po Vs'!$E$3:$E$30)</f>
        <v>7.8789798280319859E-2</v>
      </c>
      <c r="N5" s="20">
        <f>PEARSON('dane po Vs'!N3:N30,'dane po Vs'!$E$3:$E$30)</f>
        <v>-0.1183732166711947</v>
      </c>
      <c r="O5" s="20">
        <f>PEARSON('dane po Vs'!O3:O30,'dane po Vs'!$E$3:$E$30)</f>
        <v>-5.7980186399893607E-2</v>
      </c>
      <c r="P5" s="20">
        <f>PEARSON('dane po Vs'!P3:P30,'dane po Vs'!$E$3:$E$30)</f>
        <v>7.8422794008263755E-2</v>
      </c>
      <c r="Q5" s="20">
        <f>PEARSON('dane po Vs'!Q3:Q30,'dane po Vs'!$E$3:$E$30)</f>
        <v>-9.7405262958583941E-2</v>
      </c>
      <c r="R5" s="20">
        <f>PEARSON('dane po Vs'!R3:R30,'dane po Vs'!$E$3:$E$30)</f>
        <v>8.0162151852334163E-2</v>
      </c>
      <c r="S5" s="20">
        <f>PEARSON('dane po Vs'!S3:S30,'dane po Vs'!$E$3:$E$30)</f>
        <v>0.15093234595162089</v>
      </c>
      <c r="T5" s="20">
        <f>PEARSON('dane po Vs'!T3:T30,'dane po Vs'!$E$3:$E$30)</f>
        <v>0.10248886762201065</v>
      </c>
      <c r="U5" s="20">
        <f>PEARSON('dane po Vs'!U3:U30,'dane po Vs'!$E$3:$E$30)</f>
        <v>0.10099686135438443</v>
      </c>
      <c r="V5" s="20">
        <f>PEARSON('dane po Vs'!V3:V30,'dane po Vs'!$E$3:$E$30)</f>
        <v>-0.1449052254381604</v>
      </c>
      <c r="W5" s="20">
        <f>PEARSON('dane po Vs'!W3:W30,'dane po Vs'!$E$3:$E$30)</f>
        <v>4.3726717692690001E-2</v>
      </c>
      <c r="X5" s="1"/>
      <c r="Y5" t="str">
        <f t="shared" si="2"/>
        <v>X5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1.0000000000000002</v>
      </c>
      <c r="AD5" s="1">
        <f t="shared" si="8"/>
        <v>0.16502162780534235</v>
      </c>
      <c r="AE5" s="1">
        <f t="shared" si="9"/>
        <v>0.14051138237210123</v>
      </c>
      <c r="AF5" s="1">
        <f t="shared" si="10"/>
        <v>0.33445837503362219</v>
      </c>
      <c r="AG5" s="1">
        <f t="shared" si="11"/>
        <v>0.16317598264081407</v>
      </c>
      <c r="AH5" s="1">
        <f t="shared" si="12"/>
        <v>0.29517170827364486</v>
      </c>
      <c r="AI5" s="1">
        <f t="shared" si="13"/>
        <v>0.32530822580786073</v>
      </c>
      <c r="AJ5" s="1">
        <f t="shared" si="14"/>
        <v>0.13077674130292846</v>
      </c>
      <c r="AK5" s="1">
        <f t="shared" si="15"/>
        <v>7.8789798280319859E-2</v>
      </c>
      <c r="AL5" s="1">
        <f t="shared" si="16"/>
        <v>0.1183732166711947</v>
      </c>
      <c r="AM5" s="1">
        <f t="shared" si="17"/>
        <v>5.7980186399893607E-2</v>
      </c>
      <c r="AN5" s="1">
        <f t="shared" si="18"/>
        <v>7.8422794008263755E-2</v>
      </c>
      <c r="AO5" s="1">
        <f t="shared" si="19"/>
        <v>9.7405262958583941E-2</v>
      </c>
      <c r="AP5" s="1">
        <f t="shared" si="20"/>
        <v>8.0162151852334163E-2</v>
      </c>
      <c r="AQ5" s="1">
        <f t="shared" si="21"/>
        <v>0.15093234595162089</v>
      </c>
      <c r="AR5" s="1">
        <f t="shared" si="22"/>
        <v>0.10248886762201065</v>
      </c>
      <c r="AS5" s="1">
        <f t="shared" si="23"/>
        <v>0.10099686135438443</v>
      </c>
      <c r="AT5" s="1">
        <f t="shared" si="24"/>
        <v>0.1449052254381604</v>
      </c>
      <c r="AU5" s="27">
        <f t="shared" si="25"/>
        <v>4.3726717692690001E-2</v>
      </c>
    </row>
    <row r="6" spans="1:47" x14ac:dyDescent="0.2">
      <c r="A6" s="19" t="str">
        <f>F1</f>
        <v>X6</v>
      </c>
      <c r="B6" s="20"/>
      <c r="C6" s="20"/>
      <c r="D6" s="20"/>
      <c r="E6" s="20"/>
      <c r="F6" s="20">
        <f>PEARSON('dane po Vs'!F3:F30,'dane po Vs'!$F$3:$F$30)</f>
        <v>1.0000000000000002</v>
      </c>
      <c r="G6" s="20">
        <f>PEARSON('dane po Vs'!G3:G30,'dane po Vs'!$F$3:$F$30)</f>
        <v>2.7349260376628139E-2</v>
      </c>
      <c r="H6" s="20">
        <f>PEARSON('dane po Vs'!H3:H30,'dane po Vs'!$F$3:$F$30)</f>
        <v>-0.17881521835676509</v>
      </c>
      <c r="I6" s="20">
        <f>PEARSON('dane po Vs'!I3:I30,'dane po Vs'!$F$3:$F$30)</f>
        <v>-0.18164847498368045</v>
      </c>
      <c r="J6" s="20">
        <f>PEARSON('dane po Vs'!J3:J30,'dane po Vs'!$F$3:$F$30)</f>
        <v>6.9013543014158725E-3</v>
      </c>
      <c r="K6" s="20">
        <f>PEARSON('dane po Vs'!K3:K30,'dane po Vs'!$F$3:$F$30)</f>
        <v>-0.12834230216238751</v>
      </c>
      <c r="L6" s="20">
        <f>PEARSON('dane po Vs'!L3:L30,'dane po Vs'!$F$3:$F$30)</f>
        <v>-3.9812677202586556E-2</v>
      </c>
      <c r="M6" s="20">
        <f>PEARSON('dane po Vs'!M3:M30,'dane po Vs'!$F$3:$F$30)</f>
        <v>0.12864770270328191</v>
      </c>
      <c r="N6" s="20">
        <f>PEARSON('dane po Vs'!N3:N30,'dane po Vs'!$F$3:$F$30)</f>
        <v>-7.3870140763403161E-2</v>
      </c>
      <c r="O6" s="20">
        <f>PEARSON('dane po Vs'!O3:O30,'dane po Vs'!$F$3:$F$30)</f>
        <v>0.31075623267700381</v>
      </c>
      <c r="P6" s="20">
        <f>PEARSON('dane po Vs'!P3:P30,'dane po Vs'!$F$3:$F$30)</f>
        <v>-0.10389419438974981</v>
      </c>
      <c r="Q6" s="20">
        <f>PEARSON('dane po Vs'!Q3:Q30,'dane po Vs'!$F$3:$F$30)</f>
        <v>-0.12751915892739873</v>
      </c>
      <c r="R6" s="20">
        <f>PEARSON('dane po Vs'!R3:R30,'dane po Vs'!$F$3:$F$30)</f>
        <v>-0.18821626424452045</v>
      </c>
      <c r="S6" s="20">
        <f>PEARSON('dane po Vs'!S3:S30,'dane po Vs'!$F$3:$F$30)</f>
        <v>0.59370160493325397</v>
      </c>
      <c r="T6" s="20">
        <f>PEARSON('dane po Vs'!T3:T30,'dane po Vs'!$F$3:$F$30)</f>
        <v>0.28815371894666758</v>
      </c>
      <c r="U6" s="20">
        <f>PEARSON('dane po Vs'!U3:U30,'dane po Vs'!$F$3:$F$30)</f>
        <v>-0.12168385770032909</v>
      </c>
      <c r="V6" s="20">
        <f>PEARSON('dane po Vs'!V3:V30,'dane po Vs'!$F$3:$F$30)</f>
        <v>-7.2197320069121065E-2</v>
      </c>
      <c r="W6" s="20">
        <f>PEARSON('dane po Vs'!W3:W30,'dane po Vs'!$F$3:$F$30)</f>
        <v>0.53663932038480522</v>
      </c>
      <c r="X6" s="1"/>
      <c r="Y6" t="str">
        <f t="shared" si="2"/>
        <v>X6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1.0000000000000002</v>
      </c>
      <c r="AE6" s="1">
        <f t="shared" si="9"/>
        <v>2.7349260376628139E-2</v>
      </c>
      <c r="AF6" s="1">
        <f t="shared" si="10"/>
        <v>0.17881521835676509</v>
      </c>
      <c r="AG6" s="1">
        <f t="shared" si="11"/>
        <v>0.18164847498368045</v>
      </c>
      <c r="AH6" s="1">
        <f t="shared" si="12"/>
        <v>6.9013543014158725E-3</v>
      </c>
      <c r="AI6" s="1">
        <f t="shared" si="13"/>
        <v>0.12834230216238751</v>
      </c>
      <c r="AJ6" s="1">
        <f t="shared" si="14"/>
        <v>3.9812677202586556E-2</v>
      </c>
      <c r="AK6" s="1">
        <f t="shared" si="15"/>
        <v>0.12864770270328191</v>
      </c>
      <c r="AL6" s="1">
        <f t="shared" si="16"/>
        <v>7.3870140763403161E-2</v>
      </c>
      <c r="AM6" s="1">
        <f t="shared" si="17"/>
        <v>0.31075623267700381</v>
      </c>
      <c r="AN6" s="1">
        <f t="shared" si="18"/>
        <v>0.10389419438974981</v>
      </c>
      <c r="AO6" s="1">
        <f t="shared" si="19"/>
        <v>0.12751915892739873</v>
      </c>
      <c r="AP6" s="1">
        <f t="shared" si="20"/>
        <v>0.18821626424452045</v>
      </c>
      <c r="AQ6" s="1">
        <f t="shared" si="21"/>
        <v>0.59370160493325397</v>
      </c>
      <c r="AR6" s="1">
        <f t="shared" si="22"/>
        <v>0.28815371894666758</v>
      </c>
      <c r="AS6" s="1">
        <f t="shared" si="23"/>
        <v>0.12168385770032909</v>
      </c>
      <c r="AT6" s="1">
        <f t="shared" si="24"/>
        <v>7.2197320069121065E-2</v>
      </c>
      <c r="AU6" s="26">
        <f t="shared" si="25"/>
        <v>0.53663932038480522</v>
      </c>
    </row>
    <row r="7" spans="1:47" x14ac:dyDescent="0.2">
      <c r="A7" s="19" t="str">
        <f>G1</f>
        <v>X8</v>
      </c>
      <c r="B7" s="20"/>
      <c r="C7" s="20"/>
      <c r="D7" s="20"/>
      <c r="E7" s="20"/>
      <c r="F7" s="20"/>
      <c r="G7" s="20">
        <f>PEARSON('dane po Vs'!G3:G30,'dane po Vs'!$G$3:$G$30)</f>
        <v>1</v>
      </c>
      <c r="H7" s="20">
        <f>PEARSON('dane po Vs'!H3:H30,'dane po Vs'!$G$3:$G$30)</f>
        <v>-9.3815373973892835E-2</v>
      </c>
      <c r="I7" s="20">
        <f>PEARSON('dane po Vs'!I3:I30,'dane po Vs'!$G$3:$G$30)</f>
        <v>-0.19499026509273099</v>
      </c>
      <c r="J7" s="20">
        <f>PEARSON('dane po Vs'!J3:J30,'dane po Vs'!$G$3:$G$30)</f>
        <v>0.21771476296918899</v>
      </c>
      <c r="K7" s="20">
        <f>PEARSON('dane po Vs'!K3:K30,'dane po Vs'!$G$3:$G$30)</f>
        <v>2.3798950105869913E-2</v>
      </c>
      <c r="L7" s="20">
        <f>PEARSON('dane po Vs'!L3:L30,'dane po Vs'!$G$3:$G$30)</f>
        <v>0.39244089172767654</v>
      </c>
      <c r="M7" s="20">
        <f>PEARSON('dane po Vs'!M3:M30,'dane po Vs'!$G$3:$G$30)</f>
        <v>0.2800613181726952</v>
      </c>
      <c r="N7" s="20">
        <f>PEARSON('dane po Vs'!N3:N30,'dane po Vs'!$G$3:$G$30)</f>
        <v>-0.32101449921547709</v>
      </c>
      <c r="O7" s="20">
        <f>PEARSON('dane po Vs'!O3:O30,'dane po Vs'!$G$3:$G$30)</f>
        <v>0.22274855802353249</v>
      </c>
      <c r="P7" s="20">
        <f>PEARSON('dane po Vs'!P3:P30,'dane po Vs'!$G$3:$G$30)</f>
        <v>-0.15458463795571631</v>
      </c>
      <c r="Q7" s="20">
        <f>PEARSON('dane po Vs'!Q3:Q30,'dane po Vs'!$G$3:$G$30)</f>
        <v>-0.24168831799808166</v>
      </c>
      <c r="R7" s="20">
        <f>PEARSON('dane po Vs'!R3:R30,'dane po Vs'!$G$3:$G$30)</f>
        <v>-0.31644414001665561</v>
      </c>
      <c r="S7" s="20">
        <f>PEARSON('dane po Vs'!S3:S30,'dane po Vs'!$G$3:$G$30)</f>
        <v>3.6589298273050193E-2</v>
      </c>
      <c r="T7" s="20">
        <f>PEARSON('dane po Vs'!T3:T30,'dane po Vs'!$G$3:$G$30)</f>
        <v>-0.10739876628088343</v>
      </c>
      <c r="U7" s="20">
        <f>PEARSON('dane po Vs'!U3:U30,'dane po Vs'!$G$3:$G$30)</f>
        <v>0.16920297801379491</v>
      </c>
      <c r="V7" s="20">
        <f>PEARSON('dane po Vs'!V3:V30,'dane po Vs'!$G$3:$G$30)</f>
        <v>-4.5336351379612318E-2</v>
      </c>
      <c r="W7" s="20">
        <f>PEARSON('dane po Vs'!W3:W30,'dane po Vs'!$G$3:$G$30)</f>
        <v>-8.6997590609124278E-2</v>
      </c>
      <c r="X7" s="1"/>
      <c r="Y7" t="str">
        <f t="shared" si="2"/>
        <v>X8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1</v>
      </c>
      <c r="AF7" s="1">
        <f t="shared" si="10"/>
        <v>9.3815373973892835E-2</v>
      </c>
      <c r="AG7" s="1">
        <f t="shared" si="11"/>
        <v>0.19499026509273099</v>
      </c>
      <c r="AH7" s="1">
        <f t="shared" si="12"/>
        <v>0.21771476296918899</v>
      </c>
      <c r="AI7" s="1">
        <f t="shared" si="13"/>
        <v>2.3798950105869913E-2</v>
      </c>
      <c r="AJ7" s="1">
        <f t="shared" si="14"/>
        <v>0.39244089172767654</v>
      </c>
      <c r="AK7" s="1">
        <f t="shared" si="15"/>
        <v>0.2800613181726952</v>
      </c>
      <c r="AL7" s="1">
        <f t="shared" si="16"/>
        <v>0.32101449921547709</v>
      </c>
      <c r="AM7" s="1">
        <f t="shared" si="17"/>
        <v>0.22274855802353249</v>
      </c>
      <c r="AN7" s="1">
        <f t="shared" si="18"/>
        <v>0.15458463795571631</v>
      </c>
      <c r="AO7" s="1">
        <f t="shared" si="19"/>
        <v>0.24168831799808166</v>
      </c>
      <c r="AP7" s="1">
        <f t="shared" si="20"/>
        <v>0.31644414001665561</v>
      </c>
      <c r="AQ7" s="1">
        <f t="shared" si="21"/>
        <v>3.6589298273050193E-2</v>
      </c>
      <c r="AR7" s="1">
        <f t="shared" si="22"/>
        <v>0.10739876628088343</v>
      </c>
      <c r="AS7" s="1">
        <f t="shared" si="23"/>
        <v>0.16920297801379491</v>
      </c>
      <c r="AT7" s="1">
        <f t="shared" si="24"/>
        <v>4.5336351379612318E-2</v>
      </c>
      <c r="AU7" s="27">
        <f t="shared" si="25"/>
        <v>8.6997590609124278E-2</v>
      </c>
    </row>
    <row r="8" spans="1:47" x14ac:dyDescent="0.2">
      <c r="A8" s="19" t="str">
        <f>H1</f>
        <v>X10</v>
      </c>
      <c r="B8" s="20"/>
      <c r="C8" s="20"/>
      <c r="D8" s="20"/>
      <c r="E8" s="20"/>
      <c r="F8" s="20"/>
      <c r="G8" s="20"/>
      <c r="H8" s="20">
        <f>PEARSON('dane po Vs'!H3:H30,'dane po Vs'!$H$3:$H$30)</f>
        <v>1</v>
      </c>
      <c r="I8" s="20">
        <f>PEARSON('dane po Vs'!I3:I30,'dane po Vs'!$H$3:$H$30)</f>
        <v>0.41132818850665331</v>
      </c>
      <c r="J8" s="20">
        <f>PEARSON('dane po Vs'!J3:J30,'dane po Vs'!$H$3:$H$30)</f>
        <v>6.4955579212736562E-3</v>
      </c>
      <c r="K8" s="20">
        <f>PEARSON('dane po Vs'!K3:K30,'dane po Vs'!$H$3:$H$30)</f>
        <v>0.16922080076307991</v>
      </c>
      <c r="L8" s="20">
        <f>PEARSON('dane po Vs'!L3:L30,'dane po Vs'!$H$3:$H$30)</f>
        <v>4.0038069713752816E-2</v>
      </c>
      <c r="M8" s="20">
        <f>PEARSON('dane po Vs'!M3:M30,'dane po Vs'!$H$3:$H$30)</f>
        <v>-0.13902969592999298</v>
      </c>
      <c r="N8" s="20">
        <f>PEARSON('dane po Vs'!N3:N30,'dane po Vs'!$H$3:$H$30)</f>
        <v>-0.14299243888549276</v>
      </c>
      <c r="O8" s="20">
        <f>PEARSON('dane po Vs'!O3:O30,'dane po Vs'!$H$3:$H$30)</f>
        <v>-2.8564094651011267E-2</v>
      </c>
      <c r="P8" s="20">
        <f>PEARSON('dane po Vs'!P3:P30,'dane po Vs'!$H$3:$H$30)</f>
        <v>-0.15479547026616527</v>
      </c>
      <c r="Q8" s="20">
        <f>PEARSON('dane po Vs'!Q3:Q30,'dane po Vs'!$H$3:$H$30)</f>
        <v>0.32480214561741011</v>
      </c>
      <c r="R8" s="20">
        <f>PEARSON('dane po Vs'!R3:R30,'dane po Vs'!$H$3:$H$30)</f>
        <v>-1.7182804243172967E-2</v>
      </c>
      <c r="S8" s="20">
        <f>PEARSON('dane po Vs'!S3:S30,'dane po Vs'!$H$3:$H$30)</f>
        <v>-0.22212241678810787</v>
      </c>
      <c r="T8" s="20">
        <f>PEARSON('dane po Vs'!T3:T30,'dane po Vs'!$H$3:$H$30)</f>
        <v>-4.3911056016305787E-2</v>
      </c>
      <c r="U8" s="20">
        <f>PEARSON('dane po Vs'!U3:U30,'dane po Vs'!$H$3:$H$30)</f>
        <v>-6.5116710310595179E-3</v>
      </c>
      <c r="V8" s="20">
        <f>PEARSON('dane po Vs'!V3:V30,'dane po Vs'!$H$3:$H$30)</f>
        <v>0.51719847033920496</v>
      </c>
      <c r="W8" s="20">
        <f>PEARSON('dane po Vs'!W3:W30,'dane po Vs'!$H$3:$H$30)</f>
        <v>-0.10533665440988849</v>
      </c>
      <c r="X8" s="1"/>
      <c r="Y8" t="str">
        <f t="shared" si="2"/>
        <v>X10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0.41132818850665331</v>
      </c>
      <c r="AH8" s="1">
        <f t="shared" si="12"/>
        <v>6.4955579212736562E-3</v>
      </c>
      <c r="AI8" s="1">
        <f t="shared" si="13"/>
        <v>0.16922080076307991</v>
      </c>
      <c r="AJ8" s="1">
        <f t="shared" si="14"/>
        <v>4.0038069713752816E-2</v>
      </c>
      <c r="AK8" s="1">
        <f t="shared" si="15"/>
        <v>0.13902969592999298</v>
      </c>
      <c r="AL8" s="1">
        <f t="shared" si="16"/>
        <v>0.14299243888549276</v>
      </c>
      <c r="AM8" s="1">
        <f t="shared" si="17"/>
        <v>2.8564094651011267E-2</v>
      </c>
      <c r="AN8" s="1">
        <f t="shared" si="18"/>
        <v>0.15479547026616527</v>
      </c>
      <c r="AO8" s="1">
        <f t="shared" si="19"/>
        <v>0.32480214561741011</v>
      </c>
      <c r="AP8" s="1">
        <f t="shared" si="20"/>
        <v>1.7182804243172967E-2</v>
      </c>
      <c r="AQ8" s="1">
        <f t="shared" si="21"/>
        <v>0.22212241678810787</v>
      </c>
      <c r="AR8" s="1">
        <f t="shared" si="22"/>
        <v>4.3911056016305787E-2</v>
      </c>
      <c r="AS8" s="1">
        <f t="shared" si="23"/>
        <v>6.5116710310595179E-3</v>
      </c>
      <c r="AT8" s="1">
        <f t="shared" si="24"/>
        <v>0.51719847033920496</v>
      </c>
      <c r="AU8" s="27">
        <f t="shared" si="25"/>
        <v>0.10533665440988849</v>
      </c>
    </row>
    <row r="9" spans="1:47" x14ac:dyDescent="0.2">
      <c r="A9" s="19" t="str">
        <f>I1</f>
        <v>X11</v>
      </c>
      <c r="B9" s="20"/>
      <c r="C9" s="20"/>
      <c r="D9" s="20"/>
      <c r="E9" s="20"/>
      <c r="F9" s="20"/>
      <c r="G9" s="20"/>
      <c r="H9" s="20"/>
      <c r="I9" s="20">
        <f>PEARSON('dane po Vs'!I3:I30,'dane po Vs'!$I$3:$I$30)</f>
        <v>1.0000000000000002</v>
      </c>
      <c r="J9" s="20">
        <f>PEARSON('dane po Vs'!J3:J30,'dane po Vs'!$I$3:$I$30)</f>
        <v>-0.36805498906344708</v>
      </c>
      <c r="K9" s="20">
        <f>PEARSON('dane po Vs'!K3:K30,'dane po Vs'!$I$3:$I$30)</f>
        <v>0.20860798684790138</v>
      </c>
      <c r="L9" s="20">
        <f>PEARSON('dane po Vs'!L3:L30,'dane po Vs'!$I$3:$I$30)</f>
        <v>-0.1502163261208074</v>
      </c>
      <c r="M9" s="20">
        <f>PEARSON('dane po Vs'!M3:M30,'dane po Vs'!$I$3:$I$30)</f>
        <v>-0.4532725319675931</v>
      </c>
      <c r="N9" s="20">
        <f>PEARSON('dane po Vs'!N3:N30,'dane po Vs'!$I$3:$I$30)</f>
        <v>0.45428193012464502</v>
      </c>
      <c r="O9" s="20">
        <f>PEARSON('dane po Vs'!O3:O30,'dane po Vs'!$I$3:$I$30)</f>
        <v>-0.24114341745270573</v>
      </c>
      <c r="P9" s="20">
        <f>PEARSON('dane po Vs'!P3:P30,'dane po Vs'!$I$3:$I$30)</f>
        <v>5.6966311634378972E-2</v>
      </c>
      <c r="Q9" s="20">
        <f>PEARSON('dane po Vs'!Q3:Q30,'dane po Vs'!$I$3:$I$30)</f>
        <v>0.30252706990360928</v>
      </c>
      <c r="R9" s="20">
        <f>PEARSON('dane po Vs'!R3:R30,'dane po Vs'!$I$3:$I$30)</f>
        <v>5.3980511511131632E-2</v>
      </c>
      <c r="S9" s="20">
        <f>PEARSON('dane po Vs'!S3:S30,'dane po Vs'!$I$3:$I$30)</f>
        <v>-0.45466059916056806</v>
      </c>
      <c r="T9" s="20">
        <f>PEARSON('dane po Vs'!T3:T30,'dane po Vs'!$I$3:$I$30)</f>
        <v>-0.12658451053644987</v>
      </c>
      <c r="U9" s="20">
        <f>PEARSON('dane po Vs'!U3:U30,'dane po Vs'!$I$3:$I$30)</f>
        <v>0.45238012284919654</v>
      </c>
      <c r="V9" s="20">
        <f>PEARSON('dane po Vs'!V3:V30,'dane po Vs'!$I$3:$I$30)</f>
        <v>0.53951788103538445</v>
      </c>
      <c r="W9" s="20">
        <f>PEARSON('dane po Vs'!W3:W30,'dane po Vs'!$I$3:$I$30)</f>
        <v>-0.43364572982814686</v>
      </c>
      <c r="X9" s="1"/>
      <c r="Y9" t="str">
        <f t="shared" si="2"/>
        <v>X11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1.0000000000000002</v>
      </c>
      <c r="AH9" s="1">
        <f t="shared" si="12"/>
        <v>0.36805498906344708</v>
      </c>
      <c r="AI9" s="1">
        <f t="shared" si="13"/>
        <v>0.20860798684790138</v>
      </c>
      <c r="AJ9" s="1">
        <f t="shared" si="14"/>
        <v>0.1502163261208074</v>
      </c>
      <c r="AK9" s="1">
        <f t="shared" si="15"/>
        <v>0.4532725319675931</v>
      </c>
      <c r="AL9" s="1">
        <f t="shared" si="16"/>
        <v>0.45428193012464502</v>
      </c>
      <c r="AM9" s="1">
        <f t="shared" si="17"/>
        <v>0.24114341745270573</v>
      </c>
      <c r="AN9" s="1">
        <f t="shared" si="18"/>
        <v>5.6966311634378972E-2</v>
      </c>
      <c r="AO9" s="1">
        <f t="shared" si="19"/>
        <v>0.30252706990360928</v>
      </c>
      <c r="AP9" s="1">
        <f t="shared" si="20"/>
        <v>5.3980511511131632E-2</v>
      </c>
      <c r="AQ9" s="1">
        <f t="shared" si="21"/>
        <v>0.45466059916056806</v>
      </c>
      <c r="AR9" s="1">
        <f t="shared" si="22"/>
        <v>0.12658451053644987</v>
      </c>
      <c r="AS9" s="1">
        <f t="shared" si="23"/>
        <v>0.45238012284919654</v>
      </c>
      <c r="AT9" s="1">
        <f t="shared" si="24"/>
        <v>0.53951788103538445</v>
      </c>
      <c r="AU9" s="26">
        <f t="shared" si="25"/>
        <v>0.43364572982814686</v>
      </c>
    </row>
    <row r="10" spans="1:47" x14ac:dyDescent="0.2">
      <c r="A10" s="19" t="str">
        <f>J1</f>
        <v>X12</v>
      </c>
      <c r="B10" s="20"/>
      <c r="C10" s="20"/>
      <c r="D10" s="20"/>
      <c r="E10" s="20"/>
      <c r="F10" s="20"/>
      <c r="G10" s="20"/>
      <c r="H10" s="20"/>
      <c r="I10" s="20"/>
      <c r="J10" s="20">
        <f>PEARSON('dane po Vs'!J3:J30,'dane po Vs'!$J$3:$J$30)</f>
        <v>1</v>
      </c>
      <c r="K10" s="20">
        <f>PEARSON('dane po Vs'!K3:K30,'dane po Vs'!$J$3:$J$30)</f>
        <v>-4.2353492897370705E-2</v>
      </c>
      <c r="L10" s="20">
        <f>PEARSON('dane po Vs'!L3:L30,'dane po Vs'!$J$3:$J$30)</f>
        <v>0.4714075402550284</v>
      </c>
      <c r="M10" s="20">
        <f>PEARSON('dane po Vs'!M3:M30,'dane po Vs'!$J$3:$J$30)</f>
        <v>0.25453507678059367</v>
      </c>
      <c r="N10" s="20">
        <f>PEARSON('dane po Vs'!N3:N30,'dane po Vs'!$J$3:$J$30)</f>
        <v>-0.29176481697560031</v>
      </c>
      <c r="O10" s="20">
        <f>PEARSON('dane po Vs'!O3:O30,'dane po Vs'!$J$3:$J$30)</f>
        <v>0.24157049342292589</v>
      </c>
      <c r="P10" s="20">
        <f>PEARSON('dane po Vs'!P3:P30,'dane po Vs'!$J$3:$J$30)</f>
        <v>-0.15572497698628202</v>
      </c>
      <c r="Q10" s="20">
        <f>PEARSON('dane po Vs'!Q3:Q30,'dane po Vs'!$J$3:$J$30)</f>
        <v>-0.15711068938179765</v>
      </c>
      <c r="R10" s="20">
        <f>PEARSON('dane po Vs'!R3:R30,'dane po Vs'!$J$3:$J$30)</f>
        <v>-0.1134384163400958</v>
      </c>
      <c r="S10" s="20">
        <f>PEARSON('dane po Vs'!S3:S30,'dane po Vs'!$J$3:$J$30)</f>
        <v>0.24577464857495371</v>
      </c>
      <c r="T10" s="20">
        <f>PEARSON('dane po Vs'!T3:T30,'dane po Vs'!$J$3:$J$30)</f>
        <v>-0.19759234748022936</v>
      </c>
      <c r="U10" s="20">
        <f>PEARSON('dane po Vs'!U3:U30,'dane po Vs'!$J$3:$J$30)</f>
        <v>-0.29476209002807274</v>
      </c>
      <c r="V10" s="20">
        <f>PEARSON('dane po Vs'!V3:V30,'dane po Vs'!$J$3:$J$30)</f>
        <v>4.7744620938522976E-2</v>
      </c>
      <c r="W10" s="20">
        <f>PEARSON('dane po Vs'!W3:W30,'dane po Vs'!$J$3:$J$30)</f>
        <v>0.30042811269737862</v>
      </c>
      <c r="X10" s="1"/>
      <c r="Y10" t="str">
        <f t="shared" si="2"/>
        <v>X12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4.2353492897370705E-2</v>
      </c>
      <c r="AJ10" s="1">
        <f t="shared" si="14"/>
        <v>0.4714075402550284</v>
      </c>
      <c r="AK10" s="1">
        <f t="shared" si="15"/>
        <v>0.25453507678059367</v>
      </c>
      <c r="AL10" s="1">
        <f t="shared" si="16"/>
        <v>0.29176481697560031</v>
      </c>
      <c r="AM10" s="1">
        <f t="shared" si="17"/>
        <v>0.24157049342292589</v>
      </c>
      <c r="AN10" s="1">
        <f t="shared" si="18"/>
        <v>0.15572497698628202</v>
      </c>
      <c r="AO10" s="1">
        <f t="shared" si="19"/>
        <v>0.15711068938179765</v>
      </c>
      <c r="AP10" s="1">
        <f t="shared" si="20"/>
        <v>0.1134384163400958</v>
      </c>
      <c r="AQ10" s="1">
        <f t="shared" si="21"/>
        <v>0.24577464857495371</v>
      </c>
      <c r="AR10" s="1">
        <f t="shared" si="22"/>
        <v>0.19759234748022936</v>
      </c>
      <c r="AS10" s="1">
        <f t="shared" si="23"/>
        <v>0.29476209002807274</v>
      </c>
      <c r="AT10" s="1">
        <f t="shared" si="24"/>
        <v>4.7744620938522976E-2</v>
      </c>
      <c r="AU10" s="27">
        <f t="shared" si="25"/>
        <v>0.30042811269737862</v>
      </c>
    </row>
    <row r="11" spans="1:47" x14ac:dyDescent="0.2">
      <c r="A11" s="19" t="str">
        <f>K1</f>
        <v>X13</v>
      </c>
      <c r="B11" s="20"/>
      <c r="C11" s="20"/>
      <c r="D11" s="20"/>
      <c r="E11" s="20"/>
      <c r="F11" s="20"/>
      <c r="G11" s="20"/>
      <c r="H11" s="20"/>
      <c r="I11" s="20"/>
      <c r="J11" s="20"/>
      <c r="K11" s="20">
        <f>PEARSON('dane po Vs'!K3:K30,'dane po Vs'!$K$3:$K$30)</f>
        <v>1</v>
      </c>
      <c r="L11" s="20">
        <f>PEARSON('dane po Vs'!L3:L30,'dane po Vs'!$K$3:$K$30)</f>
        <v>8.9304663465874692E-2</v>
      </c>
      <c r="M11" s="20">
        <f>PEARSON('dane po Vs'!M3:M30,'dane po Vs'!$K$3:$K$30)</f>
        <v>0.25581123446802728</v>
      </c>
      <c r="N11" s="20">
        <f>PEARSON('dane po Vs'!N3:N30,'dane po Vs'!$K$3:$K$30)</f>
        <v>0.26564928941956001</v>
      </c>
      <c r="O11" s="20">
        <f>PEARSON('dane po Vs'!O3:O30,'dane po Vs'!$K$3:$K$30)</f>
        <v>0.12318876632943923</v>
      </c>
      <c r="P11" s="20">
        <f>PEARSON('dane po Vs'!P3:P30,'dane po Vs'!$K$3:$K$30)</f>
        <v>0.16842114956722906</v>
      </c>
      <c r="Q11" s="20">
        <f>PEARSON('dane po Vs'!Q3:Q30,'dane po Vs'!$K$3:$K$30)</f>
        <v>-9.3823771731898223E-2</v>
      </c>
      <c r="R11" s="20">
        <f>PEARSON('dane po Vs'!R3:R30,'dane po Vs'!$K$3:$K$30)</f>
        <v>6.6750299146567535E-2</v>
      </c>
      <c r="S11" s="20">
        <f>PEARSON('dane po Vs'!S3:S30,'dane po Vs'!$K$3:$K$30)</f>
        <v>-0.21928301280141038</v>
      </c>
      <c r="T11" s="20">
        <f>PEARSON('dane po Vs'!T3:T30,'dane po Vs'!$K$3:$K$30)</f>
        <v>-8.8363833037172462E-2</v>
      </c>
      <c r="U11" s="20">
        <f>PEARSON('dane po Vs'!U3:U30,'dane po Vs'!$K$3:$K$30)</f>
        <v>-0.16331784600334776</v>
      </c>
      <c r="V11" s="20">
        <f>PEARSON('dane po Vs'!V3:V30,'dane po Vs'!$K$3:$K$30)</f>
        <v>-8.6006295802967203E-2</v>
      </c>
      <c r="W11" s="20">
        <f>PEARSON('dane po Vs'!W3:W30,'dane po Vs'!$K$3:$K$30)</f>
        <v>-0.26938336801129514</v>
      </c>
      <c r="X11" s="1"/>
      <c r="Y11" t="str">
        <f t="shared" si="2"/>
        <v>X13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8.9304663465874692E-2</v>
      </c>
      <c r="AK11" s="1">
        <f t="shared" si="15"/>
        <v>0.25581123446802728</v>
      </c>
      <c r="AL11" s="1">
        <f t="shared" si="16"/>
        <v>0.26564928941956001</v>
      </c>
      <c r="AM11" s="1">
        <f t="shared" si="17"/>
        <v>0.12318876632943923</v>
      </c>
      <c r="AN11" s="1">
        <f t="shared" si="18"/>
        <v>0.16842114956722906</v>
      </c>
      <c r="AO11" s="1">
        <f t="shared" si="19"/>
        <v>9.3823771731898223E-2</v>
      </c>
      <c r="AP11" s="1">
        <f t="shared" si="20"/>
        <v>6.6750299146567535E-2</v>
      </c>
      <c r="AQ11" s="1">
        <f t="shared" si="21"/>
        <v>0.21928301280141038</v>
      </c>
      <c r="AR11" s="1">
        <f t="shared" si="22"/>
        <v>8.8363833037172462E-2</v>
      </c>
      <c r="AS11" s="1">
        <f t="shared" si="23"/>
        <v>0.16331784600334776</v>
      </c>
      <c r="AT11" s="1">
        <f t="shared" si="24"/>
        <v>8.6006295802967203E-2</v>
      </c>
      <c r="AU11" s="27">
        <f t="shared" si="25"/>
        <v>0.26938336801129514</v>
      </c>
    </row>
    <row r="12" spans="1:47" x14ac:dyDescent="0.2">
      <c r="A12" s="19" t="str">
        <f>L1</f>
        <v>X14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>
        <f>PEARSON('dane po Vs'!L3:L30,'dane po Vs'!$L$3:$L$30)</f>
        <v>1.0000000000000002</v>
      </c>
      <c r="M12" s="20">
        <f>PEARSON('dane po Vs'!M3:M30,'dane po Vs'!$L$3:$L$30)</f>
        <v>0.50254537584280223</v>
      </c>
      <c r="N12" s="20">
        <f>PEARSON('dane po Vs'!N3:N30,'dane po Vs'!$L$3:$L$30)</f>
        <v>-0.30968952341996231</v>
      </c>
      <c r="O12" s="20">
        <f>PEARSON('dane po Vs'!O3:O30,'dane po Vs'!$L$3:$L$30)</f>
        <v>0.19954938652498067</v>
      </c>
      <c r="P12" s="20">
        <f>PEARSON('dane po Vs'!P3:P30,'dane po Vs'!$L$3:$L$30)</f>
        <v>-0.33648832684331892</v>
      </c>
      <c r="Q12" s="20">
        <f>PEARSON('dane po Vs'!Q3:Q30,'dane po Vs'!$L$3:$L$30)</f>
        <v>-0.17772336557647012</v>
      </c>
      <c r="R12" s="20">
        <f>PEARSON('dane po Vs'!R3:R30,'dane po Vs'!$L$3:$L$30)</f>
        <v>0.35678323002007478</v>
      </c>
      <c r="S12" s="20">
        <f>PEARSON('dane po Vs'!S3:S30,'dane po Vs'!$L$3:$L$30)</f>
        <v>-0.23014549148500196</v>
      </c>
      <c r="T12" s="20">
        <f>PEARSON('dane po Vs'!T3:T30,'dane po Vs'!$L$3:$L$30)</f>
        <v>-0.4867680236970463</v>
      </c>
      <c r="U12" s="20">
        <f>PEARSON('dane po Vs'!U3:U30,'dane po Vs'!$L$3:$L$30)</f>
        <v>-0.32837236413954113</v>
      </c>
      <c r="V12" s="20">
        <f>PEARSON('dane po Vs'!V3:V30,'dane po Vs'!$L$3:$L$30)</f>
        <v>-0.12037875108333665</v>
      </c>
      <c r="W12" s="20">
        <f>PEARSON('dane po Vs'!W3:W30,'dane po Vs'!$L$3:$L$30)</f>
        <v>-2.1790306324008177E-2</v>
      </c>
      <c r="X12" s="1"/>
      <c r="Y12" t="str">
        <f t="shared" si="2"/>
        <v>X14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1.0000000000000002</v>
      </c>
      <c r="AK12" s="1">
        <f t="shared" si="15"/>
        <v>0.50254537584280223</v>
      </c>
      <c r="AL12" s="1">
        <f t="shared" si="16"/>
        <v>0.30968952341996231</v>
      </c>
      <c r="AM12" s="1">
        <f t="shared" si="17"/>
        <v>0.19954938652498067</v>
      </c>
      <c r="AN12" s="1">
        <f t="shared" si="18"/>
        <v>0.33648832684331892</v>
      </c>
      <c r="AO12" s="1">
        <f t="shared" si="19"/>
        <v>0.17772336557647012</v>
      </c>
      <c r="AP12" s="1">
        <f t="shared" si="20"/>
        <v>0.35678323002007478</v>
      </c>
      <c r="AQ12" s="1">
        <f t="shared" si="21"/>
        <v>0.23014549148500196</v>
      </c>
      <c r="AR12" s="1">
        <f t="shared" si="22"/>
        <v>0.4867680236970463</v>
      </c>
      <c r="AS12" s="1">
        <f t="shared" si="23"/>
        <v>0.32837236413954113</v>
      </c>
      <c r="AT12" s="1">
        <f t="shared" si="24"/>
        <v>0.12037875108333665</v>
      </c>
      <c r="AU12" s="27">
        <f t="shared" si="25"/>
        <v>2.1790306324008177E-2</v>
      </c>
    </row>
    <row r="13" spans="1:47" x14ac:dyDescent="0.2">
      <c r="A13" s="19" t="str">
        <f>M1</f>
        <v>X15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>
        <f>PEARSON('dane po Vs'!M3:M30,'dane po Vs'!$M$3:$M$30)</f>
        <v>0.99999999999999989</v>
      </c>
      <c r="N13" s="20">
        <f>PEARSON('dane po Vs'!N3:N30,'dane po Vs'!$M$3:$M$30)</f>
        <v>-0.28782134022078126</v>
      </c>
      <c r="O13" s="20">
        <f>PEARSON('dane po Vs'!O3:O30,'dane po Vs'!$M$3:$M$30)</f>
        <v>0.1594895163295024</v>
      </c>
      <c r="P13" s="20">
        <f>PEARSON('dane po Vs'!P3:P30,'dane po Vs'!$M$3:$M$30)</f>
        <v>-0.24346053774719334</v>
      </c>
      <c r="Q13" s="20">
        <f>PEARSON('dane po Vs'!Q3:Q30,'dane po Vs'!$M$3:$M$30)</f>
        <v>-0.38897871421784791</v>
      </c>
      <c r="R13" s="20">
        <f>PEARSON('dane po Vs'!R3:R30,'dane po Vs'!$M$3:$M$30)</f>
        <v>0.40368914731947686</v>
      </c>
      <c r="S13" s="20">
        <f>PEARSON('dane po Vs'!S3:S30,'dane po Vs'!$M$3:$M$30)</f>
        <v>0.11423405738358458</v>
      </c>
      <c r="T13" s="20">
        <f>PEARSON('dane po Vs'!T3:T30,'dane po Vs'!$M$3:$M$30)</f>
        <v>-0.17784600175010981</v>
      </c>
      <c r="U13" s="20">
        <f>PEARSON('dane po Vs'!U3:U30,'dane po Vs'!$M$3:$M$30)</f>
        <v>-0.5362288919000241</v>
      </c>
      <c r="V13" s="20">
        <f>PEARSON('dane po Vs'!V3:V30,'dane po Vs'!$M$3:$M$30)</f>
        <v>-0.23990509267222285</v>
      </c>
      <c r="W13" s="20">
        <f>PEARSON('dane po Vs'!W3:W30,'dane po Vs'!$M$3:$M$30)</f>
        <v>-7.1471660126615016E-2</v>
      </c>
      <c r="X13" s="1"/>
      <c r="Y13" t="str">
        <f t="shared" si="2"/>
        <v>X15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0.99999999999999989</v>
      </c>
      <c r="AL13" s="1">
        <f t="shared" si="16"/>
        <v>0.28782134022078126</v>
      </c>
      <c r="AM13" s="1">
        <f t="shared" si="17"/>
        <v>0.1594895163295024</v>
      </c>
      <c r="AN13" s="1">
        <f t="shared" si="18"/>
        <v>0.24346053774719334</v>
      </c>
      <c r="AO13" s="1">
        <f t="shared" si="19"/>
        <v>0.38897871421784791</v>
      </c>
      <c r="AP13" s="1">
        <f t="shared" si="20"/>
        <v>0.40368914731947686</v>
      </c>
      <c r="AQ13" s="1">
        <f t="shared" si="21"/>
        <v>0.11423405738358458</v>
      </c>
      <c r="AR13" s="1">
        <f t="shared" si="22"/>
        <v>0.17784600175010981</v>
      </c>
      <c r="AS13" s="1">
        <f t="shared" si="23"/>
        <v>0.5362288919000241</v>
      </c>
      <c r="AT13" s="1">
        <f t="shared" si="24"/>
        <v>0.23990509267222285</v>
      </c>
      <c r="AU13" s="27">
        <f t="shared" si="25"/>
        <v>7.1471660126615016E-2</v>
      </c>
    </row>
    <row r="14" spans="1:47" x14ac:dyDescent="0.2">
      <c r="A14" s="19" t="str">
        <f>N1</f>
        <v>X16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>
        <f>PEARSON('dane po Vs'!N3:N30,'dane po Vs'!$N$3:$N$30)</f>
        <v>1.0000000000000002</v>
      </c>
      <c r="O14" s="20">
        <f>PEARSON('dane po Vs'!O3:O30,'dane po Vs'!$N$3:$N$30)</f>
        <v>-0.15275666984154801</v>
      </c>
      <c r="P14" s="20">
        <f>PEARSON('dane po Vs'!P3:P30,'dane po Vs'!$N$3:$N$30)</f>
        <v>0.594485033322808</v>
      </c>
      <c r="Q14" s="20">
        <f>PEARSON('dane po Vs'!Q3:Q30,'dane po Vs'!$N$3:$N$30)</f>
        <v>1.0295315749588353E-2</v>
      </c>
      <c r="R14" s="20">
        <f>PEARSON('dane po Vs'!R3:R30,'dane po Vs'!$N$3:$N$30)</f>
        <v>6.0264244627357764E-2</v>
      </c>
      <c r="S14" s="20">
        <f>PEARSON('dane po Vs'!S3:S30,'dane po Vs'!$N$3:$N$30)</f>
        <v>-0.21269877786242816</v>
      </c>
      <c r="T14" s="20">
        <f>PEARSON('dane po Vs'!T3:T30,'dane po Vs'!$N$3:$N$30)</f>
        <v>-1.712622535980524E-2</v>
      </c>
      <c r="U14" s="20">
        <f>PEARSON('dane po Vs'!U3:U30,'dane po Vs'!$N$3:$N$30)</f>
        <v>0.25950454511203586</v>
      </c>
      <c r="V14" s="20">
        <f>PEARSON('dane po Vs'!V3:V30,'dane po Vs'!$N$3:$N$30)</f>
        <v>0.1196580529739828</v>
      </c>
      <c r="W14" s="20">
        <f>PEARSON('dane po Vs'!W3:W30,'dane po Vs'!$N$3:$N$30)</f>
        <v>-0.26871028497444577</v>
      </c>
      <c r="X14" s="1"/>
      <c r="Y14" t="str">
        <f t="shared" si="2"/>
        <v>X16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 t="shared" si="15"/>
        <v>0</v>
      </c>
      <c r="AL14" s="1">
        <f t="shared" si="16"/>
        <v>1.0000000000000002</v>
      </c>
      <c r="AM14" s="1">
        <f t="shared" si="17"/>
        <v>0.15275666984154801</v>
      </c>
      <c r="AN14" s="1">
        <f t="shared" si="18"/>
        <v>0.594485033322808</v>
      </c>
      <c r="AO14" s="1">
        <f t="shared" si="19"/>
        <v>1.0295315749588353E-2</v>
      </c>
      <c r="AP14" s="1">
        <f t="shared" si="20"/>
        <v>6.0264244627357764E-2</v>
      </c>
      <c r="AQ14" s="1">
        <f t="shared" si="21"/>
        <v>0.21269877786242816</v>
      </c>
      <c r="AR14" s="1">
        <f t="shared" si="22"/>
        <v>1.712622535980524E-2</v>
      </c>
      <c r="AS14" s="1">
        <f t="shared" si="23"/>
        <v>0.25950454511203586</v>
      </c>
      <c r="AT14" s="1">
        <f t="shared" si="24"/>
        <v>0.1196580529739828</v>
      </c>
      <c r="AU14" s="27">
        <f t="shared" si="25"/>
        <v>0.26871028497444577</v>
      </c>
    </row>
    <row r="15" spans="1:47" x14ac:dyDescent="0.2">
      <c r="A15" s="19" t="str">
        <f>O1</f>
        <v>X17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>
        <f>PEARSON('dane po Vs'!O3:O30,'dane po Vs'!$O$3:$O$30)</f>
        <v>1</v>
      </c>
      <c r="P15" s="20">
        <f>PEARSON('dane po Vs'!P3:P30,'dane po Vs'!$O$3:$O$30)</f>
        <v>-0.20373255433475806</v>
      </c>
      <c r="Q15" s="20">
        <f>PEARSON('dane po Vs'!Q3:Q30,'dane po Vs'!$O$3:$O$30)</f>
        <v>-0.23636532830475729</v>
      </c>
      <c r="R15" s="20">
        <f>PEARSON('dane po Vs'!R3:R30,'dane po Vs'!$O$3:$O$30)</f>
        <v>-0.30882743143348812</v>
      </c>
      <c r="S15" s="20">
        <f>PEARSON('dane po Vs'!S3:S30,'dane po Vs'!$O$3:$O$30)</f>
        <v>0.17388527797935732</v>
      </c>
      <c r="T15" s="20">
        <f>PEARSON('dane po Vs'!T3:T30,'dane po Vs'!$O$3:$O$30)</f>
        <v>9.4364174905991513E-2</v>
      </c>
      <c r="U15" s="20">
        <f>PEARSON('dane po Vs'!U3:U30,'dane po Vs'!$O$3:$O$30)</f>
        <v>0.17132841102757207</v>
      </c>
      <c r="V15" s="20">
        <f>PEARSON('dane po Vs'!V3:V30,'dane po Vs'!$O$3:$O$30)</f>
        <v>3.6412577774372151E-2</v>
      </c>
      <c r="W15" s="20">
        <f>PEARSON('dane po Vs'!W3:W30,'dane po Vs'!$O$3:$O$30)</f>
        <v>0.52302123006029255</v>
      </c>
      <c r="X15" s="1"/>
      <c r="Y15" t="str">
        <f t="shared" si="2"/>
        <v>X17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 t="shared" si="15"/>
        <v>0</v>
      </c>
      <c r="AL15" s="1">
        <f t="shared" si="16"/>
        <v>0</v>
      </c>
      <c r="AM15" s="1">
        <f t="shared" si="17"/>
        <v>1</v>
      </c>
      <c r="AN15" s="1">
        <f t="shared" si="18"/>
        <v>0.20373255433475806</v>
      </c>
      <c r="AO15" s="1">
        <f t="shared" si="19"/>
        <v>0.23636532830475729</v>
      </c>
      <c r="AP15" s="1">
        <f t="shared" si="20"/>
        <v>0.30882743143348812</v>
      </c>
      <c r="AQ15" s="1">
        <f t="shared" si="21"/>
        <v>0.17388527797935732</v>
      </c>
      <c r="AR15" s="1">
        <f t="shared" si="22"/>
        <v>9.4364174905991513E-2</v>
      </c>
      <c r="AS15" s="1">
        <f t="shared" si="23"/>
        <v>0.17132841102757207</v>
      </c>
      <c r="AT15" s="1">
        <f t="shared" si="24"/>
        <v>3.6412577774372151E-2</v>
      </c>
      <c r="AU15" s="26">
        <f t="shared" si="25"/>
        <v>0.52302123006029255</v>
      </c>
    </row>
    <row r="16" spans="1:47" x14ac:dyDescent="0.2">
      <c r="A16" s="19" t="str">
        <f>P1</f>
        <v>X18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>
        <f>PEARSON('dane po Vs'!P3:P30,'dane po Vs'!$P$3:$P$30)</f>
        <v>0.99999999999999978</v>
      </c>
      <c r="Q16" s="20">
        <f>PEARSON('dane po Vs'!Q3:Q30,'dane po Vs'!$P$3:$P$30)</f>
        <v>-7.7507802421109342E-2</v>
      </c>
      <c r="R16" s="20">
        <f>PEARSON('dane po Vs'!R3:R30,'dane po Vs'!$P$3:$P$30)</f>
        <v>-3.4573584387667111E-2</v>
      </c>
      <c r="S16" s="20">
        <f>PEARSON('dane po Vs'!S3:S30,'dane po Vs'!$P$3:$P$30)</f>
        <v>-3.8801712362540181E-2</v>
      </c>
      <c r="T16" s="20">
        <f>PEARSON('dane po Vs'!T3:T30,'dane po Vs'!$P$3:$P$30)</f>
        <v>-2.7744034189567418E-2</v>
      </c>
      <c r="U16" s="20">
        <f>PEARSON('dane po Vs'!U3:U30,'dane po Vs'!$P$3:$P$30)</f>
        <v>8.277149106586143E-2</v>
      </c>
      <c r="V16" s="20">
        <f>PEARSON('dane po Vs'!V3:V30,'dane po Vs'!$P$3:$P$30)</f>
        <v>-0.32270244370807899</v>
      </c>
      <c r="W16" s="20">
        <f>PEARSON('dane po Vs'!W3:W30,'dane po Vs'!$P$3:$P$30)</f>
        <v>-0.13177125113350768</v>
      </c>
      <c r="X16" s="1"/>
      <c r="Y16" t="str">
        <f t="shared" si="2"/>
        <v>X18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 t="shared" si="15"/>
        <v>0</v>
      </c>
      <c r="AL16" s="1">
        <f t="shared" si="16"/>
        <v>0</v>
      </c>
      <c r="AM16" s="1">
        <f t="shared" si="17"/>
        <v>0</v>
      </c>
      <c r="AN16" s="1">
        <f t="shared" si="18"/>
        <v>0.99999999999999978</v>
      </c>
      <c r="AO16" s="1">
        <f t="shared" si="19"/>
        <v>7.7507802421109342E-2</v>
      </c>
      <c r="AP16" s="1">
        <f t="shared" si="20"/>
        <v>3.4573584387667111E-2</v>
      </c>
      <c r="AQ16" s="1">
        <f t="shared" si="21"/>
        <v>3.8801712362540181E-2</v>
      </c>
      <c r="AR16" s="1">
        <f t="shared" si="22"/>
        <v>2.7744034189567418E-2</v>
      </c>
      <c r="AS16" s="1">
        <f t="shared" si="23"/>
        <v>8.277149106586143E-2</v>
      </c>
      <c r="AT16" s="1">
        <f t="shared" si="24"/>
        <v>0.32270244370807899</v>
      </c>
      <c r="AU16" s="27">
        <f t="shared" si="25"/>
        <v>0.13177125113350768</v>
      </c>
    </row>
    <row r="17" spans="1:47" x14ac:dyDescent="0.2">
      <c r="A17" s="19" t="str">
        <f>Q1</f>
        <v>X20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>
        <f>PEARSON('dane po Vs'!Q3:Q30,'dane po Vs'!$Q$3:$Q$30)</f>
        <v>0.99999999999999978</v>
      </c>
      <c r="R17" s="20">
        <f>PEARSON('dane po Vs'!R3:R30,'dane po Vs'!$Q$3:$Q$30)</f>
        <v>0.17595394850672449</v>
      </c>
      <c r="S17" s="20">
        <f>PEARSON('dane po Vs'!S3:S30,'dane po Vs'!$Q$3:$Q$30)</f>
        <v>-5.4549835347103351E-2</v>
      </c>
      <c r="T17" s="20">
        <f>PEARSON('dane po Vs'!T3:T30,'dane po Vs'!$Q$3:$Q$30)</f>
        <v>0.25184543030071832</v>
      </c>
      <c r="U17" s="20">
        <f>PEARSON('dane po Vs'!U3:U30,'dane po Vs'!$Q$3:$Q$30)</f>
        <v>-8.9370301993808604E-2</v>
      </c>
      <c r="V17" s="20">
        <f>PEARSON('dane po Vs'!V3:V30,'dane po Vs'!$Q$3:$Q$30)</f>
        <v>0.36261592518701286</v>
      </c>
      <c r="W17" s="20">
        <f>PEARSON('dane po Vs'!W3:W30,'dane po Vs'!$Q$3:$Q$30)</f>
        <v>-0.14316608941297099</v>
      </c>
      <c r="X17" s="1"/>
      <c r="Y17" t="str">
        <f t="shared" si="2"/>
        <v>X20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0.99999999999999978</v>
      </c>
      <c r="AP17" s="1">
        <f t="shared" si="20"/>
        <v>0.17595394850672449</v>
      </c>
      <c r="AQ17" s="1">
        <f t="shared" si="21"/>
        <v>5.4549835347103351E-2</v>
      </c>
      <c r="AR17" s="1">
        <f t="shared" si="22"/>
        <v>0.25184543030071832</v>
      </c>
      <c r="AS17" s="1">
        <f t="shared" si="23"/>
        <v>8.9370301993808604E-2</v>
      </c>
      <c r="AT17" s="1">
        <f t="shared" si="24"/>
        <v>0.36261592518701286</v>
      </c>
      <c r="AU17" s="27">
        <f t="shared" si="25"/>
        <v>0.14316608941297099</v>
      </c>
    </row>
    <row r="18" spans="1:47" x14ac:dyDescent="0.2">
      <c r="A18" s="19" t="str">
        <f>R1</f>
        <v>X21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9"/>
      <c r="R18" s="20">
        <f>PEARSON('dane po Vs'!R3:R30,'dane po Vs'!$R$3:$R$30)</f>
        <v>0.99999999999999978</v>
      </c>
      <c r="S18" s="20">
        <f>PEARSON('dane po Vs'!S3:S30,'dane po Vs'!$R$3:$R$30)</f>
        <v>-0.21894747684036006</v>
      </c>
      <c r="T18" s="20">
        <f>PEARSON('dane po Vs'!T3:T30,'dane po Vs'!$R$3:$R$30)</f>
        <v>-0.20342422205254335</v>
      </c>
      <c r="U18" s="20">
        <f>PEARSON('dane po Vs'!U3:U30,'dane po Vs'!$R$3:$R$30)</f>
        <v>-0.51920667646199803</v>
      </c>
      <c r="V18" s="20">
        <f>PEARSON('dane po Vs'!V3:V30,'dane po Vs'!$R$3:$R$30)</f>
        <v>-0.20965893630857105</v>
      </c>
      <c r="W18" s="20">
        <f>PEARSON('dane po Vs'!W3:W30,'dane po Vs'!$R$3:$R$30)</f>
        <v>-0.37435629104213741</v>
      </c>
      <c r="X18" s="1"/>
      <c r="Y18" t="str">
        <f t="shared" si="2"/>
        <v>X21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0.99999999999999978</v>
      </c>
      <c r="AQ18" s="1">
        <f t="shared" si="21"/>
        <v>0.21894747684036006</v>
      </c>
      <c r="AR18" s="1">
        <f t="shared" si="22"/>
        <v>0.20342422205254335</v>
      </c>
      <c r="AS18" s="1">
        <f t="shared" si="23"/>
        <v>0.51920667646199803</v>
      </c>
      <c r="AT18" s="1">
        <f t="shared" si="24"/>
        <v>0.20965893630857105</v>
      </c>
      <c r="AU18" s="27">
        <f t="shared" si="25"/>
        <v>0.37435629104213741</v>
      </c>
    </row>
    <row r="19" spans="1:47" x14ac:dyDescent="0.2">
      <c r="A19" s="19" t="str">
        <f>S1</f>
        <v>X23</v>
      </c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  <c r="M19" s="19"/>
      <c r="N19" s="19"/>
      <c r="O19" s="19"/>
      <c r="P19" s="19"/>
      <c r="Q19" s="19"/>
      <c r="R19" s="19"/>
      <c r="S19" s="20">
        <f>PEARSON('dane po Vs'!S3:S30,'dane po Vs'!$S$3:$S$30)</f>
        <v>1</v>
      </c>
      <c r="T19" s="20">
        <f>PEARSON('dane po Vs'!T3:T30,'dane po Vs'!$S$3:$S$30)</f>
        <v>0.48884339348050199</v>
      </c>
      <c r="U19" s="20">
        <f>PEARSON('dane po Vs'!U3:U30,'dane po Vs'!$S$3:$S$30)</f>
        <v>-0.17843393697401494</v>
      </c>
      <c r="V19" s="20">
        <f>PEARSON('dane po Vs'!V3:V30,'dane po Vs'!$S$3:$S$30)</f>
        <v>-0.16345181039449014</v>
      </c>
      <c r="W19" s="20">
        <f>PEARSON('dane po Vs'!W3:W30,'dane po Vs'!$S$3:$S$30)</f>
        <v>0.63252172908955095</v>
      </c>
      <c r="Y19" t="str">
        <f t="shared" si="2"/>
        <v>X23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</v>
      </c>
      <c r="AR19" s="1">
        <f t="shared" si="22"/>
        <v>0.48884339348050199</v>
      </c>
      <c r="AS19" s="1">
        <f t="shared" si="23"/>
        <v>0.17843393697401494</v>
      </c>
      <c r="AT19" s="1">
        <f t="shared" si="24"/>
        <v>0.16345181039449014</v>
      </c>
      <c r="AU19" s="26">
        <f t="shared" si="25"/>
        <v>0.63252172908955095</v>
      </c>
    </row>
    <row r="20" spans="1:47" x14ac:dyDescent="0.2">
      <c r="A20" s="19" t="str">
        <f>T1</f>
        <v>X24</v>
      </c>
      <c r="B20" s="19"/>
      <c r="C20" s="19"/>
      <c r="D20" s="19"/>
      <c r="E20" s="19"/>
      <c r="F20" s="19"/>
      <c r="G20" s="19"/>
      <c r="H20" s="19"/>
      <c r="I20" s="19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20">
        <f>PEARSON('dane po Vs'!T3:T30,'dane po Vs'!$T$3:$T$30)</f>
        <v>1</v>
      </c>
      <c r="U20" s="20">
        <f>PEARSON('dane po Vs'!U3:U30,'dane po Vs'!$T$3:$T$30)</f>
        <v>-0.10460852503883156</v>
      </c>
      <c r="V20" s="20">
        <f>PEARSON('dane po Vs'!V3:V30,'dane po Vs'!$T$3:$T$30)</f>
        <v>-0.16268853229188909</v>
      </c>
      <c r="W20" s="20">
        <f>PEARSON('dane po Vs'!W3:W30,'dane po Vs'!$T$3:$T$30)</f>
        <v>0.30318630971107524</v>
      </c>
      <c r="Y20" t="str">
        <f t="shared" si="2"/>
        <v>X24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1</v>
      </c>
      <c r="AS20" s="1">
        <f t="shared" si="23"/>
        <v>0.10460852503883156</v>
      </c>
      <c r="AT20" s="1">
        <f t="shared" si="24"/>
        <v>0.16268853229188909</v>
      </c>
      <c r="AU20" s="27">
        <f t="shared" si="25"/>
        <v>0.30318630971107524</v>
      </c>
    </row>
    <row r="21" spans="1:47" x14ac:dyDescent="0.2">
      <c r="A21" s="19" t="str">
        <f>U1</f>
        <v>X25</v>
      </c>
      <c r="B21" s="19"/>
      <c r="C21" s="19"/>
      <c r="D21" s="19"/>
      <c r="E21" s="19"/>
      <c r="F21" s="19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0">
        <f>PEARSON('dane po Vs'!U3:U30,'dane po Vs'!$U$3:$U$30)</f>
        <v>1</v>
      </c>
      <c r="V21" s="20">
        <f>PEARSON('dane po Vs'!V3:V30,'dane po Vs'!$U$3:$U$30)</f>
        <v>0.31974508327970819</v>
      </c>
      <c r="W21" s="20">
        <f>PEARSON('dane po Vs'!W3:W30,'dane po Vs'!$U$3:$U$30)</f>
        <v>-6.3007254333647206E-2</v>
      </c>
      <c r="Y21" t="str">
        <f t="shared" si="2"/>
        <v>X25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1">
        <f t="shared" si="24"/>
        <v>0.31974508327970819</v>
      </c>
      <c r="AU21" s="27">
        <f t="shared" si="25"/>
        <v>6.3007254333647206E-2</v>
      </c>
    </row>
    <row r="22" spans="1:47" x14ac:dyDescent="0.2">
      <c r="A22" s="19" t="str">
        <f>V1</f>
        <v>X26</v>
      </c>
      <c r="B22" s="19"/>
      <c r="C22" s="19"/>
      <c r="D22" s="19"/>
      <c r="E22" s="19"/>
      <c r="F22" s="19"/>
      <c r="G22" s="19"/>
      <c r="H22" s="19"/>
      <c r="I22" s="19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>
        <f>PEARSON('dane po Vs'!V3:V30,'dane po Vs'!$V$3:$V$30)</f>
        <v>1.0000000000000002</v>
      </c>
      <c r="W22" s="20">
        <f>PEARSON('dane po Vs'!W3:W30,'dane po Vs'!$V$3:$V$30)</f>
        <v>-0.11410454442024714</v>
      </c>
      <c r="Y22" t="str">
        <f t="shared" si="2"/>
        <v>X26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">
        <f t="shared" si="24"/>
        <v>1.0000000000000002</v>
      </c>
      <c r="AU22" s="27">
        <f t="shared" si="25"/>
        <v>0.11410454442024714</v>
      </c>
    </row>
    <row r="23" spans="1:47" x14ac:dyDescent="0.2">
      <c r="A23" s="19" t="str">
        <f>W1</f>
        <v>X27</v>
      </c>
      <c r="B23" s="19"/>
      <c r="C23" s="19"/>
      <c r="D23" s="19"/>
      <c r="E23" s="19"/>
      <c r="F23" s="19"/>
      <c r="G23" s="19"/>
      <c r="H23" s="19"/>
      <c r="I23" s="19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>
        <f>PEARSON('dane po Vs'!W3:W30,'dane po Vs'!$W$3:$W$30)</f>
        <v>1.0000000000000002</v>
      </c>
      <c r="Y23" t="str">
        <f t="shared" si="2"/>
        <v>X27</v>
      </c>
      <c r="Z23" s="1">
        <f t="shared" si="4"/>
        <v>0</v>
      </c>
      <c r="AA23" s="1">
        <f t="shared" si="5"/>
        <v>0</v>
      </c>
      <c r="AB23" s="1">
        <f t="shared" si="6"/>
        <v>0</v>
      </c>
      <c r="AC23" s="1">
        <f t="shared" si="7"/>
        <v>0</v>
      </c>
      <c r="AD23" s="1">
        <f t="shared" si="8"/>
        <v>0</v>
      </c>
      <c r="AE23" s="1">
        <f t="shared" si="9"/>
        <v>0</v>
      </c>
      <c r="AF23" s="1">
        <f t="shared" si="10"/>
        <v>0</v>
      </c>
      <c r="AG23" s="1">
        <f t="shared" si="11"/>
        <v>0</v>
      </c>
      <c r="AH23" s="1">
        <f t="shared" si="12"/>
        <v>0</v>
      </c>
      <c r="AI23" s="1">
        <f t="shared" si="13"/>
        <v>0</v>
      </c>
      <c r="AJ23" s="1">
        <f t="shared" si="14"/>
        <v>0</v>
      </c>
      <c r="AK23" s="1">
        <f t="shared" si="15"/>
        <v>0</v>
      </c>
      <c r="AL23" s="1">
        <f t="shared" si="16"/>
        <v>0</v>
      </c>
      <c r="AM23" s="1">
        <f t="shared" si="17"/>
        <v>0</v>
      </c>
      <c r="AN23" s="1">
        <f t="shared" si="18"/>
        <v>0</v>
      </c>
      <c r="AO23" s="1">
        <f t="shared" si="19"/>
        <v>0</v>
      </c>
      <c r="AP23" s="1">
        <f t="shared" si="20"/>
        <v>0</v>
      </c>
      <c r="AQ23" s="1">
        <f t="shared" si="21"/>
        <v>0</v>
      </c>
      <c r="AR23" s="1">
        <f t="shared" si="22"/>
        <v>0</v>
      </c>
      <c r="AS23" s="1">
        <f t="shared" si="23"/>
        <v>0</v>
      </c>
      <c r="AT23" s="1">
        <f t="shared" si="24"/>
        <v>0</v>
      </c>
      <c r="AU23" s="26">
        <f t="shared" si="25"/>
        <v>1.0000000000000002</v>
      </c>
    </row>
    <row r="24" spans="1:47" x14ac:dyDescent="0.2">
      <c r="A24" t="str">
        <f>X1</f>
        <v xml:space="preserve"> </v>
      </c>
      <c r="J24" s="1"/>
    </row>
    <row r="25" spans="1:47" x14ac:dyDescent="0.2">
      <c r="J25" s="1"/>
    </row>
    <row r="26" spans="1:47" x14ac:dyDescent="0.2">
      <c r="J26" s="1"/>
    </row>
    <row r="27" spans="1:47" x14ac:dyDescent="0.2">
      <c r="J27" s="1"/>
    </row>
    <row r="28" spans="1:47" x14ac:dyDescent="0.2">
      <c r="J28" s="1"/>
    </row>
  </sheetData>
  <phoneticPr fontId="0" type="noConversion"/>
  <conditionalFormatting sqref="Z2:AU23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X5" sqref="X5"/>
    </sheetView>
  </sheetViews>
  <sheetFormatPr defaultRowHeight="12.75" x14ac:dyDescent="0.2"/>
  <cols>
    <col min="1" max="1" width="13.85546875" style="9" customWidth="1"/>
    <col min="2" max="5" width="9.140625" style="10"/>
    <col min="6" max="13" width="9.140625" style="8"/>
    <col min="14" max="14" width="9.140625" style="9"/>
    <col min="15" max="15" width="24" style="9" customWidth="1"/>
    <col min="16" max="16" width="9.140625" style="9"/>
    <col min="17" max="17" width="37.28515625" style="9" customWidth="1"/>
    <col min="18" max="20" width="9.140625" style="9"/>
    <col min="21" max="22" width="9.140625" style="8"/>
    <col min="23" max="23" width="9.140625" style="9"/>
    <col min="24" max="24" width="9.7109375" style="9" bestFit="1" customWidth="1"/>
    <col min="25" max="27" width="9.140625" style="9"/>
    <col min="28" max="28" width="6.5703125" style="9" customWidth="1"/>
    <col min="29" max="16384" width="9.140625" style="9"/>
  </cols>
  <sheetData>
    <row r="1" spans="1:30" x14ac:dyDescent="0.2">
      <c r="B1" s="10" t="str">
        <f>'dane po Vs'!B1</f>
        <v>X1</v>
      </c>
      <c r="C1" s="10" t="str">
        <f>'dane po Vs'!C1</f>
        <v>X2</v>
      </c>
      <c r="D1" s="10" t="str">
        <f>'dane po Vs'!D1</f>
        <v>X4</v>
      </c>
      <c r="E1" s="10" t="str">
        <f>'dane po Vs'!E1</f>
        <v>X5</v>
      </c>
      <c r="F1" s="8" t="str">
        <f>'dane po Vs'!F1</f>
        <v>X6</v>
      </c>
      <c r="G1" s="8" t="str">
        <f>'dane po Vs'!G1</f>
        <v>X8</v>
      </c>
      <c r="H1" s="8" t="str">
        <f>'dane po Vs'!H1</f>
        <v>X10</v>
      </c>
      <c r="I1" s="8" t="str">
        <f>'dane po Vs'!I1</f>
        <v>X11</v>
      </c>
      <c r="J1" s="8" t="str">
        <f>'dane po Vs'!J1</f>
        <v>X12</v>
      </c>
      <c r="K1" s="8" t="str">
        <f>'dane po Vs'!K1</f>
        <v>X13</v>
      </c>
      <c r="L1" s="8" t="str">
        <f>'dane po Vs'!L1</f>
        <v>X14</v>
      </c>
      <c r="M1" s="8" t="str">
        <f>'dane po Vs'!M1</f>
        <v>X15</v>
      </c>
      <c r="N1" s="9" t="str">
        <f>'dane po Vs'!N1</f>
        <v>X16</v>
      </c>
      <c r="O1" s="9" t="str">
        <f>'dane po Vs'!O1</f>
        <v>X17</v>
      </c>
      <c r="P1" s="9" t="str">
        <f>'dane po Vs'!P1</f>
        <v>X18</v>
      </c>
      <c r="Q1" s="9" t="str">
        <f>'dane po Vs'!Q1</f>
        <v>X20</v>
      </c>
      <c r="R1" s="9" t="str">
        <f>'dane po Vs'!R1</f>
        <v>X21</v>
      </c>
      <c r="S1" s="9" t="str">
        <f>'dane po Vs'!S1</f>
        <v>X23</v>
      </c>
      <c r="T1" s="9" t="str">
        <f>'dane po Vs'!T1</f>
        <v>X24</v>
      </c>
      <c r="U1" s="8" t="str">
        <f>'dane po Vs'!U1</f>
        <v>X25</v>
      </c>
      <c r="V1" s="8" t="str">
        <f>'dane po Vs'!V1</f>
        <v>X26</v>
      </c>
      <c r="W1" s="9" t="str">
        <f>'dane po Vs'!W1</f>
        <v>X27</v>
      </c>
      <c r="X1" s="9" t="s">
        <v>174</v>
      </c>
      <c r="Y1" s="9" t="s">
        <v>174</v>
      </c>
      <c r="Z1" s="9" t="s">
        <v>174</v>
      </c>
      <c r="AA1" s="9" t="s">
        <v>174</v>
      </c>
      <c r="AB1" s="9" t="s">
        <v>174</v>
      </c>
      <c r="AC1" s="9" t="s">
        <v>115</v>
      </c>
      <c r="AD1" s="16">
        <f>AVERAGE(X3:X30)</f>
        <v>522.8780458442418</v>
      </c>
    </row>
    <row r="2" spans="1:30" x14ac:dyDescent="0.2">
      <c r="B2" s="10" t="str">
        <f>'dane po Vs'!B2</f>
        <v>Chroniony obszar lądowy (% powierzchni państwa)</v>
      </c>
      <c r="C2" s="10" t="str">
        <f>'dane po Vs'!C2</f>
        <v>Zalesienie (% powierzchni kraju)</v>
      </c>
      <c r="D2" s="10" t="str">
        <f>'dane po Vs'!D2</f>
        <v>Akweny wodne (% powierzchni państwa)</v>
      </c>
      <c r="E2" s="10" t="str">
        <f>'dane po Vs'!E2</f>
        <v>Indeks wydajnosci zasobów (rok 2000=100)</v>
      </c>
      <c r="F2" s="8" t="str">
        <f>'dane po Vs'!F2</f>
        <v>Połowy w regionach rybackich (tys.ton)</v>
      </c>
      <c r="G2" s="8" t="str">
        <f>'dane po Vs'!G2</f>
        <v>Zależność energetyczna (%)</v>
      </c>
      <c r="H2" s="8" t="str">
        <f>'dane po Vs'!H2</f>
        <v>Emisja tlenków siarki (kg/osoba)</v>
      </c>
      <c r="I2" s="8" t="str">
        <f>'dane po Vs'!I2</f>
        <v>Emisja cząstek stałych (kg/osoba)</v>
      </c>
      <c r="J2" s="8" t="str">
        <f>'dane po Vs'!J2</f>
        <v>Zanieczyszczenie hałasem (% ludności)</v>
      </c>
      <c r="K2" s="8" t="str">
        <f>'dane po Vs'!K2</f>
        <v>Konsumpcja surowców (ton/osoba)</v>
      </c>
      <c r="L2" s="8" t="str">
        <f>'dane po Vs'!L2</f>
        <v>Zużycie nawozów (kg/ha)</v>
      </c>
      <c r="M2" s="8" t="str">
        <f>'dane po Vs'!M2</f>
        <v>Odpady komunalne (kg/osoba)</v>
      </c>
      <c r="N2" s="9" t="str">
        <f>'dane po Vs'!N2</f>
        <v>Odnawialna energia elektryczna (%konsumpcji prądu)</v>
      </c>
      <c r="O2" s="9" t="str">
        <f>'dane po Vs'!O2</f>
        <v>Krajowa konsumpcja biomasy (100 tys. ton ekwiwalentu oleju)</v>
      </c>
      <c r="P2" s="9" t="str">
        <f>'dane po Vs'!P2</f>
        <v>Uprawy ekologiczne (% użytków rolnych)</v>
      </c>
      <c r="Q2" s="9" t="str">
        <f>'dane po Vs'!Q2</f>
        <v>Wydatki na ochronę środoiwska (% PKB)</v>
      </c>
      <c r="R2" s="9" t="str">
        <f>'dane po Vs'!R2</f>
        <v>Dochody z podatków środoiwskowych (% PKB)</v>
      </c>
      <c r="S2" s="9" t="str">
        <f>'dane po Vs'!S2</f>
        <v>Patenty związane z recyklingiem i surowcami wtórnymi  (liczba)</v>
      </c>
      <c r="T2" s="9" t="str">
        <f>'dane po Vs'!T2</f>
        <v>Wydatki publiczne na badania i rozwój dotyczące środowiska (% PKB)</v>
      </c>
      <c r="U2" s="8" t="str">
        <f>'dane po Vs'!U2</f>
        <v>Stopa bezrobocia ludzi młodych w wieku 15-24 lata, obliczona jako udział (%) w całkowitej populacji w tej samej grupie wiekowej</v>
      </c>
      <c r="V2" s="8" t="str">
        <f>'dane po Vs'!V2</f>
        <v>Osoby zagrożone ubóstwem lub wykluczeniem społecznym</v>
      </c>
      <c r="W2" s="9" t="str">
        <f>'dane po Vs'!W2</f>
        <v>Zatrudnienie w sektorze dóbr i usług środowiskowych (ekwiwalent pełnego czasu pracy ∙〖10〗^(-3); FTE)</v>
      </c>
      <c r="X2" s="9" t="s">
        <v>64</v>
      </c>
      <c r="Y2" s="14" t="s">
        <v>65</v>
      </c>
      <c r="Z2" s="9" t="s">
        <v>63</v>
      </c>
      <c r="AA2" s="10" t="s">
        <v>65</v>
      </c>
      <c r="AB2" s="10" t="str">
        <f>Y2</f>
        <v>zi</v>
      </c>
      <c r="AC2" s="9" t="s">
        <v>118</v>
      </c>
      <c r="AD2" s="16">
        <f>STDEV(X3:X30)</f>
        <v>125.85715522383705</v>
      </c>
    </row>
    <row r="3" spans="1:30" x14ac:dyDescent="0.2">
      <c r="A3" s="9" t="str">
        <f>'dane po Vs'!A3</f>
        <v>Austria</v>
      </c>
      <c r="B3" s="10">
        <f>'dane po Vs'!B3</f>
        <v>15</v>
      </c>
      <c r="C3" s="10">
        <f>'dane po Vs'!C3</f>
        <v>40.6</v>
      </c>
      <c r="D3" s="10">
        <f>'dane po Vs'!D3</f>
        <v>1.5</v>
      </c>
      <c r="E3" s="10">
        <f>'dane po Vs'!E3</f>
        <v>121.2</v>
      </c>
      <c r="F3" s="8">
        <f>'dane po Vs'!F3</f>
        <v>341</v>
      </c>
      <c r="G3" s="8">
        <f>'dane po Vs'!G3</f>
        <v>65.900000000000006</v>
      </c>
      <c r="H3" s="8">
        <f>'dane po Vs'!H3</f>
        <v>1.8</v>
      </c>
      <c r="I3" s="8">
        <f>'dane po Vs'!I3</f>
        <v>4</v>
      </c>
      <c r="J3" s="8">
        <f>'dane po Vs'!J3</f>
        <v>20.9</v>
      </c>
      <c r="K3" s="8">
        <f>'dane po Vs'!K3</f>
        <v>21</v>
      </c>
      <c r="L3" s="8">
        <f>'dane po Vs'!L3</f>
        <v>0</v>
      </c>
      <c r="M3" s="8">
        <f>'dane po Vs'!M3</f>
        <v>590</v>
      </c>
      <c r="N3" s="9">
        <f>'dane po Vs'!N3</f>
        <v>30</v>
      </c>
      <c r="O3" s="9">
        <f>'dane po Vs'!O3</f>
        <v>21.2</v>
      </c>
      <c r="P3" s="9">
        <f>'dane po Vs'!P3</f>
        <v>18.5</v>
      </c>
      <c r="Q3" s="9">
        <f>'dane po Vs'!Q3</f>
        <v>0.31</v>
      </c>
      <c r="R3" s="9">
        <f>'dane po Vs'!R3</f>
        <v>2.35</v>
      </c>
      <c r="S3" s="9">
        <f>'dane po Vs'!S3</f>
        <v>4.83</v>
      </c>
      <c r="T3" s="9">
        <f>'dane po Vs'!T3</f>
        <v>0.14000000000000001</v>
      </c>
      <c r="U3" s="8">
        <f>'dane po Vs'!U3</f>
        <v>10.7</v>
      </c>
      <c r="V3" s="8">
        <f>'dane po Vs'!V3</f>
        <v>19.100000000000001</v>
      </c>
      <c r="W3" s="9">
        <f>'dane po Vs'!W3</f>
        <v>169.6</v>
      </c>
      <c r="X3" s="15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2)^(0.5)</f>
        <v>562.52304880628844</v>
      </c>
      <c r="Y3" s="15">
        <f>1-(X3/$AD$4)</f>
        <v>0.27378182312672628</v>
      </c>
      <c r="Z3" s="9" t="str">
        <f>A3</f>
        <v>Austria</v>
      </c>
      <c r="AA3" s="21">
        <f>Y3</f>
        <v>0.27378182312672628</v>
      </c>
      <c r="AB3" s="10">
        <f>Y3</f>
        <v>0.27378182312672628</v>
      </c>
      <c r="AC3" s="9" t="s">
        <v>174</v>
      </c>
      <c r="AD3" s="16" t="s">
        <v>175</v>
      </c>
    </row>
    <row r="4" spans="1:30" x14ac:dyDescent="0.2">
      <c r="A4" s="9" t="str">
        <f>'dane po Vs'!A4</f>
        <v>Belgia</v>
      </c>
      <c r="B4" s="10">
        <f>'dane po Vs'!B4</f>
        <v>13</v>
      </c>
      <c r="C4" s="10">
        <f>'dane po Vs'!C4</f>
        <v>24.5</v>
      </c>
      <c r="D4" s="10">
        <f>'dane po Vs'!D4</f>
        <v>1.4</v>
      </c>
      <c r="E4" s="10">
        <f>'dane po Vs'!E4</f>
        <v>107.5</v>
      </c>
      <c r="F4" s="8">
        <f>'dane po Vs'!F4</f>
        <v>231.76190476190476</v>
      </c>
      <c r="G4" s="8">
        <f>'dane po Vs'!G4</f>
        <v>75.599999999999994</v>
      </c>
      <c r="H4" s="8">
        <f>'dane po Vs'!H4</f>
        <v>6.8</v>
      </c>
      <c r="I4" s="8">
        <f>'dane po Vs'!I4</f>
        <v>3.9</v>
      </c>
      <c r="J4" s="8">
        <f>'dane po Vs'!J4</f>
        <v>19.399999999999999</v>
      </c>
      <c r="K4" s="8">
        <f>'dane po Vs'!K4</f>
        <v>15.1</v>
      </c>
      <c r="L4" s="8">
        <f>'dane po Vs'!L4</f>
        <v>2</v>
      </c>
      <c r="M4" s="8">
        <f>'dane po Vs'!M4</f>
        <v>467</v>
      </c>
      <c r="N4" s="9">
        <f>'dane po Vs'!N4</f>
        <v>4.7</v>
      </c>
      <c r="O4" s="9">
        <f>'dane po Vs'!O4</f>
        <v>7.6</v>
      </c>
      <c r="P4" s="9">
        <f>'dane po Vs'!P4</f>
        <v>3</v>
      </c>
      <c r="Q4" s="9">
        <f>'dane po Vs'!Q4</f>
        <v>0.22</v>
      </c>
      <c r="R4" s="9">
        <f>'dane po Vs'!R4</f>
        <v>2.1800000000000002</v>
      </c>
      <c r="S4" s="9">
        <f>'dane po Vs'!S4</f>
        <v>10.44</v>
      </c>
      <c r="T4" s="9">
        <f>'dane po Vs'!T4</f>
        <v>0.18</v>
      </c>
      <c r="U4" s="8">
        <f>'dane po Vs'!U4</f>
        <v>21.9</v>
      </c>
      <c r="V4" s="8">
        <f>'dane po Vs'!V4</f>
        <v>20.2</v>
      </c>
      <c r="W4" s="9">
        <f>'dane po Vs'!W4</f>
        <v>85</v>
      </c>
      <c r="X4" s="15">
        <f t="shared" ref="X4:X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2)^(0.5)</f>
        <v>512.40992971034393</v>
      </c>
      <c r="Y4" s="15">
        <f>1-(X4/$AD$4)</f>
        <v>0.33847794191602487</v>
      </c>
      <c r="Z4" s="9" t="str">
        <f>A4</f>
        <v>Belgia</v>
      </c>
      <c r="AA4" s="21">
        <f>Y4</f>
        <v>0.33847794191602487</v>
      </c>
      <c r="AB4" s="10">
        <f>Y4</f>
        <v>0.33847794191602487</v>
      </c>
      <c r="AC4" s="9" t="s">
        <v>119</v>
      </c>
      <c r="AD4" s="16">
        <f>AD1+2*AD2</f>
        <v>774.59235629191585</v>
      </c>
    </row>
    <row r="5" spans="1:30" x14ac:dyDescent="0.2">
      <c r="A5" s="9" t="str">
        <f>'dane po Vs'!A5</f>
        <v>Bułgaria</v>
      </c>
      <c r="B5" s="10">
        <f>'dane po Vs'!B5</f>
        <v>34</v>
      </c>
      <c r="C5" s="10">
        <f>'dane po Vs'!C5</f>
        <v>39.6</v>
      </c>
      <c r="D5" s="10">
        <f>'dane po Vs'!D5</f>
        <v>1</v>
      </c>
      <c r="E5" s="10">
        <f>'dane po Vs'!E5</f>
        <v>127.4</v>
      </c>
      <c r="F5" s="8">
        <f>'dane po Vs'!F5</f>
        <v>21</v>
      </c>
      <c r="G5" s="8">
        <f>'dane po Vs'!G5</f>
        <v>45.1</v>
      </c>
      <c r="H5" s="8">
        <f>'dane po Vs'!H5</f>
        <v>59.6</v>
      </c>
      <c r="I5" s="8">
        <f>'dane po Vs'!I5</f>
        <v>8.1999999999999993</v>
      </c>
      <c r="J5" s="8">
        <f>'dane po Vs'!J5</f>
        <v>16.2</v>
      </c>
      <c r="K5" s="8">
        <f>'dane po Vs'!K5</f>
        <v>16.399999999999999</v>
      </c>
      <c r="L5" s="8">
        <f>'dane po Vs'!L5</f>
        <v>-4</v>
      </c>
      <c r="M5" s="8">
        <f>'dane po Vs'!M5</f>
        <v>598</v>
      </c>
      <c r="N5" s="9">
        <f>'dane po Vs'!N5</f>
        <v>12.1</v>
      </c>
      <c r="O5" s="9">
        <f>'dane po Vs'!O5</f>
        <v>25.9</v>
      </c>
      <c r="P5" s="9">
        <f>'dane po Vs'!P5</f>
        <v>0.2</v>
      </c>
      <c r="Q5" s="9">
        <f>'dane po Vs'!Q5</f>
        <v>0.77</v>
      </c>
      <c r="R5" s="9">
        <f>'dane po Vs'!R5</f>
        <v>2.85</v>
      </c>
      <c r="S5" s="9">
        <f>'dane po Vs'!S5</f>
        <v>1</v>
      </c>
      <c r="T5" s="9">
        <f>'dane po Vs'!T5</f>
        <v>0.27</v>
      </c>
      <c r="U5" s="8">
        <f>'dane po Vs'!U5</f>
        <v>15.1</v>
      </c>
      <c r="V5" s="8">
        <f>'dane po Vs'!V5</f>
        <v>46.2</v>
      </c>
      <c r="W5" s="9">
        <f>'dane po Vs'!W5</f>
        <v>33.18</v>
      </c>
      <c r="X5" s="15">
        <f t="shared" si="0"/>
        <v>546.7991062975924</v>
      </c>
      <c r="Y5" s="15">
        <f>1-(X5/$AD$4)</f>
        <v>0.29408145864594148</v>
      </c>
      <c r="Z5" s="9" t="str">
        <f>A5</f>
        <v>Bułgaria</v>
      </c>
      <c r="AA5" s="21">
        <f>Y5</f>
        <v>0.29408145864594148</v>
      </c>
      <c r="AB5" s="10">
        <f>Y5</f>
        <v>0.29408145864594148</v>
      </c>
      <c r="AC5" s="9" t="s">
        <v>174</v>
      </c>
      <c r="AD5" s="9" t="s">
        <v>174</v>
      </c>
    </row>
    <row r="6" spans="1:30" x14ac:dyDescent="0.2">
      <c r="A6" s="9" t="str">
        <f>'dane po Vs'!A6</f>
        <v>Chorwacja</v>
      </c>
      <c r="B6" s="10">
        <f>'dane po Vs'!B6</f>
        <v>37</v>
      </c>
      <c r="C6" s="10">
        <f>'dane po Vs'!C6</f>
        <v>45.7</v>
      </c>
      <c r="D6" s="10">
        <f>'dane po Vs'!D6</f>
        <v>1.1000000000000001</v>
      </c>
      <c r="E6" s="10">
        <f>'dane po Vs'!E6</f>
        <v>82.7</v>
      </c>
      <c r="F6" s="8">
        <f>'dane po Vs'!F6</f>
        <v>430</v>
      </c>
      <c r="G6" s="8">
        <f>'dane po Vs'!G6</f>
        <v>46</v>
      </c>
      <c r="H6" s="8">
        <f>'dane po Vs'!H6</f>
        <v>13.1</v>
      </c>
      <c r="I6" s="8">
        <f>'dane po Vs'!I6</f>
        <v>9.4</v>
      </c>
      <c r="J6" s="8">
        <f>'dane po Vs'!J6</f>
        <v>9.8571428571428577</v>
      </c>
      <c r="K6" s="8">
        <f>'dane po Vs'!K6</f>
        <v>12.3</v>
      </c>
      <c r="L6" s="8">
        <f>'dane po Vs'!L6</f>
        <v>1</v>
      </c>
      <c r="M6" s="8">
        <f>'dane po Vs'!M6</f>
        <v>405</v>
      </c>
      <c r="N6" s="9">
        <f>'dane po Vs'!N6</f>
        <v>23.6</v>
      </c>
      <c r="O6" s="9">
        <f>'dane po Vs'!O6</f>
        <v>27</v>
      </c>
      <c r="P6" s="9">
        <f>'dane po Vs'!P6</f>
        <v>4.1100000000000003</v>
      </c>
      <c r="Q6" s="9">
        <f>'dane po Vs'!Q6</f>
        <v>0.85</v>
      </c>
      <c r="R6" s="9">
        <f>'dane po Vs'!R6</f>
        <v>2.8</v>
      </c>
      <c r="S6" s="9">
        <f>'dane po Vs'!S6</f>
        <v>0</v>
      </c>
      <c r="T6" s="9">
        <f>'dane po Vs'!T6</f>
        <v>0.23</v>
      </c>
      <c r="U6" s="8">
        <f>'dane po Vs'!U6</f>
        <v>25.4</v>
      </c>
      <c r="V6" s="8">
        <f>'dane po Vs'!V6</f>
        <v>30.357142857142861</v>
      </c>
      <c r="W6" s="9">
        <f>'dane po Vs'!W6</f>
        <v>48.333333333333336</v>
      </c>
      <c r="X6" s="15">
        <f t="shared" si="0"/>
        <v>629.68841312386314</v>
      </c>
      <c r="Y6" s="15">
        <f>1-(X6/$AD$4)</f>
        <v>0.18707122784134944</v>
      </c>
      <c r="Z6" s="9" t="str">
        <f>A6</f>
        <v>Chorwacja</v>
      </c>
      <c r="AA6" s="21">
        <f>Y6</f>
        <v>0.18707122784134944</v>
      </c>
      <c r="AB6" s="10">
        <f>Y6</f>
        <v>0.18707122784134944</v>
      </c>
      <c r="AC6" s="9" t="s">
        <v>174</v>
      </c>
      <c r="AD6" s="9" t="s">
        <v>174</v>
      </c>
    </row>
    <row r="7" spans="1:30" x14ac:dyDescent="0.2">
      <c r="A7" s="9" t="str">
        <f>'dane po Vs'!A7</f>
        <v>Cypr</v>
      </c>
      <c r="B7" s="10">
        <f>'dane po Vs'!B7</f>
        <v>28</v>
      </c>
      <c r="C7" s="10">
        <f>'dane po Vs'!C7</f>
        <v>21.5</v>
      </c>
      <c r="D7" s="10">
        <f>'dane po Vs'!D7</f>
        <v>0.5</v>
      </c>
      <c r="E7" s="10">
        <f>'dane po Vs'!E7</f>
        <v>90.6</v>
      </c>
      <c r="F7" s="8">
        <f>'dane po Vs'!F7</f>
        <v>248</v>
      </c>
      <c r="G7" s="8">
        <f>'dane po Vs'!G7</f>
        <v>96.3</v>
      </c>
      <c r="H7" s="8">
        <f>'dane po Vs'!H7</f>
        <v>22</v>
      </c>
      <c r="I7" s="8">
        <f>'dane po Vs'!I7</f>
        <v>4</v>
      </c>
      <c r="J7" s="8">
        <f>'dane po Vs'!J7</f>
        <v>30.6</v>
      </c>
      <c r="K7" s="8">
        <f>'dane po Vs'!K7</f>
        <v>30.7</v>
      </c>
      <c r="L7" s="8">
        <f>'dane po Vs'!L7</f>
        <v>29</v>
      </c>
      <c r="M7" s="8">
        <f>'dane po Vs'!M7</f>
        <v>729</v>
      </c>
      <c r="N7" s="9">
        <f>'dane po Vs'!N7</f>
        <v>5.6</v>
      </c>
      <c r="O7" s="9">
        <f>'dane po Vs'!O7</f>
        <v>184.3</v>
      </c>
      <c r="P7" s="9">
        <f>'dane po Vs'!P7</f>
        <v>2.6</v>
      </c>
      <c r="Q7" s="9">
        <f>'dane po Vs'!Q7</f>
        <v>0.4</v>
      </c>
      <c r="R7" s="9">
        <f>'dane po Vs'!R7</f>
        <v>2.78</v>
      </c>
      <c r="S7" s="9">
        <f>'dane po Vs'!S7</f>
        <v>0.1</v>
      </c>
      <c r="T7" s="9">
        <f>'dane po Vs'!T7</f>
        <v>0.09</v>
      </c>
      <c r="U7" s="8">
        <f>'dane po Vs'!U7</f>
        <v>13.8</v>
      </c>
      <c r="V7" s="8">
        <f>'dane po Vs'!V7</f>
        <v>23.5</v>
      </c>
      <c r="W7" s="9">
        <f>'dane po Vs'!W7</f>
        <v>144.90352633826882</v>
      </c>
      <c r="X7" s="15">
        <f t="shared" si="0"/>
        <v>602.24711466188478</v>
      </c>
      <c r="Y7" s="15">
        <f>1-(X7/$AD$4)</f>
        <v>0.22249798907785812</v>
      </c>
      <c r="Z7" s="9" t="str">
        <f>A7</f>
        <v>Cypr</v>
      </c>
      <c r="AA7" s="21">
        <f>Y7</f>
        <v>0.22249798907785812</v>
      </c>
      <c r="AB7" s="10">
        <f>Y7</f>
        <v>0.22249798907785812</v>
      </c>
      <c r="AC7" s="9" t="s">
        <v>174</v>
      </c>
      <c r="AD7" s="9" t="s">
        <v>174</v>
      </c>
    </row>
    <row r="8" spans="1:30" x14ac:dyDescent="0.2">
      <c r="A8" s="9" t="str">
        <f>'dane po Vs'!A8</f>
        <v>Czechy</v>
      </c>
      <c r="B8" s="10">
        <f>'dane po Vs'!B8</f>
        <v>14</v>
      </c>
      <c r="C8" s="10">
        <f>'dane po Vs'!C8</f>
        <v>36.799999999999997</v>
      </c>
      <c r="D8" s="10">
        <f>'dane po Vs'!D8</f>
        <v>1.3</v>
      </c>
      <c r="E8" s="10">
        <f>'dane po Vs'!E8</f>
        <v>136</v>
      </c>
      <c r="F8" s="8">
        <f>'dane po Vs'!F8</f>
        <v>7</v>
      </c>
      <c r="G8" s="8">
        <f>'dane po Vs'!G8</f>
        <v>26.9</v>
      </c>
      <c r="H8" s="8">
        <f>'dane po Vs'!H8</f>
        <v>15.9</v>
      </c>
      <c r="I8" s="8">
        <f>'dane po Vs'!I8</f>
        <v>4</v>
      </c>
      <c r="J8" s="8">
        <f>'dane po Vs'!J8</f>
        <v>18.7</v>
      </c>
      <c r="K8" s="8">
        <f>'dane po Vs'!K8</f>
        <v>16.899999999999999</v>
      </c>
      <c r="L8" s="8">
        <f>'dane po Vs'!L8</f>
        <v>-5</v>
      </c>
      <c r="M8" s="8">
        <f>'dane po Vs'!M8</f>
        <v>317</v>
      </c>
      <c r="N8" s="9">
        <f>'dane po Vs'!N8</f>
        <v>9.9</v>
      </c>
      <c r="O8" s="9">
        <f>'dane po Vs'!O8</f>
        <v>7</v>
      </c>
      <c r="P8" s="9">
        <f>'dane po Vs'!P8</f>
        <v>10.6</v>
      </c>
      <c r="Q8" s="9">
        <f>'dane po Vs'!Q8</f>
        <v>0.79</v>
      </c>
      <c r="R8" s="9">
        <f>'dane po Vs'!R8</f>
        <v>2.31</v>
      </c>
      <c r="S8" s="9">
        <f>'dane po Vs'!S8</f>
        <v>7.24</v>
      </c>
      <c r="T8" s="9">
        <f>'dane po Vs'!T8</f>
        <v>0.31</v>
      </c>
      <c r="U8" s="8">
        <f>'dane po Vs'!U8</f>
        <v>16.600000000000001</v>
      </c>
      <c r="V8" s="8">
        <f>'dane po Vs'!V8</f>
        <v>14</v>
      </c>
      <c r="W8" s="9">
        <f>'dane po Vs'!W8</f>
        <v>106.25</v>
      </c>
      <c r="X8" s="15">
        <f t="shared" si="0"/>
        <v>398.17846513871984</v>
      </c>
      <c r="Y8" s="15">
        <f>1-(X8/$AD$4)</f>
        <v>0.48595094967776731</v>
      </c>
      <c r="Z8" s="9" t="str">
        <f>A8</f>
        <v>Czechy</v>
      </c>
      <c r="AA8" s="21">
        <f>Y8</f>
        <v>0.48595094967776731</v>
      </c>
      <c r="AB8" s="10">
        <f>Y8</f>
        <v>0.48595094967776731</v>
      </c>
      <c r="AC8" s="9" t="s">
        <v>174</v>
      </c>
      <c r="AD8" s="9" t="s">
        <v>174</v>
      </c>
    </row>
    <row r="9" spans="1:30" x14ac:dyDescent="0.2">
      <c r="A9" s="9" t="str">
        <f>'dane po Vs'!A9</f>
        <v>Dania</v>
      </c>
      <c r="B9" s="10">
        <f>'dane po Vs'!B9</f>
        <v>9</v>
      </c>
      <c r="C9" s="10">
        <f>'dane po Vs'!C9</f>
        <v>16.600000000000001</v>
      </c>
      <c r="D9" s="10">
        <f>'dane po Vs'!D9</f>
        <v>1.1000000000000001</v>
      </c>
      <c r="E9" s="10">
        <f>'dane po Vs'!E9</f>
        <v>116.3</v>
      </c>
      <c r="F9" s="8">
        <f>'dane po Vs'!F9</f>
        <v>231.76190476190476</v>
      </c>
      <c r="G9" s="8">
        <f>'dane po Vs'!G9</f>
        <v>-19.7</v>
      </c>
      <c r="H9" s="8">
        <f>'dane po Vs'!H9</f>
        <v>2.8</v>
      </c>
      <c r="I9" s="8">
        <f>'dane po Vs'!I9</f>
        <v>6.7</v>
      </c>
      <c r="J9" s="8">
        <f>'dane po Vs'!J9</f>
        <v>19.399999999999999</v>
      </c>
      <c r="K9" s="8">
        <f>'dane po Vs'!K9</f>
        <v>22.5</v>
      </c>
      <c r="L9" s="8">
        <f>'dane po Vs'!L9</f>
        <v>7</v>
      </c>
      <c r="M9" s="8">
        <f>'dane po Vs'!M9</f>
        <v>762</v>
      </c>
      <c r="N9" s="9">
        <f>'dane po Vs'!N9</f>
        <v>20</v>
      </c>
      <c r="O9" s="9">
        <f>'dane po Vs'!O9</f>
        <v>3.3</v>
      </c>
      <c r="P9" s="9">
        <f>'dane po Vs'!P9</f>
        <v>5.9</v>
      </c>
      <c r="Q9" s="9">
        <f>'dane po Vs'!Q9</f>
        <v>0.4</v>
      </c>
      <c r="R9" s="9">
        <f>'dane po Vs'!R9</f>
        <v>3.99</v>
      </c>
      <c r="S9" s="9">
        <f>'dane po Vs'!S9</f>
        <v>1.25</v>
      </c>
      <c r="T9" s="9">
        <f>'dane po Vs'!T9</f>
        <v>0.06</v>
      </c>
      <c r="U9" s="8">
        <f>'dane po Vs'!U9</f>
        <v>11.8</v>
      </c>
      <c r="V9" s="8">
        <f>'dane po Vs'!V9</f>
        <v>17.600000000000001</v>
      </c>
      <c r="W9" s="9">
        <f>'dane po Vs'!W9</f>
        <v>68.575000000000003</v>
      </c>
      <c r="X9" s="15">
        <f t="shared" si="0"/>
        <v>670.06661735290152</v>
      </c>
      <c r="Y9" s="15">
        <f>1-(X9/$AD$4)</f>
        <v>0.13494290008152665</v>
      </c>
      <c r="Z9" s="9" t="str">
        <f>A9</f>
        <v>Dania</v>
      </c>
      <c r="AA9" s="21">
        <f>Y9</f>
        <v>0.13494290008152665</v>
      </c>
      <c r="AB9" s="10">
        <f>Y9</f>
        <v>0.13494290008152665</v>
      </c>
      <c r="AC9" s="9" t="s">
        <v>174</v>
      </c>
      <c r="AD9" s="9" t="s">
        <v>174</v>
      </c>
    </row>
    <row r="10" spans="1:30" x14ac:dyDescent="0.2">
      <c r="A10" s="9" t="str">
        <f>'dane po Vs'!A10</f>
        <v>Estonia</v>
      </c>
      <c r="B10" s="10">
        <f>'dane po Vs'!B10</f>
        <v>18</v>
      </c>
      <c r="C10" s="10">
        <f>'dane po Vs'!C10</f>
        <v>52.5</v>
      </c>
      <c r="D10" s="10">
        <f>'dane po Vs'!D10</f>
        <v>5</v>
      </c>
      <c r="E10" s="10">
        <f>'dane po Vs'!E10</f>
        <v>93.3</v>
      </c>
      <c r="F10" s="8">
        <f>'dane po Vs'!F10</f>
        <v>195</v>
      </c>
      <c r="G10" s="8">
        <f>'dane po Vs'!G10</f>
        <v>22</v>
      </c>
      <c r="H10" s="8">
        <f>'dane po Vs'!H10</f>
        <v>41.1</v>
      </c>
      <c r="I10" s="8">
        <f>'dane po Vs'!I10</f>
        <v>11.6</v>
      </c>
      <c r="J10" s="8">
        <f>'dane po Vs'!J10</f>
        <v>12.7</v>
      </c>
      <c r="K10" s="8">
        <f>'dane po Vs'!K10</f>
        <v>24.7</v>
      </c>
      <c r="L10" s="8">
        <f>'dane po Vs'!L10</f>
        <v>-6</v>
      </c>
      <c r="M10" s="8">
        <f>'dane po Vs'!M10</f>
        <v>339</v>
      </c>
      <c r="N10" s="9">
        <f>'dane po Vs'!N10</f>
        <v>23</v>
      </c>
      <c r="O10" s="9">
        <f>'dane po Vs'!O10</f>
        <v>9.8000000000000007</v>
      </c>
      <c r="P10" s="9">
        <f>'dane po Vs'!P10</f>
        <v>11</v>
      </c>
      <c r="Q10" s="9">
        <f>'dane po Vs'!Q10</f>
        <v>0.46</v>
      </c>
      <c r="R10" s="9">
        <f>'dane po Vs'!R10</f>
        <v>2.94</v>
      </c>
      <c r="S10" s="9">
        <f>'dane po Vs'!S10</f>
        <v>1</v>
      </c>
      <c r="T10" s="9">
        <f>'dane po Vs'!T10</f>
        <v>0.15</v>
      </c>
      <c r="U10" s="8">
        <f>'dane po Vs'!U10</f>
        <v>27.4</v>
      </c>
      <c r="V10" s="8">
        <f>'dane po Vs'!V10</f>
        <v>23.4</v>
      </c>
      <c r="W10" s="9">
        <f>'dane po Vs'!W10</f>
        <v>28.25</v>
      </c>
      <c r="X10" s="15">
        <f t="shared" si="0"/>
        <v>510.04285468430243</v>
      </c>
      <c r="Y10" s="15">
        <f>1-(X10/$AD$4)</f>
        <v>0.34153383964960571</v>
      </c>
      <c r="Z10" s="9" t="str">
        <f>A10</f>
        <v>Estonia</v>
      </c>
      <c r="AA10" s="21">
        <f>Y10</f>
        <v>0.34153383964960571</v>
      </c>
      <c r="AB10" s="10">
        <f>Y10</f>
        <v>0.34153383964960571</v>
      </c>
      <c r="AC10" s="9" t="s">
        <v>174</v>
      </c>
      <c r="AD10" s="9" t="s">
        <v>174</v>
      </c>
    </row>
    <row r="11" spans="1:30" x14ac:dyDescent="0.2">
      <c r="A11" s="9" t="str">
        <f>'dane po Vs'!A11</f>
        <v>Finlandia</v>
      </c>
      <c r="B11" s="10">
        <f>'dane po Vs'!B11</f>
        <v>14</v>
      </c>
      <c r="C11" s="10">
        <f>'dane po Vs'!C11</f>
        <v>65.599999999999994</v>
      </c>
      <c r="D11" s="10">
        <f>'dane po Vs'!D11</f>
        <v>10.1</v>
      </c>
      <c r="E11" s="10">
        <f>'dane po Vs'!E11</f>
        <v>117.3</v>
      </c>
      <c r="F11" s="8">
        <f>'dane po Vs'!F11</f>
        <v>231.76190476190476</v>
      </c>
      <c r="G11" s="8">
        <f>'dane po Vs'!G11</f>
        <v>53.6</v>
      </c>
      <c r="H11" s="8">
        <f>'dane po Vs'!H11</f>
        <v>11.1</v>
      </c>
      <c r="I11" s="8">
        <f>'dane po Vs'!I11</f>
        <v>8.6999999999999993</v>
      </c>
      <c r="J11" s="8">
        <f>'dane po Vs'!J11</f>
        <v>14.9</v>
      </c>
      <c r="K11" s="8">
        <f>'dane po Vs'!K11</f>
        <v>32</v>
      </c>
      <c r="L11" s="8">
        <f>'dane po Vs'!L11</f>
        <v>2</v>
      </c>
      <c r="M11" s="8">
        <f>'dane po Vs'!M11</f>
        <v>480</v>
      </c>
      <c r="N11" s="9">
        <f>'dane po Vs'!N11</f>
        <v>31.3</v>
      </c>
      <c r="O11" s="9">
        <f>'dane po Vs'!O11</f>
        <v>63</v>
      </c>
      <c r="P11" s="9">
        <f>'dane po Vs'!P11</f>
        <v>7.2</v>
      </c>
      <c r="Q11" s="9">
        <f>'dane po Vs'!Q11</f>
        <v>0.42</v>
      </c>
      <c r="R11" s="9">
        <f>'dane po Vs'!R11</f>
        <v>2.5299999999999998</v>
      </c>
      <c r="S11" s="9">
        <f>'dane po Vs'!S11</f>
        <v>5.07</v>
      </c>
      <c r="T11" s="9">
        <f>'dane po Vs'!T11</f>
        <v>0.34</v>
      </c>
      <c r="U11" s="8">
        <f>'dane po Vs'!U11</f>
        <v>21.5</v>
      </c>
      <c r="V11" s="8">
        <f>'dane po Vs'!V11</f>
        <v>16.899999999999999</v>
      </c>
      <c r="W11" s="9">
        <f>'dane po Vs'!W11</f>
        <v>132.69999999999999</v>
      </c>
      <c r="X11" s="15">
        <f t="shared" si="0"/>
        <v>460.09940398947913</v>
      </c>
      <c r="Y11" s="15">
        <f>1-(X11/$AD$4)</f>
        <v>0.40601091625530539</v>
      </c>
      <c r="Z11" s="9" t="str">
        <f>A11</f>
        <v>Finlandia</v>
      </c>
      <c r="AA11" s="21">
        <f>Y11</f>
        <v>0.40601091625530539</v>
      </c>
      <c r="AB11" s="10">
        <f>Y11</f>
        <v>0.40601091625530539</v>
      </c>
      <c r="AC11" s="9" t="s">
        <v>174</v>
      </c>
      <c r="AD11" s="9" t="s">
        <v>174</v>
      </c>
    </row>
    <row r="12" spans="1:30" x14ac:dyDescent="0.2">
      <c r="A12" s="9" t="str">
        <f>'dane po Vs'!A12</f>
        <v>Francja</v>
      </c>
      <c r="B12" s="10">
        <f>'dane po Vs'!B12</f>
        <v>13</v>
      </c>
      <c r="C12" s="10">
        <f>'dane po Vs'!C12</f>
        <v>29.9</v>
      </c>
      <c r="D12" s="10">
        <f>'dane po Vs'!D12</f>
        <v>1.4</v>
      </c>
      <c r="E12" s="10">
        <f>'dane po Vs'!E12</f>
        <v>123</v>
      </c>
      <c r="F12" s="8">
        <f>'dane po Vs'!F12</f>
        <v>686</v>
      </c>
      <c r="G12" s="8">
        <f>'dane po Vs'!G12</f>
        <v>50.8</v>
      </c>
      <c r="H12" s="8">
        <f>'dane po Vs'!H12</f>
        <v>4.5999999999999996</v>
      </c>
      <c r="I12" s="8">
        <f>'dane po Vs'!I12</f>
        <v>4.8</v>
      </c>
      <c r="J12" s="8">
        <f>'dane po Vs'!J12</f>
        <v>18.899999999999999</v>
      </c>
      <c r="K12" s="8">
        <f>'dane po Vs'!K12</f>
        <v>12.4</v>
      </c>
      <c r="L12" s="8">
        <f>'dane po Vs'!L12</f>
        <v>-2</v>
      </c>
      <c r="M12" s="8">
        <f>'dane po Vs'!M12</f>
        <v>535</v>
      </c>
      <c r="N12" s="9">
        <f>'dane po Vs'!N12</f>
        <v>12.3</v>
      </c>
      <c r="O12" s="9">
        <f>'dane po Vs'!O12</f>
        <v>132.4</v>
      </c>
      <c r="P12" s="9">
        <f>'dane po Vs'!P12</f>
        <v>1.9</v>
      </c>
      <c r="Q12" s="9">
        <f>'dane po Vs'!Q12</f>
        <v>0.14000000000000001</v>
      </c>
      <c r="R12" s="9">
        <f>'dane po Vs'!R12</f>
        <v>1.87</v>
      </c>
      <c r="S12" s="9">
        <f>'dane po Vs'!S12</f>
        <v>33.06</v>
      </c>
      <c r="T12" s="9">
        <f>'dane po Vs'!T12</f>
        <v>0.36</v>
      </c>
      <c r="U12" s="8">
        <f>'dane po Vs'!U12</f>
        <v>23.6</v>
      </c>
      <c r="V12" s="8">
        <f>'dane po Vs'!V12</f>
        <v>18.5</v>
      </c>
      <c r="W12" s="9">
        <f>'dane po Vs'!W12</f>
        <v>418.8</v>
      </c>
      <c r="X12" s="15">
        <f t="shared" si="0"/>
        <v>734.79906564748535</v>
      </c>
      <c r="Y12" s="15">
        <f>1-(X12/$AD$4)</f>
        <v>5.1373203364575737E-2</v>
      </c>
      <c r="Z12" s="9" t="str">
        <f>A12</f>
        <v>Francja</v>
      </c>
      <c r="AA12" s="21">
        <f>Y12</f>
        <v>5.1373203364575737E-2</v>
      </c>
      <c r="AB12" s="10">
        <f>Y12</f>
        <v>5.1373203364575737E-2</v>
      </c>
      <c r="AC12" s="9" t="s">
        <v>174</v>
      </c>
      <c r="AD12" s="9" t="s">
        <v>174</v>
      </c>
    </row>
    <row r="13" spans="1:30" x14ac:dyDescent="0.2">
      <c r="A13" s="9" t="str">
        <f>'dane po Vs'!A13</f>
        <v>Grecja</v>
      </c>
      <c r="B13" s="10">
        <f>'dane po Vs'!B13</f>
        <v>27</v>
      </c>
      <c r="C13" s="10">
        <f>'dane po Vs'!C13</f>
        <v>30.7</v>
      </c>
      <c r="D13" s="10">
        <f>'dane po Vs'!D13</f>
        <v>1</v>
      </c>
      <c r="E13" s="10">
        <f>'dane po Vs'!E13</f>
        <v>97.7</v>
      </c>
      <c r="F13" s="8">
        <f>'dane po Vs'!F13</f>
        <v>269</v>
      </c>
      <c r="G13" s="8">
        <f>'dane po Vs'!G13</f>
        <v>67.599999999999994</v>
      </c>
      <c r="H13" s="8">
        <f>'dane po Vs'!H13</f>
        <v>38.1</v>
      </c>
      <c r="I13" s="8">
        <f>'dane po Vs'!I13</f>
        <v>8.4</v>
      </c>
      <c r="J13" s="8">
        <f>'dane po Vs'!J13</f>
        <v>23.5</v>
      </c>
      <c r="K13" s="8">
        <f>'dane po Vs'!K13</f>
        <v>17.8</v>
      </c>
      <c r="L13" s="8">
        <f>'dane po Vs'!L13</f>
        <v>3</v>
      </c>
      <c r="M13" s="8">
        <f>'dane po Vs'!M13</f>
        <v>464</v>
      </c>
      <c r="N13" s="9">
        <f>'dane po Vs'!N13</f>
        <v>8.5</v>
      </c>
      <c r="O13" s="9">
        <f>'dane po Vs'!O13</f>
        <v>11.8</v>
      </c>
      <c r="P13" s="9">
        <f>'dane po Vs'!P13</f>
        <v>8.5</v>
      </c>
      <c r="Q13" s="9">
        <f>'dane po Vs'!Q13</f>
        <v>0.4</v>
      </c>
      <c r="R13" s="9">
        <f>'dane po Vs'!R13</f>
        <v>2.08</v>
      </c>
      <c r="S13" s="9">
        <f>'dane po Vs'!S13</f>
        <v>0</v>
      </c>
      <c r="T13" s="9">
        <f>'dane po Vs'!T13</f>
        <v>0.16</v>
      </c>
      <c r="U13" s="8">
        <f>'dane po Vs'!U13</f>
        <v>25.7</v>
      </c>
      <c r="V13" s="8">
        <f>'dane po Vs'!V13</f>
        <v>27.6</v>
      </c>
      <c r="W13" s="9">
        <f>'dane po Vs'!W13</f>
        <v>145.53229055046864</v>
      </c>
      <c r="X13" s="15">
        <f t="shared" si="0"/>
        <v>490.9737265789272</v>
      </c>
      <c r="Y13" s="15">
        <f>1-(X13/$AD$4)</f>
        <v>0.36615211525028657</v>
      </c>
      <c r="Z13" s="9" t="str">
        <f>A13</f>
        <v>Grecja</v>
      </c>
      <c r="AA13" s="21">
        <f>Y13</f>
        <v>0.36615211525028657</v>
      </c>
      <c r="AB13" s="10">
        <f>Y13</f>
        <v>0.36615211525028657</v>
      </c>
      <c r="AC13" s="9" t="s">
        <v>174</v>
      </c>
      <c r="AD13" s="9" t="s">
        <v>174</v>
      </c>
    </row>
    <row r="14" spans="1:30" x14ac:dyDescent="0.2">
      <c r="A14" s="9" t="str">
        <f>'dane po Vs'!A14</f>
        <v>Hiszpania</v>
      </c>
      <c r="B14" s="10">
        <f>'dane po Vs'!B14</f>
        <v>27</v>
      </c>
      <c r="C14" s="10">
        <f>'dane po Vs'!C14</f>
        <v>25.6</v>
      </c>
      <c r="D14" s="10">
        <f>'dane po Vs'!D14</f>
        <v>0.8</v>
      </c>
      <c r="E14" s="10">
        <f>'dane po Vs'!E14</f>
        <v>129.6</v>
      </c>
      <c r="F14" s="8">
        <f>'dane po Vs'!F14</f>
        <v>82</v>
      </c>
      <c r="G14" s="8">
        <f>'dane po Vs'!G14</f>
        <v>79.099999999999994</v>
      </c>
      <c r="H14" s="8">
        <f>'dane po Vs'!H14</f>
        <v>9.9</v>
      </c>
      <c r="I14" s="8">
        <f>'dane po Vs'!I14</f>
        <v>4.2</v>
      </c>
      <c r="J14" s="8">
        <f>'dane po Vs'!J14</f>
        <v>22.4</v>
      </c>
      <c r="K14" s="8">
        <f>'dane po Vs'!K14</f>
        <v>14.3</v>
      </c>
      <c r="L14" s="8">
        <f>'dane po Vs'!L14</f>
        <v>-1</v>
      </c>
      <c r="M14" s="8">
        <f>'dane po Vs'!M14</f>
        <v>542</v>
      </c>
      <c r="N14" s="9">
        <f>'dane po Vs'!N14</f>
        <v>13</v>
      </c>
      <c r="O14" s="9">
        <f>'dane po Vs'!O14</f>
        <v>112.9</v>
      </c>
      <c r="P14" s="9">
        <f>'dane po Vs'!P14</f>
        <v>6.6</v>
      </c>
      <c r="Q14" s="9">
        <f>'dane po Vs'!Q14</f>
        <v>0.25</v>
      </c>
      <c r="R14" s="9">
        <f>'dane po Vs'!R14</f>
        <v>1.61</v>
      </c>
      <c r="S14" s="9">
        <f>'dane po Vs'!S14</f>
        <v>19.38</v>
      </c>
      <c r="T14" s="9">
        <f>'dane po Vs'!T14</f>
        <v>0.27</v>
      </c>
      <c r="U14" s="8">
        <f>'dane po Vs'!U14</f>
        <v>37.700000000000003</v>
      </c>
      <c r="V14" s="8">
        <f>'dane po Vs'!V14</f>
        <v>24.7</v>
      </c>
      <c r="W14" s="9">
        <f>'dane po Vs'!W14</f>
        <v>259.75</v>
      </c>
      <c r="X14" s="15">
        <f t="shared" si="0"/>
        <v>348.23460699613207</v>
      </c>
      <c r="Y14" s="15">
        <f>1-(X14/$AD$4)</f>
        <v>0.55042855229919796</v>
      </c>
      <c r="Z14" s="9" t="str">
        <f>A14</f>
        <v>Hiszpania</v>
      </c>
      <c r="AA14" s="21">
        <f>Y14</f>
        <v>0.55042855229919796</v>
      </c>
      <c r="AB14" s="10">
        <f>Y14</f>
        <v>0.55042855229919796</v>
      </c>
      <c r="AC14" s="9" t="s">
        <v>174</v>
      </c>
      <c r="AD14" s="9" t="s">
        <v>174</v>
      </c>
    </row>
    <row r="15" spans="1:30" x14ac:dyDescent="0.2">
      <c r="A15" s="9" t="str">
        <f>'dane po Vs'!A15</f>
        <v>Holandia</v>
      </c>
      <c r="B15" s="10">
        <f>'dane po Vs'!B15</f>
        <v>14</v>
      </c>
      <c r="C15" s="10">
        <f>'dane po Vs'!C15</f>
        <v>11.8</v>
      </c>
      <c r="D15" s="10">
        <f>'dane po Vs'!D15</f>
        <v>10.4</v>
      </c>
      <c r="E15" s="10">
        <f>'dane po Vs'!E15</f>
        <v>117.8</v>
      </c>
      <c r="F15" s="8">
        <f>'dane po Vs'!F15</f>
        <v>2</v>
      </c>
      <c r="G15" s="8">
        <f>'dane po Vs'!G15</f>
        <v>36.200000000000003</v>
      </c>
      <c r="H15" s="8">
        <f>'dane po Vs'!H15</f>
        <v>2.2999999999999998</v>
      </c>
      <c r="I15" s="8">
        <f>'dane po Vs'!I15</f>
        <v>1.9</v>
      </c>
      <c r="J15" s="8">
        <f>'dane po Vs'!J15</f>
        <v>25.3</v>
      </c>
      <c r="K15" s="8">
        <f>'dane po Vs'!K15</f>
        <v>11.6</v>
      </c>
      <c r="L15" s="8">
        <f>'dane po Vs'!L15</f>
        <v>6</v>
      </c>
      <c r="M15" s="8">
        <f>'dane po Vs'!M15</f>
        <v>589</v>
      </c>
      <c r="N15" s="9">
        <f>'dane po Vs'!N15</f>
        <v>4.3</v>
      </c>
      <c r="O15" s="9">
        <f>'dane po Vs'!O15</f>
        <v>0.4</v>
      </c>
      <c r="P15" s="9">
        <f>'dane po Vs'!P15</f>
        <v>2.6</v>
      </c>
      <c r="Q15" s="9">
        <f>'dane po Vs'!Q15</f>
        <v>0.28999999999999998</v>
      </c>
      <c r="R15" s="9">
        <f>'dane po Vs'!R15</f>
        <v>3.51</v>
      </c>
      <c r="S15" s="9">
        <f>'dane po Vs'!S15</f>
        <v>10.09</v>
      </c>
      <c r="T15" s="9">
        <f>'dane po Vs'!T15</f>
        <v>0.21</v>
      </c>
      <c r="U15" s="8">
        <f>'dane po Vs'!U15</f>
        <v>10.199999999999999</v>
      </c>
      <c r="V15" s="8">
        <f>'dane po Vs'!V15</f>
        <v>15.1</v>
      </c>
      <c r="W15" s="9">
        <f>'dane po Vs'!W15</f>
        <v>130.75</v>
      </c>
      <c r="X15" s="15">
        <f t="shared" si="0"/>
        <v>478.40852101648346</v>
      </c>
      <c r="Y15" s="15">
        <f>1-(X15/$AD$4)</f>
        <v>0.38237381620095845</v>
      </c>
      <c r="Z15" s="9" t="str">
        <f>A15</f>
        <v>Holandia</v>
      </c>
      <c r="AA15" s="21">
        <f>Y15</f>
        <v>0.38237381620095845</v>
      </c>
      <c r="AB15" s="10">
        <f>Y15</f>
        <v>0.38237381620095845</v>
      </c>
      <c r="AC15" s="9" t="s">
        <v>174</v>
      </c>
      <c r="AD15" s="9" t="s">
        <v>174</v>
      </c>
    </row>
    <row r="16" spans="1:30" x14ac:dyDescent="0.2">
      <c r="A16" s="9" t="str">
        <f>'dane po Vs'!A16</f>
        <v>Irlandia</v>
      </c>
      <c r="B16" s="10">
        <f>'dane po Vs'!B16</f>
        <v>13</v>
      </c>
      <c r="C16" s="10">
        <f>'dane po Vs'!C16</f>
        <v>10.8</v>
      </c>
      <c r="D16" s="10">
        <f>'dane po Vs'!D16</f>
        <v>2.2999999999999998</v>
      </c>
      <c r="E16" s="10">
        <f>'dane po Vs'!E16</f>
        <v>139.30000000000001</v>
      </c>
      <c r="F16" s="8">
        <f>'dane po Vs'!F16</f>
        <v>95</v>
      </c>
      <c r="G16" s="8">
        <f>'dane po Vs'!G16</f>
        <v>88.5</v>
      </c>
      <c r="H16" s="8">
        <f>'dane po Vs'!H16</f>
        <v>7.6</v>
      </c>
      <c r="I16" s="8">
        <f>'dane po Vs'!I16</f>
        <v>6</v>
      </c>
      <c r="J16" s="8">
        <f>'dane po Vs'!J16</f>
        <v>10.4</v>
      </c>
      <c r="K16" s="8">
        <f>'dane po Vs'!K16</f>
        <v>27.1</v>
      </c>
      <c r="L16" s="8">
        <f>'dane po Vs'!L16</f>
        <v>0</v>
      </c>
      <c r="M16" s="8">
        <f>'dane po Vs'!M16</f>
        <v>651</v>
      </c>
      <c r="N16" s="9">
        <f>'dane po Vs'!N16</f>
        <v>5.0999999999999996</v>
      </c>
      <c r="O16" s="9">
        <f>'dane po Vs'!O16</f>
        <v>12.7</v>
      </c>
      <c r="P16" s="9">
        <f>'dane po Vs'!P16</f>
        <v>1.1000000000000001</v>
      </c>
      <c r="Q16" s="9">
        <f>'dane po Vs'!Q16</f>
        <v>0.4</v>
      </c>
      <c r="R16" s="9">
        <f>'dane po Vs'!R16</f>
        <v>2.2599999999999998</v>
      </c>
      <c r="S16" s="9">
        <f>'dane po Vs'!S16</f>
        <v>2.83</v>
      </c>
      <c r="T16" s="9">
        <f>'dane po Vs'!T16</f>
        <v>0.08</v>
      </c>
      <c r="U16" s="8">
        <f>'dane po Vs'!U16</f>
        <v>24.5</v>
      </c>
      <c r="V16" s="8">
        <f>'dane po Vs'!V16</f>
        <v>25.7</v>
      </c>
      <c r="W16" s="9">
        <f>'dane po Vs'!W16</f>
        <v>21.266666666666666</v>
      </c>
      <c r="X16" s="15">
        <f t="shared" si="0"/>
        <v>601.29520157599961</v>
      </c>
      <c r="Y16" s="15">
        <f>1-(X16/$AD$4)</f>
        <v>0.22372691043004145</v>
      </c>
      <c r="Z16" s="9" t="str">
        <f>A16</f>
        <v>Irlandia</v>
      </c>
      <c r="AA16" s="21">
        <f>Y16</f>
        <v>0.22372691043004145</v>
      </c>
      <c r="AB16" s="10">
        <f>Y16</f>
        <v>0.22372691043004145</v>
      </c>
      <c r="AC16" s="9" t="s">
        <v>174</v>
      </c>
      <c r="AD16" s="9" t="s">
        <v>174</v>
      </c>
    </row>
    <row r="17" spans="1:30" x14ac:dyDescent="0.2">
      <c r="A17" s="9" t="str">
        <f>'dane po Vs'!A17</f>
        <v>Litwa</v>
      </c>
      <c r="B17" s="10">
        <f>'dane po Vs'!B17</f>
        <v>12</v>
      </c>
      <c r="C17" s="10">
        <f>'dane po Vs'!C17</f>
        <v>34.6</v>
      </c>
      <c r="D17" s="10">
        <f>'dane po Vs'!D17</f>
        <v>2.6</v>
      </c>
      <c r="E17" s="10">
        <f>'dane po Vs'!E17</f>
        <v>125.8</v>
      </c>
      <c r="F17" s="8">
        <f>'dane po Vs'!F17</f>
        <v>163</v>
      </c>
      <c r="G17" s="8">
        <f>'dane po Vs'!G17</f>
        <v>49.9</v>
      </c>
      <c r="H17" s="8">
        <f>'dane po Vs'!H17</f>
        <v>7</v>
      </c>
      <c r="I17" s="8">
        <f>'dane po Vs'!I17</f>
        <v>8.6999999999999993</v>
      </c>
      <c r="J17" s="8">
        <f>'dane po Vs'!J17</f>
        <v>15.7</v>
      </c>
      <c r="K17" s="8">
        <f>'dane po Vs'!K17</f>
        <v>11</v>
      </c>
      <c r="L17" s="8">
        <f>'dane po Vs'!L17</f>
        <v>-1</v>
      </c>
      <c r="M17" s="8">
        <f>'dane po Vs'!M17</f>
        <v>381</v>
      </c>
      <c r="N17" s="9">
        <f>'dane po Vs'!N17</f>
        <v>19.8</v>
      </c>
      <c r="O17" s="9">
        <f>'dane po Vs'!O17</f>
        <v>10</v>
      </c>
      <c r="P17" s="9">
        <f>'dane po Vs'!P17</f>
        <v>4.8</v>
      </c>
      <c r="Q17" s="9">
        <f>'dane po Vs'!Q17</f>
        <v>0.45</v>
      </c>
      <c r="R17" s="9">
        <f>'dane po Vs'!R17</f>
        <v>2.02</v>
      </c>
      <c r="S17" s="9">
        <f>'dane po Vs'!S17</f>
        <v>0</v>
      </c>
      <c r="T17" s="9">
        <f>'dane po Vs'!T17</f>
        <v>0.19</v>
      </c>
      <c r="U17" s="8">
        <f>'dane po Vs'!U17</f>
        <v>29.6</v>
      </c>
      <c r="V17" s="8">
        <f>'dane po Vs'!V17</f>
        <v>29.6</v>
      </c>
      <c r="W17" s="9">
        <f>'dane po Vs'!W17</f>
        <v>36.933333333333337</v>
      </c>
      <c r="X17" s="15">
        <f t="shared" si="0"/>
        <v>495.51071469706062</v>
      </c>
      <c r="Y17" s="15">
        <f>1-(X17/$AD$4)</f>
        <v>0.36029485616261292</v>
      </c>
      <c r="Z17" s="9" t="str">
        <f>A17</f>
        <v>Litwa</v>
      </c>
      <c r="AA17" s="21">
        <f>Y17</f>
        <v>0.36029485616261292</v>
      </c>
      <c r="AB17" s="10">
        <f>Y17</f>
        <v>0.36029485616261292</v>
      </c>
      <c r="AC17" s="9" t="s">
        <v>174</v>
      </c>
      <c r="AD17" s="9" t="s">
        <v>174</v>
      </c>
    </row>
    <row r="18" spans="1:30" x14ac:dyDescent="0.2">
      <c r="A18" s="9" t="str">
        <f>'dane po Vs'!A18</f>
        <v>Luksemburg</v>
      </c>
      <c r="B18" s="10">
        <f>'dane po Vs'!B18</f>
        <v>18</v>
      </c>
      <c r="C18" s="10">
        <f>'dane po Vs'!C18</f>
        <v>33.6</v>
      </c>
      <c r="D18" s="10">
        <f>'dane po Vs'!D18</f>
        <v>0.3</v>
      </c>
      <c r="E18" s="10">
        <f>'dane po Vs'!E18</f>
        <v>128.19999999999999</v>
      </c>
      <c r="F18" s="8">
        <f>'dane po Vs'!F18</f>
        <v>150</v>
      </c>
      <c r="G18" s="8">
        <f>'dane po Vs'!G18</f>
        <v>97.5</v>
      </c>
      <c r="H18" s="8">
        <f>'dane po Vs'!H18</f>
        <v>3.5</v>
      </c>
      <c r="I18" s="8">
        <f>'dane po Vs'!I18</f>
        <v>4.9000000000000004</v>
      </c>
      <c r="J18" s="8">
        <f>'dane po Vs'!J18</f>
        <v>21.2</v>
      </c>
      <c r="K18" s="8">
        <f>'dane po Vs'!K18</f>
        <v>21.8</v>
      </c>
      <c r="L18" s="8">
        <f>'dane po Vs'!L18</f>
        <v>4</v>
      </c>
      <c r="M18" s="8">
        <f>'dane po Vs'!M18</f>
        <v>679</v>
      </c>
      <c r="N18" s="9">
        <f>'dane po Vs'!N18</f>
        <v>2.9</v>
      </c>
      <c r="O18" s="9">
        <f>'dane po Vs'!O18</f>
        <v>1.1000000000000001</v>
      </c>
      <c r="P18" s="9">
        <f>'dane po Vs'!P18</f>
        <v>2.7</v>
      </c>
      <c r="Q18" s="9">
        <f>'dane po Vs'!Q18</f>
        <v>0.4</v>
      </c>
      <c r="R18" s="9">
        <f>'dane po Vs'!R18</f>
        <v>2.52</v>
      </c>
      <c r="S18" s="9">
        <f>'dane po Vs'!S18</f>
        <v>5.35</v>
      </c>
      <c r="T18" s="9">
        <f>'dane po Vs'!T18</f>
        <v>0.27</v>
      </c>
      <c r="U18" s="8">
        <f>'dane po Vs'!U18</f>
        <v>16.5</v>
      </c>
      <c r="V18" s="8">
        <f>'dane po Vs'!V18</f>
        <v>17.8</v>
      </c>
      <c r="W18" s="9">
        <f>'dane po Vs'!W18</f>
        <v>8.8000000000000007</v>
      </c>
      <c r="X18" s="15">
        <f t="shared" si="0"/>
        <v>640.15254123732711</v>
      </c>
      <c r="Y18" s="15">
        <f>1-(X18/$AD$4)</f>
        <v>0.17356202131682696</v>
      </c>
      <c r="Z18" s="9" t="str">
        <f>A18</f>
        <v>Luksemburg</v>
      </c>
      <c r="AA18" s="21">
        <f>Y18</f>
        <v>0.17356202131682696</v>
      </c>
      <c r="AB18" s="10">
        <f>Y18</f>
        <v>0.17356202131682696</v>
      </c>
      <c r="AC18" s="9" t="s">
        <v>174</v>
      </c>
      <c r="AD18" s="9" t="s">
        <v>174</v>
      </c>
    </row>
    <row r="19" spans="1:30" x14ac:dyDescent="0.2">
      <c r="A19" s="9" t="str">
        <f>'dane po Vs'!A19</f>
        <v>Łotwa</v>
      </c>
      <c r="B19" s="10">
        <f>'dane po Vs'!B19</f>
        <v>11</v>
      </c>
      <c r="C19" s="10">
        <f>'dane po Vs'!C19</f>
        <v>49.1</v>
      </c>
      <c r="D19" s="10">
        <f>'dane po Vs'!D19</f>
        <v>2.9</v>
      </c>
      <c r="E19" s="10">
        <f>'dane po Vs'!E19</f>
        <v>164.2</v>
      </c>
      <c r="F19" s="8">
        <f>'dane po Vs'!F19</f>
        <v>1</v>
      </c>
      <c r="G19" s="8">
        <f>'dane po Vs'!G19</f>
        <v>60.4</v>
      </c>
      <c r="H19" s="8">
        <f>'dane po Vs'!H19</f>
        <v>3</v>
      </c>
      <c r="I19" s="8">
        <f>'dane po Vs'!I19</f>
        <v>12.3</v>
      </c>
      <c r="J19" s="8">
        <f>'dane po Vs'!J19</f>
        <v>19.3</v>
      </c>
      <c r="K19" s="8">
        <f>'dane po Vs'!K19</f>
        <v>14.9</v>
      </c>
      <c r="L19" s="8">
        <f>'dane po Vs'!L19</f>
        <v>1</v>
      </c>
      <c r="M19" s="8">
        <f>'dane po Vs'!M19</f>
        <v>352</v>
      </c>
      <c r="N19" s="9">
        <f>'dane po Vs'!N19</f>
        <v>34.299999999999997</v>
      </c>
      <c r="O19" s="9">
        <f>'dane po Vs'!O19</f>
        <v>23.9</v>
      </c>
      <c r="P19" s="9">
        <f>'dane po Vs'!P19</f>
        <v>8.6999999999999993</v>
      </c>
      <c r="Q19" s="9">
        <f>'dane po Vs'!Q19</f>
        <v>0.42</v>
      </c>
      <c r="R19" s="9">
        <f>'dane po Vs'!R19</f>
        <v>2.66</v>
      </c>
      <c r="S19" s="9">
        <f>'dane po Vs'!S19</f>
        <v>2</v>
      </c>
      <c r="T19" s="9">
        <f>'dane po Vs'!T19</f>
        <v>0.11</v>
      </c>
      <c r="U19" s="8">
        <f>'dane po Vs'!U19</f>
        <v>33.299999999999997</v>
      </c>
      <c r="V19" s="8">
        <f>'dane po Vs'!V19</f>
        <v>37.9</v>
      </c>
      <c r="W19" s="9">
        <f>'dane po Vs'!W19</f>
        <v>29.6</v>
      </c>
      <c r="X19" s="15">
        <f t="shared" si="0"/>
        <v>464.63361655050119</v>
      </c>
      <c r="Y19" s="15">
        <f>1-(X19/$AD$4)</f>
        <v>0.4001572404164061</v>
      </c>
      <c r="Z19" s="9" t="str">
        <f>A19</f>
        <v>Łotwa</v>
      </c>
      <c r="AA19" s="21">
        <f>Y19</f>
        <v>0.4001572404164061</v>
      </c>
      <c r="AB19" s="10">
        <f>Y19</f>
        <v>0.4001572404164061</v>
      </c>
      <c r="AC19" s="9" t="s">
        <v>174</v>
      </c>
      <c r="AD19" s="9" t="s">
        <v>174</v>
      </c>
    </row>
    <row r="20" spans="1:30" x14ac:dyDescent="0.2">
      <c r="A20" s="9" t="str">
        <f>'dane po Vs'!A20</f>
        <v>Malta</v>
      </c>
      <c r="B20" s="10">
        <f>'dane po Vs'!B20</f>
        <v>13</v>
      </c>
      <c r="C20" s="10">
        <f>'dane po Vs'!C20</f>
        <v>4.75</v>
      </c>
      <c r="D20" s="10">
        <f>'dane po Vs'!D20</f>
        <v>1.35</v>
      </c>
      <c r="E20" s="10">
        <f>'dane po Vs'!E20</f>
        <v>128.19999999999999</v>
      </c>
      <c r="F20" s="8">
        <f>'dane po Vs'!F20</f>
        <v>231.76190476190476</v>
      </c>
      <c r="G20" s="8">
        <f>'dane po Vs'!G20</f>
        <v>99.9</v>
      </c>
      <c r="H20" s="8">
        <f>'dane po Vs'!H20</f>
        <v>19.399999999999999</v>
      </c>
      <c r="I20" s="8">
        <f>'dane po Vs'!I20</f>
        <v>5.4</v>
      </c>
      <c r="J20" s="8">
        <f>'dane po Vs'!J20</f>
        <v>28.2</v>
      </c>
      <c r="K20" s="8">
        <f>'dane po Vs'!K20</f>
        <v>8.1999999999999993</v>
      </c>
      <c r="L20" s="8">
        <f>'dane po Vs'!L20</f>
        <v>36</v>
      </c>
      <c r="M20" s="8">
        <f>'dane po Vs'!M20</f>
        <v>649</v>
      </c>
      <c r="N20" s="9">
        <f>'dane po Vs'!N20</f>
        <v>0.2</v>
      </c>
      <c r="O20" s="9">
        <f>'dane po Vs'!O20</f>
        <v>0</v>
      </c>
      <c r="P20" s="9">
        <f>'dane po Vs'!P20</f>
        <v>0.5</v>
      </c>
      <c r="Q20" s="9">
        <f>'dane po Vs'!Q20</f>
        <v>0.4</v>
      </c>
      <c r="R20" s="9">
        <f>'dane po Vs'!R20</f>
        <v>3.16</v>
      </c>
      <c r="S20" s="9">
        <f>'dane po Vs'!S20</f>
        <v>0</v>
      </c>
      <c r="T20" s="9">
        <f>'dane po Vs'!T20</f>
        <v>0.02</v>
      </c>
      <c r="U20" s="8">
        <f>'dane po Vs'!U20</f>
        <v>15.2</v>
      </c>
      <c r="V20" s="8">
        <f>'dane po Vs'!V20</f>
        <v>20.3</v>
      </c>
      <c r="W20" s="9">
        <f>'dane po Vs'!W20</f>
        <v>143.91419305977459</v>
      </c>
      <c r="X20" s="15">
        <f t="shared" si="0"/>
        <v>572.45121934441977</v>
      </c>
      <c r="Y20" s="15">
        <f>1-(X20/$AD$4)</f>
        <v>0.26096453870933423</v>
      </c>
      <c r="Z20" s="9" t="str">
        <f>A20</f>
        <v>Malta</v>
      </c>
      <c r="AA20" s="21">
        <f>Y20</f>
        <v>0.26096453870933423</v>
      </c>
      <c r="AB20" s="10">
        <f>Y20</f>
        <v>0.26096453870933423</v>
      </c>
      <c r="AC20" s="9" t="s">
        <v>174</v>
      </c>
      <c r="AD20" s="9" t="s">
        <v>174</v>
      </c>
    </row>
    <row r="21" spans="1:30" x14ac:dyDescent="0.2">
      <c r="A21" s="9" t="str">
        <f>'dane po Vs'!A21</f>
        <v>Niemcy</v>
      </c>
      <c r="B21" s="10">
        <f>'dane po Vs'!B21</f>
        <v>15</v>
      </c>
      <c r="C21" s="10">
        <f>'dane po Vs'!C21</f>
        <v>32.299999999999997</v>
      </c>
      <c r="D21" s="10">
        <f>'dane po Vs'!D21</f>
        <v>1.8</v>
      </c>
      <c r="E21" s="10">
        <f>'dane po Vs'!E21</f>
        <v>120.8</v>
      </c>
      <c r="F21" s="8">
        <f>'dane po Vs'!F21</f>
        <v>778</v>
      </c>
      <c r="G21" s="8">
        <f>'dane po Vs'!G21</f>
        <v>61.3</v>
      </c>
      <c r="H21" s="8">
        <f>'dane po Vs'!H21</f>
        <v>4.8</v>
      </c>
      <c r="I21" s="8">
        <f>'dane po Vs'!I21</f>
        <v>2.7</v>
      </c>
      <c r="J21" s="8">
        <f>'dane po Vs'!J21</f>
        <v>25.8</v>
      </c>
      <c r="K21" s="8">
        <f>'dane po Vs'!K21</f>
        <v>15.4</v>
      </c>
      <c r="L21" s="8">
        <f>'dane po Vs'!L21</f>
        <v>-5</v>
      </c>
      <c r="M21" s="8">
        <f>'dane po Vs'!M21</f>
        <v>592</v>
      </c>
      <c r="N21" s="9">
        <f>'dane po Vs'!N21</f>
        <v>9.9</v>
      </c>
      <c r="O21" s="9">
        <f>'dane po Vs'!O21</f>
        <v>28.4</v>
      </c>
      <c r="P21" s="9">
        <f>'dane po Vs'!P21</f>
        <v>5.6</v>
      </c>
      <c r="Q21" s="9">
        <f>'dane po Vs'!Q21</f>
        <v>0.5</v>
      </c>
      <c r="R21" s="9">
        <f>'dane po Vs'!R21</f>
        <v>2.2599999999999998</v>
      </c>
      <c r="S21" s="9">
        <f>'dane po Vs'!S21</f>
        <v>92.88</v>
      </c>
      <c r="T21" s="9">
        <f>'dane po Vs'!T21</f>
        <v>0.4</v>
      </c>
      <c r="U21" s="8">
        <f>'dane po Vs'!U21</f>
        <v>11.1</v>
      </c>
      <c r="V21" s="8">
        <f>'dane po Vs'!V21</f>
        <v>20</v>
      </c>
      <c r="W21" s="9">
        <f>'dane po Vs'!W21</f>
        <v>348</v>
      </c>
      <c r="X21" s="15">
        <f t="shared" si="0"/>
        <v>855.51648797962332</v>
      </c>
      <c r="Y21" s="15">
        <f>1-(X21/$AD$4)</f>
        <v>-0.10447318648366588</v>
      </c>
      <c r="Z21" s="9" t="str">
        <f>A21</f>
        <v>Niemcy</v>
      </c>
      <c r="AA21" s="21">
        <f>Y21</f>
        <v>-0.10447318648366588</v>
      </c>
      <c r="AB21" s="10">
        <f>Y21</f>
        <v>-0.10447318648366588</v>
      </c>
      <c r="AC21" s="9" t="s">
        <v>174</v>
      </c>
      <c r="AD21" s="9" t="s">
        <v>174</v>
      </c>
    </row>
    <row r="22" spans="1:30" x14ac:dyDescent="0.2">
      <c r="A22" s="9" t="str">
        <f>'dane po Vs'!A22</f>
        <v>Polska</v>
      </c>
      <c r="B22" s="10">
        <f>'dane po Vs'!B22</f>
        <v>19</v>
      </c>
      <c r="C22" s="10">
        <f>'dane po Vs'!C22</f>
        <v>31.6</v>
      </c>
      <c r="D22" s="10">
        <f>'dane po Vs'!D22</f>
        <v>1.8</v>
      </c>
      <c r="E22" s="10">
        <f>'dane po Vs'!E22</f>
        <v>123.8</v>
      </c>
      <c r="F22" s="8">
        <f>'dane po Vs'!F22</f>
        <v>231.76190476190476</v>
      </c>
      <c r="G22" s="8">
        <f>'dane po Vs'!G22</f>
        <v>31.6</v>
      </c>
      <c r="H22" s="8">
        <f>'dane po Vs'!H22</f>
        <v>21.1</v>
      </c>
      <c r="I22" s="8">
        <f>'dane po Vs'!I22</f>
        <v>6.6</v>
      </c>
      <c r="J22" s="8">
        <f>'dane po Vs'!J22</f>
        <v>17.7</v>
      </c>
      <c r="K22" s="8">
        <f>'dane po Vs'!K22</f>
        <v>16.2</v>
      </c>
      <c r="L22" s="8">
        <f>'dane po Vs'!L22</f>
        <v>4</v>
      </c>
      <c r="M22" s="8">
        <f>'dane po Vs'!M22</f>
        <v>316</v>
      </c>
      <c r="N22" s="9">
        <f>'dane po Vs'!N22</f>
        <v>8.6999999999999993</v>
      </c>
      <c r="O22" s="9">
        <f>'dane po Vs'!O22</f>
        <v>48.7</v>
      </c>
      <c r="P22" s="9">
        <f>'dane po Vs'!P22</f>
        <v>2.2999999999999998</v>
      </c>
      <c r="Q22" s="9">
        <f>'dane po Vs'!Q22</f>
        <v>0.8</v>
      </c>
      <c r="R22" s="9">
        <f>'dane po Vs'!R22</f>
        <v>2.5099999999999998</v>
      </c>
      <c r="S22" s="9">
        <f>'dane po Vs'!S22</f>
        <v>20.170000000000002</v>
      </c>
      <c r="T22" s="9">
        <f>'dane po Vs'!T22</f>
        <v>0.23</v>
      </c>
      <c r="U22" s="8">
        <f>'dane po Vs'!U22</f>
        <v>20.6</v>
      </c>
      <c r="V22" s="8">
        <f>'dane po Vs'!V22</f>
        <v>27.8</v>
      </c>
      <c r="W22" s="9">
        <f>'dane po Vs'!W22</f>
        <v>442.83333333333331</v>
      </c>
      <c r="X22" s="15">
        <f t="shared" si="0"/>
        <v>293.30887611361084</v>
      </c>
      <c r="Y22" s="15">
        <f>1-(X22/$AD$4)</f>
        <v>0.62133776078333347</v>
      </c>
      <c r="Z22" s="9" t="str">
        <f>A22</f>
        <v>Polska</v>
      </c>
      <c r="AA22" s="21">
        <f>Y22</f>
        <v>0.62133776078333347</v>
      </c>
      <c r="AB22" s="10">
        <f>Y22</f>
        <v>0.62133776078333347</v>
      </c>
      <c r="AC22" s="9" t="s">
        <v>174</v>
      </c>
      <c r="AD22" s="9" t="s">
        <v>174</v>
      </c>
    </row>
    <row r="23" spans="1:30" x14ac:dyDescent="0.2">
      <c r="A23" s="9" t="str">
        <f>'dane po Vs'!A23</f>
        <v>Portugalia</v>
      </c>
      <c r="B23" s="10">
        <f>'dane po Vs'!B23</f>
        <v>21</v>
      </c>
      <c r="C23" s="10">
        <f>'dane po Vs'!C23</f>
        <v>27</v>
      </c>
      <c r="D23" s="10">
        <f>'dane po Vs'!D23</f>
        <v>1.2</v>
      </c>
      <c r="E23" s="10">
        <f>'dane po Vs'!E23</f>
        <v>100.4</v>
      </c>
      <c r="F23" s="8">
        <f>'dane po Vs'!F23</f>
        <v>175</v>
      </c>
      <c r="G23" s="8">
        <f>'dane po Vs'!G23</f>
        <v>81.400000000000006</v>
      </c>
      <c r="H23" s="8">
        <f>'dane po Vs'!H23</f>
        <v>7.5</v>
      </c>
      <c r="I23" s="8">
        <f>'dane po Vs'!I23</f>
        <v>6.9</v>
      </c>
      <c r="J23" s="8">
        <f>'dane po Vs'!J23</f>
        <v>23.9</v>
      </c>
      <c r="K23" s="8">
        <f>'dane po Vs'!K23</f>
        <v>20</v>
      </c>
      <c r="L23" s="8">
        <f>'dane po Vs'!L23</f>
        <v>4</v>
      </c>
      <c r="M23" s="8">
        <f>'dane po Vs'!M23</f>
        <v>520</v>
      </c>
      <c r="N23" s="9">
        <f>'dane po Vs'!N23</f>
        <v>24.4</v>
      </c>
      <c r="O23" s="9">
        <f>'dane po Vs'!O23</f>
        <v>59.3</v>
      </c>
      <c r="P23" s="9">
        <f>'dane po Vs'!P23</f>
        <v>4.3</v>
      </c>
      <c r="Q23" s="9">
        <f>'dane po Vs'!Q23</f>
        <v>0.25</v>
      </c>
      <c r="R23" s="9">
        <f>'dane po Vs'!R23</f>
        <v>2.44</v>
      </c>
      <c r="S23" s="9">
        <f>'dane po Vs'!S23</f>
        <v>0</v>
      </c>
      <c r="T23" s="9">
        <f>'dane po Vs'!T23</f>
        <v>0.12</v>
      </c>
      <c r="U23" s="8">
        <f>'dane po Vs'!U23</f>
        <v>25.3</v>
      </c>
      <c r="V23" s="8">
        <f>'dane po Vs'!V23</f>
        <v>24.9</v>
      </c>
      <c r="W23" s="9">
        <f>'dane po Vs'!W23</f>
        <v>95.699999999999989</v>
      </c>
      <c r="X23" s="15">
        <f t="shared" si="0"/>
        <v>488.34533708006853</v>
      </c>
      <c r="Y23" s="15">
        <f>1-(X23/$AD$4)</f>
        <v>0.36954537039605273</v>
      </c>
      <c r="Z23" s="9" t="str">
        <f>A23</f>
        <v>Portugalia</v>
      </c>
      <c r="AA23" s="21">
        <f>Y23</f>
        <v>0.36954537039605273</v>
      </c>
      <c r="AB23" s="10">
        <f>Y23</f>
        <v>0.36954537039605273</v>
      </c>
      <c r="AC23" s="9" t="s">
        <v>174</v>
      </c>
      <c r="AD23" s="9" t="s">
        <v>174</v>
      </c>
    </row>
    <row r="24" spans="1:30" x14ac:dyDescent="0.2">
      <c r="A24" s="9" t="str">
        <f>'dane po Vs'!A24</f>
        <v>Rumunia</v>
      </c>
      <c r="B24" s="10">
        <f>'dane po Vs'!B24</f>
        <v>18</v>
      </c>
      <c r="C24" s="10">
        <f>'dane po Vs'!C24</f>
        <v>32.049999999999997</v>
      </c>
      <c r="D24" s="10">
        <f>'dane po Vs'!D24</f>
        <v>1.6</v>
      </c>
      <c r="E24" s="10">
        <f>'dane po Vs'!E24</f>
        <v>62.1</v>
      </c>
      <c r="F24" s="8">
        <f>'dane po Vs'!F24</f>
        <v>199</v>
      </c>
      <c r="G24" s="8">
        <f>'dane po Vs'!G24</f>
        <v>20.3</v>
      </c>
      <c r="H24" s="8">
        <f>'dane po Vs'!H24</f>
        <v>21.8</v>
      </c>
      <c r="I24" s="8">
        <f>'dane po Vs'!I24</f>
        <v>8</v>
      </c>
      <c r="J24" s="8">
        <f>'dane po Vs'!J24</f>
        <v>35.1</v>
      </c>
      <c r="K24" s="8">
        <f>'dane po Vs'!K24</f>
        <v>21.2</v>
      </c>
      <c r="L24" s="8">
        <f>'dane po Vs'!L24</f>
        <v>1</v>
      </c>
      <c r="M24" s="8">
        <f>'dane po Vs'!M24</f>
        <v>381</v>
      </c>
      <c r="N24" s="9">
        <f>'dane po Vs'!N24</f>
        <v>22.7</v>
      </c>
      <c r="O24" s="9">
        <f>'dane po Vs'!O24</f>
        <v>32</v>
      </c>
      <c r="P24" s="9">
        <f>'dane po Vs'!P24</f>
        <v>1.2</v>
      </c>
      <c r="Q24" s="9">
        <f>'dane po Vs'!Q24</f>
        <v>0.69</v>
      </c>
      <c r="R24" s="9">
        <f>'dane po Vs'!R24</f>
        <v>1.81</v>
      </c>
      <c r="S24" s="9">
        <f>'dane po Vs'!S24</f>
        <v>5.34</v>
      </c>
      <c r="T24" s="9">
        <f>'dane po Vs'!T24</f>
        <v>0.16</v>
      </c>
      <c r="U24" s="8">
        <f>'dane po Vs'!U24</f>
        <v>20</v>
      </c>
      <c r="V24" s="8">
        <f>'dane po Vs'!V24</f>
        <v>43</v>
      </c>
      <c r="W24" s="9">
        <f>'dane po Vs'!W24</f>
        <v>182</v>
      </c>
      <c r="X24" s="15">
        <f t="shared" si="0"/>
        <v>400.92623924421866</v>
      </c>
      <c r="Y24" s="15">
        <f>1-(X24/$AD$4)</f>
        <v>0.48240356880939317</v>
      </c>
      <c r="Z24" s="9" t="str">
        <f>A24</f>
        <v>Rumunia</v>
      </c>
      <c r="AA24" s="21">
        <f>Y24</f>
        <v>0.48240356880939317</v>
      </c>
      <c r="AB24" s="10">
        <f>Y24</f>
        <v>0.48240356880939317</v>
      </c>
      <c r="AC24" s="9" t="s">
        <v>174</v>
      </c>
      <c r="AD24" s="9" t="s">
        <v>174</v>
      </c>
    </row>
    <row r="25" spans="1:30" x14ac:dyDescent="0.2">
      <c r="A25" s="9" t="str">
        <f>'dane po Vs'!A25</f>
        <v>Słowacja</v>
      </c>
      <c r="B25" s="10">
        <f>'dane po Vs'!B25</f>
        <v>29</v>
      </c>
      <c r="C25" s="10">
        <f>'dane po Vs'!C25</f>
        <v>43.8</v>
      </c>
      <c r="D25" s="10">
        <f>'dane po Vs'!D25</f>
        <v>1.1000000000000001</v>
      </c>
      <c r="E25" s="10">
        <f>'dane po Vs'!E25</f>
        <v>113.9</v>
      </c>
      <c r="F25" s="8">
        <f>'dane po Vs'!F25</f>
        <v>1</v>
      </c>
      <c r="G25" s="8">
        <f>'dane po Vs'!G25</f>
        <v>66.5</v>
      </c>
      <c r="H25" s="8">
        <f>'dane po Vs'!H25</f>
        <v>12.6</v>
      </c>
      <c r="I25" s="8">
        <f>'dane po Vs'!I25</f>
        <v>6.6</v>
      </c>
      <c r="J25" s="8">
        <f>'dane po Vs'!J25</f>
        <v>21.9</v>
      </c>
      <c r="K25" s="8">
        <f>'dane po Vs'!K25</f>
        <v>13.6</v>
      </c>
      <c r="L25" s="8">
        <f>'dane po Vs'!L25</f>
        <v>-5</v>
      </c>
      <c r="M25" s="8">
        <f>'dane po Vs'!M25</f>
        <v>307</v>
      </c>
      <c r="N25" s="9">
        <f>'dane po Vs'!N25</f>
        <v>9.4</v>
      </c>
      <c r="O25" s="9">
        <f>'dane po Vs'!O25</f>
        <v>39.1</v>
      </c>
      <c r="P25" s="9">
        <f>'dane po Vs'!P25</f>
        <v>7.5</v>
      </c>
      <c r="Q25" s="9">
        <f>'dane po Vs'!Q25</f>
        <v>0.61</v>
      </c>
      <c r="R25" s="9">
        <f>'dane po Vs'!R25</f>
        <v>1.91</v>
      </c>
      <c r="S25" s="9">
        <f>'dane po Vs'!S25</f>
        <v>1</v>
      </c>
      <c r="T25" s="9">
        <f>'dane po Vs'!T25</f>
        <v>0.16</v>
      </c>
      <c r="U25" s="8">
        <f>'dane po Vs'!U25</f>
        <v>27.6</v>
      </c>
      <c r="V25" s="8">
        <f>'dane po Vs'!V25</f>
        <v>19.600000000000001</v>
      </c>
      <c r="W25" s="9">
        <f>'dane po Vs'!W25</f>
        <v>144.01113543840199</v>
      </c>
      <c r="X25" s="15">
        <f t="shared" si="0"/>
        <v>362.88546727985783</v>
      </c>
      <c r="Y25" s="15">
        <f>1-(X25/$AD$4)</f>
        <v>0.53151426768908183</v>
      </c>
      <c r="Z25" s="9" t="str">
        <f>A25</f>
        <v>Słowacja</v>
      </c>
      <c r="AA25" s="21">
        <f>Y25</f>
        <v>0.53151426768908183</v>
      </c>
      <c r="AB25" s="10">
        <f>Y25</f>
        <v>0.53151426768908183</v>
      </c>
      <c r="AC25" s="9" t="s">
        <v>174</v>
      </c>
      <c r="AD25" s="9" t="s">
        <v>174</v>
      </c>
    </row>
    <row r="26" spans="1:30" x14ac:dyDescent="0.2">
      <c r="A26" s="9" t="str">
        <f>'dane po Vs'!A26</f>
        <v>Słowenia</v>
      </c>
      <c r="B26" s="10">
        <f>'dane po Vs'!B26</f>
        <v>36</v>
      </c>
      <c r="C26" s="10">
        <f>'dane po Vs'!C26</f>
        <v>61</v>
      </c>
      <c r="D26" s="10">
        <f>'dane po Vs'!D26</f>
        <v>0.6</v>
      </c>
      <c r="E26" s="10">
        <f>'dane po Vs'!E26</f>
        <v>126.4</v>
      </c>
      <c r="F26" s="8">
        <f>'dane po Vs'!F26</f>
        <v>0</v>
      </c>
      <c r="G26" s="8">
        <f>'dane po Vs'!G26</f>
        <v>48.2</v>
      </c>
      <c r="H26" s="8">
        <f>'dane po Vs'!H26</f>
        <v>5.3</v>
      </c>
      <c r="I26" s="8">
        <f>'dane po Vs'!I26</f>
        <v>7.2</v>
      </c>
      <c r="J26" s="8">
        <f>'dane po Vs'!J26</f>
        <v>16.7</v>
      </c>
      <c r="K26" s="8">
        <f>'dane po Vs'!K26</f>
        <v>17</v>
      </c>
      <c r="L26" s="8">
        <f>'dane po Vs'!L26</f>
        <v>2</v>
      </c>
      <c r="M26" s="8">
        <f>'dane po Vs'!M26</f>
        <v>524</v>
      </c>
      <c r="N26" s="9">
        <f>'dane po Vs'!N26</f>
        <v>20.100000000000001</v>
      </c>
      <c r="O26" s="9">
        <f>'dane po Vs'!O26</f>
        <v>6.6</v>
      </c>
      <c r="P26" s="9">
        <f>'dane po Vs'!P26</f>
        <v>6.3</v>
      </c>
      <c r="Q26" s="9">
        <f>'dane po Vs'!Q26</f>
        <v>0.8</v>
      </c>
      <c r="R26" s="9">
        <f>'dane po Vs'!R26</f>
        <v>3.49</v>
      </c>
      <c r="S26" s="9">
        <f>'dane po Vs'!S26</f>
        <v>1</v>
      </c>
      <c r="T26" s="9">
        <f>'dane po Vs'!T26</f>
        <v>0.38</v>
      </c>
      <c r="U26" s="8">
        <f>'dane po Vs'!U26</f>
        <v>13.6</v>
      </c>
      <c r="V26" s="8">
        <f>'dane po Vs'!V26</f>
        <v>17.100000000000001</v>
      </c>
      <c r="W26" s="9">
        <f>'dane po Vs'!W26</f>
        <v>23.599999999999998</v>
      </c>
      <c r="X26" s="15">
        <f t="shared" si="0"/>
        <v>519.81798715671175</v>
      </c>
      <c r="Y26" s="15">
        <f>1-(X26/$AD$4)</f>
        <v>0.32891412762558792</v>
      </c>
      <c r="Z26" s="9" t="str">
        <f>A26</f>
        <v>Słowenia</v>
      </c>
      <c r="AA26" s="21">
        <f>Y26</f>
        <v>0.32891412762558792</v>
      </c>
      <c r="AB26" s="10">
        <f>Y26</f>
        <v>0.32891412762558792</v>
      </c>
      <c r="AC26" s="9" t="s">
        <v>174</v>
      </c>
      <c r="AD26" s="9" t="s">
        <v>174</v>
      </c>
    </row>
    <row r="27" spans="1:30" x14ac:dyDescent="0.2">
      <c r="A27" s="9" t="str">
        <f>'dane po Vs'!A27</f>
        <v>Szwecja</v>
      </c>
      <c r="B27" s="10">
        <f>'dane po Vs'!B27</f>
        <v>14</v>
      </c>
      <c r="C27" s="10">
        <f>'dane po Vs'!C27</f>
        <v>62.1</v>
      </c>
      <c r="D27" s="10">
        <f>'dane po Vs'!D27</f>
        <v>9.1</v>
      </c>
      <c r="E27" s="10">
        <f>'dane po Vs'!E27</f>
        <v>115.9</v>
      </c>
      <c r="F27" s="8">
        <f>'dane po Vs'!F27</f>
        <v>125</v>
      </c>
      <c r="G27" s="8">
        <f>'dane po Vs'!G27</f>
        <v>37.1</v>
      </c>
      <c r="H27" s="8">
        <f>'dane po Vs'!H27</f>
        <v>2.9</v>
      </c>
      <c r="I27" s="8">
        <f>'dane po Vs'!I27</f>
        <v>4.5</v>
      </c>
      <c r="J27" s="8">
        <f>'dane po Vs'!J27</f>
        <v>14.3</v>
      </c>
      <c r="K27" s="8">
        <f>'dane po Vs'!K27</f>
        <v>19</v>
      </c>
      <c r="L27" s="8">
        <f>'dane po Vs'!L27</f>
        <v>-2</v>
      </c>
      <c r="M27" s="8">
        <f>'dane po Vs'!M27</f>
        <v>470</v>
      </c>
      <c r="N27" s="9">
        <f>'dane po Vs'!N27</f>
        <v>48.2</v>
      </c>
      <c r="O27" s="9">
        <f>'dane po Vs'!O27</f>
        <v>7.5</v>
      </c>
      <c r="P27" s="9">
        <f>'dane po Vs'!P27</f>
        <v>12.8</v>
      </c>
      <c r="Q27" s="9">
        <f>'dane po Vs'!Q27</f>
        <v>0.34</v>
      </c>
      <c r="R27" s="9">
        <f>'dane po Vs'!R27</f>
        <v>2.68</v>
      </c>
      <c r="S27" s="9">
        <f>'dane po Vs'!S27</f>
        <v>1.18</v>
      </c>
      <c r="T27" s="9">
        <f>'dane po Vs'!T27</f>
        <v>0.15</v>
      </c>
      <c r="U27" s="8">
        <f>'dane po Vs'!U27</f>
        <v>25</v>
      </c>
      <c r="V27" s="8">
        <f>'dane po Vs'!V27</f>
        <v>17.8</v>
      </c>
      <c r="W27" s="9">
        <f>'dane po Vs'!W27</f>
        <v>71.7</v>
      </c>
      <c r="X27" s="15">
        <f t="shared" si="0"/>
        <v>475.53286825486936</v>
      </c>
      <c r="Y27" s="15">
        <f>1-(X27/$AD$4)</f>
        <v>0.38608628862371808</v>
      </c>
      <c r="Z27" s="9" t="str">
        <f>A27</f>
        <v>Szwecja</v>
      </c>
      <c r="AA27" s="21">
        <f>Y27</f>
        <v>0.38608628862371808</v>
      </c>
      <c r="AB27" s="10">
        <f>Y27</f>
        <v>0.38608628862371808</v>
      </c>
      <c r="AC27" s="9" t="s">
        <v>174</v>
      </c>
      <c r="AD27" s="9" t="s">
        <v>174</v>
      </c>
    </row>
    <row r="28" spans="1:30" x14ac:dyDescent="0.2">
      <c r="A28" s="9" t="str">
        <f>'dane po Vs'!A28</f>
        <v>Węgry</v>
      </c>
      <c r="B28" s="10">
        <f>'dane po Vs'!B28</f>
        <v>21</v>
      </c>
      <c r="C28" s="10">
        <f>'dane po Vs'!C28</f>
        <v>21.8</v>
      </c>
      <c r="D28" s="10">
        <f>'dane po Vs'!D28</f>
        <v>2</v>
      </c>
      <c r="E28" s="10">
        <f>'dane po Vs'!E28</f>
        <v>135.1</v>
      </c>
      <c r="F28" s="8">
        <f>'dane po Vs'!F28</f>
        <v>580</v>
      </c>
      <c r="G28" s="8">
        <f>'dane po Vs'!G28</f>
        <v>57</v>
      </c>
      <c r="H28" s="8">
        <f>'dane po Vs'!H28</f>
        <v>3</v>
      </c>
      <c r="I28" s="8">
        <f>'dane po Vs'!I28</f>
        <v>6.3</v>
      </c>
      <c r="J28" s="8">
        <f>'dane po Vs'!J28</f>
        <v>13.2</v>
      </c>
      <c r="K28" s="8">
        <f>'dane po Vs'!K28</f>
        <v>10.9</v>
      </c>
      <c r="L28" s="8">
        <f>'dane po Vs'!L28</f>
        <v>-3</v>
      </c>
      <c r="M28" s="8">
        <f>'dane po Vs'!M28</f>
        <v>430</v>
      </c>
      <c r="N28" s="9">
        <f>'dane po Vs'!N28</f>
        <v>11.7</v>
      </c>
      <c r="O28" s="9">
        <f>'dane po Vs'!O28</f>
        <v>69.400000000000006</v>
      </c>
      <c r="P28" s="9">
        <f>'dane po Vs'!P28</f>
        <v>2.4</v>
      </c>
      <c r="Q28" s="9">
        <f>'dane po Vs'!Q28</f>
        <v>0.66</v>
      </c>
      <c r="R28" s="9">
        <f>'dane po Vs'!R28</f>
        <v>2.61</v>
      </c>
      <c r="S28" s="9">
        <f>'dane po Vs'!S28</f>
        <v>1.1000000000000001</v>
      </c>
      <c r="T28" s="9">
        <f>'dane po Vs'!T28</f>
        <v>0.23</v>
      </c>
      <c r="U28" s="8">
        <f>'dane po Vs'!U28</f>
        <v>26.4</v>
      </c>
      <c r="V28" s="8">
        <f>'dane po Vs'!V28</f>
        <v>29.6</v>
      </c>
      <c r="W28" s="9">
        <f>'dane po Vs'!W28</f>
        <v>144.12425003756678</v>
      </c>
      <c r="X28" s="15">
        <f t="shared" si="0"/>
        <v>688.11618854469248</v>
      </c>
      <c r="Y28" s="15">
        <f>1-(X28/$AD$4)</f>
        <v>0.11164087412532331</v>
      </c>
      <c r="Z28" s="9" t="str">
        <f>A28</f>
        <v>Węgry</v>
      </c>
      <c r="AA28" s="21">
        <f>Y28</f>
        <v>0.11164087412532331</v>
      </c>
      <c r="AB28" s="10">
        <f>Y28</f>
        <v>0.11164087412532331</v>
      </c>
      <c r="AC28" s="9" t="s">
        <v>174</v>
      </c>
      <c r="AD28" s="9" t="s">
        <v>174</v>
      </c>
    </row>
    <row r="29" spans="1:30" x14ac:dyDescent="0.2">
      <c r="A29" s="9" t="str">
        <f>'dane po Vs'!A29</f>
        <v>Wielka Brytania</v>
      </c>
      <c r="B29" s="10">
        <f>'dane po Vs'!B29</f>
        <v>7</v>
      </c>
      <c r="C29" s="10">
        <f>'dane po Vs'!C29</f>
        <v>13.3</v>
      </c>
      <c r="D29" s="10">
        <f>'dane po Vs'!D29</f>
        <v>1.4</v>
      </c>
      <c r="E29" s="10">
        <f>'dane po Vs'!E29</f>
        <v>144.1</v>
      </c>
      <c r="F29" s="8">
        <f>'dane po Vs'!F29</f>
        <v>231.76190476190476</v>
      </c>
      <c r="G29" s="8">
        <f>'dane po Vs'!G29</f>
        <v>26.9</v>
      </c>
      <c r="H29" s="8">
        <f>'dane po Vs'!H29</f>
        <v>6.4</v>
      </c>
      <c r="I29" s="8">
        <f>'dane po Vs'!I29</f>
        <v>2.2999999999999998</v>
      </c>
      <c r="J29" s="8">
        <f>'dane po Vs'!J29</f>
        <v>20.5</v>
      </c>
      <c r="K29" s="8">
        <f>'dane po Vs'!K29</f>
        <v>9.5</v>
      </c>
      <c r="L29" s="8">
        <f>'dane po Vs'!L29</f>
        <v>-0.54545454545454541</v>
      </c>
      <c r="M29" s="8">
        <f>'dane po Vs'!M29</f>
        <v>522</v>
      </c>
      <c r="N29" s="9">
        <f>'dane po Vs'!N29</f>
        <v>3.3</v>
      </c>
      <c r="O29" s="9">
        <f>'dane po Vs'!O29</f>
        <v>99.5</v>
      </c>
      <c r="P29" s="9">
        <f>'dane po Vs'!P29</f>
        <v>4.2</v>
      </c>
      <c r="Q29" s="9">
        <f>'dane po Vs'!Q29</f>
        <v>0.27</v>
      </c>
      <c r="R29" s="9">
        <f>'dane po Vs'!R29</f>
        <v>2.42</v>
      </c>
      <c r="S29" s="9">
        <f>'dane po Vs'!S29</f>
        <v>20.28</v>
      </c>
      <c r="T29" s="9">
        <f>'dane po Vs'!T29</f>
        <v>0.16</v>
      </c>
      <c r="U29" s="8">
        <f>'dane po Vs'!U29</f>
        <v>19.100000000000001</v>
      </c>
      <c r="V29" s="8">
        <f>'dane po Vs'!V29</f>
        <v>22</v>
      </c>
      <c r="W29" s="9">
        <f>'dane po Vs'!W29</f>
        <v>325.20000000000005</v>
      </c>
      <c r="X29" s="15">
        <f t="shared" si="0"/>
        <v>367.50842573233109</v>
      </c>
      <c r="Y29" s="15">
        <f>1-(X29/$AD$4)</f>
        <v>0.52554602075903978</v>
      </c>
      <c r="Z29" s="9" t="str">
        <f>A29</f>
        <v>Wielka Brytania</v>
      </c>
      <c r="AA29" s="21">
        <f>Y29</f>
        <v>0.52554602075903978</v>
      </c>
      <c r="AB29" s="10">
        <f>Y29</f>
        <v>0.52554602075903978</v>
      </c>
      <c r="AC29" s="9" t="s">
        <v>174</v>
      </c>
      <c r="AD29" s="9" t="s">
        <v>174</v>
      </c>
    </row>
    <row r="30" spans="1:30" x14ac:dyDescent="0.2">
      <c r="A30" s="9" t="str">
        <f>'dane po Vs'!A30</f>
        <v>Włochy</v>
      </c>
      <c r="B30" s="10">
        <f>'dane po Vs'!B30</f>
        <v>19</v>
      </c>
      <c r="C30" s="10">
        <f>'dane po Vs'!C30</f>
        <v>31</v>
      </c>
      <c r="D30" s="10">
        <f>'dane po Vs'!D30</f>
        <v>1.7</v>
      </c>
      <c r="E30" s="10">
        <f>'dane po Vs'!E30</f>
        <v>132.9</v>
      </c>
      <c r="F30" s="8">
        <f>'dane po Vs'!F30</f>
        <v>202</v>
      </c>
      <c r="G30" s="8">
        <f>'dane po Vs'!G30</f>
        <v>80.8</v>
      </c>
      <c r="H30" s="8">
        <f>'dane po Vs'!H30</f>
        <v>4</v>
      </c>
      <c r="I30" s="8">
        <f>'dane po Vs'!I30</f>
        <v>3.7</v>
      </c>
      <c r="J30" s="8">
        <f>'dane po Vs'!J30</f>
        <v>26.1</v>
      </c>
      <c r="K30" s="8">
        <f>'dane po Vs'!K30</f>
        <v>12.3</v>
      </c>
      <c r="L30" s="8">
        <f>'dane po Vs'!L30</f>
        <v>0</v>
      </c>
      <c r="M30" s="8">
        <f>'dane po Vs'!M30</f>
        <v>543</v>
      </c>
      <c r="N30" s="9">
        <f>'dane po Vs'!N30</f>
        <v>12.8</v>
      </c>
      <c r="O30" s="9">
        <f>'dane po Vs'!O30</f>
        <v>52.8</v>
      </c>
      <c r="P30" s="9">
        <f>'dane po Vs'!P30</f>
        <v>8.1</v>
      </c>
      <c r="Q30" s="9">
        <f>'dane po Vs'!Q30</f>
        <v>0.71</v>
      </c>
      <c r="R30" s="9">
        <f>'dane po Vs'!R30</f>
        <v>2.79</v>
      </c>
      <c r="S30" s="9">
        <f>'dane po Vs'!S30</f>
        <v>34.979999999999997</v>
      </c>
      <c r="T30" s="9">
        <f>'dane po Vs'!T30</f>
        <v>0.16</v>
      </c>
      <c r="U30" s="8">
        <f>'dane po Vs'!U30</f>
        <v>25.3</v>
      </c>
      <c r="V30" s="8">
        <f>'dane po Vs'!V30</f>
        <v>24.9</v>
      </c>
      <c r="W30" s="9">
        <f>'dane po Vs'!W30</f>
        <v>144.2523062613476</v>
      </c>
      <c r="X30" s="15">
        <f t="shared" si="0"/>
        <v>470.11323884307399</v>
      </c>
      <c r="Y30" s="15">
        <f>1-(X30/$AD$4)</f>
        <v>0.39308303906641529</v>
      </c>
      <c r="Z30" s="9" t="str">
        <f>A30</f>
        <v>Włochy</v>
      </c>
      <c r="AA30" s="21">
        <f>Y30</f>
        <v>0.39308303906641529</v>
      </c>
      <c r="AB30" s="10">
        <f>Y30</f>
        <v>0.39308303906641529</v>
      </c>
      <c r="AC30" s="9" t="s">
        <v>174</v>
      </c>
      <c r="AD30" s="9" t="s">
        <v>174</v>
      </c>
    </row>
    <row r="31" spans="1:30" x14ac:dyDescent="0.2">
      <c r="A31" s="9" t="s">
        <v>63</v>
      </c>
      <c r="B31" s="17">
        <f>MAX(B3:B30)</f>
        <v>37</v>
      </c>
      <c r="C31" s="17">
        <f>MAX(C3:C30)</f>
        <v>65.599999999999994</v>
      </c>
      <c r="D31" s="17">
        <f t="shared" ref="D31:E31" si="1">MAX(D3:D30)</f>
        <v>10.4</v>
      </c>
      <c r="E31" s="17">
        <f t="shared" si="1"/>
        <v>164.2</v>
      </c>
      <c r="F31" s="12">
        <f>MIN(F3:F30)</f>
        <v>0</v>
      </c>
      <c r="G31" s="12">
        <f t="shared" ref="G31:M31" si="2">MIN(G3:G30)</f>
        <v>-19.7</v>
      </c>
      <c r="H31" s="12">
        <f t="shared" si="2"/>
        <v>1.8</v>
      </c>
      <c r="I31" s="12">
        <f t="shared" si="2"/>
        <v>1.9</v>
      </c>
      <c r="J31" s="12">
        <f t="shared" si="2"/>
        <v>9.8571428571428577</v>
      </c>
      <c r="K31" s="12">
        <f t="shared" si="2"/>
        <v>8.1999999999999993</v>
      </c>
      <c r="L31" s="12">
        <f t="shared" si="2"/>
        <v>-6</v>
      </c>
      <c r="M31" s="12">
        <f t="shared" si="2"/>
        <v>307</v>
      </c>
      <c r="N31" s="14">
        <f t="shared" ref="N31:T31" si="3">MAX(N3:N30)</f>
        <v>48.2</v>
      </c>
      <c r="O31" s="14">
        <f t="shared" si="3"/>
        <v>184.3</v>
      </c>
      <c r="P31" s="14">
        <f t="shared" si="3"/>
        <v>18.5</v>
      </c>
      <c r="Q31" s="14">
        <f t="shared" si="3"/>
        <v>0.85</v>
      </c>
      <c r="R31" s="14">
        <f t="shared" si="3"/>
        <v>3.99</v>
      </c>
      <c r="S31" s="14">
        <f t="shared" si="3"/>
        <v>92.88</v>
      </c>
      <c r="T31" s="14">
        <f t="shared" si="3"/>
        <v>0.4</v>
      </c>
      <c r="U31" s="12">
        <f>MIN(U3:U30)</f>
        <v>10.199999999999999</v>
      </c>
      <c r="V31" s="12">
        <f>MIN(V3:V30)</f>
        <v>14</v>
      </c>
      <c r="W31" s="14">
        <f>MAX(W3:W30)</f>
        <v>442.83333333333331</v>
      </c>
      <c r="X31" s="9" t="s">
        <v>174</v>
      </c>
      <c r="Y31" s="9" t="s">
        <v>174</v>
      </c>
      <c r="Z31" s="9" t="s">
        <v>174</v>
      </c>
      <c r="AA31" s="9" t="s">
        <v>174</v>
      </c>
      <c r="AB31" s="9" t="s">
        <v>174</v>
      </c>
      <c r="AC31" s="9" t="s">
        <v>174</v>
      </c>
      <c r="AD31" s="9" t="s">
        <v>174</v>
      </c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  <row r="72" spans="2:2" x14ac:dyDescent="0.2">
      <c r="B72" s="21"/>
    </row>
    <row r="73" spans="2:2" x14ac:dyDescent="0.2">
      <c r="B73" s="21"/>
    </row>
    <row r="74" spans="2:2" x14ac:dyDescent="0.2">
      <c r="B74" s="21"/>
    </row>
    <row r="75" spans="2:2" x14ac:dyDescent="0.2">
      <c r="B75" s="21"/>
    </row>
    <row r="76" spans="2:2" x14ac:dyDescent="0.2">
      <c r="B76" s="21"/>
    </row>
    <row r="77" spans="2:2" x14ac:dyDescent="0.2">
      <c r="B77" s="21"/>
    </row>
    <row r="78" spans="2:2" x14ac:dyDescent="0.2">
      <c r="B78" s="21"/>
    </row>
    <row r="79" spans="2:2" x14ac:dyDescent="0.2">
      <c r="B79" s="21"/>
    </row>
    <row r="80" spans="2:2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K33" activePane="bottomRight" state="frozen"/>
      <selection pane="topRight" activeCell="B1" sqref="B1"/>
      <selection pane="bottomLeft" activeCell="A3" sqref="A3"/>
      <selection pane="bottomRight" activeCell="Y42" sqref="Y42"/>
    </sheetView>
  </sheetViews>
  <sheetFormatPr defaultRowHeight="12.75" x14ac:dyDescent="0.2"/>
  <cols>
    <col min="1" max="1" width="18.42578125" customWidth="1"/>
    <col min="2" max="5" width="9.140625" style="9"/>
    <col min="6" max="13" width="9.140625" style="8"/>
    <col min="21" max="22" width="9.140625" style="8"/>
    <col min="23" max="23" width="9.140625" style="10"/>
  </cols>
  <sheetData>
    <row r="1" spans="1:23" x14ac:dyDescent="0.2">
      <c r="B1" s="9" t="str">
        <f>wzorzec!B1</f>
        <v>X1</v>
      </c>
      <c r="C1" s="9" t="str">
        <f>wzorzec!C1</f>
        <v>X2</v>
      </c>
      <c r="D1" s="9" t="str">
        <f>wzorzec!D1</f>
        <v>X4</v>
      </c>
      <c r="E1" s="9" t="str">
        <f>wzorzec!E1</f>
        <v>X5</v>
      </c>
      <c r="F1" s="8" t="str">
        <f>wzorzec!F1</f>
        <v>X6</v>
      </c>
      <c r="G1" s="8" t="str">
        <f>wzorzec!G1</f>
        <v>X8</v>
      </c>
      <c r="H1" s="8" t="str">
        <f>wzorzec!H1</f>
        <v>X10</v>
      </c>
      <c r="I1" s="8" t="str">
        <f>wzorzec!I1</f>
        <v>X11</v>
      </c>
      <c r="J1" s="8" t="str">
        <f>wzorzec!J1</f>
        <v>X12</v>
      </c>
      <c r="K1" s="8" t="str">
        <f>wzorzec!K1</f>
        <v>X13</v>
      </c>
      <c r="L1" s="8" t="str">
        <f>wzorzec!L1</f>
        <v>X14</v>
      </c>
      <c r="M1" s="8" t="str">
        <f>wzorzec!M1</f>
        <v>X15</v>
      </c>
      <c r="N1" t="str">
        <f>wzorzec!N1</f>
        <v>X16</v>
      </c>
      <c r="O1" t="str">
        <f>wzorzec!O1</f>
        <v>X17</v>
      </c>
      <c r="P1" t="str">
        <f>wzorzec!P1</f>
        <v>X18</v>
      </c>
      <c r="Q1" t="str">
        <f>wzorzec!Q1</f>
        <v>X20</v>
      </c>
      <c r="R1" t="str">
        <f>wzorzec!R1</f>
        <v>X21</v>
      </c>
      <c r="S1" t="str">
        <f>wzorzec!S1</f>
        <v>X23</v>
      </c>
      <c r="T1" t="str">
        <f>wzorzec!T1</f>
        <v>X24</v>
      </c>
      <c r="U1" s="8" t="str">
        <f>wzorzec!U1</f>
        <v>X25</v>
      </c>
      <c r="V1" s="8" t="str">
        <f>wzorzec!V1</f>
        <v>X26</v>
      </c>
      <c r="W1" s="10" t="str">
        <f>wzorzec!W1</f>
        <v>X27</v>
      </c>
    </row>
    <row r="2" spans="1:23" x14ac:dyDescent="0.2">
      <c r="B2" s="9" t="str">
        <f>wzorzec!B2</f>
        <v>Chroniony obszar lądowy (% powierzchni państwa)</v>
      </c>
      <c r="C2" s="9" t="str">
        <f>wzorzec!C2</f>
        <v>Zalesienie (% powierzchni kraju)</v>
      </c>
      <c r="D2" s="9" t="str">
        <f>wzorzec!D2</f>
        <v>Akweny wodne (% powierzchni państwa)</v>
      </c>
      <c r="E2" s="9" t="str">
        <f>wzorzec!E2</f>
        <v>Indeks wydajnosci zasobów (rok 2000=100)</v>
      </c>
      <c r="F2" s="8" t="str">
        <f>wzorzec!F2</f>
        <v>Połowy w regionach rybackich (tys.ton)</v>
      </c>
      <c r="G2" s="8" t="str">
        <f>wzorzec!G2</f>
        <v>Zależność energetyczna (%)</v>
      </c>
      <c r="H2" s="8" t="str">
        <f>wzorzec!H2</f>
        <v>Emisja tlenków siarki (kg/osoba)</v>
      </c>
      <c r="I2" s="8" t="str">
        <f>wzorzec!I2</f>
        <v>Emisja cząstek stałych (kg/osoba)</v>
      </c>
      <c r="J2" s="8" t="str">
        <f>wzorzec!J2</f>
        <v>Zanieczyszczenie hałasem (% ludności)</v>
      </c>
      <c r="K2" s="8" t="str">
        <f>wzorzec!K2</f>
        <v>Konsumpcja surowców (ton/osoba)</v>
      </c>
      <c r="L2" s="8" t="str">
        <f>wzorzec!L2</f>
        <v>Zużycie nawozów (kg/ha)</v>
      </c>
      <c r="M2" s="8" t="str">
        <f>wzorzec!M2</f>
        <v>Odpady komunalne (kg/osoba)</v>
      </c>
      <c r="N2" t="str">
        <f>wzorzec!N2</f>
        <v>Odnawialna energia elektryczna (%konsumpcji prądu)</v>
      </c>
      <c r="O2" t="str">
        <f>wzorzec!O2</f>
        <v>Krajowa konsumpcja biomasy (100 tys. ton ekwiwalentu oleju)</v>
      </c>
      <c r="P2" t="str">
        <f>wzorzec!P2</f>
        <v>Uprawy ekologiczne (% użytków rolnych)</v>
      </c>
      <c r="Q2" t="str">
        <f>wzorzec!Q2</f>
        <v>Wydatki na ochronę środoiwska (% PKB)</v>
      </c>
      <c r="R2" t="str">
        <f>wzorzec!R2</f>
        <v>Dochody z podatków środoiwskowych (% PKB)</v>
      </c>
      <c r="S2" t="str">
        <f>wzorzec!S2</f>
        <v>Patenty związane z recyklingiem i surowcami wtórnymi  (liczba)</v>
      </c>
      <c r="T2" t="str">
        <f>wzorzec!T2</f>
        <v>Wydatki publiczne na badania i rozwój dotyczące środowiska (% PKB)</v>
      </c>
      <c r="U2" s="8" t="str">
        <f>wzorzec!U2</f>
        <v>Stopa bezrobocia ludzi młodych w wieku 15-24 lata, obliczona jako udział (%) w całkowitej populacji w tej samej grupie wiekowej</v>
      </c>
      <c r="V2" s="8" t="str">
        <f>wzorzec!V2</f>
        <v>Osoby zagrożone ubóstwem lub wykluczeniem społecznym</v>
      </c>
      <c r="W2" s="10" t="str">
        <f>wzorzec!W2</f>
        <v>Zatrudnienie w sektorze dóbr i usług środowiskowych (ekwiwalent pełnego czasu pracy ∙〖10〗^(-3); FTE)</v>
      </c>
    </row>
    <row r="3" spans="1:23" x14ac:dyDescent="0.2">
      <c r="A3" t="str">
        <f>'dane '!A3</f>
        <v>Austria</v>
      </c>
      <c r="B3" s="9">
        <f>wzorzec!B3</f>
        <v>15</v>
      </c>
      <c r="C3" s="9">
        <f>wzorzec!C3</f>
        <v>40.6</v>
      </c>
      <c r="D3" s="9">
        <f>wzorzec!D3</f>
        <v>1.5</v>
      </c>
      <c r="E3" s="9">
        <f>wzorzec!E3</f>
        <v>121.2</v>
      </c>
      <c r="F3" s="8">
        <f>wzorzec!F3</f>
        <v>341</v>
      </c>
      <c r="G3" s="8">
        <f>wzorzec!G3</f>
        <v>65.900000000000006</v>
      </c>
      <c r="H3" s="8">
        <f>wzorzec!H3</f>
        <v>1.8</v>
      </c>
      <c r="I3" s="8">
        <f>wzorzec!I3</f>
        <v>4</v>
      </c>
      <c r="J3" s="8">
        <f>wzorzec!J3</f>
        <v>20.9</v>
      </c>
      <c r="K3" s="8">
        <f>wzorzec!K3</f>
        <v>21</v>
      </c>
      <c r="L3" s="8">
        <f>wzorzec!L3</f>
        <v>0</v>
      </c>
      <c r="M3" s="8">
        <f>wzorzec!M3</f>
        <v>590</v>
      </c>
      <c r="N3">
        <f>wzorzec!N3</f>
        <v>30</v>
      </c>
      <c r="O3">
        <f>wzorzec!O3</f>
        <v>21.2</v>
      </c>
      <c r="P3">
        <f>wzorzec!P3</f>
        <v>18.5</v>
      </c>
      <c r="Q3">
        <f>wzorzec!Q3</f>
        <v>0.31</v>
      </c>
      <c r="R3">
        <f>wzorzec!R3</f>
        <v>2.35</v>
      </c>
      <c r="S3">
        <f>wzorzec!S3</f>
        <v>4.83</v>
      </c>
      <c r="T3">
        <f>wzorzec!T3</f>
        <v>0.14000000000000001</v>
      </c>
      <c r="U3" s="8">
        <f>wzorzec!U3</f>
        <v>10.7</v>
      </c>
      <c r="V3" s="8">
        <f>wzorzec!V3</f>
        <v>19.100000000000001</v>
      </c>
      <c r="W3" s="10">
        <f>wzorzec!W3</f>
        <v>169.6</v>
      </c>
    </row>
    <row r="4" spans="1:23" x14ac:dyDescent="0.2">
      <c r="A4" t="str">
        <f>'dane '!A4</f>
        <v>Belgia</v>
      </c>
      <c r="B4" s="9">
        <f>wzorzec!B4</f>
        <v>13</v>
      </c>
      <c r="C4" s="9">
        <f>wzorzec!C4</f>
        <v>24.5</v>
      </c>
      <c r="D4" s="9">
        <f>wzorzec!D4</f>
        <v>1.4</v>
      </c>
      <c r="E4" s="9">
        <f>wzorzec!E4</f>
        <v>107.5</v>
      </c>
      <c r="F4" s="8">
        <f>wzorzec!F4</f>
        <v>231.76190476190476</v>
      </c>
      <c r="G4" s="8">
        <f>wzorzec!G4</f>
        <v>75.599999999999994</v>
      </c>
      <c r="H4" s="8">
        <f>wzorzec!H4</f>
        <v>6.8</v>
      </c>
      <c r="I4" s="8">
        <f>wzorzec!I4</f>
        <v>3.9</v>
      </c>
      <c r="J4" s="8">
        <f>wzorzec!J4</f>
        <v>19.399999999999999</v>
      </c>
      <c r="K4" s="8">
        <f>wzorzec!K4</f>
        <v>15.1</v>
      </c>
      <c r="L4" s="8">
        <f>wzorzec!L4</f>
        <v>2</v>
      </c>
      <c r="M4" s="8">
        <f>wzorzec!M4</f>
        <v>467</v>
      </c>
      <c r="N4">
        <f>wzorzec!N4</f>
        <v>4.7</v>
      </c>
      <c r="O4">
        <f>wzorzec!O4</f>
        <v>7.6</v>
      </c>
      <c r="P4">
        <f>wzorzec!P4</f>
        <v>3</v>
      </c>
      <c r="Q4">
        <f>wzorzec!Q4</f>
        <v>0.22</v>
      </c>
      <c r="R4">
        <f>wzorzec!R4</f>
        <v>2.1800000000000002</v>
      </c>
      <c r="S4">
        <f>wzorzec!S4</f>
        <v>10.44</v>
      </c>
      <c r="T4">
        <f>wzorzec!T4</f>
        <v>0.18</v>
      </c>
      <c r="U4" s="8">
        <f>wzorzec!U4</f>
        <v>21.9</v>
      </c>
      <c r="V4" s="8">
        <f>wzorzec!V4</f>
        <v>20.2</v>
      </c>
      <c r="W4" s="10">
        <f>wzorzec!W4</f>
        <v>85</v>
      </c>
    </row>
    <row r="5" spans="1:23" x14ac:dyDescent="0.2">
      <c r="A5" t="str">
        <f>'dane '!A5</f>
        <v>Bułgaria</v>
      </c>
      <c r="B5" s="9">
        <f>wzorzec!B5</f>
        <v>34</v>
      </c>
      <c r="C5" s="9">
        <f>wzorzec!C5</f>
        <v>39.6</v>
      </c>
      <c r="D5" s="9">
        <f>wzorzec!D5</f>
        <v>1</v>
      </c>
      <c r="E5" s="9">
        <f>wzorzec!E5</f>
        <v>127.4</v>
      </c>
      <c r="F5" s="8">
        <f>wzorzec!F5</f>
        <v>21</v>
      </c>
      <c r="G5" s="8">
        <f>wzorzec!G5</f>
        <v>45.1</v>
      </c>
      <c r="H5" s="8">
        <f>wzorzec!H5</f>
        <v>59.6</v>
      </c>
      <c r="I5" s="8">
        <f>wzorzec!I5</f>
        <v>8.1999999999999993</v>
      </c>
      <c r="J5" s="8">
        <f>wzorzec!J5</f>
        <v>16.2</v>
      </c>
      <c r="K5" s="8">
        <f>wzorzec!K5</f>
        <v>16.399999999999999</v>
      </c>
      <c r="L5" s="8">
        <f>wzorzec!L5</f>
        <v>-4</v>
      </c>
      <c r="M5" s="8">
        <f>wzorzec!M5</f>
        <v>598</v>
      </c>
      <c r="N5">
        <f>wzorzec!N5</f>
        <v>12.1</v>
      </c>
      <c r="O5">
        <f>wzorzec!O5</f>
        <v>25.9</v>
      </c>
      <c r="P5">
        <f>wzorzec!P5</f>
        <v>0.2</v>
      </c>
      <c r="Q5">
        <f>wzorzec!Q5</f>
        <v>0.77</v>
      </c>
      <c r="R5">
        <f>wzorzec!R5</f>
        <v>2.85</v>
      </c>
      <c r="S5">
        <f>wzorzec!S5</f>
        <v>1</v>
      </c>
      <c r="T5">
        <f>wzorzec!T5</f>
        <v>0.27</v>
      </c>
      <c r="U5" s="8">
        <f>wzorzec!U5</f>
        <v>15.1</v>
      </c>
      <c r="V5" s="8">
        <f>wzorzec!V5</f>
        <v>46.2</v>
      </c>
      <c r="W5" s="10">
        <f>wzorzec!W5</f>
        <v>33.18</v>
      </c>
    </row>
    <row r="6" spans="1:23" x14ac:dyDescent="0.2">
      <c r="A6" t="str">
        <f>'dane '!A6</f>
        <v>Chorwacja</v>
      </c>
      <c r="B6" s="9">
        <f>wzorzec!B6</f>
        <v>37</v>
      </c>
      <c r="C6" s="9">
        <f>wzorzec!C6</f>
        <v>45.7</v>
      </c>
      <c r="D6" s="9">
        <f>wzorzec!D6</f>
        <v>1.1000000000000001</v>
      </c>
      <c r="E6" s="9">
        <f>wzorzec!E6</f>
        <v>82.7</v>
      </c>
      <c r="F6" s="8">
        <f>wzorzec!F6</f>
        <v>430</v>
      </c>
      <c r="G6" s="8">
        <f>wzorzec!G6</f>
        <v>46</v>
      </c>
      <c r="H6" s="8">
        <f>wzorzec!H6</f>
        <v>13.1</v>
      </c>
      <c r="I6" s="8">
        <f>wzorzec!I6</f>
        <v>9.4</v>
      </c>
      <c r="J6" s="8">
        <f>wzorzec!J6</f>
        <v>9.8571428571428577</v>
      </c>
      <c r="K6" s="8">
        <f>wzorzec!K6</f>
        <v>12.3</v>
      </c>
      <c r="L6" s="8">
        <f>wzorzec!L6</f>
        <v>1</v>
      </c>
      <c r="M6" s="8">
        <f>wzorzec!M6</f>
        <v>405</v>
      </c>
      <c r="N6">
        <f>wzorzec!N6</f>
        <v>23.6</v>
      </c>
      <c r="O6">
        <f>wzorzec!O6</f>
        <v>27</v>
      </c>
      <c r="P6">
        <f>wzorzec!P6</f>
        <v>4.1100000000000003</v>
      </c>
      <c r="Q6">
        <f>wzorzec!Q6</f>
        <v>0.85</v>
      </c>
      <c r="R6">
        <f>wzorzec!R6</f>
        <v>2.8</v>
      </c>
      <c r="S6">
        <f>wzorzec!S6</f>
        <v>0</v>
      </c>
      <c r="T6">
        <f>wzorzec!T6</f>
        <v>0.23</v>
      </c>
      <c r="U6" s="8">
        <f>wzorzec!U6</f>
        <v>25.4</v>
      </c>
      <c r="V6" s="8">
        <f>wzorzec!V6</f>
        <v>30.357142857142861</v>
      </c>
      <c r="W6" s="10">
        <f>wzorzec!W6</f>
        <v>48.333333333333336</v>
      </c>
    </row>
    <row r="7" spans="1:23" x14ac:dyDescent="0.2">
      <c r="A7" t="str">
        <f>'dane '!A7</f>
        <v>Cypr</v>
      </c>
      <c r="B7" s="9">
        <f>wzorzec!B7</f>
        <v>28</v>
      </c>
      <c r="C7" s="9">
        <f>wzorzec!C7</f>
        <v>21.5</v>
      </c>
      <c r="D7" s="9">
        <f>wzorzec!D7</f>
        <v>0.5</v>
      </c>
      <c r="E7" s="9">
        <f>wzorzec!E7</f>
        <v>90.6</v>
      </c>
      <c r="F7" s="8">
        <f>wzorzec!F7</f>
        <v>248</v>
      </c>
      <c r="G7" s="8">
        <f>wzorzec!G7</f>
        <v>96.3</v>
      </c>
      <c r="H7" s="8">
        <f>wzorzec!H7</f>
        <v>22</v>
      </c>
      <c r="I7" s="8">
        <f>wzorzec!I7</f>
        <v>4</v>
      </c>
      <c r="J7" s="8">
        <f>wzorzec!J7</f>
        <v>30.6</v>
      </c>
      <c r="K7" s="8">
        <f>wzorzec!K7</f>
        <v>30.7</v>
      </c>
      <c r="L7" s="8">
        <f>wzorzec!L7</f>
        <v>29</v>
      </c>
      <c r="M7" s="8">
        <f>wzorzec!M7</f>
        <v>729</v>
      </c>
      <c r="N7">
        <f>wzorzec!N7</f>
        <v>5.6</v>
      </c>
      <c r="O7">
        <f>wzorzec!O7</f>
        <v>184.3</v>
      </c>
      <c r="P7">
        <f>wzorzec!P7</f>
        <v>2.6</v>
      </c>
      <c r="Q7">
        <f>wzorzec!Q7</f>
        <v>0.4</v>
      </c>
      <c r="R7">
        <f>wzorzec!R7</f>
        <v>2.78</v>
      </c>
      <c r="S7">
        <f>wzorzec!S7</f>
        <v>0.1</v>
      </c>
      <c r="T7">
        <f>wzorzec!T7</f>
        <v>0.09</v>
      </c>
      <c r="U7" s="8">
        <f>wzorzec!U7</f>
        <v>13.8</v>
      </c>
      <c r="V7" s="8">
        <f>wzorzec!V7</f>
        <v>23.5</v>
      </c>
      <c r="W7" s="10">
        <f>wzorzec!W7</f>
        <v>144.90352633826882</v>
      </c>
    </row>
    <row r="8" spans="1:23" x14ac:dyDescent="0.2">
      <c r="A8" t="str">
        <f>'dane '!A8</f>
        <v>Czechy</v>
      </c>
      <c r="B8" s="9">
        <f>wzorzec!B8</f>
        <v>14</v>
      </c>
      <c r="C8" s="9">
        <f>wzorzec!C8</f>
        <v>36.799999999999997</v>
      </c>
      <c r="D8" s="9">
        <f>wzorzec!D8</f>
        <v>1.3</v>
      </c>
      <c r="E8" s="9">
        <f>wzorzec!E8</f>
        <v>136</v>
      </c>
      <c r="F8" s="8">
        <f>wzorzec!F8</f>
        <v>7</v>
      </c>
      <c r="G8" s="8">
        <f>wzorzec!G8</f>
        <v>26.9</v>
      </c>
      <c r="H8" s="8">
        <f>wzorzec!H8</f>
        <v>15.9</v>
      </c>
      <c r="I8" s="8">
        <f>wzorzec!I8</f>
        <v>4</v>
      </c>
      <c r="J8" s="8">
        <f>wzorzec!J8</f>
        <v>18.7</v>
      </c>
      <c r="K8" s="8">
        <f>wzorzec!K8</f>
        <v>16.899999999999999</v>
      </c>
      <c r="L8" s="8">
        <f>wzorzec!L8</f>
        <v>-5</v>
      </c>
      <c r="M8" s="8">
        <f>wzorzec!M8</f>
        <v>317</v>
      </c>
      <c r="N8">
        <f>wzorzec!N8</f>
        <v>9.9</v>
      </c>
      <c r="O8">
        <f>wzorzec!O8</f>
        <v>7</v>
      </c>
      <c r="P8">
        <f>wzorzec!P8</f>
        <v>10.6</v>
      </c>
      <c r="Q8">
        <f>wzorzec!Q8</f>
        <v>0.79</v>
      </c>
      <c r="R8">
        <f>wzorzec!R8</f>
        <v>2.31</v>
      </c>
      <c r="S8">
        <f>wzorzec!S8</f>
        <v>7.24</v>
      </c>
      <c r="T8">
        <f>wzorzec!T8</f>
        <v>0.31</v>
      </c>
      <c r="U8" s="8">
        <f>wzorzec!U8</f>
        <v>16.600000000000001</v>
      </c>
      <c r="V8" s="8">
        <f>wzorzec!V8</f>
        <v>14</v>
      </c>
      <c r="W8" s="10">
        <f>wzorzec!W8</f>
        <v>106.25</v>
      </c>
    </row>
    <row r="9" spans="1:23" x14ac:dyDescent="0.2">
      <c r="A9" t="str">
        <f>'dane '!A9</f>
        <v>Dania</v>
      </c>
      <c r="B9" s="9">
        <f>wzorzec!B9</f>
        <v>9</v>
      </c>
      <c r="C9" s="9">
        <f>wzorzec!C9</f>
        <v>16.600000000000001</v>
      </c>
      <c r="D9" s="9">
        <f>wzorzec!D9</f>
        <v>1.1000000000000001</v>
      </c>
      <c r="E9" s="9">
        <f>wzorzec!E9</f>
        <v>116.3</v>
      </c>
      <c r="F9" s="8">
        <f>wzorzec!F9</f>
        <v>231.76190476190476</v>
      </c>
      <c r="G9" s="8">
        <f>wzorzec!G9</f>
        <v>-19.7</v>
      </c>
      <c r="H9" s="8">
        <f>wzorzec!H9</f>
        <v>2.8</v>
      </c>
      <c r="I9" s="8">
        <f>wzorzec!I9</f>
        <v>6.7</v>
      </c>
      <c r="J9" s="8">
        <f>wzorzec!J9</f>
        <v>19.399999999999999</v>
      </c>
      <c r="K9" s="8">
        <f>wzorzec!K9</f>
        <v>22.5</v>
      </c>
      <c r="L9" s="8">
        <f>wzorzec!L9</f>
        <v>7</v>
      </c>
      <c r="M9" s="8">
        <f>wzorzec!M9</f>
        <v>762</v>
      </c>
      <c r="N9">
        <f>wzorzec!N9</f>
        <v>20</v>
      </c>
      <c r="O9">
        <f>wzorzec!O9</f>
        <v>3.3</v>
      </c>
      <c r="P9">
        <f>wzorzec!P9</f>
        <v>5.9</v>
      </c>
      <c r="Q9">
        <f>wzorzec!Q9</f>
        <v>0.4</v>
      </c>
      <c r="R9">
        <f>wzorzec!R9</f>
        <v>3.99</v>
      </c>
      <c r="S9">
        <f>wzorzec!S9</f>
        <v>1.25</v>
      </c>
      <c r="T9">
        <f>wzorzec!T9</f>
        <v>0.06</v>
      </c>
      <c r="U9" s="8">
        <f>wzorzec!U9</f>
        <v>11.8</v>
      </c>
      <c r="V9" s="8">
        <f>wzorzec!V9</f>
        <v>17.600000000000001</v>
      </c>
      <c r="W9" s="10">
        <f>wzorzec!W9</f>
        <v>68.575000000000003</v>
      </c>
    </row>
    <row r="10" spans="1:23" x14ac:dyDescent="0.2">
      <c r="A10" t="str">
        <f>'dane '!A10</f>
        <v>Estonia</v>
      </c>
      <c r="B10" s="9">
        <f>wzorzec!B10</f>
        <v>18</v>
      </c>
      <c r="C10" s="9">
        <f>wzorzec!C10</f>
        <v>52.5</v>
      </c>
      <c r="D10" s="9">
        <f>wzorzec!D10</f>
        <v>5</v>
      </c>
      <c r="E10" s="9">
        <f>wzorzec!E10</f>
        <v>93.3</v>
      </c>
      <c r="F10" s="8">
        <f>wzorzec!F10</f>
        <v>195</v>
      </c>
      <c r="G10" s="8">
        <f>wzorzec!G10</f>
        <v>22</v>
      </c>
      <c r="H10" s="8">
        <f>wzorzec!H10</f>
        <v>41.1</v>
      </c>
      <c r="I10" s="8">
        <f>wzorzec!I10</f>
        <v>11.6</v>
      </c>
      <c r="J10" s="8">
        <f>wzorzec!J10</f>
        <v>12.7</v>
      </c>
      <c r="K10" s="8">
        <f>wzorzec!K10</f>
        <v>24.7</v>
      </c>
      <c r="L10" s="8">
        <f>wzorzec!L10</f>
        <v>-6</v>
      </c>
      <c r="M10" s="8">
        <f>wzorzec!M10</f>
        <v>339</v>
      </c>
      <c r="N10">
        <f>wzorzec!N10</f>
        <v>23</v>
      </c>
      <c r="O10">
        <f>wzorzec!O10</f>
        <v>9.8000000000000007</v>
      </c>
      <c r="P10">
        <f>wzorzec!P10</f>
        <v>11</v>
      </c>
      <c r="Q10">
        <f>wzorzec!Q10</f>
        <v>0.46</v>
      </c>
      <c r="R10">
        <f>wzorzec!R10</f>
        <v>2.94</v>
      </c>
      <c r="S10">
        <f>wzorzec!S10</f>
        <v>1</v>
      </c>
      <c r="T10">
        <f>wzorzec!T10</f>
        <v>0.15</v>
      </c>
      <c r="U10" s="8">
        <f>wzorzec!U10</f>
        <v>27.4</v>
      </c>
      <c r="V10" s="8">
        <f>wzorzec!V10</f>
        <v>23.4</v>
      </c>
      <c r="W10" s="10">
        <f>wzorzec!W10</f>
        <v>28.25</v>
      </c>
    </row>
    <row r="11" spans="1:23" x14ac:dyDescent="0.2">
      <c r="A11" t="str">
        <f>'dane '!A11</f>
        <v>Finlandia</v>
      </c>
      <c r="B11" s="9">
        <f>wzorzec!B11</f>
        <v>14</v>
      </c>
      <c r="C11" s="9">
        <f>wzorzec!C11</f>
        <v>65.599999999999994</v>
      </c>
      <c r="D11" s="9">
        <f>wzorzec!D11</f>
        <v>10.1</v>
      </c>
      <c r="E11" s="9">
        <f>wzorzec!E11</f>
        <v>117.3</v>
      </c>
      <c r="F11" s="8">
        <f>wzorzec!F11</f>
        <v>231.76190476190476</v>
      </c>
      <c r="G11" s="8">
        <f>wzorzec!G11</f>
        <v>53.6</v>
      </c>
      <c r="H11" s="8">
        <f>wzorzec!H11</f>
        <v>11.1</v>
      </c>
      <c r="I11" s="8">
        <f>wzorzec!I11</f>
        <v>8.6999999999999993</v>
      </c>
      <c r="J11" s="8">
        <f>wzorzec!J11</f>
        <v>14.9</v>
      </c>
      <c r="K11" s="8">
        <f>wzorzec!K11</f>
        <v>32</v>
      </c>
      <c r="L11" s="8">
        <f>wzorzec!L11</f>
        <v>2</v>
      </c>
      <c r="M11" s="8">
        <f>wzorzec!M11</f>
        <v>480</v>
      </c>
      <c r="N11">
        <f>wzorzec!N11</f>
        <v>31.3</v>
      </c>
      <c r="O11">
        <f>wzorzec!O11</f>
        <v>63</v>
      </c>
      <c r="P11">
        <f>wzorzec!P11</f>
        <v>7.2</v>
      </c>
      <c r="Q11">
        <f>wzorzec!Q11</f>
        <v>0.42</v>
      </c>
      <c r="R11">
        <f>wzorzec!R11</f>
        <v>2.5299999999999998</v>
      </c>
      <c r="S11">
        <f>wzorzec!S11</f>
        <v>5.07</v>
      </c>
      <c r="T11">
        <f>wzorzec!T11</f>
        <v>0.34</v>
      </c>
      <c r="U11" s="8">
        <f>wzorzec!U11</f>
        <v>21.5</v>
      </c>
      <c r="V11" s="8">
        <f>wzorzec!V11</f>
        <v>16.899999999999999</v>
      </c>
      <c r="W11" s="10">
        <f>wzorzec!W11</f>
        <v>132.69999999999999</v>
      </c>
    </row>
    <row r="12" spans="1:23" x14ac:dyDescent="0.2">
      <c r="A12" t="str">
        <f>'dane '!A12</f>
        <v>Francja</v>
      </c>
      <c r="B12" s="9">
        <f>wzorzec!B12</f>
        <v>13</v>
      </c>
      <c r="C12" s="9">
        <f>wzorzec!C12</f>
        <v>29.9</v>
      </c>
      <c r="D12" s="9">
        <f>wzorzec!D12</f>
        <v>1.4</v>
      </c>
      <c r="E12" s="9">
        <f>wzorzec!E12</f>
        <v>123</v>
      </c>
      <c r="F12" s="8">
        <f>wzorzec!F12</f>
        <v>686</v>
      </c>
      <c r="G12" s="8">
        <f>wzorzec!G12</f>
        <v>50.8</v>
      </c>
      <c r="H12" s="8">
        <f>wzorzec!H12</f>
        <v>4.5999999999999996</v>
      </c>
      <c r="I12" s="8">
        <f>wzorzec!I12</f>
        <v>4.8</v>
      </c>
      <c r="J12" s="8">
        <f>wzorzec!J12</f>
        <v>18.899999999999999</v>
      </c>
      <c r="K12" s="8">
        <f>wzorzec!K12</f>
        <v>12.4</v>
      </c>
      <c r="L12" s="8">
        <f>wzorzec!L12</f>
        <v>-2</v>
      </c>
      <c r="M12" s="8">
        <f>wzorzec!M12</f>
        <v>535</v>
      </c>
      <c r="N12">
        <f>wzorzec!N12</f>
        <v>12.3</v>
      </c>
      <c r="O12">
        <f>wzorzec!O12</f>
        <v>132.4</v>
      </c>
      <c r="P12">
        <f>wzorzec!P12</f>
        <v>1.9</v>
      </c>
      <c r="Q12">
        <f>wzorzec!Q12</f>
        <v>0.14000000000000001</v>
      </c>
      <c r="R12">
        <f>wzorzec!R12</f>
        <v>1.87</v>
      </c>
      <c r="S12">
        <f>wzorzec!S12</f>
        <v>33.06</v>
      </c>
      <c r="T12">
        <f>wzorzec!T12</f>
        <v>0.36</v>
      </c>
      <c r="U12" s="8">
        <f>wzorzec!U12</f>
        <v>23.6</v>
      </c>
      <c r="V12" s="8">
        <f>wzorzec!V12</f>
        <v>18.5</v>
      </c>
      <c r="W12" s="10">
        <f>wzorzec!W12</f>
        <v>418.8</v>
      </c>
    </row>
    <row r="13" spans="1:23" x14ac:dyDescent="0.2">
      <c r="A13" t="str">
        <f>'dane '!A13</f>
        <v>Grecja</v>
      </c>
      <c r="B13" s="9">
        <f>wzorzec!B13</f>
        <v>27</v>
      </c>
      <c r="C13" s="9">
        <f>wzorzec!C13</f>
        <v>30.7</v>
      </c>
      <c r="D13" s="9">
        <f>wzorzec!D13</f>
        <v>1</v>
      </c>
      <c r="E13" s="9">
        <f>wzorzec!E13</f>
        <v>97.7</v>
      </c>
      <c r="F13" s="8">
        <f>wzorzec!F13</f>
        <v>269</v>
      </c>
      <c r="G13" s="8">
        <f>wzorzec!G13</f>
        <v>67.599999999999994</v>
      </c>
      <c r="H13" s="8">
        <f>wzorzec!H13</f>
        <v>38.1</v>
      </c>
      <c r="I13" s="8">
        <f>wzorzec!I13</f>
        <v>8.4</v>
      </c>
      <c r="J13" s="8">
        <f>wzorzec!J13</f>
        <v>23.5</v>
      </c>
      <c r="K13" s="8">
        <f>wzorzec!K13</f>
        <v>17.8</v>
      </c>
      <c r="L13" s="8">
        <f>wzorzec!L13</f>
        <v>3</v>
      </c>
      <c r="M13" s="8">
        <f>wzorzec!M13</f>
        <v>464</v>
      </c>
      <c r="N13">
        <f>wzorzec!N13</f>
        <v>8.5</v>
      </c>
      <c r="O13">
        <f>wzorzec!O13</f>
        <v>11.8</v>
      </c>
      <c r="P13">
        <f>wzorzec!P13</f>
        <v>8.5</v>
      </c>
      <c r="Q13">
        <f>wzorzec!Q13</f>
        <v>0.4</v>
      </c>
      <c r="R13">
        <f>wzorzec!R13</f>
        <v>2.08</v>
      </c>
      <c r="S13">
        <f>wzorzec!S13</f>
        <v>0</v>
      </c>
      <c r="T13">
        <f>wzorzec!T13</f>
        <v>0.16</v>
      </c>
      <c r="U13" s="8">
        <f>wzorzec!U13</f>
        <v>25.7</v>
      </c>
      <c r="V13" s="8">
        <f>wzorzec!V13</f>
        <v>27.6</v>
      </c>
      <c r="W13" s="10">
        <f>wzorzec!W13</f>
        <v>145.53229055046864</v>
      </c>
    </row>
    <row r="14" spans="1:23" x14ac:dyDescent="0.2">
      <c r="A14" t="str">
        <f>'dane '!A14</f>
        <v>Hiszpania</v>
      </c>
      <c r="B14" s="9">
        <f>wzorzec!B14</f>
        <v>27</v>
      </c>
      <c r="C14" s="9">
        <f>wzorzec!C14</f>
        <v>25.6</v>
      </c>
      <c r="D14" s="9">
        <f>wzorzec!D14</f>
        <v>0.8</v>
      </c>
      <c r="E14" s="9">
        <f>wzorzec!E14</f>
        <v>129.6</v>
      </c>
      <c r="F14" s="8">
        <f>wzorzec!F14</f>
        <v>82</v>
      </c>
      <c r="G14" s="8">
        <f>wzorzec!G14</f>
        <v>79.099999999999994</v>
      </c>
      <c r="H14" s="8">
        <f>wzorzec!H14</f>
        <v>9.9</v>
      </c>
      <c r="I14" s="8">
        <f>wzorzec!I14</f>
        <v>4.2</v>
      </c>
      <c r="J14" s="8">
        <f>wzorzec!J14</f>
        <v>22.4</v>
      </c>
      <c r="K14" s="8">
        <f>wzorzec!K14</f>
        <v>14.3</v>
      </c>
      <c r="L14" s="8">
        <f>wzorzec!L14</f>
        <v>-1</v>
      </c>
      <c r="M14" s="8">
        <f>wzorzec!M14</f>
        <v>542</v>
      </c>
      <c r="N14">
        <f>wzorzec!N14</f>
        <v>13</v>
      </c>
      <c r="O14">
        <f>wzorzec!O14</f>
        <v>112.9</v>
      </c>
      <c r="P14">
        <f>wzorzec!P14</f>
        <v>6.6</v>
      </c>
      <c r="Q14">
        <f>wzorzec!Q14</f>
        <v>0.25</v>
      </c>
      <c r="R14">
        <f>wzorzec!R14</f>
        <v>1.61</v>
      </c>
      <c r="S14">
        <f>wzorzec!S14</f>
        <v>19.38</v>
      </c>
      <c r="T14">
        <f>wzorzec!T14</f>
        <v>0.27</v>
      </c>
      <c r="U14" s="8">
        <f>wzorzec!U14</f>
        <v>37.700000000000003</v>
      </c>
      <c r="V14" s="8">
        <f>wzorzec!V14</f>
        <v>24.7</v>
      </c>
      <c r="W14" s="10">
        <f>wzorzec!W14</f>
        <v>259.75</v>
      </c>
    </row>
    <row r="15" spans="1:23" x14ac:dyDescent="0.2">
      <c r="A15" t="str">
        <f>'dane '!A15</f>
        <v>Holandia</v>
      </c>
      <c r="B15" s="9">
        <f>wzorzec!B15</f>
        <v>14</v>
      </c>
      <c r="C15" s="9">
        <f>wzorzec!C15</f>
        <v>11.8</v>
      </c>
      <c r="D15" s="9">
        <f>wzorzec!D15</f>
        <v>10.4</v>
      </c>
      <c r="E15" s="9">
        <f>wzorzec!E15</f>
        <v>117.8</v>
      </c>
      <c r="F15" s="8">
        <f>wzorzec!F15</f>
        <v>2</v>
      </c>
      <c r="G15" s="8">
        <f>wzorzec!G15</f>
        <v>36.200000000000003</v>
      </c>
      <c r="H15" s="8">
        <f>wzorzec!H15</f>
        <v>2.2999999999999998</v>
      </c>
      <c r="I15" s="8">
        <f>wzorzec!I15</f>
        <v>1.9</v>
      </c>
      <c r="J15" s="8">
        <f>wzorzec!J15</f>
        <v>25.3</v>
      </c>
      <c r="K15" s="8">
        <f>wzorzec!K15</f>
        <v>11.6</v>
      </c>
      <c r="L15" s="8">
        <f>wzorzec!L15</f>
        <v>6</v>
      </c>
      <c r="M15" s="8">
        <f>wzorzec!M15</f>
        <v>589</v>
      </c>
      <c r="N15">
        <f>wzorzec!N15</f>
        <v>4.3</v>
      </c>
      <c r="O15">
        <f>wzorzec!O15</f>
        <v>0.4</v>
      </c>
      <c r="P15">
        <f>wzorzec!P15</f>
        <v>2.6</v>
      </c>
      <c r="Q15">
        <f>wzorzec!Q15</f>
        <v>0.28999999999999998</v>
      </c>
      <c r="R15">
        <f>wzorzec!R15</f>
        <v>3.51</v>
      </c>
      <c r="S15">
        <f>wzorzec!S15</f>
        <v>10.09</v>
      </c>
      <c r="T15">
        <f>wzorzec!T15</f>
        <v>0.21</v>
      </c>
      <c r="U15" s="8">
        <f>wzorzec!U15</f>
        <v>10.199999999999999</v>
      </c>
      <c r="V15" s="8">
        <f>wzorzec!V15</f>
        <v>15.1</v>
      </c>
      <c r="W15" s="10">
        <f>wzorzec!W15</f>
        <v>130.75</v>
      </c>
    </row>
    <row r="16" spans="1:23" x14ac:dyDescent="0.2">
      <c r="A16" t="str">
        <f>'dane '!A16</f>
        <v>Irlandia</v>
      </c>
      <c r="B16" s="9">
        <f>wzorzec!B16</f>
        <v>13</v>
      </c>
      <c r="C16" s="9">
        <f>wzorzec!C16</f>
        <v>10.8</v>
      </c>
      <c r="D16" s="9">
        <f>wzorzec!D16</f>
        <v>2.2999999999999998</v>
      </c>
      <c r="E16" s="9">
        <f>wzorzec!E16</f>
        <v>139.30000000000001</v>
      </c>
      <c r="F16" s="8">
        <f>wzorzec!F16</f>
        <v>95</v>
      </c>
      <c r="G16" s="8">
        <f>wzorzec!G16</f>
        <v>88.5</v>
      </c>
      <c r="H16" s="8">
        <f>wzorzec!H16</f>
        <v>7.6</v>
      </c>
      <c r="I16" s="8">
        <f>wzorzec!I16</f>
        <v>6</v>
      </c>
      <c r="J16" s="8">
        <f>wzorzec!J16</f>
        <v>10.4</v>
      </c>
      <c r="K16" s="8">
        <f>wzorzec!K16</f>
        <v>27.1</v>
      </c>
      <c r="L16" s="8">
        <f>wzorzec!L16</f>
        <v>0</v>
      </c>
      <c r="M16" s="8">
        <f>wzorzec!M16</f>
        <v>651</v>
      </c>
      <c r="N16">
        <f>wzorzec!N16</f>
        <v>5.0999999999999996</v>
      </c>
      <c r="O16">
        <f>wzorzec!O16</f>
        <v>12.7</v>
      </c>
      <c r="P16">
        <f>wzorzec!P16</f>
        <v>1.1000000000000001</v>
      </c>
      <c r="Q16">
        <f>wzorzec!Q16</f>
        <v>0.4</v>
      </c>
      <c r="R16">
        <f>wzorzec!R16</f>
        <v>2.2599999999999998</v>
      </c>
      <c r="S16">
        <f>wzorzec!S16</f>
        <v>2.83</v>
      </c>
      <c r="T16">
        <f>wzorzec!T16</f>
        <v>0.08</v>
      </c>
      <c r="U16" s="8">
        <f>wzorzec!U16</f>
        <v>24.5</v>
      </c>
      <c r="V16" s="8">
        <f>wzorzec!V16</f>
        <v>25.7</v>
      </c>
      <c r="W16" s="10">
        <f>wzorzec!W16</f>
        <v>21.266666666666666</v>
      </c>
    </row>
    <row r="17" spans="1:23" x14ac:dyDescent="0.2">
      <c r="A17" t="str">
        <f>'dane '!A17</f>
        <v>Litwa</v>
      </c>
      <c r="B17" s="9">
        <f>wzorzec!B17</f>
        <v>12</v>
      </c>
      <c r="C17" s="9">
        <f>wzorzec!C17</f>
        <v>34.6</v>
      </c>
      <c r="D17" s="9">
        <f>wzorzec!D17</f>
        <v>2.6</v>
      </c>
      <c r="E17" s="9">
        <f>wzorzec!E17</f>
        <v>125.8</v>
      </c>
      <c r="F17" s="8">
        <f>wzorzec!F17</f>
        <v>163</v>
      </c>
      <c r="G17" s="8">
        <f>wzorzec!G17</f>
        <v>49.9</v>
      </c>
      <c r="H17" s="8">
        <f>wzorzec!H17</f>
        <v>7</v>
      </c>
      <c r="I17" s="8">
        <f>wzorzec!I17</f>
        <v>8.6999999999999993</v>
      </c>
      <c r="J17" s="8">
        <f>wzorzec!J17</f>
        <v>15.7</v>
      </c>
      <c r="K17" s="8">
        <f>wzorzec!K17</f>
        <v>11</v>
      </c>
      <c r="L17" s="8">
        <f>wzorzec!L17</f>
        <v>-1</v>
      </c>
      <c r="M17" s="8">
        <f>wzorzec!M17</f>
        <v>381</v>
      </c>
      <c r="N17">
        <f>wzorzec!N17</f>
        <v>19.8</v>
      </c>
      <c r="O17">
        <f>wzorzec!O17</f>
        <v>10</v>
      </c>
      <c r="P17">
        <f>wzorzec!P17</f>
        <v>4.8</v>
      </c>
      <c r="Q17">
        <f>wzorzec!Q17</f>
        <v>0.45</v>
      </c>
      <c r="R17">
        <f>wzorzec!R17</f>
        <v>2.02</v>
      </c>
      <c r="S17">
        <f>wzorzec!S17</f>
        <v>0</v>
      </c>
      <c r="T17">
        <f>wzorzec!T17</f>
        <v>0.19</v>
      </c>
      <c r="U17" s="8">
        <f>wzorzec!U17</f>
        <v>29.6</v>
      </c>
      <c r="V17" s="8">
        <f>wzorzec!V17</f>
        <v>29.6</v>
      </c>
      <c r="W17" s="10">
        <f>wzorzec!W17</f>
        <v>36.933333333333337</v>
      </c>
    </row>
    <row r="18" spans="1:23" x14ac:dyDescent="0.2">
      <c r="A18" t="str">
        <f>'dane '!A18</f>
        <v>Luksemburg</v>
      </c>
      <c r="B18" s="9">
        <f>wzorzec!B18</f>
        <v>18</v>
      </c>
      <c r="C18" s="9">
        <f>wzorzec!C18</f>
        <v>33.6</v>
      </c>
      <c r="D18" s="9">
        <f>wzorzec!D18</f>
        <v>0.3</v>
      </c>
      <c r="E18" s="9">
        <f>wzorzec!E18</f>
        <v>128.19999999999999</v>
      </c>
      <c r="F18" s="8">
        <f>wzorzec!F18</f>
        <v>150</v>
      </c>
      <c r="G18" s="8">
        <f>wzorzec!G18</f>
        <v>97.5</v>
      </c>
      <c r="H18" s="8">
        <f>wzorzec!H18</f>
        <v>3.5</v>
      </c>
      <c r="I18" s="8">
        <f>wzorzec!I18</f>
        <v>4.9000000000000004</v>
      </c>
      <c r="J18" s="8">
        <f>wzorzec!J18</f>
        <v>21.2</v>
      </c>
      <c r="K18" s="8">
        <f>wzorzec!K18</f>
        <v>21.8</v>
      </c>
      <c r="L18" s="8">
        <f>wzorzec!L18</f>
        <v>4</v>
      </c>
      <c r="M18" s="8">
        <f>wzorzec!M18</f>
        <v>679</v>
      </c>
      <c r="N18">
        <f>wzorzec!N18</f>
        <v>2.9</v>
      </c>
      <c r="O18">
        <f>wzorzec!O18</f>
        <v>1.1000000000000001</v>
      </c>
      <c r="P18">
        <f>wzorzec!P18</f>
        <v>2.7</v>
      </c>
      <c r="Q18">
        <f>wzorzec!Q18</f>
        <v>0.4</v>
      </c>
      <c r="R18">
        <f>wzorzec!R18</f>
        <v>2.52</v>
      </c>
      <c r="S18">
        <f>wzorzec!S18</f>
        <v>5.35</v>
      </c>
      <c r="T18">
        <f>wzorzec!T18</f>
        <v>0.27</v>
      </c>
      <c r="U18" s="8">
        <f>wzorzec!U18</f>
        <v>16.5</v>
      </c>
      <c r="V18" s="8">
        <f>wzorzec!V18</f>
        <v>17.8</v>
      </c>
      <c r="W18" s="10">
        <f>wzorzec!W18</f>
        <v>8.8000000000000007</v>
      </c>
    </row>
    <row r="19" spans="1:23" x14ac:dyDescent="0.2">
      <c r="A19" t="str">
        <f>'dane '!A19</f>
        <v>Łotwa</v>
      </c>
      <c r="B19" s="9">
        <f>wzorzec!B19</f>
        <v>11</v>
      </c>
      <c r="C19" s="9">
        <f>wzorzec!C19</f>
        <v>49.1</v>
      </c>
      <c r="D19" s="9">
        <f>wzorzec!D19</f>
        <v>2.9</v>
      </c>
      <c r="E19" s="9">
        <f>wzorzec!E19</f>
        <v>164.2</v>
      </c>
      <c r="F19" s="8">
        <f>wzorzec!F19</f>
        <v>1</v>
      </c>
      <c r="G19" s="8">
        <f>wzorzec!G19</f>
        <v>60.4</v>
      </c>
      <c r="H19" s="8">
        <f>wzorzec!H19</f>
        <v>3</v>
      </c>
      <c r="I19" s="8">
        <f>wzorzec!I19</f>
        <v>12.3</v>
      </c>
      <c r="J19" s="8">
        <f>wzorzec!J19</f>
        <v>19.3</v>
      </c>
      <c r="K19" s="8">
        <f>wzorzec!K19</f>
        <v>14.9</v>
      </c>
      <c r="L19" s="8">
        <f>wzorzec!L19</f>
        <v>1</v>
      </c>
      <c r="M19" s="8">
        <f>wzorzec!M19</f>
        <v>352</v>
      </c>
      <c r="N19">
        <f>wzorzec!N19</f>
        <v>34.299999999999997</v>
      </c>
      <c r="O19">
        <f>wzorzec!O19</f>
        <v>23.9</v>
      </c>
      <c r="P19">
        <f>wzorzec!P19</f>
        <v>8.6999999999999993</v>
      </c>
      <c r="Q19">
        <f>wzorzec!Q19</f>
        <v>0.42</v>
      </c>
      <c r="R19">
        <f>wzorzec!R19</f>
        <v>2.66</v>
      </c>
      <c r="S19">
        <f>wzorzec!S19</f>
        <v>2</v>
      </c>
      <c r="T19">
        <f>wzorzec!T19</f>
        <v>0.11</v>
      </c>
      <c r="U19" s="8">
        <f>wzorzec!U19</f>
        <v>33.299999999999997</v>
      </c>
      <c r="V19" s="8">
        <f>wzorzec!V19</f>
        <v>37.9</v>
      </c>
      <c r="W19" s="10">
        <f>wzorzec!W19</f>
        <v>29.6</v>
      </c>
    </row>
    <row r="20" spans="1:23" x14ac:dyDescent="0.2">
      <c r="A20" t="str">
        <f>'dane '!A20</f>
        <v>Malta</v>
      </c>
      <c r="B20" s="9">
        <f>wzorzec!B20</f>
        <v>13</v>
      </c>
      <c r="C20" s="9">
        <f>wzorzec!C20</f>
        <v>4.75</v>
      </c>
      <c r="D20" s="9">
        <f>wzorzec!D20</f>
        <v>1.35</v>
      </c>
      <c r="E20" s="9">
        <f>wzorzec!E20</f>
        <v>128.19999999999999</v>
      </c>
      <c r="F20" s="8">
        <f>wzorzec!F20</f>
        <v>231.76190476190476</v>
      </c>
      <c r="G20" s="8">
        <f>wzorzec!G20</f>
        <v>99.9</v>
      </c>
      <c r="H20" s="8">
        <f>wzorzec!H20</f>
        <v>19.399999999999999</v>
      </c>
      <c r="I20" s="8">
        <f>wzorzec!I20</f>
        <v>5.4</v>
      </c>
      <c r="J20" s="8">
        <f>wzorzec!J20</f>
        <v>28.2</v>
      </c>
      <c r="K20" s="8">
        <f>wzorzec!K20</f>
        <v>8.1999999999999993</v>
      </c>
      <c r="L20" s="8">
        <f>wzorzec!L20</f>
        <v>36</v>
      </c>
      <c r="M20" s="8">
        <f>wzorzec!M20</f>
        <v>649</v>
      </c>
      <c r="N20">
        <f>wzorzec!N20</f>
        <v>0.2</v>
      </c>
      <c r="O20">
        <f>wzorzec!O20</f>
        <v>0</v>
      </c>
      <c r="P20">
        <f>wzorzec!P20</f>
        <v>0.5</v>
      </c>
      <c r="Q20">
        <f>wzorzec!Q20</f>
        <v>0.4</v>
      </c>
      <c r="R20">
        <f>wzorzec!R20</f>
        <v>3.16</v>
      </c>
      <c r="S20">
        <f>wzorzec!S20</f>
        <v>0</v>
      </c>
      <c r="T20">
        <f>wzorzec!T20</f>
        <v>0.02</v>
      </c>
      <c r="U20" s="8">
        <f>wzorzec!U20</f>
        <v>15.2</v>
      </c>
      <c r="V20" s="8">
        <f>wzorzec!V20</f>
        <v>20.3</v>
      </c>
      <c r="W20" s="10">
        <f>wzorzec!W20</f>
        <v>143.91419305977459</v>
      </c>
    </row>
    <row r="21" spans="1:23" x14ac:dyDescent="0.2">
      <c r="A21" t="str">
        <f>'dane '!A21</f>
        <v>Niemcy</v>
      </c>
      <c r="B21" s="9">
        <f>wzorzec!B21</f>
        <v>15</v>
      </c>
      <c r="C21" s="9">
        <f>wzorzec!C21</f>
        <v>32.299999999999997</v>
      </c>
      <c r="D21" s="9">
        <f>wzorzec!D21</f>
        <v>1.8</v>
      </c>
      <c r="E21" s="9">
        <f>wzorzec!E21</f>
        <v>120.8</v>
      </c>
      <c r="F21" s="8">
        <f>wzorzec!F21</f>
        <v>778</v>
      </c>
      <c r="G21" s="8">
        <f>wzorzec!G21</f>
        <v>61.3</v>
      </c>
      <c r="H21" s="8">
        <f>wzorzec!H21</f>
        <v>4.8</v>
      </c>
      <c r="I21" s="8">
        <f>wzorzec!I21</f>
        <v>2.7</v>
      </c>
      <c r="J21" s="8">
        <f>wzorzec!J21</f>
        <v>25.8</v>
      </c>
      <c r="K21" s="8">
        <f>wzorzec!K21</f>
        <v>15.4</v>
      </c>
      <c r="L21" s="8">
        <f>wzorzec!L21</f>
        <v>-5</v>
      </c>
      <c r="M21" s="8">
        <f>wzorzec!M21</f>
        <v>592</v>
      </c>
      <c r="N21">
        <f>wzorzec!N21</f>
        <v>9.9</v>
      </c>
      <c r="O21">
        <f>wzorzec!O21</f>
        <v>28.4</v>
      </c>
      <c r="P21">
        <f>wzorzec!P21</f>
        <v>5.6</v>
      </c>
      <c r="Q21">
        <f>wzorzec!Q21</f>
        <v>0.5</v>
      </c>
      <c r="R21">
        <f>wzorzec!R21</f>
        <v>2.2599999999999998</v>
      </c>
      <c r="S21">
        <f>wzorzec!S21</f>
        <v>92.88</v>
      </c>
      <c r="T21">
        <f>wzorzec!T21</f>
        <v>0.4</v>
      </c>
      <c r="U21" s="8">
        <f>wzorzec!U21</f>
        <v>11.1</v>
      </c>
      <c r="V21" s="8">
        <f>wzorzec!V21</f>
        <v>20</v>
      </c>
      <c r="W21" s="10">
        <f>wzorzec!W21</f>
        <v>348</v>
      </c>
    </row>
    <row r="22" spans="1:23" x14ac:dyDescent="0.2">
      <c r="A22" t="str">
        <f>'dane '!A22</f>
        <v>Polska</v>
      </c>
      <c r="B22" s="9">
        <f>wzorzec!B22</f>
        <v>19</v>
      </c>
      <c r="C22" s="9">
        <f>wzorzec!C22</f>
        <v>31.6</v>
      </c>
      <c r="D22" s="9">
        <f>wzorzec!D22</f>
        <v>1.8</v>
      </c>
      <c r="E22" s="9">
        <f>wzorzec!E22</f>
        <v>123.8</v>
      </c>
      <c r="F22" s="8">
        <f>wzorzec!F22</f>
        <v>231.76190476190476</v>
      </c>
      <c r="G22" s="8">
        <f>wzorzec!G22</f>
        <v>31.6</v>
      </c>
      <c r="H22" s="8">
        <f>wzorzec!H22</f>
        <v>21.1</v>
      </c>
      <c r="I22" s="8">
        <f>wzorzec!I22</f>
        <v>6.6</v>
      </c>
      <c r="J22" s="8">
        <f>wzorzec!J22</f>
        <v>17.7</v>
      </c>
      <c r="K22" s="8">
        <f>wzorzec!K22</f>
        <v>16.2</v>
      </c>
      <c r="L22" s="8">
        <f>wzorzec!L22</f>
        <v>4</v>
      </c>
      <c r="M22" s="8">
        <f>wzorzec!M22</f>
        <v>316</v>
      </c>
      <c r="N22">
        <f>wzorzec!N22</f>
        <v>8.6999999999999993</v>
      </c>
      <c r="O22">
        <f>wzorzec!O22</f>
        <v>48.7</v>
      </c>
      <c r="P22">
        <f>wzorzec!P22</f>
        <v>2.2999999999999998</v>
      </c>
      <c r="Q22">
        <f>wzorzec!Q22</f>
        <v>0.8</v>
      </c>
      <c r="R22">
        <f>wzorzec!R22</f>
        <v>2.5099999999999998</v>
      </c>
      <c r="S22">
        <f>wzorzec!S22</f>
        <v>20.170000000000002</v>
      </c>
      <c r="T22">
        <f>wzorzec!T22</f>
        <v>0.23</v>
      </c>
      <c r="U22" s="8">
        <f>wzorzec!U22</f>
        <v>20.6</v>
      </c>
      <c r="V22" s="8">
        <f>wzorzec!V22</f>
        <v>27.8</v>
      </c>
      <c r="W22" s="10">
        <f>wzorzec!W22</f>
        <v>442.83333333333331</v>
      </c>
    </row>
    <row r="23" spans="1:23" x14ac:dyDescent="0.2">
      <c r="A23" t="str">
        <f>'dane '!A23</f>
        <v>Portugalia</v>
      </c>
      <c r="B23" s="9">
        <f>wzorzec!B23</f>
        <v>21</v>
      </c>
      <c r="C23" s="9">
        <f>wzorzec!C23</f>
        <v>27</v>
      </c>
      <c r="D23" s="9">
        <f>wzorzec!D23</f>
        <v>1.2</v>
      </c>
      <c r="E23" s="9">
        <f>wzorzec!E23</f>
        <v>100.4</v>
      </c>
      <c r="F23" s="8">
        <f>wzorzec!F23</f>
        <v>175</v>
      </c>
      <c r="G23" s="8">
        <f>wzorzec!G23</f>
        <v>81.400000000000006</v>
      </c>
      <c r="H23" s="8">
        <f>wzorzec!H23</f>
        <v>7.5</v>
      </c>
      <c r="I23" s="8">
        <f>wzorzec!I23</f>
        <v>6.9</v>
      </c>
      <c r="J23" s="8">
        <f>wzorzec!J23</f>
        <v>23.9</v>
      </c>
      <c r="K23" s="8">
        <f>wzorzec!K23</f>
        <v>20</v>
      </c>
      <c r="L23" s="8">
        <f>wzorzec!L23</f>
        <v>4</v>
      </c>
      <c r="M23" s="8">
        <f>wzorzec!M23</f>
        <v>520</v>
      </c>
      <c r="N23">
        <f>wzorzec!N23</f>
        <v>24.4</v>
      </c>
      <c r="O23">
        <f>wzorzec!O23</f>
        <v>59.3</v>
      </c>
      <c r="P23">
        <f>wzorzec!P23</f>
        <v>4.3</v>
      </c>
      <c r="Q23">
        <f>wzorzec!Q23</f>
        <v>0.25</v>
      </c>
      <c r="R23">
        <f>wzorzec!R23</f>
        <v>2.44</v>
      </c>
      <c r="S23">
        <f>wzorzec!S23</f>
        <v>0</v>
      </c>
      <c r="T23">
        <f>wzorzec!T23</f>
        <v>0.12</v>
      </c>
      <c r="U23" s="8">
        <f>wzorzec!U23</f>
        <v>25.3</v>
      </c>
      <c r="V23" s="8">
        <f>wzorzec!V23</f>
        <v>24.9</v>
      </c>
      <c r="W23" s="10">
        <f>wzorzec!W23</f>
        <v>95.699999999999989</v>
      </c>
    </row>
    <row r="24" spans="1:23" x14ac:dyDescent="0.2">
      <c r="A24" t="str">
        <f>'dane '!A24</f>
        <v>Rumunia</v>
      </c>
      <c r="B24" s="9">
        <f>wzorzec!B24</f>
        <v>18</v>
      </c>
      <c r="C24" s="9">
        <f>wzorzec!C24</f>
        <v>32.049999999999997</v>
      </c>
      <c r="D24" s="9">
        <f>wzorzec!D24</f>
        <v>1.6</v>
      </c>
      <c r="E24" s="9">
        <f>wzorzec!E24</f>
        <v>62.1</v>
      </c>
      <c r="F24" s="8">
        <f>wzorzec!F24</f>
        <v>199</v>
      </c>
      <c r="G24" s="8">
        <f>wzorzec!G24</f>
        <v>20.3</v>
      </c>
      <c r="H24" s="8">
        <f>wzorzec!H24</f>
        <v>21.8</v>
      </c>
      <c r="I24" s="8">
        <f>wzorzec!I24</f>
        <v>8</v>
      </c>
      <c r="J24" s="8">
        <f>wzorzec!J24</f>
        <v>35.1</v>
      </c>
      <c r="K24" s="8">
        <f>wzorzec!K24</f>
        <v>21.2</v>
      </c>
      <c r="L24" s="8">
        <f>wzorzec!L24</f>
        <v>1</v>
      </c>
      <c r="M24" s="8">
        <f>wzorzec!M24</f>
        <v>381</v>
      </c>
      <c r="N24">
        <f>wzorzec!N24</f>
        <v>22.7</v>
      </c>
      <c r="O24">
        <f>wzorzec!O24</f>
        <v>32</v>
      </c>
      <c r="P24">
        <f>wzorzec!P24</f>
        <v>1.2</v>
      </c>
      <c r="Q24">
        <f>wzorzec!Q24</f>
        <v>0.69</v>
      </c>
      <c r="R24">
        <f>wzorzec!R24</f>
        <v>1.81</v>
      </c>
      <c r="S24">
        <f>wzorzec!S24</f>
        <v>5.34</v>
      </c>
      <c r="T24">
        <f>wzorzec!T24</f>
        <v>0.16</v>
      </c>
      <c r="U24" s="8">
        <f>wzorzec!U24</f>
        <v>20</v>
      </c>
      <c r="V24" s="8">
        <f>wzorzec!V24</f>
        <v>43</v>
      </c>
      <c r="W24" s="10">
        <f>wzorzec!W24</f>
        <v>182</v>
      </c>
    </row>
    <row r="25" spans="1:23" x14ac:dyDescent="0.2">
      <c r="A25" t="str">
        <f>'dane '!A25</f>
        <v>Słowacja</v>
      </c>
      <c r="B25" s="9">
        <f>wzorzec!B25</f>
        <v>29</v>
      </c>
      <c r="C25" s="9">
        <f>wzorzec!C25</f>
        <v>43.8</v>
      </c>
      <c r="D25" s="9">
        <f>wzorzec!D25</f>
        <v>1.1000000000000001</v>
      </c>
      <c r="E25" s="9">
        <f>wzorzec!E25</f>
        <v>113.9</v>
      </c>
      <c r="F25" s="8">
        <f>wzorzec!F25</f>
        <v>1</v>
      </c>
      <c r="G25" s="8">
        <f>wzorzec!G25</f>
        <v>66.5</v>
      </c>
      <c r="H25" s="8">
        <f>wzorzec!H25</f>
        <v>12.6</v>
      </c>
      <c r="I25" s="8">
        <f>wzorzec!I25</f>
        <v>6.6</v>
      </c>
      <c r="J25" s="8">
        <f>wzorzec!J25</f>
        <v>21.9</v>
      </c>
      <c r="K25" s="8">
        <f>wzorzec!K25</f>
        <v>13.6</v>
      </c>
      <c r="L25" s="8">
        <f>wzorzec!L25</f>
        <v>-5</v>
      </c>
      <c r="M25" s="8">
        <f>wzorzec!M25</f>
        <v>307</v>
      </c>
      <c r="N25">
        <f>wzorzec!N25</f>
        <v>9.4</v>
      </c>
      <c r="O25">
        <f>wzorzec!O25</f>
        <v>39.1</v>
      </c>
      <c r="P25">
        <f>wzorzec!P25</f>
        <v>7.5</v>
      </c>
      <c r="Q25">
        <f>wzorzec!Q25</f>
        <v>0.61</v>
      </c>
      <c r="R25">
        <f>wzorzec!R25</f>
        <v>1.91</v>
      </c>
      <c r="S25">
        <f>wzorzec!S25</f>
        <v>1</v>
      </c>
      <c r="T25">
        <f>wzorzec!T25</f>
        <v>0.16</v>
      </c>
      <c r="U25" s="8">
        <f>wzorzec!U25</f>
        <v>27.6</v>
      </c>
      <c r="V25" s="8">
        <f>wzorzec!V25</f>
        <v>19.600000000000001</v>
      </c>
      <c r="W25" s="10">
        <f>wzorzec!W25</f>
        <v>144.01113543840199</v>
      </c>
    </row>
    <row r="26" spans="1:23" x14ac:dyDescent="0.2">
      <c r="A26" t="str">
        <f>'dane '!A26</f>
        <v>Słowenia</v>
      </c>
      <c r="B26" s="9">
        <f>wzorzec!B26</f>
        <v>36</v>
      </c>
      <c r="C26" s="9">
        <f>wzorzec!C26</f>
        <v>61</v>
      </c>
      <c r="D26" s="9">
        <f>wzorzec!D26</f>
        <v>0.6</v>
      </c>
      <c r="E26" s="9">
        <f>wzorzec!E26</f>
        <v>126.4</v>
      </c>
      <c r="F26" s="8">
        <f>wzorzec!F26</f>
        <v>0</v>
      </c>
      <c r="G26" s="8">
        <f>wzorzec!G26</f>
        <v>48.2</v>
      </c>
      <c r="H26" s="8">
        <f>wzorzec!H26</f>
        <v>5.3</v>
      </c>
      <c r="I26" s="8">
        <f>wzorzec!I26</f>
        <v>7.2</v>
      </c>
      <c r="J26" s="8">
        <f>wzorzec!J26</f>
        <v>16.7</v>
      </c>
      <c r="K26" s="8">
        <f>wzorzec!K26</f>
        <v>17</v>
      </c>
      <c r="L26" s="8">
        <f>wzorzec!L26</f>
        <v>2</v>
      </c>
      <c r="M26" s="8">
        <f>wzorzec!M26</f>
        <v>524</v>
      </c>
      <c r="N26">
        <f>wzorzec!N26</f>
        <v>20.100000000000001</v>
      </c>
      <c r="O26">
        <f>wzorzec!O26</f>
        <v>6.6</v>
      </c>
      <c r="P26">
        <f>wzorzec!P26</f>
        <v>6.3</v>
      </c>
      <c r="Q26">
        <f>wzorzec!Q26</f>
        <v>0.8</v>
      </c>
      <c r="R26">
        <f>wzorzec!R26</f>
        <v>3.49</v>
      </c>
      <c r="S26">
        <f>wzorzec!S26</f>
        <v>1</v>
      </c>
      <c r="T26">
        <f>wzorzec!T26</f>
        <v>0.38</v>
      </c>
      <c r="U26" s="8">
        <f>wzorzec!U26</f>
        <v>13.6</v>
      </c>
      <c r="V26" s="8">
        <f>wzorzec!V26</f>
        <v>17.100000000000001</v>
      </c>
      <c r="W26" s="10">
        <f>wzorzec!W26</f>
        <v>23.599999999999998</v>
      </c>
    </row>
    <row r="27" spans="1:23" x14ac:dyDescent="0.2">
      <c r="A27" t="str">
        <f>'dane '!A27</f>
        <v>Szwecja</v>
      </c>
      <c r="B27" s="9">
        <f>wzorzec!B27</f>
        <v>14</v>
      </c>
      <c r="C27" s="9">
        <f>wzorzec!C27</f>
        <v>62.1</v>
      </c>
      <c r="D27" s="9">
        <f>wzorzec!D27</f>
        <v>9.1</v>
      </c>
      <c r="E27" s="9">
        <f>wzorzec!E27</f>
        <v>115.9</v>
      </c>
      <c r="F27" s="8">
        <f>wzorzec!F27</f>
        <v>125</v>
      </c>
      <c r="G27" s="8">
        <f>wzorzec!G27</f>
        <v>37.1</v>
      </c>
      <c r="H27" s="8">
        <f>wzorzec!H27</f>
        <v>2.9</v>
      </c>
      <c r="I27" s="8">
        <f>wzorzec!I27</f>
        <v>4.5</v>
      </c>
      <c r="J27" s="8">
        <f>wzorzec!J27</f>
        <v>14.3</v>
      </c>
      <c r="K27" s="8">
        <f>wzorzec!K27</f>
        <v>19</v>
      </c>
      <c r="L27" s="8">
        <f>wzorzec!L27</f>
        <v>-2</v>
      </c>
      <c r="M27" s="8">
        <f>wzorzec!M27</f>
        <v>470</v>
      </c>
      <c r="N27">
        <f>wzorzec!N27</f>
        <v>48.2</v>
      </c>
      <c r="O27">
        <f>wzorzec!O27</f>
        <v>7.5</v>
      </c>
      <c r="P27">
        <f>wzorzec!P27</f>
        <v>12.8</v>
      </c>
      <c r="Q27">
        <f>wzorzec!Q27</f>
        <v>0.34</v>
      </c>
      <c r="R27">
        <f>wzorzec!R27</f>
        <v>2.68</v>
      </c>
      <c r="S27">
        <f>wzorzec!S27</f>
        <v>1.18</v>
      </c>
      <c r="T27">
        <f>wzorzec!T27</f>
        <v>0.15</v>
      </c>
      <c r="U27" s="8">
        <f>wzorzec!U27</f>
        <v>25</v>
      </c>
      <c r="V27" s="8">
        <f>wzorzec!V27</f>
        <v>17.8</v>
      </c>
      <c r="W27" s="10">
        <f>wzorzec!W27</f>
        <v>71.7</v>
      </c>
    </row>
    <row r="28" spans="1:23" x14ac:dyDescent="0.2">
      <c r="A28" t="str">
        <f>'dane '!A28</f>
        <v>Węgry</v>
      </c>
      <c r="B28" s="9">
        <f>wzorzec!B28</f>
        <v>21</v>
      </c>
      <c r="C28" s="9">
        <f>wzorzec!C28</f>
        <v>21.8</v>
      </c>
      <c r="D28" s="9">
        <f>wzorzec!D28</f>
        <v>2</v>
      </c>
      <c r="E28" s="9">
        <f>wzorzec!E28</f>
        <v>135.1</v>
      </c>
      <c r="F28" s="8">
        <f>wzorzec!F28</f>
        <v>580</v>
      </c>
      <c r="G28" s="8">
        <f>wzorzec!G28</f>
        <v>57</v>
      </c>
      <c r="H28" s="8">
        <f>wzorzec!H28</f>
        <v>3</v>
      </c>
      <c r="I28" s="8">
        <f>wzorzec!I28</f>
        <v>6.3</v>
      </c>
      <c r="J28" s="8">
        <f>wzorzec!J28</f>
        <v>13.2</v>
      </c>
      <c r="K28" s="8">
        <f>wzorzec!K28</f>
        <v>10.9</v>
      </c>
      <c r="L28" s="8">
        <f>wzorzec!L28</f>
        <v>-3</v>
      </c>
      <c r="M28" s="8">
        <f>wzorzec!M28</f>
        <v>430</v>
      </c>
      <c r="N28">
        <f>wzorzec!N28</f>
        <v>11.7</v>
      </c>
      <c r="O28">
        <f>wzorzec!O28</f>
        <v>69.400000000000006</v>
      </c>
      <c r="P28">
        <f>wzorzec!P28</f>
        <v>2.4</v>
      </c>
      <c r="Q28">
        <f>wzorzec!Q28</f>
        <v>0.66</v>
      </c>
      <c r="R28">
        <f>wzorzec!R28</f>
        <v>2.61</v>
      </c>
      <c r="S28">
        <f>wzorzec!S28</f>
        <v>1.1000000000000001</v>
      </c>
      <c r="T28">
        <f>wzorzec!T28</f>
        <v>0.23</v>
      </c>
      <c r="U28" s="8">
        <f>wzorzec!U28</f>
        <v>26.4</v>
      </c>
      <c r="V28" s="8">
        <f>wzorzec!V28</f>
        <v>29.6</v>
      </c>
      <c r="W28" s="10">
        <f>wzorzec!W28</f>
        <v>144.12425003756678</v>
      </c>
    </row>
    <row r="29" spans="1:23" x14ac:dyDescent="0.2">
      <c r="A29" t="str">
        <f>'dane '!A29</f>
        <v>Wielka Brytania</v>
      </c>
      <c r="B29" s="9">
        <f>wzorzec!B29</f>
        <v>7</v>
      </c>
      <c r="C29" s="9">
        <f>wzorzec!C29</f>
        <v>13.3</v>
      </c>
      <c r="D29" s="9">
        <f>wzorzec!D29</f>
        <v>1.4</v>
      </c>
      <c r="E29" s="9">
        <f>wzorzec!E29</f>
        <v>144.1</v>
      </c>
      <c r="F29" s="8">
        <f>wzorzec!F29</f>
        <v>231.76190476190476</v>
      </c>
      <c r="G29" s="8">
        <f>wzorzec!G29</f>
        <v>26.9</v>
      </c>
      <c r="H29" s="8">
        <f>wzorzec!H29</f>
        <v>6.4</v>
      </c>
      <c r="I29" s="8">
        <f>wzorzec!I29</f>
        <v>2.2999999999999998</v>
      </c>
      <c r="J29" s="8">
        <f>wzorzec!J29</f>
        <v>20.5</v>
      </c>
      <c r="K29" s="8">
        <f>wzorzec!K29</f>
        <v>9.5</v>
      </c>
      <c r="L29" s="8">
        <f>wzorzec!L29</f>
        <v>-0.54545454545454541</v>
      </c>
      <c r="M29" s="8">
        <f>wzorzec!M29</f>
        <v>522</v>
      </c>
      <c r="N29">
        <f>wzorzec!N29</f>
        <v>3.3</v>
      </c>
      <c r="O29">
        <f>wzorzec!O29</f>
        <v>99.5</v>
      </c>
      <c r="P29">
        <f>wzorzec!P29</f>
        <v>4.2</v>
      </c>
      <c r="Q29">
        <f>wzorzec!Q29</f>
        <v>0.27</v>
      </c>
      <c r="R29">
        <f>wzorzec!R29</f>
        <v>2.42</v>
      </c>
      <c r="S29">
        <f>wzorzec!S29</f>
        <v>20.28</v>
      </c>
      <c r="T29">
        <f>wzorzec!T29</f>
        <v>0.16</v>
      </c>
      <c r="U29" s="8">
        <f>wzorzec!U29</f>
        <v>19.100000000000001</v>
      </c>
      <c r="V29" s="8">
        <f>wzorzec!V29</f>
        <v>22</v>
      </c>
      <c r="W29" s="10">
        <f>wzorzec!W29</f>
        <v>325.20000000000005</v>
      </c>
    </row>
    <row r="30" spans="1:23" x14ac:dyDescent="0.2">
      <c r="A30" t="str">
        <f>'dane '!A30</f>
        <v>Włochy</v>
      </c>
      <c r="B30" s="9">
        <f>wzorzec!B30</f>
        <v>19</v>
      </c>
      <c r="C30" s="9">
        <f>wzorzec!C30</f>
        <v>31</v>
      </c>
      <c r="D30" s="9">
        <f>wzorzec!D30</f>
        <v>1.7</v>
      </c>
      <c r="E30" s="9">
        <f>wzorzec!E30</f>
        <v>132.9</v>
      </c>
      <c r="F30" s="8">
        <f>wzorzec!F30</f>
        <v>202</v>
      </c>
      <c r="G30" s="8">
        <f>wzorzec!G30</f>
        <v>80.8</v>
      </c>
      <c r="H30" s="8">
        <f>wzorzec!H30</f>
        <v>4</v>
      </c>
      <c r="I30" s="8">
        <f>wzorzec!I30</f>
        <v>3.7</v>
      </c>
      <c r="J30" s="8">
        <f>wzorzec!J30</f>
        <v>26.1</v>
      </c>
      <c r="K30" s="8">
        <f>wzorzec!K30</f>
        <v>12.3</v>
      </c>
      <c r="L30" s="8">
        <f>wzorzec!L30</f>
        <v>0</v>
      </c>
      <c r="M30" s="8">
        <f>wzorzec!M30</f>
        <v>543</v>
      </c>
      <c r="N30">
        <f>wzorzec!N30</f>
        <v>12.8</v>
      </c>
      <c r="O30">
        <f>wzorzec!O30</f>
        <v>52.8</v>
      </c>
      <c r="P30">
        <f>wzorzec!P30</f>
        <v>8.1</v>
      </c>
      <c r="Q30">
        <f>wzorzec!Q30</f>
        <v>0.71</v>
      </c>
      <c r="R30">
        <f>wzorzec!R30</f>
        <v>2.79</v>
      </c>
      <c r="S30">
        <f>wzorzec!S30</f>
        <v>34.979999999999997</v>
      </c>
      <c r="T30">
        <f>wzorzec!T30</f>
        <v>0.16</v>
      </c>
      <c r="U30" s="8">
        <f>wzorzec!U30</f>
        <v>25.3</v>
      </c>
      <c r="V30" s="8">
        <f>wzorzec!V30</f>
        <v>24.9</v>
      </c>
      <c r="W30" s="10">
        <f>wzorzec!W30</f>
        <v>144.2523062613476</v>
      </c>
    </row>
    <row r="31" spans="1:23" x14ac:dyDescent="0.2">
      <c r="A31" t="s">
        <v>28</v>
      </c>
      <c r="B31" s="9">
        <f>AVERAGE(B3:B30)</f>
        <v>18.892857142857142</v>
      </c>
      <c r="C31" s="9">
        <f t="shared" ref="C31:W31" si="0">AVERAGE(C3:C30)</f>
        <v>33.221428571428568</v>
      </c>
      <c r="D31" s="9">
        <f t="shared" si="0"/>
        <v>2.441071428571429</v>
      </c>
      <c r="E31" s="9">
        <f t="shared" si="0"/>
        <v>118.625</v>
      </c>
      <c r="F31" s="8">
        <f t="shared" si="0"/>
        <v>219.30612244897958</v>
      </c>
      <c r="G31" s="8">
        <f t="shared" si="0"/>
        <v>55.453571428571429</v>
      </c>
      <c r="H31" s="8">
        <f t="shared" si="0"/>
        <v>12.821428571428571</v>
      </c>
      <c r="I31" s="8">
        <f t="shared" si="0"/>
        <v>6.1392857142857142</v>
      </c>
      <c r="J31" s="8">
        <f t="shared" si="0"/>
        <v>20.098469387755102</v>
      </c>
      <c r="K31" s="8">
        <f>AVERAGE(K3:K30)</f>
        <v>17.349999999999998</v>
      </c>
      <c r="L31" s="8">
        <f t="shared" si="0"/>
        <v>2.4090909090909092</v>
      </c>
      <c r="M31" s="8">
        <f t="shared" si="0"/>
        <v>504.78571428571428</v>
      </c>
      <c r="N31">
        <f t="shared" si="0"/>
        <v>15.421428571428569</v>
      </c>
      <c r="O31">
        <f t="shared" si="0"/>
        <v>39.200000000000003</v>
      </c>
      <c r="P31">
        <f t="shared" si="0"/>
        <v>5.543214285714285</v>
      </c>
      <c r="Q31">
        <f t="shared" si="0"/>
        <v>0.47857142857142865</v>
      </c>
      <c r="R31">
        <f t="shared" si="0"/>
        <v>2.547857142857143</v>
      </c>
      <c r="S31">
        <f t="shared" si="0"/>
        <v>10.056071428571428</v>
      </c>
      <c r="T31">
        <f t="shared" si="0"/>
        <v>0.19964285714285721</v>
      </c>
      <c r="U31" s="8">
        <f t="shared" si="0"/>
        <v>21.232142857142858</v>
      </c>
      <c r="V31" s="8">
        <f t="shared" si="0"/>
        <v>24.112755102040815</v>
      </c>
      <c r="W31" s="10">
        <f t="shared" si="0"/>
        <v>140.48426315544626</v>
      </c>
    </row>
    <row r="32" spans="1:23" x14ac:dyDescent="0.2">
      <c r="A32" t="s">
        <v>31</v>
      </c>
      <c r="B32" s="9">
        <f t="shared" ref="B32:W32" si="1">ABS(B31)</f>
        <v>18.892857142857142</v>
      </c>
      <c r="C32" s="9">
        <f t="shared" si="1"/>
        <v>33.221428571428568</v>
      </c>
      <c r="D32" s="9">
        <f t="shared" si="1"/>
        <v>2.441071428571429</v>
      </c>
      <c r="E32" s="9">
        <f t="shared" si="1"/>
        <v>118.625</v>
      </c>
      <c r="F32" s="8">
        <f t="shared" si="1"/>
        <v>219.30612244897958</v>
      </c>
      <c r="G32" s="8">
        <f t="shared" si="1"/>
        <v>55.453571428571429</v>
      </c>
      <c r="H32" s="8">
        <f t="shared" si="1"/>
        <v>12.821428571428571</v>
      </c>
      <c r="I32" s="8">
        <f t="shared" si="1"/>
        <v>6.1392857142857142</v>
      </c>
      <c r="J32" s="8">
        <f t="shared" si="1"/>
        <v>20.098469387755102</v>
      </c>
      <c r="K32" s="8">
        <f t="shared" si="1"/>
        <v>17.349999999999998</v>
      </c>
      <c r="L32" s="8">
        <f t="shared" si="1"/>
        <v>2.4090909090909092</v>
      </c>
      <c r="M32" s="8">
        <f t="shared" si="1"/>
        <v>504.78571428571428</v>
      </c>
      <c r="N32">
        <f t="shared" si="1"/>
        <v>15.421428571428569</v>
      </c>
      <c r="O32">
        <f t="shared" si="1"/>
        <v>39.200000000000003</v>
      </c>
      <c r="P32">
        <f t="shared" si="1"/>
        <v>5.543214285714285</v>
      </c>
      <c r="Q32">
        <f t="shared" si="1"/>
        <v>0.47857142857142865</v>
      </c>
      <c r="R32">
        <f t="shared" si="1"/>
        <v>2.547857142857143</v>
      </c>
      <c r="S32">
        <f t="shared" si="1"/>
        <v>10.056071428571428</v>
      </c>
      <c r="T32">
        <f t="shared" si="1"/>
        <v>0.19964285714285721</v>
      </c>
      <c r="U32" s="8">
        <f t="shared" si="1"/>
        <v>21.232142857142858</v>
      </c>
      <c r="V32" s="8">
        <f t="shared" si="1"/>
        <v>24.112755102040815</v>
      </c>
      <c r="W32" s="10">
        <f t="shared" si="1"/>
        <v>140.48426315544626</v>
      </c>
    </row>
    <row r="33" spans="1:27" x14ac:dyDescent="0.2">
      <c r="A33" t="s">
        <v>29</v>
      </c>
      <c r="B33" s="9">
        <f t="shared" ref="B33:V33" si="2">STDEV(B3:B30)</f>
        <v>8.1437969382486788</v>
      </c>
      <c r="C33" s="9">
        <f t="shared" si="2"/>
        <v>15.597497594708321</v>
      </c>
      <c r="D33" s="9">
        <f t="shared" si="2"/>
        <v>2.7727194022471662</v>
      </c>
      <c r="E33" s="9">
        <f t="shared" si="2"/>
        <v>20.479829733811894</v>
      </c>
      <c r="F33" s="8">
        <f t="shared" si="2"/>
        <v>197.47822883962996</v>
      </c>
      <c r="G33" s="8">
        <f t="shared" si="2"/>
        <v>27.514002928379156</v>
      </c>
      <c r="H33" s="8">
        <f t="shared" si="2"/>
        <v>13.701618102411798</v>
      </c>
      <c r="I33" s="8">
        <f t="shared" si="2"/>
        <v>2.6273968649053145</v>
      </c>
      <c r="J33" s="8">
        <f t="shared" si="2"/>
        <v>5.9376265892199349</v>
      </c>
      <c r="K33" s="8">
        <f t="shared" si="2"/>
        <v>6.0948369163610128</v>
      </c>
      <c r="L33" s="8">
        <f t="shared" si="2"/>
        <v>9.1849179686043367</v>
      </c>
      <c r="M33" s="8">
        <f t="shared" si="2"/>
        <v>127.10810713511121</v>
      </c>
      <c r="N33">
        <f t="shared" si="2"/>
        <v>11.271312557661007</v>
      </c>
      <c r="O33">
        <f t="shared" si="2"/>
        <v>45.163735042210178</v>
      </c>
      <c r="P33">
        <f t="shared" si="2"/>
        <v>4.1882543464908473</v>
      </c>
      <c r="Q33" s="9">
        <f t="shared" si="2"/>
        <v>0.20486154829116635</v>
      </c>
      <c r="R33" s="9">
        <f t="shared" si="2"/>
        <v>0.54222010798442832</v>
      </c>
      <c r="S33" s="9">
        <f t="shared" si="2"/>
        <v>18.949286185966791</v>
      </c>
      <c r="T33" s="9">
        <f t="shared" si="2"/>
        <v>9.7619144405681701E-2</v>
      </c>
      <c r="U33" s="8">
        <f t="shared" si="2"/>
        <v>7.0857736225967427</v>
      </c>
      <c r="V33" s="8">
        <f t="shared" si="2"/>
        <v>7.934120598988919</v>
      </c>
      <c r="W33" s="10">
        <f>'dane po Vs'!L33</f>
        <v>9.1849179686043367</v>
      </c>
    </row>
    <row r="34" spans="1:27" x14ac:dyDescent="0.2">
      <c r="A34" t="s">
        <v>30</v>
      </c>
      <c r="B34" s="9">
        <f t="shared" ref="B34:V34" si="3">B33/B32*100</f>
        <v>43.105163378253877</v>
      </c>
      <c r="C34" s="9">
        <f t="shared" si="3"/>
        <v>46.950111013957539</v>
      </c>
      <c r="D34" s="9">
        <f t="shared" si="3"/>
        <v>113.58616424714066</v>
      </c>
      <c r="E34" s="9">
        <f t="shared" si="3"/>
        <v>17.264345402581156</v>
      </c>
      <c r="F34" s="8">
        <f t="shared" si="3"/>
        <v>90.046838015464999</v>
      </c>
      <c r="G34" s="8">
        <f t="shared" si="3"/>
        <v>49.616286597193046</v>
      </c>
      <c r="H34" s="8">
        <f t="shared" si="3"/>
        <v>106.8649879853845</v>
      </c>
      <c r="I34" s="8">
        <f t="shared" si="3"/>
        <v>42.796458532489126</v>
      </c>
      <c r="J34" s="8">
        <f t="shared" si="3"/>
        <v>29.542680463206842</v>
      </c>
      <c r="K34" s="8">
        <f t="shared" si="3"/>
        <v>35.128743033781056</v>
      </c>
      <c r="L34" s="8">
        <f t="shared" si="3"/>
        <v>381.26074586659507</v>
      </c>
      <c r="M34" s="8">
        <f t="shared" si="3"/>
        <v>25.180607045302917</v>
      </c>
      <c r="N34">
        <f t="shared" si="3"/>
        <v>73.088640948241832</v>
      </c>
      <c r="O34">
        <f t="shared" si="3"/>
        <v>115.21360980155657</v>
      </c>
      <c r="P34">
        <f t="shared" si="3"/>
        <v>75.556421430155112</v>
      </c>
      <c r="Q34" s="9">
        <f t="shared" si="3"/>
        <v>42.806890687706392</v>
      </c>
      <c r="R34" s="9">
        <f t="shared" si="3"/>
        <v>21.281417190305568</v>
      </c>
      <c r="S34" s="9">
        <f t="shared" si="3"/>
        <v>188.43627275884157</v>
      </c>
      <c r="T34" s="9">
        <f t="shared" si="3"/>
        <v>48.89688807440227</v>
      </c>
      <c r="U34" s="8">
        <f t="shared" si="3"/>
        <v>33.372861468916533</v>
      </c>
      <c r="V34" s="8">
        <f t="shared" si="3"/>
        <v>32.904247421802928</v>
      </c>
      <c r="W34" s="10">
        <f>'dane po Vs'!L34</f>
        <v>381.26074586659507</v>
      </c>
    </row>
    <row r="35" spans="1:27" x14ac:dyDescent="0.2">
      <c r="A35" t="s">
        <v>33</v>
      </c>
      <c r="B35" s="9">
        <f t="shared" ref="B35:W35" si="4">MAX(B3:B30)</f>
        <v>37</v>
      </c>
      <c r="C35" s="9">
        <f t="shared" si="4"/>
        <v>65.599999999999994</v>
      </c>
      <c r="D35" s="9">
        <f t="shared" si="4"/>
        <v>10.4</v>
      </c>
      <c r="E35" s="9">
        <f t="shared" si="4"/>
        <v>164.2</v>
      </c>
      <c r="F35" s="8">
        <f t="shared" si="4"/>
        <v>778</v>
      </c>
      <c r="G35" s="8">
        <f t="shared" si="4"/>
        <v>99.9</v>
      </c>
      <c r="H35" s="8">
        <f t="shared" si="4"/>
        <v>59.6</v>
      </c>
      <c r="I35" s="8">
        <f t="shared" si="4"/>
        <v>12.3</v>
      </c>
      <c r="J35" s="8">
        <f t="shared" si="4"/>
        <v>35.1</v>
      </c>
      <c r="K35" s="8">
        <f t="shared" si="4"/>
        <v>32</v>
      </c>
      <c r="L35" s="8">
        <f t="shared" si="4"/>
        <v>36</v>
      </c>
      <c r="M35" s="8">
        <f t="shared" si="4"/>
        <v>762</v>
      </c>
      <c r="N35">
        <f t="shared" si="4"/>
        <v>48.2</v>
      </c>
      <c r="O35">
        <f t="shared" si="4"/>
        <v>184.3</v>
      </c>
      <c r="P35">
        <f t="shared" si="4"/>
        <v>18.5</v>
      </c>
      <c r="Q35">
        <f t="shared" si="4"/>
        <v>0.85</v>
      </c>
      <c r="R35">
        <f t="shared" si="4"/>
        <v>3.99</v>
      </c>
      <c r="S35">
        <f t="shared" si="4"/>
        <v>92.88</v>
      </c>
      <c r="T35">
        <f t="shared" si="4"/>
        <v>0.4</v>
      </c>
      <c r="U35" s="8">
        <f t="shared" si="4"/>
        <v>37.700000000000003</v>
      </c>
      <c r="V35" s="8">
        <f t="shared" si="4"/>
        <v>46.2</v>
      </c>
      <c r="W35" s="10">
        <f t="shared" si="4"/>
        <v>442.83333333333331</v>
      </c>
    </row>
    <row r="36" spans="1:27" x14ac:dyDescent="0.2">
      <c r="A36" t="s">
        <v>34</v>
      </c>
      <c r="B36" s="9">
        <f t="shared" ref="B36:W36" si="5">MIN(B3:B30)</f>
        <v>7</v>
      </c>
      <c r="C36" s="9">
        <f t="shared" si="5"/>
        <v>4.75</v>
      </c>
      <c r="D36" s="9">
        <f t="shared" si="5"/>
        <v>0.3</v>
      </c>
      <c r="E36" s="9">
        <f t="shared" si="5"/>
        <v>62.1</v>
      </c>
      <c r="F36" s="8">
        <f t="shared" si="5"/>
        <v>0</v>
      </c>
      <c r="G36" s="8">
        <f t="shared" si="5"/>
        <v>-19.7</v>
      </c>
      <c r="H36" s="8">
        <f t="shared" si="5"/>
        <v>1.8</v>
      </c>
      <c r="I36" s="8">
        <f t="shared" si="5"/>
        <v>1.9</v>
      </c>
      <c r="J36" s="8">
        <f t="shared" si="5"/>
        <v>9.8571428571428577</v>
      </c>
      <c r="K36" s="8">
        <f t="shared" si="5"/>
        <v>8.1999999999999993</v>
      </c>
      <c r="L36" s="8">
        <f t="shared" si="5"/>
        <v>-6</v>
      </c>
      <c r="M36" s="8">
        <f t="shared" si="5"/>
        <v>307</v>
      </c>
      <c r="N36">
        <f t="shared" si="5"/>
        <v>0.2</v>
      </c>
      <c r="O36">
        <f t="shared" si="5"/>
        <v>0</v>
      </c>
      <c r="P36">
        <f t="shared" si="5"/>
        <v>0.2</v>
      </c>
      <c r="Q36">
        <f t="shared" si="5"/>
        <v>0.14000000000000001</v>
      </c>
      <c r="R36">
        <f t="shared" si="5"/>
        <v>1.61</v>
      </c>
      <c r="S36">
        <f t="shared" si="5"/>
        <v>0</v>
      </c>
      <c r="T36">
        <f t="shared" si="5"/>
        <v>0.02</v>
      </c>
      <c r="U36" s="8">
        <f t="shared" si="5"/>
        <v>10.199999999999999</v>
      </c>
      <c r="V36" s="8">
        <f t="shared" si="5"/>
        <v>14</v>
      </c>
      <c r="W36" s="10">
        <f t="shared" si="5"/>
        <v>8.8000000000000007</v>
      </c>
    </row>
    <row r="41" spans="1:27" x14ac:dyDescent="0.2">
      <c r="B41" s="9" t="s">
        <v>35</v>
      </c>
      <c r="C41" s="9" t="s">
        <v>36</v>
      </c>
      <c r="D41" s="9" t="s">
        <v>37</v>
      </c>
      <c r="E41" s="9" t="s">
        <v>38</v>
      </c>
      <c r="F41" s="8" t="s">
        <v>39</v>
      </c>
      <c r="G41" s="8" t="s">
        <v>40</v>
      </c>
      <c r="H41" s="8" t="s">
        <v>41</v>
      </c>
      <c r="I41" s="8" t="s">
        <v>42</v>
      </c>
      <c r="J41" s="8" t="s">
        <v>43</v>
      </c>
      <c r="K41" s="8" t="s">
        <v>44</v>
      </c>
      <c r="L41" s="8" t="s">
        <v>45</v>
      </c>
      <c r="M41" s="8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t="s">
        <v>53</v>
      </c>
      <c r="U41" s="8" t="s">
        <v>54</v>
      </c>
      <c r="V41" s="8" t="s">
        <v>55</v>
      </c>
      <c r="W41" s="10" t="s">
        <v>56</v>
      </c>
      <c r="Y41">
        <f>COLUMNS(B1:W1)</f>
        <v>22</v>
      </c>
    </row>
    <row r="42" spans="1:27" x14ac:dyDescent="0.2">
      <c r="B42" s="9" t="str">
        <f>B1</f>
        <v>X1</v>
      </c>
      <c r="C42" s="9" t="str">
        <f t="shared" ref="C42:W42" si="6">C1</f>
        <v>X2</v>
      </c>
      <c r="D42" s="9" t="str">
        <f t="shared" si="6"/>
        <v>X4</v>
      </c>
      <c r="E42" s="9" t="str">
        <f t="shared" si="6"/>
        <v>X5</v>
      </c>
      <c r="F42" s="8" t="str">
        <f t="shared" si="6"/>
        <v>X6</v>
      </c>
      <c r="G42" s="8" t="str">
        <f t="shared" si="6"/>
        <v>X8</v>
      </c>
      <c r="H42" s="8" t="str">
        <f t="shared" si="6"/>
        <v>X10</v>
      </c>
      <c r="I42" s="8" t="str">
        <f t="shared" si="6"/>
        <v>X11</v>
      </c>
      <c r="J42" s="8" t="str">
        <f t="shared" si="6"/>
        <v>X12</v>
      </c>
      <c r="K42" s="8" t="str">
        <f t="shared" si="6"/>
        <v>X13</v>
      </c>
      <c r="L42" s="8" t="str">
        <f t="shared" si="6"/>
        <v>X14</v>
      </c>
      <c r="M42" s="8" t="str">
        <f t="shared" si="6"/>
        <v>X15</v>
      </c>
      <c r="N42" t="str">
        <f t="shared" si="6"/>
        <v>X16</v>
      </c>
      <c r="O42" t="str">
        <f t="shared" si="6"/>
        <v>X17</v>
      </c>
      <c r="P42" t="str">
        <f t="shared" si="6"/>
        <v>X18</v>
      </c>
      <c r="Q42" t="str">
        <f t="shared" si="6"/>
        <v>X20</v>
      </c>
      <c r="R42" t="str">
        <f t="shared" si="6"/>
        <v>X21</v>
      </c>
      <c r="S42" t="str">
        <f t="shared" si="6"/>
        <v>X23</v>
      </c>
      <c r="T42" t="str">
        <f t="shared" si="6"/>
        <v>X24</v>
      </c>
      <c r="U42" s="8" t="str">
        <f t="shared" si="6"/>
        <v>X25</v>
      </c>
      <c r="V42" s="8" t="str">
        <f t="shared" si="6"/>
        <v>X26</v>
      </c>
      <c r="W42" s="10" t="str">
        <f t="shared" si="6"/>
        <v>X27</v>
      </c>
      <c r="X42" t="s">
        <v>32</v>
      </c>
      <c r="Y42" t="s">
        <v>58</v>
      </c>
      <c r="Z42" t="s">
        <v>60</v>
      </c>
      <c r="AA42" t="s">
        <v>62</v>
      </c>
    </row>
    <row r="43" spans="1:27" x14ac:dyDescent="0.2">
      <c r="A43" t="str">
        <f>A3</f>
        <v>Austria</v>
      </c>
      <c r="B43" s="9">
        <f>(B3-$B$31)/$B$33</f>
        <v>-0.47801500606844699</v>
      </c>
      <c r="C43" s="9">
        <f>(C3-$C$31)/$C$33</f>
        <v>0.47306123201934147</v>
      </c>
      <c r="D43" s="9">
        <f>(D3-$D$31)/$D$33</f>
        <v>-0.33940377371353636</v>
      </c>
      <c r="E43" s="9">
        <f>(E3-$E$31)/$E$33</f>
        <v>0.1257334671952236</v>
      </c>
      <c r="F43" s="8">
        <f>($F$31-F3)/$F$33</f>
        <v>-0.6162394622743288</v>
      </c>
      <c r="G43" s="8">
        <f>($G$31-G3)/$G$33</f>
        <v>-0.37967679943268701</v>
      </c>
      <c r="H43" s="8">
        <f>($H$31-H3)/$H$33</f>
        <v>0.80438883123508942</v>
      </c>
      <c r="I43" s="8">
        <f>($I$31-I3)/$I$33</f>
        <v>0.81422252681374396</v>
      </c>
      <c r="J43" s="8">
        <f>($J$31-J3)/$J$33</f>
        <v>-0.13499175136747671</v>
      </c>
      <c r="K43" s="8">
        <f>($K$31-K3)/$K$33</f>
        <v>-0.59886754150909649</v>
      </c>
      <c r="L43" s="8">
        <f>($L$31-L3)/$L$33</f>
        <v>0.26228768915798761</v>
      </c>
      <c r="M43" s="8">
        <f>($M$31-M3)/$M$33</f>
        <v>-0.67040795142756782</v>
      </c>
      <c r="N43">
        <f>(N3-$N$31)/$N$33</f>
        <v>1.2934226918108584</v>
      </c>
      <c r="O43">
        <f>(O3-$O$31)/$O$33</f>
        <v>-0.39854985384129865</v>
      </c>
      <c r="P43">
        <f>(P3-$P$31)/$P$33</f>
        <v>3.0936004937574126</v>
      </c>
      <c r="Q43">
        <f>(Q3-$Q$31)/$Q$33</f>
        <v>-0.82285538685786386</v>
      </c>
      <c r="R43">
        <f>(R3-$R$31)/$R$33</f>
        <v>-0.36490189121283029</v>
      </c>
      <c r="S43">
        <f>(S3-$S$31)/$S$33</f>
        <v>-0.27579252206564286</v>
      </c>
      <c r="T43">
        <f>(T3-$T$31)/$T$33</f>
        <v>-0.61097500399097759</v>
      </c>
      <c r="U43" s="8">
        <f>($U$31-U3)/$U$33</f>
        <v>1.4863786818641145</v>
      </c>
      <c r="V43" s="8">
        <f>($V$31-V3)/$V$33</f>
        <v>0.63179719031238468</v>
      </c>
      <c r="W43" s="10">
        <f>(W3-$W$31)/$W$33</f>
        <v>3.1699506673958808</v>
      </c>
      <c r="X43">
        <f>SUM(B43:W43)</f>
        <v>6.464166527800284</v>
      </c>
      <c r="Y43">
        <f>X43/$Y$41</f>
        <v>0.29382575126364929</v>
      </c>
      <c r="Z43">
        <f>Y43-$Y$72</f>
        <v>1.244734301749534</v>
      </c>
      <c r="AA43">
        <f>Z43/$Z$73</f>
        <v>0.48462651886922797</v>
      </c>
    </row>
    <row r="44" spans="1:27" x14ac:dyDescent="0.2">
      <c r="A44" t="str">
        <f t="shared" ref="A44:A70" si="7">A4</f>
        <v>Belgia</v>
      </c>
      <c r="B44" s="9">
        <f t="shared" ref="B44:B70" si="8">(B4-$B$31)/$B$33</f>
        <v>-0.72360069725957576</v>
      </c>
      <c r="C44" s="9">
        <f t="shared" ref="C44:C70" si="9">(C4-$C$31)/$C$33</f>
        <v>-0.55915562855335466</v>
      </c>
      <c r="D44" s="9">
        <f t="shared" ref="D44:D70" si="10">(D4-$D$31)/$D$33</f>
        <v>-0.37546944985766928</v>
      </c>
      <c r="E44" s="9">
        <f t="shared" ref="E44:E70" si="11">(E4-$E$31)/$E$33</f>
        <v>-0.54321740681431496</v>
      </c>
      <c r="F44" s="8">
        <f t="shared" ref="F44:F70" si="12">($F$31-F4)/$F$33</f>
        <v>-6.3074205121823296E-2</v>
      </c>
      <c r="G44" s="8">
        <f t="shared" ref="G44:G70" si="13">($G$31-G4)/$G$33</f>
        <v>-0.73222455576061052</v>
      </c>
      <c r="H44" s="8">
        <f t="shared" ref="H44:H70" si="14">($H$31-H4)/$H$33</f>
        <v>0.4394684282120418</v>
      </c>
      <c r="I44" s="8">
        <f t="shared" ref="I44:I70" si="15">($I$31-I4)/$I$33</f>
        <v>0.85228301220737479</v>
      </c>
      <c r="J44" s="8">
        <f t="shared" ref="J44:J70" si="16">($J$31-J4)/$J$33</f>
        <v>0.11763444151628039</v>
      </c>
      <c r="K44" s="8">
        <f t="shared" ref="K44:K70" si="17">($K$31-K4)/$K$33</f>
        <v>0.36916492284807262</v>
      </c>
      <c r="L44" s="8">
        <f t="shared" ref="L44:L70" si="18">($L$31-L4)/$L$33</f>
        <v>4.4539418913620545E-2</v>
      </c>
      <c r="M44" s="8">
        <f t="shared" ref="M44:M70" si="19">($M$31-M4)/$M$33</f>
        <v>0.29727226010493146</v>
      </c>
      <c r="N44">
        <f t="shared" ref="N44:N70" si="20">(N4-$N$31)/$N$33</f>
        <v>-0.95121384635379591</v>
      </c>
      <c r="O44">
        <f t="shared" ref="O44:O70" si="21">(O4-$O$31)/$O$33</f>
        <v>-0.69967641007694636</v>
      </c>
      <c r="P44">
        <f t="shared" ref="P44:P70" si="22">(P4-$P$31)/$P$33</f>
        <v>-0.60722536773468205</v>
      </c>
      <c r="Q44">
        <f t="shared" ref="Q44:Q70" si="23">(Q4-$Q$31)/$Q$33</f>
        <v>-1.2621764832311302</v>
      </c>
      <c r="R44">
        <f t="shared" ref="R44:R70" si="24">(R4-$R$31)/$R$33</f>
        <v>-0.67842770387944951</v>
      </c>
      <c r="S44">
        <f t="shared" ref="S44:S70" si="25">(S4-$S$31)/$S$33</f>
        <v>2.0260846116351119E-2</v>
      </c>
      <c r="T44">
        <f t="shared" ref="T44:T70" si="26">(T4-$T$31)/$T$33</f>
        <v>-0.20121931269163987</v>
      </c>
      <c r="U44" s="8">
        <f t="shared" ref="U44:U70" si="27">($U$31-U4)/$U$33</f>
        <v>-9.4253242966628889E-2</v>
      </c>
      <c r="V44" s="8">
        <f t="shared" ref="V44:V70" si="28">($V$31-V4)/$V$33</f>
        <v>0.49315548626012007</v>
      </c>
      <c r="W44" s="10">
        <f t="shared" ref="W44:W70" si="29">(W4-$W$31)/$W$33</f>
        <v>-6.040801163940845</v>
      </c>
      <c r="X44">
        <f t="shared" ref="X44:X70" si="30">SUM(B44:W44)</f>
        <v>-10.897956658063674</v>
      </c>
      <c r="Y44">
        <f t="shared" ref="Y44:Y70" si="31">X44/$Y$41</f>
        <v>-0.4953616662756215</v>
      </c>
      <c r="Z44">
        <f t="shared" ref="Z44:Z70" si="32">Y44-$Y$72</f>
        <v>0.45554688421026335</v>
      </c>
      <c r="AA44">
        <f t="shared" ref="AA44:AA69" si="33">Z44/$Z$73</f>
        <v>0.17736323355614139</v>
      </c>
    </row>
    <row r="45" spans="1:27" x14ac:dyDescent="0.2">
      <c r="A45" t="str">
        <f t="shared" si="7"/>
        <v>Bułgaria</v>
      </c>
      <c r="B45" s="9">
        <f t="shared" si="8"/>
        <v>1.8550490602472762</v>
      </c>
      <c r="C45" s="9">
        <f t="shared" si="9"/>
        <v>0.40894838353656532</v>
      </c>
      <c r="D45" s="9">
        <f t="shared" si="10"/>
        <v>-0.51973215443420073</v>
      </c>
      <c r="E45" s="9">
        <f t="shared" si="11"/>
        <v>0.42847035908275211</v>
      </c>
      <c r="F45" s="8">
        <f t="shared" si="12"/>
        <v>1.0041923285124355</v>
      </c>
      <c r="G45" s="8">
        <f t="shared" si="13"/>
        <v>0.37630189454884072</v>
      </c>
      <c r="H45" s="8">
        <f t="shared" si="14"/>
        <v>-3.4140910277113425</v>
      </c>
      <c r="I45" s="8">
        <f t="shared" si="15"/>
        <v>-0.78431785971874812</v>
      </c>
      <c r="J45" s="8">
        <f t="shared" si="16"/>
        <v>0.65657031966829538</v>
      </c>
      <c r="K45" s="8">
        <f t="shared" si="17"/>
        <v>0.15586963409140844</v>
      </c>
      <c r="L45" s="8">
        <f t="shared" si="18"/>
        <v>0.69778422964672171</v>
      </c>
      <c r="M45" s="8">
        <f t="shared" si="19"/>
        <v>-0.73334650177114502</v>
      </c>
      <c r="N45">
        <f t="shared" si="20"/>
        <v>-0.29467983914358092</v>
      </c>
      <c r="O45">
        <f t="shared" si="21"/>
        <v>-0.29448405867162625</v>
      </c>
      <c r="P45">
        <f t="shared" si="22"/>
        <v>-1.2757616523913184</v>
      </c>
      <c r="Q45">
        <f t="shared" si="23"/>
        <v>1.4225635501610518</v>
      </c>
      <c r="R45">
        <f t="shared" si="24"/>
        <v>0.55723285192428551</v>
      </c>
      <c r="S45">
        <f t="shared" si="25"/>
        <v>-0.47791095346261919</v>
      </c>
      <c r="T45">
        <f t="shared" si="26"/>
        <v>0.72073099273187069</v>
      </c>
      <c r="U45" s="8">
        <f t="shared" si="27"/>
        <v>0.86541613996632238</v>
      </c>
      <c r="V45" s="8">
        <f t="shared" si="28"/>
        <v>-2.7838302458843223</v>
      </c>
      <c r="W45" s="10">
        <f t="shared" si="29"/>
        <v>-11.682658845972394</v>
      </c>
      <c r="X45">
        <f t="shared" si="30"/>
        <v>-13.111683395043473</v>
      </c>
      <c r="Y45">
        <f t="shared" si="31"/>
        <v>-0.59598560886561236</v>
      </c>
      <c r="Z45">
        <f t="shared" si="32"/>
        <v>0.35492294162027249</v>
      </c>
      <c r="AA45">
        <f t="shared" si="33"/>
        <v>0.13818617308328168</v>
      </c>
    </row>
    <row r="46" spans="1:27" x14ac:dyDescent="0.2">
      <c r="A46" t="str">
        <f t="shared" si="7"/>
        <v>Chorwacja</v>
      </c>
      <c r="B46" s="9">
        <f t="shared" si="8"/>
        <v>2.2234275970339694</v>
      </c>
      <c r="C46" s="9">
        <f t="shared" si="9"/>
        <v>0.80003675928149998</v>
      </c>
      <c r="D46" s="9">
        <f t="shared" si="10"/>
        <v>-0.48366647829006787</v>
      </c>
      <c r="E46" s="9">
        <f t="shared" si="11"/>
        <v>-1.7541649743644283</v>
      </c>
      <c r="F46" s="8">
        <f t="shared" si="12"/>
        <v>-1.0669220540868976</v>
      </c>
      <c r="G46" s="8">
        <f t="shared" si="13"/>
        <v>0.34359127798233235</v>
      </c>
      <c r="H46" s="8">
        <f t="shared" si="14"/>
        <v>-2.0331279596998368E-2</v>
      </c>
      <c r="I46" s="8">
        <f t="shared" si="15"/>
        <v>-1.2410436844423178</v>
      </c>
      <c r="J46" s="8">
        <f t="shared" si="16"/>
        <v>1.7248182210053251</v>
      </c>
      <c r="K46" s="8">
        <f t="shared" si="17"/>
        <v>0.82857016017011875</v>
      </c>
      <c r="L46" s="8">
        <f t="shared" si="18"/>
        <v>0.15341355403580406</v>
      </c>
      <c r="M46" s="8">
        <f t="shared" si="19"/>
        <v>0.78504602526765466</v>
      </c>
      <c r="N46">
        <f t="shared" si="20"/>
        <v>0.72560949638580763</v>
      </c>
      <c r="O46">
        <f t="shared" si="21"/>
        <v>-0.27012823427021354</v>
      </c>
      <c r="P46">
        <f t="shared" si="22"/>
        <v>-0.34219848346008674</v>
      </c>
      <c r="Q46">
        <f t="shared" si="23"/>
        <v>1.8130711913817328</v>
      </c>
      <c r="R46">
        <f t="shared" si="24"/>
        <v>0.46501937761057344</v>
      </c>
      <c r="S46">
        <f t="shared" si="25"/>
        <v>-0.53068338985869656</v>
      </c>
      <c r="T46">
        <f t="shared" si="26"/>
        <v>0.31097530143253271</v>
      </c>
      <c r="U46" s="8">
        <f t="shared" si="27"/>
        <v>-0.5882007194762362</v>
      </c>
      <c r="V46" s="8">
        <f t="shared" si="28"/>
        <v>-0.78702959920949489</v>
      </c>
      <c r="W46" s="10">
        <f t="shared" si="29"/>
        <v>-10.032852785087574</v>
      </c>
      <c r="X46">
        <f t="shared" si="30"/>
        <v>-6.943642720555661</v>
      </c>
      <c r="Y46">
        <f t="shared" si="31"/>
        <v>-0.31562012366162095</v>
      </c>
      <c r="Z46">
        <f t="shared" si="32"/>
        <v>0.6352884268242639</v>
      </c>
      <c r="AA46">
        <f t="shared" si="33"/>
        <v>0.24734404630531548</v>
      </c>
    </row>
    <row r="47" spans="1:27" x14ac:dyDescent="0.2">
      <c r="A47" t="str">
        <f t="shared" si="7"/>
        <v>Cypr</v>
      </c>
      <c r="B47" s="9">
        <f t="shared" si="8"/>
        <v>1.1182919866738901</v>
      </c>
      <c r="C47" s="9">
        <f t="shared" si="9"/>
        <v>-0.75149417400168306</v>
      </c>
      <c r="D47" s="9">
        <f t="shared" si="10"/>
        <v>-0.70006053515486522</v>
      </c>
      <c r="E47" s="9">
        <f t="shared" si="11"/>
        <v>-1.368419579862578</v>
      </c>
      <c r="F47" s="8">
        <f t="shared" si="12"/>
        <v>-0.14530147307692548</v>
      </c>
      <c r="G47" s="8">
        <f t="shared" si="13"/>
        <v>-1.484568736790304</v>
      </c>
      <c r="H47" s="8">
        <f t="shared" si="14"/>
        <v>-0.66988959697802342</v>
      </c>
      <c r="I47" s="8">
        <f t="shared" si="15"/>
        <v>0.81422252681374396</v>
      </c>
      <c r="J47" s="8">
        <f t="shared" si="16"/>
        <v>-1.7686411320157731</v>
      </c>
      <c r="K47" s="8">
        <f t="shared" si="17"/>
        <v>-2.1903785422318998</v>
      </c>
      <c r="L47" s="8">
        <f t="shared" si="18"/>
        <v>-2.8950622293853345</v>
      </c>
      <c r="M47" s="8">
        <f t="shared" si="19"/>
        <v>-1.7639652636472214</v>
      </c>
      <c r="N47">
        <f t="shared" si="20"/>
        <v>-0.87136511574714826</v>
      </c>
      <c r="O47">
        <f t="shared" si="21"/>
        <v>3.2127546551318016</v>
      </c>
      <c r="P47">
        <f t="shared" si="22"/>
        <v>-0.70273055125705863</v>
      </c>
      <c r="Q47">
        <f t="shared" si="23"/>
        <v>-0.38353429048459764</v>
      </c>
      <c r="R47">
        <f t="shared" si="24"/>
        <v>0.42813398788508877</v>
      </c>
      <c r="S47">
        <f t="shared" si="25"/>
        <v>-0.52540614621908888</v>
      </c>
      <c r="T47">
        <f t="shared" si="26"/>
        <v>-1.12316961811515</v>
      </c>
      <c r="U47" s="8">
        <f t="shared" si="27"/>
        <v>1.0488823455270335</v>
      </c>
      <c r="V47" s="8">
        <f t="shared" si="28"/>
        <v>7.723037410332545E-2</v>
      </c>
      <c r="W47" s="10">
        <f t="shared" si="29"/>
        <v>0.48114345690711441</v>
      </c>
      <c r="X47">
        <f t="shared" si="30"/>
        <v>-10.163327651925654</v>
      </c>
      <c r="Y47">
        <f t="shared" si="31"/>
        <v>-0.46196943872389334</v>
      </c>
      <c r="Z47">
        <f t="shared" si="32"/>
        <v>0.48893911176199151</v>
      </c>
      <c r="AA47">
        <f t="shared" si="33"/>
        <v>0.19036420811989971</v>
      </c>
    </row>
    <row r="48" spans="1:27" x14ac:dyDescent="0.2">
      <c r="A48" t="str">
        <f t="shared" si="7"/>
        <v>Czechy</v>
      </c>
      <c r="B48" s="9">
        <f t="shared" si="8"/>
        <v>-0.60080785166401141</v>
      </c>
      <c r="C48" s="9">
        <f t="shared" si="9"/>
        <v>0.22943240778479185</v>
      </c>
      <c r="D48" s="9">
        <f t="shared" si="10"/>
        <v>-0.41153512600180209</v>
      </c>
      <c r="E48" s="9">
        <f t="shared" si="11"/>
        <v>0.84839572524932338</v>
      </c>
      <c r="F48" s="8">
        <f t="shared" si="12"/>
        <v>1.0750862193593562</v>
      </c>
      <c r="G48" s="8">
        <f t="shared" si="13"/>
        <v>1.0377832517826775</v>
      </c>
      <c r="H48" s="8">
        <f t="shared" si="14"/>
        <v>-0.22468670528990517</v>
      </c>
      <c r="I48" s="8">
        <f t="shared" si="15"/>
        <v>0.81422252681374396</v>
      </c>
      <c r="J48" s="8">
        <f t="shared" si="16"/>
        <v>0.23552666486203358</v>
      </c>
      <c r="K48" s="8">
        <f t="shared" si="17"/>
        <v>7.3832984569614471E-2</v>
      </c>
      <c r="L48" s="8">
        <f t="shared" si="18"/>
        <v>0.80665836476890529</v>
      </c>
      <c r="M48" s="8">
        <f t="shared" si="19"/>
        <v>1.4773700790470039</v>
      </c>
      <c r="N48">
        <f t="shared" si="20"/>
        <v>-0.48986562507094211</v>
      </c>
      <c r="O48">
        <f t="shared" si="21"/>
        <v>-0.71296140520498974</v>
      </c>
      <c r="P48">
        <f t="shared" si="22"/>
        <v>1.207373119190474</v>
      </c>
      <c r="Q48">
        <f t="shared" si="23"/>
        <v>1.5201904604662222</v>
      </c>
      <c r="R48">
        <f t="shared" si="24"/>
        <v>-0.43867267066379961</v>
      </c>
      <c r="S48">
        <f t="shared" si="25"/>
        <v>-0.14861095035109642</v>
      </c>
      <c r="T48">
        <f t="shared" si="26"/>
        <v>1.1304866840312084</v>
      </c>
      <c r="U48" s="8">
        <f t="shared" si="27"/>
        <v>0.65372436431934755</v>
      </c>
      <c r="V48" s="8">
        <f t="shared" si="28"/>
        <v>1.2745905454637947</v>
      </c>
      <c r="W48" s="10">
        <f t="shared" si="29"/>
        <v>-3.727225792594445</v>
      </c>
      <c r="X48">
        <f t="shared" si="30"/>
        <v>5.6303072708675055</v>
      </c>
      <c r="Y48">
        <f t="shared" si="31"/>
        <v>0.25592305776670482</v>
      </c>
      <c r="Z48">
        <f t="shared" si="32"/>
        <v>1.2068316082525896</v>
      </c>
      <c r="AA48">
        <f t="shared" si="33"/>
        <v>0.4698694334580093</v>
      </c>
    </row>
    <row r="49" spans="1:27" x14ac:dyDescent="0.2">
      <c r="A49" t="str">
        <f t="shared" si="7"/>
        <v>Dania</v>
      </c>
      <c r="B49" s="9">
        <f t="shared" si="8"/>
        <v>-1.2147720796418333</v>
      </c>
      <c r="C49" s="9">
        <f t="shared" si="9"/>
        <v>-1.0656471315672862</v>
      </c>
      <c r="D49" s="9">
        <f t="shared" si="10"/>
        <v>-0.48366647829006787</v>
      </c>
      <c r="E49" s="9">
        <f t="shared" si="11"/>
        <v>-0.11352633445782327</v>
      </c>
      <c r="F49" s="8">
        <f t="shared" si="12"/>
        <v>-6.3074205121823296E-2</v>
      </c>
      <c r="G49" s="8">
        <f t="shared" si="13"/>
        <v>2.7314662873374456</v>
      </c>
      <c r="H49" s="8">
        <f t="shared" si="14"/>
        <v>0.73140475063048005</v>
      </c>
      <c r="I49" s="8">
        <f t="shared" si="15"/>
        <v>-0.21341057881428691</v>
      </c>
      <c r="J49" s="8">
        <f t="shared" si="16"/>
        <v>0.11763444151628039</v>
      </c>
      <c r="K49" s="8">
        <f t="shared" si="17"/>
        <v>-0.84497749007447842</v>
      </c>
      <c r="L49" s="8">
        <f t="shared" si="18"/>
        <v>-0.49983125669729711</v>
      </c>
      <c r="M49" s="8">
        <f t="shared" si="19"/>
        <v>-2.0235867838144772</v>
      </c>
      <c r="N49">
        <f t="shared" si="20"/>
        <v>0.40621457395921634</v>
      </c>
      <c r="O49">
        <f t="shared" si="21"/>
        <v>-0.79488554182792337</v>
      </c>
      <c r="P49">
        <f t="shared" si="22"/>
        <v>8.5187212802548706E-2</v>
      </c>
      <c r="Q49">
        <f t="shared" si="23"/>
        <v>-0.38353429048459764</v>
      </c>
      <c r="R49">
        <f t="shared" si="24"/>
        <v>2.6597000662769097</v>
      </c>
      <c r="S49">
        <f t="shared" si="25"/>
        <v>-0.46471784436359986</v>
      </c>
      <c r="T49">
        <f t="shared" si="26"/>
        <v>-1.4304863865896535</v>
      </c>
      <c r="U49" s="8">
        <f t="shared" si="27"/>
        <v>1.3311380463896663</v>
      </c>
      <c r="V49" s="8">
        <f t="shared" si="28"/>
        <v>0.82085405947456402</v>
      </c>
      <c r="W49" s="10">
        <f t="shared" si="29"/>
        <v>-7.8290588333227094</v>
      </c>
      <c r="X49">
        <f t="shared" si="30"/>
        <v>-8.5415757966807462</v>
      </c>
      <c r="Y49">
        <f t="shared" si="31"/>
        <v>-0.38825344530367029</v>
      </c>
      <c r="Z49">
        <f t="shared" si="32"/>
        <v>0.56265510518221462</v>
      </c>
      <c r="AA49">
        <f t="shared" si="33"/>
        <v>0.21906489165213372</v>
      </c>
    </row>
    <row r="50" spans="1:27" x14ac:dyDescent="0.2">
      <c r="A50" t="str">
        <f t="shared" si="7"/>
        <v>Estonia</v>
      </c>
      <c r="B50" s="9">
        <f t="shared" si="8"/>
        <v>-0.10963646928175386</v>
      </c>
      <c r="C50" s="9">
        <f t="shared" si="9"/>
        <v>1.2360041289643775</v>
      </c>
      <c r="D50" s="9">
        <f t="shared" si="10"/>
        <v>0.92289489133111446</v>
      </c>
      <c r="E50" s="9">
        <f t="shared" si="11"/>
        <v>-1.2365825462986544</v>
      </c>
      <c r="F50" s="8">
        <f t="shared" si="12"/>
        <v>0.12308254227213235</v>
      </c>
      <c r="G50" s="8">
        <f t="shared" si="13"/>
        <v>1.2158743864225565</v>
      </c>
      <c r="H50" s="8">
        <f t="shared" si="14"/>
        <v>-2.0638855365260662</v>
      </c>
      <c r="I50" s="8">
        <f t="shared" si="15"/>
        <v>-2.0783743631021943</v>
      </c>
      <c r="J50" s="8">
        <f t="shared" si="16"/>
        <v>1.2460314363970619</v>
      </c>
      <c r="K50" s="8">
        <f t="shared" si="17"/>
        <v>-1.2059387479703718</v>
      </c>
      <c r="L50" s="8">
        <f t="shared" si="18"/>
        <v>0.91553249989108887</v>
      </c>
      <c r="M50" s="8">
        <f t="shared" si="19"/>
        <v>1.3042890656021666</v>
      </c>
      <c r="N50">
        <f t="shared" si="20"/>
        <v>0.6723770093147089</v>
      </c>
      <c r="O50">
        <f t="shared" si="21"/>
        <v>-0.65096476127412106</v>
      </c>
      <c r="P50">
        <f t="shared" si="22"/>
        <v>1.3028783027128508</v>
      </c>
      <c r="Q50">
        <f t="shared" si="23"/>
        <v>-9.0653559569086939E-2</v>
      </c>
      <c r="R50">
        <f t="shared" si="24"/>
        <v>0.72321710568896613</v>
      </c>
      <c r="S50">
        <f t="shared" si="25"/>
        <v>-0.47791095346261919</v>
      </c>
      <c r="T50">
        <f t="shared" si="26"/>
        <v>-0.50853608116614324</v>
      </c>
      <c r="U50" s="8">
        <f t="shared" si="27"/>
        <v>-0.87045642033886905</v>
      </c>
      <c r="V50" s="8">
        <f t="shared" si="28"/>
        <v>8.9834165380804257E-2</v>
      </c>
      <c r="W50" s="10">
        <f t="shared" si="29"/>
        <v>-12.219408332124759</v>
      </c>
      <c r="X50">
        <f t="shared" si="30"/>
        <v>-11.760332237136812</v>
      </c>
      <c r="Y50">
        <f t="shared" si="31"/>
        <v>-0.53456055623349141</v>
      </c>
      <c r="Z50">
        <f t="shared" si="32"/>
        <v>0.41634799425239344</v>
      </c>
      <c r="AA50">
        <f t="shared" si="33"/>
        <v>0.16210148528012822</v>
      </c>
    </row>
    <row r="51" spans="1:27" x14ac:dyDescent="0.2">
      <c r="A51" t="str">
        <f t="shared" si="7"/>
        <v>Finlandia</v>
      </c>
      <c r="B51" s="9">
        <f t="shared" si="8"/>
        <v>-0.60080785166401141</v>
      </c>
      <c r="C51" s="9">
        <f t="shared" si="9"/>
        <v>2.0758824440887449</v>
      </c>
      <c r="D51" s="9">
        <f t="shared" si="10"/>
        <v>2.7622443746818912</v>
      </c>
      <c r="E51" s="9">
        <f t="shared" si="11"/>
        <v>-6.4697803508221921E-2</v>
      </c>
      <c r="F51" s="8">
        <f t="shared" si="12"/>
        <v>-6.3074205121823296E-2</v>
      </c>
      <c r="G51" s="8">
        <f t="shared" si="13"/>
        <v>6.7368293642927998E-2</v>
      </c>
      <c r="H51" s="8">
        <f t="shared" si="14"/>
        <v>0.12563688161222072</v>
      </c>
      <c r="I51" s="8">
        <f t="shared" si="15"/>
        <v>-0.97462028668690193</v>
      </c>
      <c r="J51" s="8">
        <f t="shared" si="16"/>
        <v>0.87551302016755139</v>
      </c>
      <c r="K51" s="8">
        <f t="shared" si="17"/>
        <v>-2.4036738309885641</v>
      </c>
      <c r="L51" s="8">
        <f t="shared" si="18"/>
        <v>4.4539418913620545E-2</v>
      </c>
      <c r="M51" s="8">
        <f t="shared" si="19"/>
        <v>0.19499711579661855</v>
      </c>
      <c r="N51">
        <f t="shared" si="20"/>
        <v>1.408759747131572</v>
      </c>
      <c r="O51">
        <f t="shared" si="21"/>
        <v>0.5269714734123836</v>
      </c>
      <c r="P51">
        <f t="shared" si="22"/>
        <v>0.39557905925027276</v>
      </c>
      <c r="Q51">
        <f t="shared" si="23"/>
        <v>-0.28590738017942763</v>
      </c>
      <c r="R51">
        <f t="shared" si="24"/>
        <v>-3.2933383683469125E-2</v>
      </c>
      <c r="S51">
        <f t="shared" si="25"/>
        <v>-0.26312713733058429</v>
      </c>
      <c r="T51">
        <f t="shared" si="26"/>
        <v>1.4378034525057122</v>
      </c>
      <c r="U51" s="8">
        <f t="shared" si="27"/>
        <v>-3.7802102794102531E-2</v>
      </c>
      <c r="V51" s="8">
        <f t="shared" si="28"/>
        <v>0.90908059841691469</v>
      </c>
      <c r="W51" s="10">
        <f t="shared" si="29"/>
        <v>-0.84750491861269173</v>
      </c>
      <c r="X51">
        <f t="shared" si="30"/>
        <v>5.2502269790506331</v>
      </c>
      <c r="Y51">
        <f t="shared" si="31"/>
        <v>0.23864668086593788</v>
      </c>
      <c r="Z51">
        <f t="shared" si="32"/>
        <v>1.1895552313518227</v>
      </c>
      <c r="AA51">
        <f t="shared" si="33"/>
        <v>0.46314302575451521</v>
      </c>
    </row>
    <row r="52" spans="1:27" x14ac:dyDescent="0.2">
      <c r="A52" t="str">
        <f t="shared" si="7"/>
        <v>Francja</v>
      </c>
      <c r="B52" s="9">
        <f t="shared" si="8"/>
        <v>-0.72360069725957576</v>
      </c>
      <c r="C52" s="9">
        <f t="shared" si="9"/>
        <v>-0.2129462467463635</v>
      </c>
      <c r="D52" s="9">
        <f t="shared" si="10"/>
        <v>-0.37546944985766928</v>
      </c>
      <c r="E52" s="9">
        <f t="shared" si="11"/>
        <v>0.21362482290450591</v>
      </c>
      <c r="F52" s="8">
        <f t="shared" si="12"/>
        <v>-2.363267486716309</v>
      </c>
      <c r="G52" s="8">
        <f t="shared" si="13"/>
        <v>0.16913465629428764</v>
      </c>
      <c r="H52" s="8">
        <f t="shared" si="14"/>
        <v>0.60003340554218276</v>
      </c>
      <c r="I52" s="8">
        <f t="shared" si="15"/>
        <v>0.5097386436646979</v>
      </c>
      <c r="J52" s="8">
        <f t="shared" si="16"/>
        <v>0.20184317247753275</v>
      </c>
      <c r="K52" s="8">
        <f t="shared" si="17"/>
        <v>0.81216283026576008</v>
      </c>
      <c r="L52" s="8">
        <f t="shared" si="18"/>
        <v>0.48003595940235466</v>
      </c>
      <c r="M52" s="8">
        <f t="shared" si="19"/>
        <v>-0.23770541781547463</v>
      </c>
      <c r="N52">
        <f t="shared" si="20"/>
        <v>-0.27693567678654801</v>
      </c>
      <c r="O52">
        <f t="shared" si="21"/>
        <v>2.0636025765560571</v>
      </c>
      <c r="P52">
        <f t="shared" si="22"/>
        <v>-0.86986462242121776</v>
      </c>
      <c r="Q52">
        <f t="shared" si="23"/>
        <v>-1.6526841244518109</v>
      </c>
      <c r="R52">
        <f t="shared" si="24"/>
        <v>-1.2501512446244614</v>
      </c>
      <c r="S52">
        <f t="shared" si="25"/>
        <v>1.2139733573956213</v>
      </c>
      <c r="T52">
        <f t="shared" si="26"/>
        <v>1.6426812981553807</v>
      </c>
      <c r="U52" s="8">
        <f t="shared" si="27"/>
        <v>-0.33417058869986715</v>
      </c>
      <c r="V52" s="8">
        <f t="shared" si="28"/>
        <v>0.70741993797725655</v>
      </c>
      <c r="W52" s="10">
        <f t="shared" si="29"/>
        <v>30.301385139844015</v>
      </c>
      <c r="X52">
        <f t="shared" si="30"/>
        <v>30.618840245100355</v>
      </c>
      <c r="Y52">
        <f t="shared" si="31"/>
        <v>1.3917654656863798</v>
      </c>
      <c r="Z52">
        <f t="shared" si="32"/>
        <v>2.3426740161722646</v>
      </c>
      <c r="AA52">
        <f t="shared" si="33"/>
        <v>0.91209983665366035</v>
      </c>
    </row>
    <row r="53" spans="1:27" x14ac:dyDescent="0.2">
      <c r="A53" t="str">
        <f t="shared" si="7"/>
        <v>Grecja</v>
      </c>
      <c r="B53" s="9">
        <f t="shared" si="8"/>
        <v>0.9954991410783256</v>
      </c>
      <c r="C53" s="9">
        <f t="shared" si="9"/>
        <v>-0.16165596796014253</v>
      </c>
      <c r="D53" s="9">
        <f t="shared" si="10"/>
        <v>-0.51973215443420073</v>
      </c>
      <c r="E53" s="9">
        <f t="shared" si="11"/>
        <v>-1.0217370101204082</v>
      </c>
      <c r="F53" s="8">
        <f t="shared" si="12"/>
        <v>-0.25164230934730686</v>
      </c>
      <c r="G53" s="8">
        <f t="shared" si="13"/>
        <v>-0.44146351961386915</v>
      </c>
      <c r="H53" s="8">
        <f t="shared" si="14"/>
        <v>-1.8449332947122374</v>
      </c>
      <c r="I53" s="8">
        <f t="shared" si="15"/>
        <v>-0.86043883050601</v>
      </c>
      <c r="J53" s="8">
        <f t="shared" si="16"/>
        <v>-0.57287715236598924</v>
      </c>
      <c r="K53" s="8">
        <f t="shared" si="17"/>
        <v>-7.3832984569615054E-2</v>
      </c>
      <c r="L53" s="8">
        <f t="shared" si="18"/>
        <v>-6.4334716208562986E-2</v>
      </c>
      <c r="M53" s="8">
        <f t="shared" si="19"/>
        <v>0.32087421648377296</v>
      </c>
      <c r="N53">
        <f t="shared" si="20"/>
        <v>-0.61407476157017205</v>
      </c>
      <c r="O53">
        <f t="shared" si="21"/>
        <v>-0.6066814441806434</v>
      </c>
      <c r="P53">
        <f t="shared" si="22"/>
        <v>0.70597090569799681</v>
      </c>
      <c r="Q53">
        <f t="shared" si="23"/>
        <v>-0.38353429048459764</v>
      </c>
      <c r="R53">
        <f t="shared" si="24"/>
        <v>-0.86285465250687288</v>
      </c>
      <c r="S53">
        <f t="shared" si="25"/>
        <v>-0.53068338985869656</v>
      </c>
      <c r="T53">
        <f t="shared" si="26"/>
        <v>-0.40609715834130872</v>
      </c>
      <c r="U53" s="8">
        <f t="shared" si="27"/>
        <v>-0.6305390746056313</v>
      </c>
      <c r="V53" s="8">
        <f t="shared" si="28"/>
        <v>-0.43952506827329824</v>
      </c>
      <c r="W53" s="10">
        <f t="shared" si="29"/>
        <v>0.54959961670615154</v>
      </c>
      <c r="X53">
        <f t="shared" si="30"/>
        <v>-7.7146938996933159</v>
      </c>
      <c r="Y53">
        <f t="shared" si="31"/>
        <v>-0.35066790453151436</v>
      </c>
      <c r="Z53">
        <f t="shared" si="32"/>
        <v>0.60024064595437054</v>
      </c>
      <c r="AA53">
        <f t="shared" si="33"/>
        <v>0.23369849639703819</v>
      </c>
    </row>
    <row r="54" spans="1:27" x14ac:dyDescent="0.2">
      <c r="A54" t="str">
        <f t="shared" si="7"/>
        <v>Hiszpania</v>
      </c>
      <c r="B54" s="9">
        <f t="shared" si="8"/>
        <v>0.9954991410783256</v>
      </c>
      <c r="C54" s="9">
        <f t="shared" si="9"/>
        <v>-0.48863149522230076</v>
      </c>
      <c r="D54" s="9">
        <f t="shared" si="10"/>
        <v>-0.59186350672246646</v>
      </c>
      <c r="E54" s="9">
        <f t="shared" si="11"/>
        <v>0.53589312717187454</v>
      </c>
      <c r="F54" s="8">
        <f t="shared" si="12"/>
        <v>0.69529751839370846</v>
      </c>
      <c r="G54" s="8">
        <f t="shared" si="13"/>
        <v>-0.85943250907480984</v>
      </c>
      <c r="H54" s="8">
        <f t="shared" si="14"/>
        <v>0.21321777833775213</v>
      </c>
      <c r="I54" s="8">
        <f t="shared" si="15"/>
        <v>0.73810155602648231</v>
      </c>
      <c r="J54" s="8">
        <f t="shared" si="16"/>
        <v>-0.3876179442512338</v>
      </c>
      <c r="K54" s="8">
        <f t="shared" si="17"/>
        <v>0.50042356208294281</v>
      </c>
      <c r="L54" s="8">
        <f t="shared" si="18"/>
        <v>0.37116182428017114</v>
      </c>
      <c r="M54" s="8">
        <f t="shared" si="19"/>
        <v>-0.29277664936610465</v>
      </c>
      <c r="N54">
        <f t="shared" si="20"/>
        <v>-0.21483110853693313</v>
      </c>
      <c r="O54">
        <f t="shared" si="21"/>
        <v>1.6318402348946504</v>
      </c>
      <c r="P54">
        <f t="shared" si="22"/>
        <v>0.25232128396670767</v>
      </c>
      <c r="Q54">
        <f t="shared" si="23"/>
        <v>-1.1157361177733747</v>
      </c>
      <c r="R54">
        <f t="shared" si="24"/>
        <v>-1.7296613110557617</v>
      </c>
      <c r="S54">
        <f t="shared" si="25"/>
        <v>0.49204642749728278</v>
      </c>
      <c r="T54">
        <f t="shared" si="26"/>
        <v>0.72073099273187069</v>
      </c>
      <c r="U54" s="8">
        <f t="shared" si="27"/>
        <v>-2.3240732797814285</v>
      </c>
      <c r="V54" s="8">
        <f t="shared" si="28"/>
        <v>-7.4015121226417929E-2</v>
      </c>
      <c r="W54" s="10">
        <f t="shared" si="29"/>
        <v>12.984953948660726</v>
      </c>
      <c r="X54">
        <f t="shared" si="30"/>
        <v>12.052848352111663</v>
      </c>
      <c r="Y54">
        <f t="shared" si="31"/>
        <v>0.54785674327780287</v>
      </c>
      <c r="Z54">
        <f t="shared" si="32"/>
        <v>1.4987652937636877</v>
      </c>
      <c r="AA54">
        <f t="shared" si="33"/>
        <v>0.5835312852693173</v>
      </c>
    </row>
    <row r="55" spans="1:27" x14ac:dyDescent="0.2">
      <c r="A55" t="str">
        <f t="shared" si="7"/>
        <v>Holandia</v>
      </c>
      <c r="B55" s="9">
        <f t="shared" si="8"/>
        <v>-0.60080785166401141</v>
      </c>
      <c r="C55" s="9">
        <f t="shared" si="9"/>
        <v>-1.3733888042846116</v>
      </c>
      <c r="D55" s="9">
        <f t="shared" si="10"/>
        <v>2.87044140311429</v>
      </c>
      <c r="E55" s="9">
        <f t="shared" si="11"/>
        <v>-4.0283538033421253E-2</v>
      </c>
      <c r="F55" s="8">
        <f t="shared" si="12"/>
        <v>1.1004054660903995</v>
      </c>
      <c r="G55" s="8">
        <f t="shared" si="13"/>
        <v>0.6997735472620904</v>
      </c>
      <c r="H55" s="8">
        <f t="shared" si="14"/>
        <v>0.76789679093278485</v>
      </c>
      <c r="I55" s="8">
        <f t="shared" si="15"/>
        <v>1.61349272007999</v>
      </c>
      <c r="J55" s="8">
        <f t="shared" si="16"/>
        <v>-0.87602858382649784</v>
      </c>
      <c r="K55" s="8">
        <f t="shared" si="17"/>
        <v>0.94342146950063055</v>
      </c>
      <c r="L55" s="8">
        <f t="shared" si="18"/>
        <v>-0.39095712157511359</v>
      </c>
      <c r="M55" s="8">
        <f t="shared" si="19"/>
        <v>-0.66254063263462071</v>
      </c>
      <c r="N55">
        <f t="shared" si="20"/>
        <v>-0.98670217106786184</v>
      </c>
      <c r="O55">
        <f t="shared" si="21"/>
        <v>-0.85909635161346587</v>
      </c>
      <c r="P55">
        <f t="shared" si="22"/>
        <v>-0.70273055125705863</v>
      </c>
      <c r="Q55">
        <f t="shared" si="23"/>
        <v>-0.9204822971630342</v>
      </c>
      <c r="R55">
        <f t="shared" si="24"/>
        <v>1.7744507128652778</v>
      </c>
      <c r="S55">
        <f t="shared" si="25"/>
        <v>1.7904933777240591E-3</v>
      </c>
      <c r="T55">
        <f t="shared" si="26"/>
        <v>0.10609745578286356</v>
      </c>
      <c r="U55" s="8">
        <f t="shared" si="27"/>
        <v>1.5569426070797727</v>
      </c>
      <c r="V55" s="8">
        <f t="shared" si="28"/>
        <v>1.1359488414115297</v>
      </c>
      <c r="W55" s="10">
        <f t="shared" si="29"/>
        <v>-1.0598094821009485</v>
      </c>
      <c r="X55">
        <f t="shared" si="30"/>
        <v>4.0978341222767067</v>
      </c>
      <c r="Y55">
        <f t="shared" si="31"/>
        <v>0.18626518737621395</v>
      </c>
      <c r="Z55">
        <f t="shared" si="32"/>
        <v>1.1371737378620987</v>
      </c>
      <c r="AA55">
        <f t="shared" si="33"/>
        <v>0.44274874497715128</v>
      </c>
    </row>
    <row r="56" spans="1:27" x14ac:dyDescent="0.2">
      <c r="A56" t="str">
        <f t="shared" si="7"/>
        <v>Irlandia</v>
      </c>
      <c r="B56" s="9">
        <f t="shared" si="8"/>
        <v>-0.72360069725957576</v>
      </c>
      <c r="C56" s="9">
        <f t="shared" si="9"/>
        <v>-1.4375016527673878</v>
      </c>
      <c r="D56" s="9">
        <f t="shared" si="10"/>
        <v>-5.0878364560473392E-2</v>
      </c>
      <c r="E56" s="9">
        <f t="shared" si="11"/>
        <v>1.0095298773830084</v>
      </c>
      <c r="F56" s="8">
        <f t="shared" si="12"/>
        <v>0.62946747689299609</v>
      </c>
      <c r="G56" s="8">
        <f t="shared" si="13"/>
        <v>-1.2010767265472313</v>
      </c>
      <c r="H56" s="8">
        <f t="shared" si="14"/>
        <v>0.38108116372835416</v>
      </c>
      <c r="I56" s="8">
        <f t="shared" si="15"/>
        <v>5.3012818941128553E-2</v>
      </c>
      <c r="J56" s="8">
        <f t="shared" si="16"/>
        <v>1.6333915988188226</v>
      </c>
      <c r="K56" s="8">
        <f t="shared" si="17"/>
        <v>-1.5997146656749832</v>
      </c>
      <c r="L56" s="8">
        <f t="shared" si="18"/>
        <v>0.26228768915798761</v>
      </c>
      <c r="M56" s="8">
        <f t="shared" si="19"/>
        <v>-1.1503143977973438</v>
      </c>
      <c r="N56">
        <f t="shared" si="20"/>
        <v>-0.91572552163973042</v>
      </c>
      <c r="O56">
        <f t="shared" si="21"/>
        <v>-0.58675395148857845</v>
      </c>
      <c r="P56">
        <f t="shared" si="22"/>
        <v>-1.060874989465971</v>
      </c>
      <c r="Q56">
        <f t="shared" si="23"/>
        <v>-0.38353429048459764</v>
      </c>
      <c r="R56">
        <f t="shared" si="24"/>
        <v>-0.53088614497751163</v>
      </c>
      <c r="S56">
        <f t="shared" si="25"/>
        <v>-0.38133739485779761</v>
      </c>
      <c r="T56">
        <f t="shared" si="26"/>
        <v>-1.2256085409399846</v>
      </c>
      <c r="U56" s="8">
        <f t="shared" si="27"/>
        <v>-0.46118565408805168</v>
      </c>
      <c r="V56" s="8">
        <f t="shared" si="28"/>
        <v>-0.20005303400120414</v>
      </c>
      <c r="W56" s="10">
        <f t="shared" si="29"/>
        <v>-12.979712709061342</v>
      </c>
      <c r="X56">
        <f t="shared" si="30"/>
        <v>-20.919988110689467</v>
      </c>
      <c r="Y56">
        <f t="shared" si="31"/>
        <v>-0.95090855048588485</v>
      </c>
      <c r="Z56">
        <f t="shared" si="32"/>
        <v>0</v>
      </c>
      <c r="AA56">
        <f t="shared" si="33"/>
        <v>0</v>
      </c>
    </row>
    <row r="57" spans="1:27" x14ac:dyDescent="0.2">
      <c r="A57" t="str">
        <f t="shared" si="7"/>
        <v>Litwa</v>
      </c>
      <c r="B57" s="9">
        <f t="shared" si="8"/>
        <v>-0.84639354285514012</v>
      </c>
      <c r="C57" s="9">
        <f t="shared" si="9"/>
        <v>8.838414112268457E-2</v>
      </c>
      <c r="D57" s="9">
        <f t="shared" si="10"/>
        <v>5.7318663871925343E-2</v>
      </c>
      <c r="E57" s="9">
        <f t="shared" si="11"/>
        <v>0.35034470956338953</v>
      </c>
      <c r="F57" s="8">
        <f t="shared" si="12"/>
        <v>0.28512572135080877</v>
      </c>
      <c r="G57" s="8">
        <f t="shared" si="13"/>
        <v>0.20184527286079598</v>
      </c>
      <c r="H57" s="8">
        <f t="shared" si="14"/>
        <v>0.42487161209111984</v>
      </c>
      <c r="I57" s="8">
        <f t="shared" si="15"/>
        <v>-0.97462028668690193</v>
      </c>
      <c r="J57" s="8">
        <f t="shared" si="16"/>
        <v>0.74077905062954774</v>
      </c>
      <c r="K57" s="8">
        <f t="shared" si="17"/>
        <v>1.0418654489267833</v>
      </c>
      <c r="L57" s="8">
        <f t="shared" si="18"/>
        <v>0.37116182428017114</v>
      </c>
      <c r="M57" s="8">
        <f t="shared" si="19"/>
        <v>0.97386167629838627</v>
      </c>
      <c r="N57">
        <f t="shared" si="20"/>
        <v>0.38847041160218354</v>
      </c>
      <c r="O57">
        <f t="shared" si="21"/>
        <v>-0.64653642956477331</v>
      </c>
      <c r="P57">
        <f t="shared" si="22"/>
        <v>-0.17745204188398717</v>
      </c>
      <c r="Q57">
        <f t="shared" si="23"/>
        <v>-0.13946701472167211</v>
      </c>
      <c r="R57">
        <f t="shared" si="24"/>
        <v>-0.97351082168332681</v>
      </c>
      <c r="S57">
        <f t="shared" si="25"/>
        <v>-0.53068338985869656</v>
      </c>
      <c r="T57">
        <f t="shared" si="26"/>
        <v>-9.878038986680529E-2</v>
      </c>
      <c r="U57" s="8">
        <f t="shared" si="27"/>
        <v>-1.1809376912877654</v>
      </c>
      <c r="V57" s="8">
        <f t="shared" si="28"/>
        <v>-0.69160089382287071</v>
      </c>
      <c r="W57" s="10">
        <f t="shared" si="29"/>
        <v>-11.274017925480466</v>
      </c>
      <c r="X57">
        <f t="shared" si="30"/>
        <v>-12.60997189511461</v>
      </c>
      <c r="Y57">
        <f t="shared" si="31"/>
        <v>-0.57318054068702773</v>
      </c>
      <c r="Z57">
        <f t="shared" si="32"/>
        <v>0.37772800979885712</v>
      </c>
      <c r="AA57">
        <f t="shared" si="33"/>
        <v>0.14706512884792064</v>
      </c>
    </row>
    <row r="58" spans="1:27" x14ac:dyDescent="0.2">
      <c r="A58" t="str">
        <f t="shared" si="7"/>
        <v>Luksemburg</v>
      </c>
      <c r="B58" s="9">
        <f t="shared" si="8"/>
        <v>-0.10963646928175386</v>
      </c>
      <c r="C58" s="9">
        <f t="shared" si="9"/>
        <v>2.4271292639908425E-2</v>
      </c>
      <c r="D58" s="9">
        <f t="shared" si="10"/>
        <v>-0.77219188744313094</v>
      </c>
      <c r="E58" s="9">
        <f t="shared" si="11"/>
        <v>0.46753318384243236</v>
      </c>
      <c r="F58" s="8">
        <f t="shared" si="12"/>
        <v>0.35095576285152108</v>
      </c>
      <c r="G58" s="8">
        <f t="shared" si="13"/>
        <v>-1.5281828922123153</v>
      </c>
      <c r="H58" s="8">
        <f t="shared" si="14"/>
        <v>0.68031589420725325</v>
      </c>
      <c r="I58" s="8">
        <f t="shared" si="15"/>
        <v>0.47167815827106691</v>
      </c>
      <c r="J58" s="8">
        <f t="shared" si="16"/>
        <v>-0.18551698994422824</v>
      </c>
      <c r="K58" s="8">
        <f t="shared" si="17"/>
        <v>-0.73012618074396696</v>
      </c>
      <c r="L58" s="8">
        <f t="shared" si="18"/>
        <v>-0.17320885133074651</v>
      </c>
      <c r="M58" s="8">
        <f t="shared" si="19"/>
        <v>-1.3705993239998639</v>
      </c>
      <c r="N58">
        <f t="shared" si="20"/>
        <v>-1.1109113075670916</v>
      </c>
      <c r="O58">
        <f t="shared" si="21"/>
        <v>-0.84359719063074867</v>
      </c>
      <c r="P58">
        <f t="shared" si="22"/>
        <v>-0.67885425537646449</v>
      </c>
      <c r="Q58">
        <f t="shared" si="23"/>
        <v>-0.38353429048459764</v>
      </c>
      <c r="R58">
        <f t="shared" si="24"/>
        <v>-5.1376078546211047E-2</v>
      </c>
      <c r="S58">
        <f t="shared" si="25"/>
        <v>-0.24835085513968269</v>
      </c>
      <c r="T58">
        <f t="shared" si="26"/>
        <v>0.72073099273187069</v>
      </c>
      <c r="U58" s="8">
        <f t="shared" si="27"/>
        <v>0.6678371493624794</v>
      </c>
      <c r="V58" s="8">
        <f t="shared" si="28"/>
        <v>0.79564647691960688</v>
      </c>
      <c r="W58" s="10">
        <f t="shared" si="29"/>
        <v>-14.337010260251228</v>
      </c>
      <c r="X58">
        <f t="shared" si="30"/>
        <v>-18.344127922125892</v>
      </c>
      <c r="Y58">
        <f t="shared" si="31"/>
        <v>-0.83382399646026784</v>
      </c>
      <c r="Z58">
        <f t="shared" si="32"/>
        <v>0.11708455402561702</v>
      </c>
      <c r="AA58">
        <f t="shared" si="33"/>
        <v>4.5585856958418207E-2</v>
      </c>
    </row>
    <row r="59" spans="1:27" x14ac:dyDescent="0.2">
      <c r="A59" t="str">
        <f t="shared" si="7"/>
        <v>Łotwa</v>
      </c>
      <c r="B59" s="9">
        <f t="shared" si="8"/>
        <v>-0.96918638845070459</v>
      </c>
      <c r="C59" s="9">
        <f t="shared" si="9"/>
        <v>1.0180204441229388</v>
      </c>
      <c r="D59" s="9">
        <f t="shared" si="10"/>
        <v>0.16551569230432392</v>
      </c>
      <c r="E59" s="9">
        <f t="shared" si="11"/>
        <v>2.2253602980280811</v>
      </c>
      <c r="F59" s="8">
        <f t="shared" si="12"/>
        <v>1.1054693154366082</v>
      </c>
      <c r="G59" s="8">
        <f t="shared" si="13"/>
        <v>-0.17977858708180208</v>
      </c>
      <c r="H59" s="8">
        <f t="shared" si="14"/>
        <v>0.71680793450955804</v>
      </c>
      <c r="I59" s="8">
        <f t="shared" si="15"/>
        <v>-2.34479776085761</v>
      </c>
      <c r="J59" s="8">
        <f t="shared" si="16"/>
        <v>0.13447618770853051</v>
      </c>
      <c r="K59" s="8">
        <f t="shared" si="17"/>
        <v>0.40197958265679012</v>
      </c>
      <c r="L59" s="8">
        <f t="shared" si="18"/>
        <v>0.15341355403580406</v>
      </c>
      <c r="M59" s="8">
        <f t="shared" si="19"/>
        <v>1.2020139212938536</v>
      </c>
      <c r="N59">
        <f t="shared" si="20"/>
        <v>1.6749221824870641</v>
      </c>
      <c r="O59">
        <f t="shared" si="21"/>
        <v>-0.33876737576510385</v>
      </c>
      <c r="P59">
        <f t="shared" si="22"/>
        <v>0.75372349745918488</v>
      </c>
      <c r="Q59">
        <f t="shared" si="23"/>
        <v>-0.28590738017942763</v>
      </c>
      <c r="R59">
        <f t="shared" si="24"/>
        <v>0.2068216495321816</v>
      </c>
      <c r="S59">
        <f t="shared" si="25"/>
        <v>-0.42513851706654182</v>
      </c>
      <c r="T59">
        <f t="shared" si="26"/>
        <v>-0.9182917724654811</v>
      </c>
      <c r="U59" s="8">
        <f t="shared" si="27"/>
        <v>-1.7031107378836354</v>
      </c>
      <c r="V59" s="8">
        <f t="shared" si="28"/>
        <v>-1.737715569853596</v>
      </c>
      <c r="W59" s="10">
        <f t="shared" si="29"/>
        <v>-12.072428249709812</v>
      </c>
      <c r="X59">
        <f t="shared" si="30"/>
        <v>-11.216598079738796</v>
      </c>
      <c r="Y59">
        <f t="shared" si="31"/>
        <v>-0.50984536726085439</v>
      </c>
      <c r="Z59">
        <f t="shared" si="32"/>
        <v>0.44106318322503046</v>
      </c>
      <c r="AA59">
        <f t="shared" si="33"/>
        <v>0.17172413003103534</v>
      </c>
    </row>
    <row r="60" spans="1:27" x14ac:dyDescent="0.2">
      <c r="A60" t="str">
        <f t="shared" si="7"/>
        <v>Malta</v>
      </c>
      <c r="B60" s="9">
        <f t="shared" si="8"/>
        <v>-0.72360069725957576</v>
      </c>
      <c r="C60" s="9">
        <f t="shared" si="9"/>
        <v>-1.8253843860881835</v>
      </c>
      <c r="D60" s="9">
        <f t="shared" si="10"/>
        <v>-0.39350228792973563</v>
      </c>
      <c r="E60" s="9">
        <f t="shared" si="11"/>
        <v>0.46753318384243236</v>
      </c>
      <c r="F60" s="8">
        <f t="shared" si="12"/>
        <v>-6.3074205121823296E-2</v>
      </c>
      <c r="G60" s="8">
        <f t="shared" si="13"/>
        <v>-1.6154112030563379</v>
      </c>
      <c r="H60" s="8">
        <f t="shared" si="14"/>
        <v>-0.48013098740603843</v>
      </c>
      <c r="I60" s="8">
        <f t="shared" si="15"/>
        <v>0.28137573130291305</v>
      </c>
      <c r="J60" s="8">
        <f t="shared" si="16"/>
        <v>-1.3644392234017613</v>
      </c>
      <c r="K60" s="8">
        <f t="shared" si="17"/>
        <v>1.5012706862488296</v>
      </c>
      <c r="L60" s="8">
        <f t="shared" si="18"/>
        <v>-3.6571811752406198</v>
      </c>
      <c r="M60" s="8">
        <f t="shared" si="19"/>
        <v>-1.1345797602114496</v>
      </c>
      <c r="N60">
        <f t="shared" si="20"/>
        <v>-1.3504574993870351</v>
      </c>
      <c r="O60">
        <f t="shared" si="21"/>
        <v>-0.86795301503216138</v>
      </c>
      <c r="P60">
        <f t="shared" si="22"/>
        <v>-1.2041327647495359</v>
      </c>
      <c r="Q60">
        <f t="shared" si="23"/>
        <v>-0.38353429048459764</v>
      </c>
      <c r="R60">
        <f t="shared" si="24"/>
        <v>1.1289563926692974</v>
      </c>
      <c r="S60">
        <f t="shared" si="25"/>
        <v>-0.53068338985869656</v>
      </c>
      <c r="T60">
        <f t="shared" si="26"/>
        <v>-1.8402420778889914</v>
      </c>
      <c r="U60" s="8">
        <f t="shared" si="27"/>
        <v>0.85130335492319076</v>
      </c>
      <c r="V60" s="8">
        <f t="shared" si="28"/>
        <v>0.48055169498264128</v>
      </c>
      <c r="W60" s="10">
        <f t="shared" si="29"/>
        <v>0.37343065186346092</v>
      </c>
      <c r="X60">
        <f t="shared" si="30"/>
        <v>-12.349885267283778</v>
      </c>
      <c r="Y60">
        <f t="shared" si="31"/>
        <v>-0.56135842124017177</v>
      </c>
      <c r="Z60">
        <f t="shared" si="32"/>
        <v>0.38955012924571308</v>
      </c>
      <c r="AA60">
        <f t="shared" si="33"/>
        <v>0.15166796865488441</v>
      </c>
    </row>
    <row r="61" spans="1:27" x14ac:dyDescent="0.2">
      <c r="A61" t="str">
        <f t="shared" si="7"/>
        <v>Niemcy</v>
      </c>
      <c r="B61" s="9">
        <f t="shared" si="8"/>
        <v>-0.47801500606844699</v>
      </c>
      <c r="C61" s="9">
        <f t="shared" si="9"/>
        <v>-5.9075410387700845E-2</v>
      </c>
      <c r="D61" s="9">
        <f t="shared" si="10"/>
        <v>-0.23120674528113772</v>
      </c>
      <c r="E61" s="9">
        <f t="shared" si="11"/>
        <v>0.10620205481538279</v>
      </c>
      <c r="F61" s="8">
        <f t="shared" si="12"/>
        <v>-2.829141626567504</v>
      </c>
      <c r="G61" s="8">
        <f t="shared" si="13"/>
        <v>-0.21248920364831042</v>
      </c>
      <c r="H61" s="8">
        <f t="shared" si="14"/>
        <v>0.58543658942126098</v>
      </c>
      <c r="I61" s="8">
        <f t="shared" si="15"/>
        <v>1.3090088369309438</v>
      </c>
      <c r="J61" s="8">
        <f t="shared" si="16"/>
        <v>-0.96023731478775021</v>
      </c>
      <c r="K61" s="8">
        <f t="shared" si="17"/>
        <v>0.31994293313499611</v>
      </c>
      <c r="L61" s="8">
        <f t="shared" si="18"/>
        <v>0.80665836476890529</v>
      </c>
      <c r="M61" s="8">
        <f t="shared" si="19"/>
        <v>-0.68614258901346215</v>
      </c>
      <c r="N61">
        <f t="shared" si="20"/>
        <v>-0.48986562507094211</v>
      </c>
      <c r="O61">
        <f t="shared" si="21"/>
        <v>-0.23912991230477923</v>
      </c>
      <c r="P61">
        <f t="shared" si="22"/>
        <v>1.3558325160766058E-2</v>
      </c>
      <c r="Q61">
        <f t="shared" si="23"/>
        <v>0.10460026104125346</v>
      </c>
      <c r="R61">
        <f t="shared" si="24"/>
        <v>-0.53088614497751163</v>
      </c>
      <c r="S61">
        <f t="shared" si="25"/>
        <v>4.3708205026089688</v>
      </c>
      <c r="T61">
        <f t="shared" si="26"/>
        <v>2.0524369894547188</v>
      </c>
      <c r="U61" s="8">
        <f t="shared" si="27"/>
        <v>1.429927541691588</v>
      </c>
      <c r="V61" s="8">
        <f t="shared" si="28"/>
        <v>0.51836306881507721</v>
      </c>
      <c r="W61" s="10">
        <f t="shared" si="29"/>
        <v>22.593096373193422</v>
      </c>
      <c r="X61">
        <f t="shared" si="30"/>
        <v>27.493862262929738</v>
      </c>
      <c r="Y61">
        <f t="shared" si="31"/>
        <v>1.2497210119513518</v>
      </c>
      <c r="Z61">
        <f t="shared" si="32"/>
        <v>2.2006295624372365</v>
      </c>
      <c r="AA61">
        <f t="shared" si="33"/>
        <v>0.85679605893858346</v>
      </c>
    </row>
    <row r="62" spans="1:27" x14ac:dyDescent="0.2">
      <c r="A62" t="str">
        <f t="shared" si="7"/>
        <v>Polska</v>
      </c>
      <c r="B62" s="9">
        <f t="shared" si="8"/>
        <v>1.3156376313810532E-2</v>
      </c>
      <c r="C62" s="9">
        <f t="shared" si="9"/>
        <v>-0.10395440432564387</v>
      </c>
      <c r="D62" s="9">
        <f t="shared" si="10"/>
        <v>-0.23120674528113772</v>
      </c>
      <c r="E62" s="9">
        <f t="shared" si="11"/>
        <v>0.25268764766418683</v>
      </c>
      <c r="F62" s="8">
        <f t="shared" si="12"/>
        <v>-6.3074205121823296E-2</v>
      </c>
      <c r="G62" s="8">
        <f t="shared" si="13"/>
        <v>0.86696114304646676</v>
      </c>
      <c r="H62" s="8">
        <f t="shared" si="14"/>
        <v>-0.60420392443387494</v>
      </c>
      <c r="I62" s="8">
        <f t="shared" si="15"/>
        <v>-0.17535009342065594</v>
      </c>
      <c r="J62" s="8">
        <f t="shared" si="16"/>
        <v>0.40394412678453828</v>
      </c>
      <c r="K62" s="8">
        <f t="shared" si="17"/>
        <v>0.18868429390012592</v>
      </c>
      <c r="L62" s="8">
        <f t="shared" si="18"/>
        <v>-0.17320885133074651</v>
      </c>
      <c r="M62" s="8">
        <f t="shared" si="19"/>
        <v>1.4852373978399509</v>
      </c>
      <c r="N62">
        <f t="shared" si="20"/>
        <v>-0.59633059921313925</v>
      </c>
      <c r="O62">
        <f t="shared" si="21"/>
        <v>0.21034575619401868</v>
      </c>
      <c r="P62">
        <f t="shared" si="22"/>
        <v>-0.77435943889884118</v>
      </c>
      <c r="Q62">
        <f t="shared" si="23"/>
        <v>1.5690039156188074</v>
      </c>
      <c r="R62">
        <f t="shared" si="24"/>
        <v>-6.9818773408953788E-2</v>
      </c>
      <c r="S62">
        <f t="shared" si="25"/>
        <v>0.53373665225018407</v>
      </c>
      <c r="T62">
        <f t="shared" si="26"/>
        <v>0.31097530143253271</v>
      </c>
      <c r="U62" s="8">
        <f t="shared" si="27"/>
        <v>8.9212962594082013E-2</v>
      </c>
      <c r="V62" s="8">
        <f t="shared" si="28"/>
        <v>-0.46473265082825538</v>
      </c>
      <c r="W62" s="10">
        <f t="shared" si="29"/>
        <v>32.91799352061382</v>
      </c>
      <c r="X62">
        <f t="shared" si="30"/>
        <v>35.585699407989452</v>
      </c>
      <c r="Y62">
        <f t="shared" si="31"/>
        <v>1.6175317912722478</v>
      </c>
      <c r="Z62">
        <f t="shared" si="32"/>
        <v>2.5684403417581327</v>
      </c>
      <c r="AA62">
        <f t="shared" si="33"/>
        <v>1</v>
      </c>
    </row>
    <row r="63" spans="1:27" x14ac:dyDescent="0.2">
      <c r="A63" t="str">
        <f t="shared" si="7"/>
        <v>Portugalia</v>
      </c>
      <c r="B63" s="9">
        <f t="shared" si="8"/>
        <v>0.25874206750493928</v>
      </c>
      <c r="C63" s="9">
        <f t="shared" si="9"/>
        <v>-0.39887350734641425</v>
      </c>
      <c r="D63" s="9">
        <f t="shared" si="10"/>
        <v>-0.44760080214593501</v>
      </c>
      <c r="E63" s="9">
        <f t="shared" si="11"/>
        <v>-0.88989997655648434</v>
      </c>
      <c r="F63" s="8">
        <f t="shared" si="12"/>
        <v>0.22435952919630511</v>
      </c>
      <c r="G63" s="8">
        <f t="shared" si="13"/>
        <v>-0.94302630696699841</v>
      </c>
      <c r="H63" s="8">
        <f t="shared" si="14"/>
        <v>0.3883795717888151</v>
      </c>
      <c r="I63" s="8">
        <f t="shared" si="15"/>
        <v>-0.28953154960154853</v>
      </c>
      <c r="J63" s="8">
        <f t="shared" si="16"/>
        <v>-0.64024413713499084</v>
      </c>
      <c r="K63" s="8">
        <f t="shared" si="17"/>
        <v>-0.43479424246550846</v>
      </c>
      <c r="L63" s="8">
        <f t="shared" si="18"/>
        <v>-0.17320885133074651</v>
      </c>
      <c r="M63" s="8">
        <f t="shared" si="19"/>
        <v>-0.1196956359212674</v>
      </c>
      <c r="N63">
        <f t="shared" si="20"/>
        <v>0.79658614581393872</v>
      </c>
      <c r="O63">
        <f t="shared" si="21"/>
        <v>0.44504733678944991</v>
      </c>
      <c r="P63">
        <f t="shared" si="22"/>
        <v>-0.29683352128695795</v>
      </c>
      <c r="Q63">
        <f t="shared" si="23"/>
        <v>-1.1157361177733747</v>
      </c>
      <c r="R63">
        <f t="shared" si="24"/>
        <v>-0.19891763744814969</v>
      </c>
      <c r="S63">
        <f t="shared" si="25"/>
        <v>-0.53068338985869656</v>
      </c>
      <c r="T63">
        <f t="shared" si="26"/>
        <v>-0.81585284964064664</v>
      </c>
      <c r="U63" s="8">
        <f t="shared" si="27"/>
        <v>-0.57408793443310491</v>
      </c>
      <c r="V63" s="8">
        <f t="shared" si="28"/>
        <v>-9.9222703781375085E-2</v>
      </c>
      <c r="W63" s="10">
        <f t="shared" si="29"/>
        <v>-4.8758479181334824</v>
      </c>
      <c r="X63">
        <f t="shared" si="30"/>
        <v>-10.730942430732233</v>
      </c>
      <c r="Y63">
        <f t="shared" si="31"/>
        <v>-0.48777011048782876</v>
      </c>
      <c r="Z63">
        <f t="shared" si="32"/>
        <v>0.4631384399980561</v>
      </c>
      <c r="AA63">
        <f t="shared" si="33"/>
        <v>0.18031894004632845</v>
      </c>
    </row>
    <row r="64" spans="1:27" x14ac:dyDescent="0.2">
      <c r="A64" t="str">
        <f t="shared" si="7"/>
        <v>Rumunia</v>
      </c>
      <c r="B64" s="9">
        <f t="shared" si="8"/>
        <v>-0.10963646928175386</v>
      </c>
      <c r="C64" s="9">
        <f t="shared" si="9"/>
        <v>-7.5103622508394877E-2</v>
      </c>
      <c r="D64" s="9">
        <f t="shared" si="10"/>
        <v>-0.30333809756940344</v>
      </c>
      <c r="E64" s="9">
        <f t="shared" si="11"/>
        <v>-2.760032711926216</v>
      </c>
      <c r="F64" s="8">
        <f t="shared" si="12"/>
        <v>0.10282714488729779</v>
      </c>
      <c r="G64" s="8">
        <f t="shared" si="13"/>
        <v>1.2776611066037389</v>
      </c>
      <c r="H64" s="8">
        <f t="shared" si="14"/>
        <v>-0.65529278085710152</v>
      </c>
      <c r="I64" s="8">
        <f t="shared" si="15"/>
        <v>-0.7081968889314868</v>
      </c>
      <c r="J64" s="8">
        <f t="shared" si="16"/>
        <v>-2.5265197106670443</v>
      </c>
      <c r="K64" s="8">
        <f t="shared" si="17"/>
        <v>-0.63168220131781394</v>
      </c>
      <c r="L64" s="8">
        <f t="shared" si="18"/>
        <v>0.15341355403580406</v>
      </c>
      <c r="M64" s="8">
        <f t="shared" si="19"/>
        <v>0.97386167629838627</v>
      </c>
      <c r="N64">
        <f t="shared" si="20"/>
        <v>0.64576076577915964</v>
      </c>
      <c r="O64">
        <f t="shared" si="21"/>
        <v>-0.15941994153651948</v>
      </c>
      <c r="P64">
        <f t="shared" si="22"/>
        <v>-1.0369986935853768</v>
      </c>
      <c r="Q64">
        <f t="shared" si="23"/>
        <v>1.0320559089403705</v>
      </c>
      <c r="R64">
        <f t="shared" si="24"/>
        <v>-1.3608074138009154</v>
      </c>
      <c r="S64">
        <f t="shared" si="25"/>
        <v>-0.24887857950364345</v>
      </c>
      <c r="T64">
        <f t="shared" si="26"/>
        <v>-0.40609715834130872</v>
      </c>
      <c r="U64" s="8">
        <f t="shared" si="27"/>
        <v>0.17388967285287205</v>
      </c>
      <c r="V64" s="8">
        <f t="shared" si="28"/>
        <v>-2.3805089250050058</v>
      </c>
      <c r="W64" s="10">
        <f t="shared" si="29"/>
        <v>4.5199899429109571</v>
      </c>
      <c r="X64">
        <f t="shared" si="30"/>
        <v>-4.4830534225233976</v>
      </c>
      <c r="Y64">
        <f t="shared" si="31"/>
        <v>-0.20377515556924533</v>
      </c>
      <c r="Z64">
        <f t="shared" si="32"/>
        <v>0.74713339491663955</v>
      </c>
      <c r="AA64">
        <f t="shared" si="33"/>
        <v>0.29088991586435542</v>
      </c>
    </row>
    <row r="65" spans="1:27" x14ac:dyDescent="0.2">
      <c r="A65" t="str">
        <f t="shared" si="7"/>
        <v>Słowacja</v>
      </c>
      <c r="B65" s="9">
        <f t="shared" si="8"/>
        <v>1.2410848322694543</v>
      </c>
      <c r="C65" s="9">
        <f t="shared" si="9"/>
        <v>0.67822234716422491</v>
      </c>
      <c r="D65" s="9">
        <f t="shared" si="10"/>
        <v>-0.48366647829006787</v>
      </c>
      <c r="E65" s="9">
        <f t="shared" si="11"/>
        <v>-0.23071480873686609</v>
      </c>
      <c r="F65" s="8">
        <f t="shared" si="12"/>
        <v>1.1054693154366082</v>
      </c>
      <c r="G65" s="8">
        <f t="shared" si="13"/>
        <v>-0.40148387714369244</v>
      </c>
      <c r="H65" s="8">
        <f t="shared" si="14"/>
        <v>1.6160760705306407E-2</v>
      </c>
      <c r="I65" s="8">
        <f t="shared" si="15"/>
        <v>-0.17535009342065594</v>
      </c>
      <c r="J65" s="8">
        <f t="shared" si="16"/>
        <v>-0.30340921328998144</v>
      </c>
      <c r="K65" s="8">
        <f t="shared" si="17"/>
        <v>0.6152748714134546</v>
      </c>
      <c r="L65" s="8">
        <f t="shared" si="18"/>
        <v>0.80665836476890529</v>
      </c>
      <c r="M65" s="8">
        <f t="shared" si="19"/>
        <v>1.5560432669764752</v>
      </c>
      <c r="N65">
        <f t="shared" si="20"/>
        <v>-0.53422603096352428</v>
      </c>
      <c r="O65">
        <f t="shared" si="21"/>
        <v>-2.2141658546739125E-3</v>
      </c>
      <c r="P65">
        <f t="shared" si="22"/>
        <v>0.46720794689205519</v>
      </c>
      <c r="Q65">
        <f t="shared" si="23"/>
        <v>0.64154826771968976</v>
      </c>
      <c r="R65">
        <f t="shared" si="24"/>
        <v>-1.1763804651734926</v>
      </c>
      <c r="S65">
        <f t="shared" si="25"/>
        <v>-0.47791095346261919</v>
      </c>
      <c r="T65">
        <f t="shared" si="26"/>
        <v>-0.40609715834130872</v>
      </c>
      <c r="U65" s="8">
        <f t="shared" si="27"/>
        <v>-0.89868199042513275</v>
      </c>
      <c r="V65" s="8">
        <f t="shared" si="28"/>
        <v>0.56877823392499149</v>
      </c>
      <c r="W65" s="10">
        <f t="shared" si="29"/>
        <v>0.38398516949320671</v>
      </c>
      <c r="X65">
        <f t="shared" si="30"/>
        <v>2.9902981416623566</v>
      </c>
      <c r="Y65">
        <f t="shared" si="31"/>
        <v>0.13592264280283439</v>
      </c>
      <c r="Z65">
        <f t="shared" si="32"/>
        <v>1.0868311932887194</v>
      </c>
      <c r="AA65">
        <f t="shared" si="33"/>
        <v>0.42314831129959923</v>
      </c>
    </row>
    <row r="66" spans="1:27" x14ac:dyDescent="0.2">
      <c r="A66" t="str">
        <f t="shared" si="7"/>
        <v>Słowenia</v>
      </c>
      <c r="B66" s="9">
        <f t="shared" si="8"/>
        <v>2.1006347514384052</v>
      </c>
      <c r="C66" s="9">
        <f t="shared" si="9"/>
        <v>1.7809633410679748</v>
      </c>
      <c r="D66" s="9">
        <f t="shared" si="10"/>
        <v>-0.6639948590107323</v>
      </c>
      <c r="E66" s="9">
        <f t="shared" si="11"/>
        <v>0.37964182813315078</v>
      </c>
      <c r="F66" s="8">
        <f t="shared" si="12"/>
        <v>1.1105331647828167</v>
      </c>
      <c r="G66" s="8">
        <f t="shared" si="13"/>
        <v>0.26363199304197837</v>
      </c>
      <c r="H66" s="8">
        <f t="shared" si="14"/>
        <v>0.54894454911895607</v>
      </c>
      <c r="I66" s="8">
        <f t="shared" si="15"/>
        <v>-0.40371300578244074</v>
      </c>
      <c r="J66" s="8">
        <f t="shared" si="16"/>
        <v>0.57236158870704301</v>
      </c>
      <c r="K66" s="8">
        <f t="shared" si="17"/>
        <v>5.7425654665255441E-2</v>
      </c>
      <c r="L66" s="8">
        <f t="shared" si="18"/>
        <v>4.4539418913620545E-2</v>
      </c>
      <c r="M66" s="8">
        <f t="shared" si="19"/>
        <v>-0.15116491109305599</v>
      </c>
      <c r="N66">
        <f t="shared" si="20"/>
        <v>0.41508665513773285</v>
      </c>
      <c r="O66">
        <f t="shared" si="21"/>
        <v>-0.72181806862368514</v>
      </c>
      <c r="P66">
        <f t="shared" si="22"/>
        <v>0.18069239632492523</v>
      </c>
      <c r="Q66">
        <f t="shared" si="23"/>
        <v>1.5690039156188074</v>
      </c>
      <c r="R66">
        <f t="shared" si="24"/>
        <v>1.7375653231397941</v>
      </c>
      <c r="S66">
        <f t="shared" si="25"/>
        <v>-0.47791095346261919</v>
      </c>
      <c r="T66">
        <f t="shared" si="26"/>
        <v>1.8475591438050498</v>
      </c>
      <c r="U66" s="8">
        <f t="shared" si="27"/>
        <v>1.077107915613297</v>
      </c>
      <c r="V66" s="8">
        <f t="shared" si="28"/>
        <v>0.8838730158619571</v>
      </c>
      <c r="W66" s="10">
        <f t="shared" si="29"/>
        <v>-12.725673060442913</v>
      </c>
      <c r="X66">
        <f t="shared" si="30"/>
        <v>-0.57471020304468112</v>
      </c>
      <c r="Y66">
        <f t="shared" si="31"/>
        <v>-2.6123191047485506E-2</v>
      </c>
      <c r="Z66">
        <f t="shared" si="32"/>
        <v>0.92478535943839935</v>
      </c>
      <c r="AA66">
        <f t="shared" si="33"/>
        <v>0.36005716948261723</v>
      </c>
    </row>
    <row r="67" spans="1:27" x14ac:dyDescent="0.2">
      <c r="A67" t="str">
        <f t="shared" si="7"/>
        <v>Szwecja</v>
      </c>
      <c r="B67" s="9">
        <f t="shared" si="8"/>
        <v>-0.60080785166401141</v>
      </c>
      <c r="C67" s="9">
        <f t="shared" si="9"/>
        <v>1.8514874743990286</v>
      </c>
      <c r="D67" s="9">
        <f t="shared" si="10"/>
        <v>2.4015876132405625</v>
      </c>
      <c r="E67" s="9">
        <f t="shared" si="11"/>
        <v>-0.13305774683766339</v>
      </c>
      <c r="F67" s="8">
        <f t="shared" si="12"/>
        <v>0.47755199650673702</v>
      </c>
      <c r="G67" s="8">
        <f t="shared" si="13"/>
        <v>0.66706293069558209</v>
      </c>
      <c r="H67" s="8">
        <f t="shared" si="14"/>
        <v>0.72410634257001893</v>
      </c>
      <c r="I67" s="8">
        <f t="shared" si="15"/>
        <v>0.62392009984559005</v>
      </c>
      <c r="J67" s="8">
        <f t="shared" si="16"/>
        <v>0.97656349732105407</v>
      </c>
      <c r="K67" s="8">
        <f t="shared" si="17"/>
        <v>-0.27072094342192049</v>
      </c>
      <c r="L67" s="8">
        <f t="shared" si="18"/>
        <v>0.48003595940235466</v>
      </c>
      <c r="M67" s="8">
        <f t="shared" si="19"/>
        <v>0.27367030372609003</v>
      </c>
      <c r="N67">
        <f t="shared" si="20"/>
        <v>2.9081414663008469</v>
      </c>
      <c r="O67">
        <f t="shared" si="21"/>
        <v>-0.7018905759316203</v>
      </c>
      <c r="P67">
        <f t="shared" si="22"/>
        <v>1.7326516285635458</v>
      </c>
      <c r="Q67">
        <f t="shared" si="23"/>
        <v>-0.67641502140010834</v>
      </c>
      <c r="R67">
        <f t="shared" si="24"/>
        <v>0.24370703925766626</v>
      </c>
      <c r="S67">
        <f t="shared" si="25"/>
        <v>-0.46841191491132533</v>
      </c>
      <c r="T67">
        <f t="shared" si="26"/>
        <v>-0.50853608116614324</v>
      </c>
      <c r="U67" s="8">
        <f t="shared" si="27"/>
        <v>-0.53174957930370992</v>
      </c>
      <c r="V67" s="8">
        <f t="shared" si="28"/>
        <v>0.79564647691960688</v>
      </c>
      <c r="W67" s="10">
        <f t="shared" si="29"/>
        <v>-7.4888271610658856</v>
      </c>
      <c r="X67">
        <f t="shared" si="30"/>
        <v>2.7757159530462951</v>
      </c>
      <c r="Y67">
        <f t="shared" si="31"/>
        <v>0.12616890695664978</v>
      </c>
      <c r="Z67">
        <f t="shared" si="32"/>
        <v>1.0770774574425346</v>
      </c>
      <c r="AA67">
        <f t="shared" si="33"/>
        <v>0.41935077873183546</v>
      </c>
    </row>
    <row r="68" spans="1:27" x14ac:dyDescent="0.2">
      <c r="A68" t="str">
        <f t="shared" si="7"/>
        <v>Węgry</v>
      </c>
      <c r="B68" s="9">
        <f t="shared" si="8"/>
        <v>0.25874206750493928</v>
      </c>
      <c r="C68" s="9">
        <f t="shared" si="9"/>
        <v>-0.73226031945685022</v>
      </c>
      <c r="D68" s="9">
        <f t="shared" si="10"/>
        <v>-0.15907539299287196</v>
      </c>
      <c r="E68" s="9">
        <f t="shared" si="11"/>
        <v>0.80445004739468196</v>
      </c>
      <c r="F68" s="8">
        <f t="shared" si="12"/>
        <v>-1.8264994560181933</v>
      </c>
      <c r="G68" s="8">
        <f t="shared" si="13"/>
        <v>-5.6205146719437042E-2</v>
      </c>
      <c r="H68" s="8">
        <f t="shared" si="14"/>
        <v>0.71680793450955804</v>
      </c>
      <c r="I68" s="8">
        <f t="shared" si="15"/>
        <v>-6.1168637239763686E-2</v>
      </c>
      <c r="J68" s="8">
        <f t="shared" si="16"/>
        <v>1.1618227054358097</v>
      </c>
      <c r="K68" s="8">
        <f t="shared" si="17"/>
        <v>1.0582727788311419</v>
      </c>
      <c r="L68" s="8">
        <f t="shared" si="18"/>
        <v>0.58891009452453813</v>
      </c>
      <c r="M68" s="8">
        <f t="shared" si="19"/>
        <v>0.58836305544397594</v>
      </c>
      <c r="N68">
        <f t="shared" si="20"/>
        <v>-0.33016816385764663</v>
      </c>
      <c r="O68">
        <f t="shared" si="21"/>
        <v>0.66867808811151208</v>
      </c>
      <c r="P68">
        <f t="shared" si="22"/>
        <v>-0.75048314301824703</v>
      </c>
      <c r="Q68">
        <f t="shared" si="23"/>
        <v>0.88561554348261562</v>
      </c>
      <c r="R68">
        <f t="shared" si="24"/>
        <v>0.11460817521846954</v>
      </c>
      <c r="S68">
        <f t="shared" si="25"/>
        <v>-0.47263370982301151</v>
      </c>
      <c r="T68">
        <f t="shared" si="26"/>
        <v>0.31097530143253271</v>
      </c>
      <c r="U68" s="8">
        <f t="shared" si="27"/>
        <v>-0.72932856990755268</v>
      </c>
      <c r="V68" s="8">
        <f t="shared" si="28"/>
        <v>-0.69160089382287071</v>
      </c>
      <c r="W68" s="10">
        <f t="shared" si="29"/>
        <v>0.39630042364696549</v>
      </c>
      <c r="X68">
        <f t="shared" si="30"/>
        <v>1.7441227826802952</v>
      </c>
      <c r="Y68">
        <f t="shared" si="31"/>
        <v>7.9278308303649778E-2</v>
      </c>
      <c r="Z68">
        <f t="shared" si="32"/>
        <v>1.0301868587895346</v>
      </c>
      <c r="AA68">
        <f t="shared" si="33"/>
        <v>0.40109433029865804</v>
      </c>
    </row>
    <row r="69" spans="1:27" x14ac:dyDescent="0.2">
      <c r="A69" t="str">
        <f t="shared" si="7"/>
        <v>Wielka Brytania</v>
      </c>
      <c r="B69" s="9">
        <f t="shared" si="8"/>
        <v>-1.460357770832962</v>
      </c>
      <c r="C69" s="9">
        <f t="shared" si="9"/>
        <v>-1.2772195315604475</v>
      </c>
      <c r="D69" s="9">
        <f t="shared" si="10"/>
        <v>-0.37546944985766928</v>
      </c>
      <c r="E69" s="9">
        <f t="shared" si="11"/>
        <v>1.2439068259410941</v>
      </c>
      <c r="F69" s="8">
        <f t="shared" si="12"/>
        <v>-6.3074205121823296E-2</v>
      </c>
      <c r="G69" s="8">
        <f t="shared" si="13"/>
        <v>1.0377832517826775</v>
      </c>
      <c r="H69" s="8">
        <f t="shared" si="14"/>
        <v>0.46866206045388553</v>
      </c>
      <c r="I69" s="8">
        <f t="shared" si="15"/>
        <v>1.4612507785054671</v>
      </c>
      <c r="J69" s="8">
        <f t="shared" si="16"/>
        <v>-6.762476659847505E-2</v>
      </c>
      <c r="K69" s="8">
        <f t="shared" si="17"/>
        <v>1.2879753974921653</v>
      </c>
      <c r="L69" s="8">
        <f t="shared" si="18"/>
        <v>0.32167358104281496</v>
      </c>
      <c r="M69" s="8">
        <f t="shared" si="19"/>
        <v>-0.13543027350716169</v>
      </c>
      <c r="N69">
        <f t="shared" si="20"/>
        <v>-1.075422982853026</v>
      </c>
      <c r="O69">
        <f t="shared" si="21"/>
        <v>1.33514201036835</v>
      </c>
      <c r="P69">
        <f t="shared" si="22"/>
        <v>-0.32070981716755204</v>
      </c>
      <c r="Q69">
        <f t="shared" si="23"/>
        <v>-1.0181092074682043</v>
      </c>
      <c r="R69">
        <f t="shared" si="24"/>
        <v>-0.23580302717363436</v>
      </c>
      <c r="S69">
        <f t="shared" si="25"/>
        <v>0.53954162025375252</v>
      </c>
      <c r="T69">
        <f t="shared" si="26"/>
        <v>-0.40609715834130872</v>
      </c>
      <c r="U69" s="8">
        <f t="shared" si="27"/>
        <v>0.30090473824105662</v>
      </c>
      <c r="V69" s="8">
        <f t="shared" si="28"/>
        <v>0.26628724326550479</v>
      </c>
      <c r="W69" s="10">
        <f t="shared" si="29"/>
        <v>20.110766092407644</v>
      </c>
      <c r="X69">
        <f t="shared" si="30"/>
        <v>21.938575409272147</v>
      </c>
      <c r="Y69">
        <f t="shared" si="31"/>
        <v>0.99720797314873399</v>
      </c>
      <c r="Z69">
        <f t="shared" si="32"/>
        <v>1.948116523634619</v>
      </c>
      <c r="AA69">
        <f t="shared" si="33"/>
        <v>0.75848229447334814</v>
      </c>
    </row>
    <row r="70" spans="1:27" x14ac:dyDescent="0.2">
      <c r="A70" t="str">
        <f t="shared" si="7"/>
        <v>Włochy</v>
      </c>
      <c r="B70" s="9">
        <f t="shared" si="8"/>
        <v>1.3156376313810532E-2</v>
      </c>
      <c r="C70" s="9">
        <f t="shared" si="9"/>
        <v>-0.14242211341530966</v>
      </c>
      <c r="D70" s="9">
        <f t="shared" si="10"/>
        <v>-0.26727242142527063</v>
      </c>
      <c r="E70" s="9">
        <f t="shared" si="11"/>
        <v>0.69702727930555952</v>
      </c>
      <c r="F70" s="8">
        <f t="shared" si="12"/>
        <v>8.7635596848671879E-2</v>
      </c>
      <c r="G70" s="8">
        <f t="shared" si="13"/>
        <v>-0.92121922925599253</v>
      </c>
      <c r="H70" s="8">
        <f t="shared" si="14"/>
        <v>0.64382385390494845</v>
      </c>
      <c r="I70" s="8">
        <f t="shared" si="15"/>
        <v>0.92840398299463622</v>
      </c>
      <c r="J70" s="8">
        <f t="shared" si="16"/>
        <v>-1.0107625533645017</v>
      </c>
      <c r="K70" s="8">
        <f t="shared" si="17"/>
        <v>0.82857016017011875</v>
      </c>
      <c r="L70" s="8">
        <f t="shared" si="18"/>
        <v>0.26228768915798761</v>
      </c>
      <c r="M70" s="8">
        <f t="shared" si="19"/>
        <v>-0.30064396815905181</v>
      </c>
      <c r="N70">
        <f t="shared" si="20"/>
        <v>-0.2325752708939659</v>
      </c>
      <c r="O70">
        <f t="shared" si="21"/>
        <v>0.30112655623564766</v>
      </c>
      <c r="P70">
        <f t="shared" si="22"/>
        <v>0.61046572217562001</v>
      </c>
      <c r="Q70">
        <f t="shared" si="23"/>
        <v>1.1296828192455408</v>
      </c>
      <c r="R70">
        <f t="shared" si="24"/>
        <v>0.44657668274783152</v>
      </c>
      <c r="S70">
        <f t="shared" si="25"/>
        <v>1.3152964352760896</v>
      </c>
      <c r="T70">
        <f t="shared" si="26"/>
        <v>-0.40609715834130872</v>
      </c>
      <c r="U70" s="8">
        <f t="shared" si="27"/>
        <v>-0.57408793443310491</v>
      </c>
      <c r="V70" s="8">
        <f t="shared" si="28"/>
        <v>-9.9222703781375085E-2</v>
      </c>
      <c r="W70" s="10">
        <f t="shared" si="29"/>
        <v>0.41024243425811474</v>
      </c>
      <c r="X70">
        <f t="shared" si="30"/>
        <v>3.7199922355646962</v>
      </c>
      <c r="Y70">
        <f t="shared" si="31"/>
        <v>0.16909055616203164</v>
      </c>
      <c r="Z70">
        <f t="shared" si="32"/>
        <v>1.1199991066479165</v>
      </c>
      <c r="AA70">
        <f>Z70/$Z$73</f>
        <v>0.4360619510754381</v>
      </c>
    </row>
    <row r="72" spans="1:27" x14ac:dyDescent="0.2">
      <c r="X72" t="s">
        <v>59</v>
      </c>
      <c r="Y72">
        <f>MIN(Y43:Y70)</f>
        <v>-0.95090855048588485</v>
      </c>
    </row>
    <row r="73" spans="1:27" x14ac:dyDescent="0.2">
      <c r="Y73" t="s">
        <v>61</v>
      </c>
      <c r="Z73">
        <f>MAX(Z43:Z70)</f>
        <v>2.5684403417581327</v>
      </c>
    </row>
    <row r="76" spans="1:27" x14ac:dyDescent="0.2">
      <c r="A76" t="s">
        <v>66</v>
      </c>
      <c r="B76" s="9" t="s">
        <v>62</v>
      </c>
    </row>
    <row r="77" spans="1:27" x14ac:dyDescent="0.2">
      <c r="A77" t="str">
        <f t="shared" ref="A77:A104" si="34">A43</f>
        <v>Austria</v>
      </c>
      <c r="B77" s="9">
        <f t="shared" ref="B77:B104" si="35">AA43</f>
        <v>0.48462651886922797</v>
      </c>
    </row>
    <row r="78" spans="1:27" x14ac:dyDescent="0.2">
      <c r="A78" t="str">
        <f t="shared" si="34"/>
        <v>Belgia</v>
      </c>
      <c r="B78" s="9">
        <f t="shared" si="35"/>
        <v>0.17736323355614139</v>
      </c>
    </row>
    <row r="79" spans="1:27" x14ac:dyDescent="0.2">
      <c r="A79" t="str">
        <f t="shared" si="34"/>
        <v>Bułgaria</v>
      </c>
      <c r="B79" s="9">
        <f t="shared" si="35"/>
        <v>0.13818617308328168</v>
      </c>
    </row>
    <row r="80" spans="1:27" x14ac:dyDescent="0.2">
      <c r="A80" t="str">
        <f t="shared" si="34"/>
        <v>Chorwacja</v>
      </c>
      <c r="B80" s="9">
        <f t="shared" si="35"/>
        <v>0.24734404630531548</v>
      </c>
    </row>
    <row r="81" spans="1:2" x14ac:dyDescent="0.2">
      <c r="A81" t="str">
        <f t="shared" si="34"/>
        <v>Cypr</v>
      </c>
      <c r="B81" s="9">
        <f t="shared" si="35"/>
        <v>0.19036420811989971</v>
      </c>
    </row>
    <row r="82" spans="1:2" x14ac:dyDescent="0.2">
      <c r="A82" t="str">
        <f t="shared" si="34"/>
        <v>Czechy</v>
      </c>
      <c r="B82" s="9">
        <f t="shared" si="35"/>
        <v>0.4698694334580093</v>
      </c>
    </row>
    <row r="83" spans="1:2" x14ac:dyDescent="0.2">
      <c r="A83" t="str">
        <f t="shared" si="34"/>
        <v>Dania</v>
      </c>
      <c r="B83" s="9">
        <f t="shared" si="35"/>
        <v>0.21906489165213372</v>
      </c>
    </row>
    <row r="84" spans="1:2" x14ac:dyDescent="0.2">
      <c r="A84" t="str">
        <f t="shared" si="34"/>
        <v>Estonia</v>
      </c>
      <c r="B84" s="9">
        <f t="shared" si="35"/>
        <v>0.16210148528012822</v>
      </c>
    </row>
    <row r="85" spans="1:2" x14ac:dyDescent="0.2">
      <c r="A85" t="str">
        <f t="shared" si="34"/>
        <v>Finlandia</v>
      </c>
      <c r="B85" s="9">
        <f t="shared" si="35"/>
        <v>0.46314302575451521</v>
      </c>
    </row>
    <row r="86" spans="1:2" x14ac:dyDescent="0.2">
      <c r="A86" t="str">
        <f t="shared" si="34"/>
        <v>Francja</v>
      </c>
      <c r="B86" s="9">
        <f t="shared" si="35"/>
        <v>0.91209983665366035</v>
      </c>
    </row>
    <row r="87" spans="1:2" x14ac:dyDescent="0.2">
      <c r="A87" t="str">
        <f t="shared" si="34"/>
        <v>Grecja</v>
      </c>
      <c r="B87" s="9">
        <f t="shared" si="35"/>
        <v>0.23369849639703819</v>
      </c>
    </row>
    <row r="88" spans="1:2" x14ac:dyDescent="0.2">
      <c r="A88" t="str">
        <f t="shared" si="34"/>
        <v>Hiszpania</v>
      </c>
      <c r="B88" s="9">
        <f t="shared" si="35"/>
        <v>0.5835312852693173</v>
      </c>
    </row>
    <row r="89" spans="1:2" x14ac:dyDescent="0.2">
      <c r="A89" t="str">
        <f t="shared" si="34"/>
        <v>Holandia</v>
      </c>
      <c r="B89" s="9">
        <f t="shared" si="35"/>
        <v>0.44274874497715128</v>
      </c>
    </row>
    <row r="90" spans="1:2" x14ac:dyDescent="0.2">
      <c r="A90" t="str">
        <f t="shared" si="34"/>
        <v>Irlandia</v>
      </c>
      <c r="B90" s="9">
        <f t="shared" si="35"/>
        <v>0</v>
      </c>
    </row>
    <row r="91" spans="1:2" x14ac:dyDescent="0.2">
      <c r="A91" t="str">
        <f t="shared" si="34"/>
        <v>Litwa</v>
      </c>
      <c r="B91" s="9">
        <f t="shared" si="35"/>
        <v>0.14706512884792064</v>
      </c>
    </row>
    <row r="92" spans="1:2" x14ac:dyDescent="0.2">
      <c r="A92" t="str">
        <f t="shared" si="34"/>
        <v>Luksemburg</v>
      </c>
      <c r="B92" s="9">
        <f t="shared" si="35"/>
        <v>4.5585856958418207E-2</v>
      </c>
    </row>
    <row r="93" spans="1:2" x14ac:dyDescent="0.2">
      <c r="A93" t="str">
        <f t="shared" si="34"/>
        <v>Łotwa</v>
      </c>
      <c r="B93" s="9">
        <f t="shared" si="35"/>
        <v>0.17172413003103534</v>
      </c>
    </row>
    <row r="94" spans="1:2" x14ac:dyDescent="0.2">
      <c r="A94" t="str">
        <f t="shared" si="34"/>
        <v>Malta</v>
      </c>
      <c r="B94" s="9">
        <f t="shared" si="35"/>
        <v>0.15166796865488441</v>
      </c>
    </row>
    <row r="95" spans="1:2" x14ac:dyDescent="0.2">
      <c r="A95" t="str">
        <f t="shared" si="34"/>
        <v>Niemcy</v>
      </c>
      <c r="B95" s="9">
        <f t="shared" si="35"/>
        <v>0.85679605893858346</v>
      </c>
    </row>
    <row r="96" spans="1:2" x14ac:dyDescent="0.2">
      <c r="A96" t="str">
        <f t="shared" si="34"/>
        <v>Polska</v>
      </c>
      <c r="B96" s="9">
        <f t="shared" si="35"/>
        <v>1</v>
      </c>
    </row>
    <row r="97" spans="1:2" x14ac:dyDescent="0.2">
      <c r="A97" t="str">
        <f t="shared" si="34"/>
        <v>Portugalia</v>
      </c>
      <c r="B97" s="9">
        <f t="shared" si="35"/>
        <v>0.18031894004632845</v>
      </c>
    </row>
    <row r="98" spans="1:2" x14ac:dyDescent="0.2">
      <c r="A98" t="str">
        <f t="shared" si="34"/>
        <v>Rumunia</v>
      </c>
      <c r="B98" s="9">
        <f t="shared" si="35"/>
        <v>0.29088991586435542</v>
      </c>
    </row>
    <row r="99" spans="1:2" x14ac:dyDescent="0.2">
      <c r="A99" t="str">
        <f t="shared" si="34"/>
        <v>Słowacja</v>
      </c>
      <c r="B99" s="9">
        <f t="shared" si="35"/>
        <v>0.42314831129959923</v>
      </c>
    </row>
    <row r="100" spans="1:2" x14ac:dyDescent="0.2">
      <c r="A100" t="str">
        <f t="shared" si="34"/>
        <v>Słowenia</v>
      </c>
      <c r="B100" s="9">
        <f t="shared" si="35"/>
        <v>0.36005716948261723</v>
      </c>
    </row>
    <row r="101" spans="1:2" x14ac:dyDescent="0.2">
      <c r="A101" t="str">
        <f t="shared" si="34"/>
        <v>Szwecja</v>
      </c>
      <c r="B101" s="9">
        <f t="shared" si="35"/>
        <v>0.41935077873183546</v>
      </c>
    </row>
    <row r="102" spans="1:2" x14ac:dyDescent="0.2">
      <c r="A102" t="str">
        <f t="shared" si="34"/>
        <v>Węgry</v>
      </c>
      <c r="B102" s="9">
        <f t="shared" si="35"/>
        <v>0.40109433029865804</v>
      </c>
    </row>
    <row r="103" spans="1:2" x14ac:dyDescent="0.2">
      <c r="A103" t="str">
        <f t="shared" si="34"/>
        <v>Wielka Brytania</v>
      </c>
      <c r="B103" s="9">
        <f t="shared" si="35"/>
        <v>0.75848229447334814</v>
      </c>
    </row>
    <row r="104" spans="1:2" x14ac:dyDescent="0.2">
      <c r="A104" t="str">
        <f t="shared" si="34"/>
        <v>Włochy</v>
      </c>
      <c r="B104" s="9">
        <f t="shared" si="35"/>
        <v>0.4360619510754381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"/>
  <sheetViews>
    <sheetView zoomScaleNormal="10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Y42" sqref="Y42"/>
    </sheetView>
  </sheetViews>
  <sheetFormatPr defaultRowHeight="12.75" x14ac:dyDescent="0.2"/>
  <cols>
    <col min="1" max="1" width="19" customWidth="1"/>
    <col min="3" max="3" width="9.140625" style="10"/>
    <col min="5" max="5" width="9.140625" style="10"/>
    <col min="6" max="13" width="9.140625" style="8"/>
    <col min="14" max="20" width="9.140625" style="10"/>
    <col min="21" max="22" width="9.140625" style="8"/>
    <col min="23" max="23" width="9.140625" style="9"/>
    <col min="26" max="26" width="9.7109375" bestFit="1" customWidth="1"/>
  </cols>
  <sheetData>
    <row r="1" spans="1:23" x14ac:dyDescent="0.2">
      <c r="B1" t="str">
        <f>'ranking-standaryzacja'!B1</f>
        <v>X1</v>
      </c>
      <c r="C1" s="10" t="str">
        <f>'ranking-standaryzacja'!C1</f>
        <v>X2</v>
      </c>
      <c r="D1" t="str">
        <f>'ranking-standaryzacja'!D1</f>
        <v>X4</v>
      </c>
      <c r="E1" s="10" t="str">
        <f>'ranking-standaryzacja'!E1</f>
        <v>X5</v>
      </c>
      <c r="F1" s="8" t="str">
        <f>'ranking-standaryzacja'!F1</f>
        <v>X6</v>
      </c>
      <c r="G1" s="8" t="str">
        <f>'ranking-standaryzacja'!G1</f>
        <v>X8</v>
      </c>
      <c r="H1" s="8" t="str">
        <f>'ranking-standaryzacja'!H1</f>
        <v>X10</v>
      </c>
      <c r="I1" s="8" t="str">
        <f>'ranking-standaryzacja'!I1</f>
        <v>X11</v>
      </c>
      <c r="J1" s="8" t="str">
        <f>'ranking-standaryzacja'!J1</f>
        <v>X12</v>
      </c>
      <c r="K1" s="8" t="str">
        <f>'ranking-standaryzacja'!K1</f>
        <v>X13</v>
      </c>
      <c r="L1" s="8" t="str">
        <f>'ranking-standaryzacja'!L1</f>
        <v>X14</v>
      </c>
      <c r="M1" s="8" t="str">
        <f>'ranking-standaryzacja'!M1</f>
        <v>X15</v>
      </c>
      <c r="N1" s="10" t="str">
        <f>'ranking-standaryzacja'!N1</f>
        <v>X16</v>
      </c>
      <c r="O1" s="10" t="str">
        <f>'ranking-standaryzacja'!O1</f>
        <v>X17</v>
      </c>
      <c r="P1" s="10" t="str">
        <f>'ranking-standaryzacja'!P1</f>
        <v>X18</v>
      </c>
      <c r="Q1" s="10" t="str">
        <f>'ranking-standaryzacja'!Q1</f>
        <v>X20</v>
      </c>
      <c r="R1" s="10" t="str">
        <f>'ranking-standaryzacja'!R1</f>
        <v>X21</v>
      </c>
      <c r="S1" s="10" t="str">
        <f>'ranking-standaryzacja'!S1</f>
        <v>X23</v>
      </c>
      <c r="T1" s="10" t="str">
        <f>'ranking-standaryzacja'!T1</f>
        <v>X24</v>
      </c>
      <c r="U1" s="8" t="str">
        <f>'ranking-standaryzacja'!U1</f>
        <v>X25</v>
      </c>
      <c r="V1" s="8" t="str">
        <f>'ranking-standaryzacja'!V1</f>
        <v>X26</v>
      </c>
      <c r="W1" s="9" t="str">
        <f>'ranking-standaryzacja'!W1</f>
        <v>X27</v>
      </c>
    </row>
    <row r="2" spans="1:23" x14ac:dyDescent="0.2">
      <c r="B2" t="str">
        <f>'ranking-standaryzacja'!B2</f>
        <v>Chroniony obszar lądowy (% powierzchni państwa)</v>
      </c>
      <c r="C2" s="10" t="str">
        <f>'ranking-standaryzacja'!C2</f>
        <v>Zalesienie (% powierzchni kraju)</v>
      </c>
      <c r="D2" t="str">
        <f>'ranking-standaryzacja'!D2</f>
        <v>Akweny wodne (% powierzchni państwa)</v>
      </c>
      <c r="E2" s="10" t="str">
        <f>'ranking-standaryzacja'!E2</f>
        <v>Indeks wydajnosci zasobów (rok 2000=100)</v>
      </c>
      <c r="F2" s="8" t="str">
        <f>'ranking-standaryzacja'!F2</f>
        <v>Połowy w regionach rybackich (tys.ton)</v>
      </c>
      <c r="G2" s="8" t="str">
        <f>'ranking-standaryzacja'!G2</f>
        <v>Zależność energetyczna (%)</v>
      </c>
      <c r="H2" s="8" t="str">
        <f>'ranking-standaryzacja'!H2</f>
        <v>Emisja tlenków siarki (kg/osoba)</v>
      </c>
      <c r="I2" s="8" t="str">
        <f>'ranking-standaryzacja'!I2</f>
        <v>Emisja cząstek stałych (kg/osoba)</v>
      </c>
      <c r="J2" s="8" t="str">
        <f>'ranking-standaryzacja'!J2</f>
        <v>Zanieczyszczenie hałasem (% ludności)</v>
      </c>
      <c r="K2" s="8" t="str">
        <f>'ranking-standaryzacja'!K2</f>
        <v>Konsumpcja surowców (ton/osoba)</v>
      </c>
      <c r="L2" s="8" t="str">
        <f>'ranking-standaryzacja'!L2</f>
        <v>Zużycie nawozów (kg/ha)</v>
      </c>
      <c r="M2" s="8" t="str">
        <f>'ranking-standaryzacja'!M2</f>
        <v>Odpady komunalne (kg/osoba)</v>
      </c>
      <c r="N2" s="10" t="str">
        <f>'ranking-standaryzacja'!N2</f>
        <v>Odnawialna energia elektryczna (%konsumpcji prądu)</v>
      </c>
      <c r="O2" s="10" t="str">
        <f>'ranking-standaryzacja'!O2</f>
        <v>Krajowa konsumpcja biomasy (100 tys. ton ekwiwalentu oleju)</v>
      </c>
      <c r="P2" s="10" t="str">
        <f>'ranking-standaryzacja'!P2</f>
        <v>Uprawy ekologiczne (% użytków rolnych)</v>
      </c>
      <c r="Q2" s="10" t="str">
        <f>'ranking-standaryzacja'!Q2</f>
        <v>Wydatki na ochronę środoiwska (% PKB)</v>
      </c>
      <c r="R2" s="10" t="str">
        <f>'ranking-standaryzacja'!R2</f>
        <v>Dochody z podatków środoiwskowych (% PKB)</v>
      </c>
      <c r="S2" s="10" t="str">
        <f>'ranking-standaryzacja'!S2</f>
        <v>Patenty związane z recyklingiem i surowcami wtórnymi  (liczba)</v>
      </c>
      <c r="T2" s="10" t="str">
        <f>'ranking-standaryzacja'!T2</f>
        <v>Wydatki publiczne na badania i rozwój dotyczące środowiska (% PKB)</v>
      </c>
      <c r="U2" s="8" t="str">
        <f>'ranking-standaryzacja'!U2</f>
        <v>Stopa bezrobocia ludzi młodych w wieku 15-24 lata, obliczona jako udział (%) w całkowitej populacji w tej samej grupie wiekowej</v>
      </c>
      <c r="V2" s="8" t="str">
        <f>'ranking-standaryzacja'!V2</f>
        <v>Osoby zagrożone ubóstwem lub wykluczeniem społecznym</v>
      </c>
      <c r="W2" s="9" t="str">
        <f>'ranking-standaryzacja'!W2</f>
        <v>Zatrudnienie w sektorze dóbr i usług środowiskowych (ekwiwalent pełnego czasu pracy ∙〖10〗^(-3); FTE)</v>
      </c>
    </row>
    <row r="3" spans="1:23" x14ac:dyDescent="0.2">
      <c r="A3" t="str">
        <f>'ranking-standaryzacja'!A3</f>
        <v>Austria</v>
      </c>
      <c r="B3">
        <f>'ranking-standaryzacja'!B3</f>
        <v>15</v>
      </c>
      <c r="C3" s="10">
        <f>'ranking-standaryzacja'!C3</f>
        <v>40.6</v>
      </c>
      <c r="D3">
        <f>'ranking-standaryzacja'!D3</f>
        <v>1.5</v>
      </c>
      <c r="E3" s="10">
        <f>'ranking-standaryzacja'!E3</f>
        <v>121.2</v>
      </c>
      <c r="F3" s="8">
        <f>'ranking-standaryzacja'!F3</f>
        <v>341</v>
      </c>
      <c r="G3" s="8">
        <f>'ranking-standaryzacja'!G3</f>
        <v>65.900000000000006</v>
      </c>
      <c r="H3" s="8">
        <f>'ranking-standaryzacja'!H3</f>
        <v>1.8</v>
      </c>
      <c r="I3" s="8">
        <f>'ranking-standaryzacja'!I3</f>
        <v>4</v>
      </c>
      <c r="J3" s="8">
        <f>'ranking-standaryzacja'!J3</f>
        <v>20.9</v>
      </c>
      <c r="K3" s="8">
        <f>'ranking-standaryzacja'!K3</f>
        <v>21</v>
      </c>
      <c r="L3" s="8">
        <f>'ranking-standaryzacja'!L3</f>
        <v>0</v>
      </c>
      <c r="M3" s="8">
        <f>'ranking-standaryzacja'!M3</f>
        <v>590</v>
      </c>
      <c r="N3" s="10">
        <f>'ranking-standaryzacja'!N3</f>
        <v>30</v>
      </c>
      <c r="O3" s="10">
        <f>'ranking-standaryzacja'!O3</f>
        <v>21.2</v>
      </c>
      <c r="P3" s="10">
        <f>'ranking-standaryzacja'!P3</f>
        <v>18.5</v>
      </c>
      <c r="Q3" s="10">
        <f>'ranking-standaryzacja'!Q3</f>
        <v>0.31</v>
      </c>
      <c r="R3" s="10">
        <f>'ranking-standaryzacja'!R3</f>
        <v>2.35</v>
      </c>
      <c r="S3" s="10">
        <f>'ranking-standaryzacja'!S3</f>
        <v>4.83</v>
      </c>
      <c r="T3" s="10">
        <f>'ranking-standaryzacja'!T3</f>
        <v>0.14000000000000001</v>
      </c>
      <c r="U3" s="8">
        <f>'ranking-standaryzacja'!U3</f>
        <v>10.7</v>
      </c>
      <c r="V3" s="8">
        <f>'ranking-standaryzacja'!V3</f>
        <v>19.100000000000001</v>
      </c>
      <c r="W3" s="9">
        <f>'ranking-standaryzacja'!W3</f>
        <v>169.6</v>
      </c>
    </row>
    <row r="4" spans="1:23" x14ac:dyDescent="0.2">
      <c r="A4" t="str">
        <f>'ranking-standaryzacja'!A4</f>
        <v>Belgia</v>
      </c>
      <c r="B4">
        <f>'ranking-standaryzacja'!B4</f>
        <v>13</v>
      </c>
      <c r="C4" s="10">
        <f>'ranking-standaryzacja'!C4</f>
        <v>24.5</v>
      </c>
      <c r="D4">
        <f>'ranking-standaryzacja'!D4</f>
        <v>1.4</v>
      </c>
      <c r="E4" s="10">
        <f>'ranking-standaryzacja'!E4</f>
        <v>107.5</v>
      </c>
      <c r="F4" s="8">
        <f>'ranking-standaryzacja'!F4</f>
        <v>231.76190476190476</v>
      </c>
      <c r="G4" s="8">
        <f>'ranking-standaryzacja'!G4</f>
        <v>75.599999999999994</v>
      </c>
      <c r="H4" s="8">
        <f>'ranking-standaryzacja'!H4</f>
        <v>6.8</v>
      </c>
      <c r="I4" s="8">
        <f>'ranking-standaryzacja'!I4</f>
        <v>3.9</v>
      </c>
      <c r="J4" s="8">
        <f>'ranking-standaryzacja'!J4</f>
        <v>19.399999999999999</v>
      </c>
      <c r="K4" s="8">
        <f>'ranking-standaryzacja'!K4</f>
        <v>15.1</v>
      </c>
      <c r="L4" s="8">
        <f>'ranking-standaryzacja'!L4</f>
        <v>2</v>
      </c>
      <c r="M4" s="8">
        <f>'ranking-standaryzacja'!M4</f>
        <v>467</v>
      </c>
      <c r="N4" s="10">
        <f>'ranking-standaryzacja'!N4</f>
        <v>4.7</v>
      </c>
      <c r="O4" s="10">
        <f>'ranking-standaryzacja'!O4</f>
        <v>7.6</v>
      </c>
      <c r="P4" s="10">
        <f>'ranking-standaryzacja'!P4</f>
        <v>3</v>
      </c>
      <c r="Q4" s="10">
        <f>'ranking-standaryzacja'!Q4</f>
        <v>0.22</v>
      </c>
      <c r="R4" s="10">
        <f>'ranking-standaryzacja'!R4</f>
        <v>2.1800000000000002</v>
      </c>
      <c r="S4" s="10">
        <f>'ranking-standaryzacja'!S4</f>
        <v>10.44</v>
      </c>
      <c r="T4" s="10">
        <f>'ranking-standaryzacja'!T4</f>
        <v>0.18</v>
      </c>
      <c r="U4" s="8">
        <f>'ranking-standaryzacja'!U4</f>
        <v>21.9</v>
      </c>
      <c r="V4" s="8">
        <f>'ranking-standaryzacja'!V4</f>
        <v>20.2</v>
      </c>
      <c r="W4" s="9">
        <f>'ranking-standaryzacja'!W4</f>
        <v>85</v>
      </c>
    </row>
    <row r="5" spans="1:23" x14ac:dyDescent="0.2">
      <c r="A5" t="str">
        <f>'ranking-standaryzacja'!A5</f>
        <v>Bułgaria</v>
      </c>
      <c r="B5">
        <f>'ranking-standaryzacja'!B5</f>
        <v>34</v>
      </c>
      <c r="C5" s="10">
        <f>'ranking-standaryzacja'!C5</f>
        <v>39.6</v>
      </c>
      <c r="D5">
        <f>'ranking-standaryzacja'!D5</f>
        <v>1</v>
      </c>
      <c r="E5" s="10">
        <f>'ranking-standaryzacja'!E5</f>
        <v>127.4</v>
      </c>
      <c r="F5" s="8">
        <f>'ranking-standaryzacja'!F5</f>
        <v>21</v>
      </c>
      <c r="G5" s="8">
        <f>'ranking-standaryzacja'!G5</f>
        <v>45.1</v>
      </c>
      <c r="H5" s="8">
        <f>'ranking-standaryzacja'!H5</f>
        <v>59.6</v>
      </c>
      <c r="I5" s="8">
        <f>'ranking-standaryzacja'!I5</f>
        <v>8.1999999999999993</v>
      </c>
      <c r="J5" s="8">
        <f>'ranking-standaryzacja'!J5</f>
        <v>16.2</v>
      </c>
      <c r="K5" s="8">
        <f>'ranking-standaryzacja'!K5</f>
        <v>16.399999999999999</v>
      </c>
      <c r="L5" s="8">
        <f>'ranking-standaryzacja'!L5</f>
        <v>-4</v>
      </c>
      <c r="M5" s="8">
        <f>'ranking-standaryzacja'!M5</f>
        <v>598</v>
      </c>
      <c r="N5" s="10">
        <f>'ranking-standaryzacja'!N5</f>
        <v>12.1</v>
      </c>
      <c r="O5" s="10">
        <f>'ranking-standaryzacja'!O5</f>
        <v>25.9</v>
      </c>
      <c r="P5" s="10">
        <f>'ranking-standaryzacja'!P5</f>
        <v>0.2</v>
      </c>
      <c r="Q5" s="10">
        <f>'ranking-standaryzacja'!Q5</f>
        <v>0.77</v>
      </c>
      <c r="R5" s="10">
        <f>'ranking-standaryzacja'!R5</f>
        <v>2.85</v>
      </c>
      <c r="S5" s="10">
        <f>'ranking-standaryzacja'!S5</f>
        <v>1</v>
      </c>
      <c r="T5" s="10">
        <f>'ranking-standaryzacja'!T5</f>
        <v>0.27</v>
      </c>
      <c r="U5" s="8">
        <f>'ranking-standaryzacja'!U5</f>
        <v>15.1</v>
      </c>
      <c r="V5" s="8">
        <f>'ranking-standaryzacja'!V5</f>
        <v>46.2</v>
      </c>
      <c r="W5" s="9">
        <f>'ranking-standaryzacja'!W5</f>
        <v>33.18</v>
      </c>
    </row>
    <row r="6" spans="1:23" x14ac:dyDescent="0.2">
      <c r="A6" t="str">
        <f>'ranking-standaryzacja'!A6</f>
        <v>Chorwacja</v>
      </c>
      <c r="B6">
        <f>'ranking-standaryzacja'!B6</f>
        <v>37</v>
      </c>
      <c r="C6" s="10">
        <f>'ranking-standaryzacja'!C6</f>
        <v>45.7</v>
      </c>
      <c r="D6">
        <f>'ranking-standaryzacja'!D6</f>
        <v>1.1000000000000001</v>
      </c>
      <c r="E6" s="10">
        <f>'ranking-standaryzacja'!E6</f>
        <v>82.7</v>
      </c>
      <c r="F6" s="8">
        <f>'ranking-standaryzacja'!F6</f>
        <v>430</v>
      </c>
      <c r="G6" s="8">
        <f>'ranking-standaryzacja'!G6</f>
        <v>46</v>
      </c>
      <c r="H6" s="8">
        <f>'ranking-standaryzacja'!H6</f>
        <v>13.1</v>
      </c>
      <c r="I6" s="8">
        <f>'ranking-standaryzacja'!I6</f>
        <v>9.4</v>
      </c>
      <c r="J6" s="8">
        <f>'ranking-standaryzacja'!J6</f>
        <v>9.8571428571428577</v>
      </c>
      <c r="K6" s="8">
        <f>'ranking-standaryzacja'!K6</f>
        <v>12.3</v>
      </c>
      <c r="L6" s="8">
        <f>'ranking-standaryzacja'!L6</f>
        <v>1</v>
      </c>
      <c r="M6" s="8">
        <f>'ranking-standaryzacja'!M6</f>
        <v>405</v>
      </c>
      <c r="N6" s="10">
        <f>'ranking-standaryzacja'!N6</f>
        <v>23.6</v>
      </c>
      <c r="O6" s="10">
        <f>'ranking-standaryzacja'!O6</f>
        <v>27</v>
      </c>
      <c r="P6" s="10">
        <f>'ranking-standaryzacja'!P6</f>
        <v>4.1100000000000003</v>
      </c>
      <c r="Q6" s="10">
        <f>'ranking-standaryzacja'!Q6</f>
        <v>0.85</v>
      </c>
      <c r="R6" s="10">
        <f>'ranking-standaryzacja'!R6</f>
        <v>2.8</v>
      </c>
      <c r="S6" s="10">
        <f>'ranking-standaryzacja'!S6</f>
        <v>0</v>
      </c>
      <c r="T6" s="10">
        <f>'ranking-standaryzacja'!T6</f>
        <v>0.23</v>
      </c>
      <c r="U6" s="8">
        <f>'ranking-standaryzacja'!U6</f>
        <v>25.4</v>
      </c>
      <c r="V6" s="8">
        <f>'ranking-standaryzacja'!V6</f>
        <v>30.357142857142861</v>
      </c>
      <c r="W6" s="9">
        <f>'ranking-standaryzacja'!W6</f>
        <v>48.333333333333336</v>
      </c>
    </row>
    <row r="7" spans="1:23" x14ac:dyDescent="0.2">
      <c r="A7" t="str">
        <f>'ranking-standaryzacja'!A7</f>
        <v>Cypr</v>
      </c>
      <c r="B7">
        <f>'ranking-standaryzacja'!B7</f>
        <v>28</v>
      </c>
      <c r="C7" s="10">
        <f>'ranking-standaryzacja'!C7</f>
        <v>21.5</v>
      </c>
      <c r="D7">
        <f>'ranking-standaryzacja'!D7</f>
        <v>0.5</v>
      </c>
      <c r="E7" s="10">
        <f>'ranking-standaryzacja'!E7</f>
        <v>90.6</v>
      </c>
      <c r="F7" s="8">
        <f>'ranking-standaryzacja'!F7</f>
        <v>248</v>
      </c>
      <c r="G7" s="8">
        <f>'ranking-standaryzacja'!G7</f>
        <v>96.3</v>
      </c>
      <c r="H7" s="8">
        <f>'ranking-standaryzacja'!H7</f>
        <v>22</v>
      </c>
      <c r="I7" s="8">
        <f>'ranking-standaryzacja'!I7</f>
        <v>4</v>
      </c>
      <c r="J7" s="8">
        <f>'ranking-standaryzacja'!J7</f>
        <v>30.6</v>
      </c>
      <c r="K7" s="8">
        <f>'ranking-standaryzacja'!K7</f>
        <v>30.7</v>
      </c>
      <c r="L7" s="8">
        <f>'ranking-standaryzacja'!L7</f>
        <v>29</v>
      </c>
      <c r="M7" s="8">
        <f>'ranking-standaryzacja'!M7</f>
        <v>729</v>
      </c>
      <c r="N7" s="10">
        <f>'ranking-standaryzacja'!N7</f>
        <v>5.6</v>
      </c>
      <c r="O7" s="10">
        <f>'ranking-standaryzacja'!O7</f>
        <v>184.3</v>
      </c>
      <c r="P7" s="10">
        <f>'ranking-standaryzacja'!P7</f>
        <v>2.6</v>
      </c>
      <c r="Q7" s="10">
        <f>'ranking-standaryzacja'!Q7</f>
        <v>0.4</v>
      </c>
      <c r="R7" s="10">
        <f>'ranking-standaryzacja'!R7</f>
        <v>2.78</v>
      </c>
      <c r="S7" s="10">
        <f>'ranking-standaryzacja'!S7</f>
        <v>0.1</v>
      </c>
      <c r="T7" s="10">
        <f>'ranking-standaryzacja'!T7</f>
        <v>0.09</v>
      </c>
      <c r="U7" s="8">
        <f>'ranking-standaryzacja'!U7</f>
        <v>13.8</v>
      </c>
      <c r="V7" s="8">
        <f>'ranking-standaryzacja'!V7</f>
        <v>23.5</v>
      </c>
      <c r="W7" s="9">
        <f>'ranking-standaryzacja'!W7</f>
        <v>144.90352633826882</v>
      </c>
    </row>
    <row r="8" spans="1:23" x14ac:dyDescent="0.2">
      <c r="A8" t="str">
        <f>'ranking-standaryzacja'!A8</f>
        <v>Czechy</v>
      </c>
      <c r="B8">
        <f>'ranking-standaryzacja'!B8</f>
        <v>14</v>
      </c>
      <c r="C8" s="10">
        <f>'ranking-standaryzacja'!C8</f>
        <v>36.799999999999997</v>
      </c>
      <c r="D8">
        <f>'ranking-standaryzacja'!D8</f>
        <v>1.3</v>
      </c>
      <c r="E8" s="10">
        <f>'ranking-standaryzacja'!E8</f>
        <v>136</v>
      </c>
      <c r="F8" s="8">
        <f>'ranking-standaryzacja'!F8</f>
        <v>7</v>
      </c>
      <c r="G8" s="8">
        <f>'ranking-standaryzacja'!G8</f>
        <v>26.9</v>
      </c>
      <c r="H8" s="8">
        <f>'ranking-standaryzacja'!H8</f>
        <v>15.9</v>
      </c>
      <c r="I8" s="8">
        <f>'ranking-standaryzacja'!I8</f>
        <v>4</v>
      </c>
      <c r="J8" s="8">
        <f>'ranking-standaryzacja'!J8</f>
        <v>18.7</v>
      </c>
      <c r="K8" s="8">
        <f>'ranking-standaryzacja'!K8</f>
        <v>16.899999999999999</v>
      </c>
      <c r="L8" s="8">
        <f>'ranking-standaryzacja'!L8</f>
        <v>-5</v>
      </c>
      <c r="M8" s="8">
        <f>'ranking-standaryzacja'!M8</f>
        <v>317</v>
      </c>
      <c r="N8" s="10">
        <f>'ranking-standaryzacja'!N8</f>
        <v>9.9</v>
      </c>
      <c r="O8" s="10">
        <f>'ranking-standaryzacja'!O8</f>
        <v>7</v>
      </c>
      <c r="P8" s="10">
        <f>'ranking-standaryzacja'!P8</f>
        <v>10.6</v>
      </c>
      <c r="Q8" s="10">
        <f>'ranking-standaryzacja'!Q8</f>
        <v>0.79</v>
      </c>
      <c r="R8" s="10">
        <f>'ranking-standaryzacja'!R8</f>
        <v>2.31</v>
      </c>
      <c r="S8" s="10">
        <f>'ranking-standaryzacja'!S8</f>
        <v>7.24</v>
      </c>
      <c r="T8" s="10">
        <f>'ranking-standaryzacja'!T8</f>
        <v>0.31</v>
      </c>
      <c r="U8" s="8">
        <f>'ranking-standaryzacja'!U8</f>
        <v>16.600000000000001</v>
      </c>
      <c r="V8" s="8">
        <f>'ranking-standaryzacja'!V8</f>
        <v>14</v>
      </c>
      <c r="W8" s="9">
        <f>'ranking-standaryzacja'!W8</f>
        <v>106.25</v>
      </c>
    </row>
    <row r="9" spans="1:23" x14ac:dyDescent="0.2">
      <c r="A9" t="str">
        <f>'ranking-standaryzacja'!A9</f>
        <v>Dania</v>
      </c>
      <c r="B9">
        <f>'ranking-standaryzacja'!B9</f>
        <v>9</v>
      </c>
      <c r="C9" s="10">
        <f>'ranking-standaryzacja'!C9</f>
        <v>16.600000000000001</v>
      </c>
      <c r="D9">
        <f>'ranking-standaryzacja'!D9</f>
        <v>1.1000000000000001</v>
      </c>
      <c r="E9" s="10">
        <f>'ranking-standaryzacja'!E9</f>
        <v>116.3</v>
      </c>
      <c r="F9" s="8">
        <f>'ranking-standaryzacja'!F9</f>
        <v>231.76190476190476</v>
      </c>
      <c r="G9" s="8">
        <f>'ranking-standaryzacja'!G9</f>
        <v>-19.7</v>
      </c>
      <c r="H9" s="8">
        <f>'ranking-standaryzacja'!H9</f>
        <v>2.8</v>
      </c>
      <c r="I9" s="8">
        <f>'ranking-standaryzacja'!I9</f>
        <v>6.7</v>
      </c>
      <c r="J9" s="8">
        <f>'ranking-standaryzacja'!J9</f>
        <v>19.399999999999999</v>
      </c>
      <c r="K9" s="8">
        <f>'ranking-standaryzacja'!K9</f>
        <v>22.5</v>
      </c>
      <c r="L9" s="8">
        <f>'ranking-standaryzacja'!L9</f>
        <v>7</v>
      </c>
      <c r="M9" s="8">
        <f>'ranking-standaryzacja'!M9</f>
        <v>762</v>
      </c>
      <c r="N9" s="10">
        <f>'ranking-standaryzacja'!N9</f>
        <v>20</v>
      </c>
      <c r="O9" s="10">
        <f>'ranking-standaryzacja'!O9</f>
        <v>3.3</v>
      </c>
      <c r="P9" s="10">
        <f>'ranking-standaryzacja'!P9</f>
        <v>5.9</v>
      </c>
      <c r="Q9" s="10">
        <f>'ranking-standaryzacja'!Q9</f>
        <v>0.4</v>
      </c>
      <c r="R9" s="10">
        <f>'ranking-standaryzacja'!R9</f>
        <v>3.99</v>
      </c>
      <c r="S9" s="10">
        <f>'ranking-standaryzacja'!S9</f>
        <v>1.25</v>
      </c>
      <c r="T9" s="10">
        <f>'ranking-standaryzacja'!T9</f>
        <v>0.06</v>
      </c>
      <c r="U9" s="8">
        <f>'ranking-standaryzacja'!U9</f>
        <v>11.8</v>
      </c>
      <c r="V9" s="8">
        <f>'ranking-standaryzacja'!V9</f>
        <v>17.600000000000001</v>
      </c>
      <c r="W9" s="9">
        <f>'ranking-standaryzacja'!W9</f>
        <v>68.575000000000003</v>
      </c>
    </row>
    <row r="10" spans="1:23" x14ac:dyDescent="0.2">
      <c r="A10" t="str">
        <f>'ranking-standaryzacja'!A10</f>
        <v>Estonia</v>
      </c>
      <c r="B10">
        <f>'ranking-standaryzacja'!B10</f>
        <v>18</v>
      </c>
      <c r="C10" s="10">
        <f>'ranking-standaryzacja'!C10</f>
        <v>52.5</v>
      </c>
      <c r="D10">
        <f>'ranking-standaryzacja'!D10</f>
        <v>5</v>
      </c>
      <c r="E10" s="10">
        <f>'ranking-standaryzacja'!E10</f>
        <v>93.3</v>
      </c>
      <c r="F10" s="8">
        <f>'ranking-standaryzacja'!F10</f>
        <v>195</v>
      </c>
      <c r="G10" s="8">
        <f>'ranking-standaryzacja'!G10</f>
        <v>22</v>
      </c>
      <c r="H10" s="8">
        <f>'ranking-standaryzacja'!H10</f>
        <v>41.1</v>
      </c>
      <c r="I10" s="8">
        <f>'ranking-standaryzacja'!I10</f>
        <v>11.6</v>
      </c>
      <c r="J10" s="8">
        <f>'ranking-standaryzacja'!J10</f>
        <v>12.7</v>
      </c>
      <c r="K10" s="8">
        <f>'ranking-standaryzacja'!K10</f>
        <v>24.7</v>
      </c>
      <c r="L10" s="8">
        <f>'ranking-standaryzacja'!L10</f>
        <v>-6</v>
      </c>
      <c r="M10" s="8">
        <f>'ranking-standaryzacja'!M10</f>
        <v>339</v>
      </c>
      <c r="N10" s="10">
        <f>'ranking-standaryzacja'!N10</f>
        <v>23</v>
      </c>
      <c r="O10" s="10">
        <f>'ranking-standaryzacja'!O10</f>
        <v>9.8000000000000007</v>
      </c>
      <c r="P10" s="10">
        <f>'ranking-standaryzacja'!P10</f>
        <v>11</v>
      </c>
      <c r="Q10" s="10">
        <f>'ranking-standaryzacja'!Q10</f>
        <v>0.46</v>
      </c>
      <c r="R10" s="10">
        <f>'ranking-standaryzacja'!R10</f>
        <v>2.94</v>
      </c>
      <c r="S10" s="10">
        <f>'ranking-standaryzacja'!S10</f>
        <v>1</v>
      </c>
      <c r="T10" s="10">
        <f>'ranking-standaryzacja'!T10</f>
        <v>0.15</v>
      </c>
      <c r="U10" s="8">
        <f>'ranking-standaryzacja'!U10</f>
        <v>27.4</v>
      </c>
      <c r="V10" s="8">
        <f>'ranking-standaryzacja'!V10</f>
        <v>23.4</v>
      </c>
      <c r="W10" s="9">
        <f>'ranking-standaryzacja'!W10</f>
        <v>28.25</v>
      </c>
    </row>
    <row r="11" spans="1:23" x14ac:dyDescent="0.2">
      <c r="A11" t="str">
        <f>'ranking-standaryzacja'!A11</f>
        <v>Finlandia</v>
      </c>
      <c r="B11">
        <f>'ranking-standaryzacja'!B11</f>
        <v>14</v>
      </c>
      <c r="C11" s="10">
        <f>'ranking-standaryzacja'!C11</f>
        <v>65.599999999999994</v>
      </c>
      <c r="D11">
        <f>'ranking-standaryzacja'!D11</f>
        <v>10.1</v>
      </c>
      <c r="E11" s="10">
        <f>'ranking-standaryzacja'!E11</f>
        <v>117.3</v>
      </c>
      <c r="F11" s="8">
        <f>'ranking-standaryzacja'!F11</f>
        <v>231.76190476190476</v>
      </c>
      <c r="G11" s="8">
        <f>'ranking-standaryzacja'!G11</f>
        <v>53.6</v>
      </c>
      <c r="H11" s="8">
        <f>'ranking-standaryzacja'!H11</f>
        <v>11.1</v>
      </c>
      <c r="I11" s="8">
        <f>'ranking-standaryzacja'!I11</f>
        <v>8.6999999999999993</v>
      </c>
      <c r="J11" s="8">
        <f>'ranking-standaryzacja'!J11</f>
        <v>14.9</v>
      </c>
      <c r="K11" s="8">
        <f>'ranking-standaryzacja'!K11</f>
        <v>32</v>
      </c>
      <c r="L11" s="8">
        <f>'ranking-standaryzacja'!L11</f>
        <v>2</v>
      </c>
      <c r="M11" s="8">
        <f>'ranking-standaryzacja'!M11</f>
        <v>480</v>
      </c>
      <c r="N11" s="10">
        <f>'ranking-standaryzacja'!N11</f>
        <v>31.3</v>
      </c>
      <c r="O11" s="10">
        <f>'ranking-standaryzacja'!O11</f>
        <v>63</v>
      </c>
      <c r="P11" s="10">
        <f>'ranking-standaryzacja'!P11</f>
        <v>7.2</v>
      </c>
      <c r="Q11" s="10">
        <f>'ranking-standaryzacja'!Q11</f>
        <v>0.42</v>
      </c>
      <c r="R11" s="10">
        <f>'ranking-standaryzacja'!R11</f>
        <v>2.5299999999999998</v>
      </c>
      <c r="S11" s="10">
        <f>'ranking-standaryzacja'!S11</f>
        <v>5.07</v>
      </c>
      <c r="T11" s="10">
        <f>'ranking-standaryzacja'!T11</f>
        <v>0.34</v>
      </c>
      <c r="U11" s="8">
        <f>'ranking-standaryzacja'!U11</f>
        <v>21.5</v>
      </c>
      <c r="V11" s="8">
        <f>'ranking-standaryzacja'!V11</f>
        <v>16.899999999999999</v>
      </c>
      <c r="W11" s="9">
        <f>'ranking-standaryzacja'!W11</f>
        <v>132.69999999999999</v>
      </c>
    </row>
    <row r="12" spans="1:23" x14ac:dyDescent="0.2">
      <c r="A12" t="str">
        <f>'ranking-standaryzacja'!A12</f>
        <v>Francja</v>
      </c>
      <c r="B12">
        <f>'ranking-standaryzacja'!B12</f>
        <v>13</v>
      </c>
      <c r="C12" s="10">
        <f>'ranking-standaryzacja'!C12</f>
        <v>29.9</v>
      </c>
      <c r="D12">
        <f>'ranking-standaryzacja'!D12</f>
        <v>1.4</v>
      </c>
      <c r="E12" s="10">
        <f>'ranking-standaryzacja'!E12</f>
        <v>123</v>
      </c>
      <c r="F12" s="8">
        <f>'ranking-standaryzacja'!F12</f>
        <v>686</v>
      </c>
      <c r="G12" s="8">
        <f>'ranking-standaryzacja'!G12</f>
        <v>50.8</v>
      </c>
      <c r="H12" s="8">
        <f>'ranking-standaryzacja'!H12</f>
        <v>4.5999999999999996</v>
      </c>
      <c r="I12" s="8">
        <f>'ranking-standaryzacja'!I12</f>
        <v>4.8</v>
      </c>
      <c r="J12" s="8">
        <f>'ranking-standaryzacja'!J12</f>
        <v>18.899999999999999</v>
      </c>
      <c r="K12" s="8">
        <f>'ranking-standaryzacja'!K12</f>
        <v>12.4</v>
      </c>
      <c r="L12" s="8">
        <f>'ranking-standaryzacja'!L12</f>
        <v>-2</v>
      </c>
      <c r="M12" s="8">
        <f>'ranking-standaryzacja'!M12</f>
        <v>535</v>
      </c>
      <c r="N12" s="10">
        <f>'ranking-standaryzacja'!N12</f>
        <v>12.3</v>
      </c>
      <c r="O12" s="10">
        <f>'ranking-standaryzacja'!O12</f>
        <v>132.4</v>
      </c>
      <c r="P12" s="10">
        <f>'ranking-standaryzacja'!P12</f>
        <v>1.9</v>
      </c>
      <c r="Q12" s="10">
        <f>'ranking-standaryzacja'!Q12</f>
        <v>0.14000000000000001</v>
      </c>
      <c r="R12" s="10">
        <f>'ranking-standaryzacja'!R12</f>
        <v>1.87</v>
      </c>
      <c r="S12" s="10">
        <f>'ranking-standaryzacja'!S12</f>
        <v>33.06</v>
      </c>
      <c r="T12" s="10">
        <f>'ranking-standaryzacja'!T12</f>
        <v>0.36</v>
      </c>
      <c r="U12" s="8">
        <f>'ranking-standaryzacja'!U12</f>
        <v>23.6</v>
      </c>
      <c r="V12" s="8">
        <f>'ranking-standaryzacja'!V12</f>
        <v>18.5</v>
      </c>
      <c r="W12" s="9">
        <f>'ranking-standaryzacja'!W12</f>
        <v>418.8</v>
      </c>
    </row>
    <row r="13" spans="1:23" x14ac:dyDescent="0.2">
      <c r="A13" t="str">
        <f>'ranking-standaryzacja'!A13</f>
        <v>Grecja</v>
      </c>
      <c r="B13">
        <f>'ranking-standaryzacja'!B13</f>
        <v>27</v>
      </c>
      <c r="C13" s="10">
        <f>'ranking-standaryzacja'!C13</f>
        <v>30.7</v>
      </c>
      <c r="D13">
        <f>'ranking-standaryzacja'!D13</f>
        <v>1</v>
      </c>
      <c r="E13" s="10">
        <f>'ranking-standaryzacja'!E13</f>
        <v>97.7</v>
      </c>
      <c r="F13" s="8">
        <f>'ranking-standaryzacja'!F13</f>
        <v>269</v>
      </c>
      <c r="G13" s="8">
        <f>'ranking-standaryzacja'!G13</f>
        <v>67.599999999999994</v>
      </c>
      <c r="H13" s="8">
        <f>'ranking-standaryzacja'!H13</f>
        <v>38.1</v>
      </c>
      <c r="I13" s="8">
        <f>'ranking-standaryzacja'!I13</f>
        <v>8.4</v>
      </c>
      <c r="J13" s="8">
        <f>'ranking-standaryzacja'!J13</f>
        <v>23.5</v>
      </c>
      <c r="K13" s="8">
        <f>'ranking-standaryzacja'!K13</f>
        <v>17.8</v>
      </c>
      <c r="L13" s="8">
        <f>'ranking-standaryzacja'!L13</f>
        <v>3</v>
      </c>
      <c r="M13" s="8">
        <f>'ranking-standaryzacja'!M13</f>
        <v>464</v>
      </c>
      <c r="N13" s="10">
        <f>'ranking-standaryzacja'!N13</f>
        <v>8.5</v>
      </c>
      <c r="O13" s="10">
        <f>'ranking-standaryzacja'!O13</f>
        <v>11.8</v>
      </c>
      <c r="P13" s="10">
        <f>'ranking-standaryzacja'!P13</f>
        <v>8.5</v>
      </c>
      <c r="Q13" s="10">
        <f>'ranking-standaryzacja'!Q13</f>
        <v>0.4</v>
      </c>
      <c r="R13" s="10">
        <f>'ranking-standaryzacja'!R13</f>
        <v>2.08</v>
      </c>
      <c r="S13" s="10">
        <f>'ranking-standaryzacja'!S13</f>
        <v>0</v>
      </c>
      <c r="T13" s="10">
        <f>'ranking-standaryzacja'!T13</f>
        <v>0.16</v>
      </c>
      <c r="U13" s="8">
        <f>'ranking-standaryzacja'!U13</f>
        <v>25.7</v>
      </c>
      <c r="V13" s="8">
        <f>'ranking-standaryzacja'!V13</f>
        <v>27.6</v>
      </c>
      <c r="W13" s="9">
        <f>'ranking-standaryzacja'!W13</f>
        <v>145.53229055046864</v>
      </c>
    </row>
    <row r="14" spans="1:23" x14ac:dyDescent="0.2">
      <c r="A14" t="str">
        <f>'ranking-standaryzacja'!A14</f>
        <v>Hiszpania</v>
      </c>
      <c r="B14">
        <f>'ranking-standaryzacja'!B14</f>
        <v>27</v>
      </c>
      <c r="C14" s="10">
        <f>'ranking-standaryzacja'!C14</f>
        <v>25.6</v>
      </c>
      <c r="D14">
        <f>'ranking-standaryzacja'!D14</f>
        <v>0.8</v>
      </c>
      <c r="E14" s="10">
        <f>'ranking-standaryzacja'!E14</f>
        <v>129.6</v>
      </c>
      <c r="F14" s="8">
        <f>'ranking-standaryzacja'!F14</f>
        <v>82</v>
      </c>
      <c r="G14" s="8">
        <f>'ranking-standaryzacja'!G14</f>
        <v>79.099999999999994</v>
      </c>
      <c r="H14" s="8">
        <f>'ranking-standaryzacja'!H14</f>
        <v>9.9</v>
      </c>
      <c r="I14" s="8">
        <f>'ranking-standaryzacja'!I14</f>
        <v>4.2</v>
      </c>
      <c r="J14" s="8">
        <f>'ranking-standaryzacja'!J14</f>
        <v>22.4</v>
      </c>
      <c r="K14" s="8">
        <f>'ranking-standaryzacja'!K14</f>
        <v>14.3</v>
      </c>
      <c r="L14" s="8">
        <f>'ranking-standaryzacja'!L14</f>
        <v>-1</v>
      </c>
      <c r="M14" s="8">
        <f>'ranking-standaryzacja'!M14</f>
        <v>542</v>
      </c>
      <c r="N14" s="10">
        <f>'ranking-standaryzacja'!N14</f>
        <v>13</v>
      </c>
      <c r="O14" s="10">
        <f>'ranking-standaryzacja'!O14</f>
        <v>112.9</v>
      </c>
      <c r="P14" s="10">
        <f>'ranking-standaryzacja'!P14</f>
        <v>6.6</v>
      </c>
      <c r="Q14" s="10">
        <f>'ranking-standaryzacja'!Q14</f>
        <v>0.25</v>
      </c>
      <c r="R14" s="10">
        <f>'ranking-standaryzacja'!R14</f>
        <v>1.61</v>
      </c>
      <c r="S14" s="10">
        <f>'ranking-standaryzacja'!S14</f>
        <v>19.38</v>
      </c>
      <c r="T14" s="10">
        <f>'ranking-standaryzacja'!T14</f>
        <v>0.27</v>
      </c>
      <c r="U14" s="8">
        <f>'ranking-standaryzacja'!U14</f>
        <v>37.700000000000003</v>
      </c>
      <c r="V14" s="8">
        <f>'ranking-standaryzacja'!V14</f>
        <v>24.7</v>
      </c>
      <c r="W14" s="9">
        <f>'ranking-standaryzacja'!W14</f>
        <v>259.75</v>
      </c>
    </row>
    <row r="15" spans="1:23" x14ac:dyDescent="0.2">
      <c r="A15" t="str">
        <f>'ranking-standaryzacja'!A15</f>
        <v>Holandia</v>
      </c>
      <c r="B15">
        <f>'ranking-standaryzacja'!B15</f>
        <v>14</v>
      </c>
      <c r="C15" s="10">
        <f>'ranking-standaryzacja'!C15</f>
        <v>11.8</v>
      </c>
      <c r="D15">
        <f>'ranking-standaryzacja'!D15</f>
        <v>10.4</v>
      </c>
      <c r="E15" s="10">
        <f>'ranking-standaryzacja'!E15</f>
        <v>117.8</v>
      </c>
      <c r="F15" s="8">
        <f>'ranking-standaryzacja'!F15</f>
        <v>2</v>
      </c>
      <c r="G15" s="8">
        <f>'ranking-standaryzacja'!G15</f>
        <v>36.200000000000003</v>
      </c>
      <c r="H15" s="8">
        <f>'ranking-standaryzacja'!H15</f>
        <v>2.2999999999999998</v>
      </c>
      <c r="I15" s="8">
        <f>'ranking-standaryzacja'!I15</f>
        <v>1.9</v>
      </c>
      <c r="J15" s="8">
        <f>'ranking-standaryzacja'!J15</f>
        <v>25.3</v>
      </c>
      <c r="K15" s="8">
        <f>'ranking-standaryzacja'!K15</f>
        <v>11.6</v>
      </c>
      <c r="L15" s="8">
        <f>'ranking-standaryzacja'!L15</f>
        <v>6</v>
      </c>
      <c r="M15" s="8">
        <f>'ranking-standaryzacja'!M15</f>
        <v>589</v>
      </c>
      <c r="N15" s="10">
        <f>'ranking-standaryzacja'!N15</f>
        <v>4.3</v>
      </c>
      <c r="O15" s="10">
        <f>'ranking-standaryzacja'!O15</f>
        <v>0.4</v>
      </c>
      <c r="P15" s="10">
        <f>'ranking-standaryzacja'!P15</f>
        <v>2.6</v>
      </c>
      <c r="Q15" s="10">
        <f>'ranking-standaryzacja'!Q15</f>
        <v>0.28999999999999998</v>
      </c>
      <c r="R15" s="10">
        <f>'ranking-standaryzacja'!R15</f>
        <v>3.51</v>
      </c>
      <c r="S15" s="10">
        <f>'ranking-standaryzacja'!S15</f>
        <v>10.09</v>
      </c>
      <c r="T15" s="10">
        <f>'ranking-standaryzacja'!T15</f>
        <v>0.21</v>
      </c>
      <c r="U15" s="8">
        <f>'ranking-standaryzacja'!U15</f>
        <v>10.199999999999999</v>
      </c>
      <c r="V15" s="8">
        <f>'ranking-standaryzacja'!V15</f>
        <v>15.1</v>
      </c>
      <c r="W15" s="9">
        <f>'ranking-standaryzacja'!W15</f>
        <v>130.75</v>
      </c>
    </row>
    <row r="16" spans="1:23" x14ac:dyDescent="0.2">
      <c r="A16" t="str">
        <f>'ranking-standaryzacja'!A16</f>
        <v>Irlandia</v>
      </c>
      <c r="B16">
        <f>'ranking-standaryzacja'!B16</f>
        <v>13</v>
      </c>
      <c r="C16" s="10">
        <f>'ranking-standaryzacja'!C16</f>
        <v>10.8</v>
      </c>
      <c r="D16">
        <f>'ranking-standaryzacja'!D16</f>
        <v>2.2999999999999998</v>
      </c>
      <c r="E16" s="10">
        <f>'ranking-standaryzacja'!E16</f>
        <v>139.30000000000001</v>
      </c>
      <c r="F16" s="8">
        <f>'ranking-standaryzacja'!F16</f>
        <v>95</v>
      </c>
      <c r="G16" s="8">
        <f>'ranking-standaryzacja'!G16</f>
        <v>88.5</v>
      </c>
      <c r="H16" s="8">
        <f>'ranking-standaryzacja'!H16</f>
        <v>7.6</v>
      </c>
      <c r="I16" s="8">
        <f>'ranking-standaryzacja'!I16</f>
        <v>6</v>
      </c>
      <c r="J16" s="8">
        <f>'ranking-standaryzacja'!J16</f>
        <v>10.4</v>
      </c>
      <c r="K16" s="8">
        <f>'ranking-standaryzacja'!K16</f>
        <v>27.1</v>
      </c>
      <c r="L16" s="8">
        <f>'ranking-standaryzacja'!L16</f>
        <v>0</v>
      </c>
      <c r="M16" s="8">
        <f>'ranking-standaryzacja'!M16</f>
        <v>651</v>
      </c>
      <c r="N16" s="10">
        <f>'ranking-standaryzacja'!N16</f>
        <v>5.0999999999999996</v>
      </c>
      <c r="O16" s="10">
        <f>'ranking-standaryzacja'!O16</f>
        <v>12.7</v>
      </c>
      <c r="P16" s="10">
        <f>'ranking-standaryzacja'!P16</f>
        <v>1.1000000000000001</v>
      </c>
      <c r="Q16" s="10">
        <f>'ranking-standaryzacja'!Q16</f>
        <v>0.4</v>
      </c>
      <c r="R16" s="10">
        <f>'ranking-standaryzacja'!R16</f>
        <v>2.2599999999999998</v>
      </c>
      <c r="S16" s="10">
        <f>'ranking-standaryzacja'!S16</f>
        <v>2.83</v>
      </c>
      <c r="T16" s="10">
        <f>'ranking-standaryzacja'!T16</f>
        <v>0.08</v>
      </c>
      <c r="U16" s="8">
        <f>'ranking-standaryzacja'!U16</f>
        <v>24.5</v>
      </c>
      <c r="V16" s="8">
        <f>'ranking-standaryzacja'!V16</f>
        <v>25.7</v>
      </c>
      <c r="W16" s="9">
        <f>'ranking-standaryzacja'!W16</f>
        <v>21.266666666666666</v>
      </c>
    </row>
    <row r="17" spans="1:23" x14ac:dyDescent="0.2">
      <c r="A17" t="str">
        <f>'ranking-standaryzacja'!A17</f>
        <v>Litwa</v>
      </c>
      <c r="B17">
        <f>'ranking-standaryzacja'!B17</f>
        <v>12</v>
      </c>
      <c r="C17" s="10">
        <f>'ranking-standaryzacja'!C17</f>
        <v>34.6</v>
      </c>
      <c r="D17">
        <f>'ranking-standaryzacja'!D17</f>
        <v>2.6</v>
      </c>
      <c r="E17" s="10">
        <f>'ranking-standaryzacja'!E17</f>
        <v>125.8</v>
      </c>
      <c r="F17" s="8">
        <f>'ranking-standaryzacja'!F17</f>
        <v>163</v>
      </c>
      <c r="G17" s="8">
        <f>'ranking-standaryzacja'!G17</f>
        <v>49.9</v>
      </c>
      <c r="H17" s="8">
        <f>'ranking-standaryzacja'!H17</f>
        <v>7</v>
      </c>
      <c r="I17" s="8">
        <f>'ranking-standaryzacja'!I17</f>
        <v>8.6999999999999993</v>
      </c>
      <c r="J17" s="8">
        <f>'ranking-standaryzacja'!J17</f>
        <v>15.7</v>
      </c>
      <c r="K17" s="8">
        <f>'ranking-standaryzacja'!K17</f>
        <v>11</v>
      </c>
      <c r="L17" s="8">
        <f>'ranking-standaryzacja'!L17</f>
        <v>-1</v>
      </c>
      <c r="M17" s="8">
        <f>'ranking-standaryzacja'!M17</f>
        <v>381</v>
      </c>
      <c r="N17" s="10">
        <f>'ranking-standaryzacja'!N17</f>
        <v>19.8</v>
      </c>
      <c r="O17" s="10">
        <f>'ranking-standaryzacja'!O17</f>
        <v>10</v>
      </c>
      <c r="P17" s="10">
        <f>'ranking-standaryzacja'!P17</f>
        <v>4.8</v>
      </c>
      <c r="Q17" s="10">
        <f>'ranking-standaryzacja'!Q17</f>
        <v>0.45</v>
      </c>
      <c r="R17" s="10">
        <f>'ranking-standaryzacja'!R17</f>
        <v>2.02</v>
      </c>
      <c r="S17" s="10">
        <f>'ranking-standaryzacja'!S17</f>
        <v>0</v>
      </c>
      <c r="T17" s="10">
        <f>'ranking-standaryzacja'!T17</f>
        <v>0.19</v>
      </c>
      <c r="U17" s="8">
        <f>'ranking-standaryzacja'!U17</f>
        <v>29.6</v>
      </c>
      <c r="V17" s="8">
        <f>'ranking-standaryzacja'!V17</f>
        <v>29.6</v>
      </c>
      <c r="W17" s="9">
        <f>'ranking-standaryzacja'!W17</f>
        <v>36.933333333333337</v>
      </c>
    </row>
    <row r="18" spans="1:23" x14ac:dyDescent="0.2">
      <c r="A18" t="str">
        <f>'ranking-standaryzacja'!A18</f>
        <v>Luksemburg</v>
      </c>
      <c r="B18">
        <f>'ranking-standaryzacja'!B18</f>
        <v>18</v>
      </c>
      <c r="C18" s="10">
        <f>'ranking-standaryzacja'!C18</f>
        <v>33.6</v>
      </c>
      <c r="D18">
        <f>'ranking-standaryzacja'!D18</f>
        <v>0.3</v>
      </c>
      <c r="E18" s="10">
        <f>'ranking-standaryzacja'!E18</f>
        <v>128.19999999999999</v>
      </c>
      <c r="F18" s="8">
        <f>'ranking-standaryzacja'!F18</f>
        <v>150</v>
      </c>
      <c r="G18" s="8">
        <f>'ranking-standaryzacja'!G18</f>
        <v>97.5</v>
      </c>
      <c r="H18" s="8">
        <f>'ranking-standaryzacja'!H18</f>
        <v>3.5</v>
      </c>
      <c r="I18" s="8">
        <f>'ranking-standaryzacja'!I18</f>
        <v>4.9000000000000004</v>
      </c>
      <c r="J18" s="8">
        <f>'ranking-standaryzacja'!J18</f>
        <v>21.2</v>
      </c>
      <c r="K18" s="8">
        <f>'ranking-standaryzacja'!K18</f>
        <v>21.8</v>
      </c>
      <c r="L18" s="8">
        <f>'ranking-standaryzacja'!L18</f>
        <v>4</v>
      </c>
      <c r="M18" s="8">
        <f>'ranking-standaryzacja'!M18</f>
        <v>679</v>
      </c>
      <c r="N18" s="10">
        <f>'ranking-standaryzacja'!N18</f>
        <v>2.9</v>
      </c>
      <c r="O18" s="10">
        <f>'ranking-standaryzacja'!O18</f>
        <v>1.1000000000000001</v>
      </c>
      <c r="P18" s="10">
        <f>'ranking-standaryzacja'!P18</f>
        <v>2.7</v>
      </c>
      <c r="Q18" s="10">
        <f>'ranking-standaryzacja'!Q18</f>
        <v>0.4</v>
      </c>
      <c r="R18" s="10">
        <f>'ranking-standaryzacja'!R18</f>
        <v>2.52</v>
      </c>
      <c r="S18" s="10">
        <f>'ranking-standaryzacja'!S18</f>
        <v>5.35</v>
      </c>
      <c r="T18" s="10">
        <f>'ranking-standaryzacja'!T18</f>
        <v>0.27</v>
      </c>
      <c r="U18" s="8">
        <f>'ranking-standaryzacja'!U18</f>
        <v>16.5</v>
      </c>
      <c r="V18" s="8">
        <f>'ranking-standaryzacja'!V18</f>
        <v>17.8</v>
      </c>
      <c r="W18" s="9">
        <f>'ranking-standaryzacja'!W18</f>
        <v>8.8000000000000007</v>
      </c>
    </row>
    <row r="19" spans="1:23" x14ac:dyDescent="0.2">
      <c r="A19" t="str">
        <f>'ranking-standaryzacja'!A19</f>
        <v>Łotwa</v>
      </c>
      <c r="B19">
        <f>'ranking-standaryzacja'!B19</f>
        <v>11</v>
      </c>
      <c r="C19" s="10">
        <f>'ranking-standaryzacja'!C19</f>
        <v>49.1</v>
      </c>
      <c r="D19">
        <f>'ranking-standaryzacja'!D19</f>
        <v>2.9</v>
      </c>
      <c r="E19" s="10">
        <f>'ranking-standaryzacja'!E19</f>
        <v>164.2</v>
      </c>
      <c r="F19" s="8">
        <f>'ranking-standaryzacja'!F19</f>
        <v>1</v>
      </c>
      <c r="G19" s="8">
        <f>'ranking-standaryzacja'!G19</f>
        <v>60.4</v>
      </c>
      <c r="H19" s="8">
        <f>'ranking-standaryzacja'!H19</f>
        <v>3</v>
      </c>
      <c r="I19" s="8">
        <f>'ranking-standaryzacja'!I19</f>
        <v>12.3</v>
      </c>
      <c r="J19" s="8">
        <f>'ranking-standaryzacja'!J19</f>
        <v>19.3</v>
      </c>
      <c r="K19" s="8">
        <f>'ranking-standaryzacja'!K19</f>
        <v>14.9</v>
      </c>
      <c r="L19" s="8">
        <f>'ranking-standaryzacja'!L19</f>
        <v>1</v>
      </c>
      <c r="M19" s="8">
        <f>'ranking-standaryzacja'!M19</f>
        <v>352</v>
      </c>
      <c r="N19" s="10">
        <f>'ranking-standaryzacja'!N19</f>
        <v>34.299999999999997</v>
      </c>
      <c r="O19" s="10">
        <f>'ranking-standaryzacja'!O19</f>
        <v>23.9</v>
      </c>
      <c r="P19" s="10">
        <f>'ranking-standaryzacja'!P19</f>
        <v>8.6999999999999993</v>
      </c>
      <c r="Q19" s="10">
        <f>'ranking-standaryzacja'!Q19</f>
        <v>0.42</v>
      </c>
      <c r="R19" s="10">
        <f>'ranking-standaryzacja'!R19</f>
        <v>2.66</v>
      </c>
      <c r="S19" s="10">
        <f>'ranking-standaryzacja'!S19</f>
        <v>2</v>
      </c>
      <c r="T19" s="10">
        <f>'ranking-standaryzacja'!T19</f>
        <v>0.11</v>
      </c>
      <c r="U19" s="8">
        <f>'ranking-standaryzacja'!U19</f>
        <v>33.299999999999997</v>
      </c>
      <c r="V19" s="8">
        <f>'ranking-standaryzacja'!V19</f>
        <v>37.9</v>
      </c>
      <c r="W19" s="9">
        <f>'ranking-standaryzacja'!W19</f>
        <v>29.6</v>
      </c>
    </row>
    <row r="20" spans="1:23" x14ac:dyDescent="0.2">
      <c r="A20" t="str">
        <f>'ranking-standaryzacja'!A20</f>
        <v>Malta</v>
      </c>
      <c r="B20">
        <f>'ranking-standaryzacja'!B20</f>
        <v>13</v>
      </c>
      <c r="C20" s="10">
        <f>'ranking-standaryzacja'!C20</f>
        <v>4.75</v>
      </c>
      <c r="D20">
        <f>'ranking-standaryzacja'!D20</f>
        <v>1.35</v>
      </c>
      <c r="E20" s="10">
        <f>'ranking-standaryzacja'!E20</f>
        <v>128.19999999999999</v>
      </c>
      <c r="F20" s="8">
        <f>'ranking-standaryzacja'!F20</f>
        <v>231.76190476190476</v>
      </c>
      <c r="G20" s="8">
        <f>'ranking-standaryzacja'!G20</f>
        <v>99.9</v>
      </c>
      <c r="H20" s="8">
        <f>'ranking-standaryzacja'!H20</f>
        <v>19.399999999999999</v>
      </c>
      <c r="I20" s="8">
        <f>'ranking-standaryzacja'!I20</f>
        <v>5.4</v>
      </c>
      <c r="J20" s="8">
        <f>'ranking-standaryzacja'!J20</f>
        <v>28.2</v>
      </c>
      <c r="K20" s="8">
        <f>'ranking-standaryzacja'!K20</f>
        <v>8.1999999999999993</v>
      </c>
      <c r="L20" s="8">
        <f>'ranking-standaryzacja'!L20</f>
        <v>36</v>
      </c>
      <c r="M20" s="8">
        <f>'ranking-standaryzacja'!M20</f>
        <v>649</v>
      </c>
      <c r="N20" s="10">
        <f>'ranking-standaryzacja'!N20</f>
        <v>0.2</v>
      </c>
      <c r="O20" s="10">
        <f>'ranking-standaryzacja'!O20</f>
        <v>0</v>
      </c>
      <c r="P20" s="10">
        <f>'ranking-standaryzacja'!P20</f>
        <v>0.5</v>
      </c>
      <c r="Q20" s="10">
        <f>'ranking-standaryzacja'!Q20</f>
        <v>0.4</v>
      </c>
      <c r="R20" s="10">
        <f>'ranking-standaryzacja'!R20</f>
        <v>3.16</v>
      </c>
      <c r="S20" s="10">
        <f>'ranking-standaryzacja'!S20</f>
        <v>0</v>
      </c>
      <c r="T20" s="10">
        <f>'ranking-standaryzacja'!T20</f>
        <v>0.02</v>
      </c>
      <c r="U20" s="8">
        <f>'ranking-standaryzacja'!U20</f>
        <v>15.2</v>
      </c>
      <c r="V20" s="8">
        <f>'ranking-standaryzacja'!V20</f>
        <v>20.3</v>
      </c>
      <c r="W20" s="9">
        <f>'ranking-standaryzacja'!W20</f>
        <v>143.91419305977459</v>
      </c>
    </row>
    <row r="21" spans="1:23" x14ac:dyDescent="0.2">
      <c r="A21" t="str">
        <f>'ranking-standaryzacja'!A21</f>
        <v>Niemcy</v>
      </c>
      <c r="B21">
        <f>'ranking-standaryzacja'!B21</f>
        <v>15</v>
      </c>
      <c r="C21" s="10">
        <f>'ranking-standaryzacja'!C21</f>
        <v>32.299999999999997</v>
      </c>
      <c r="D21">
        <f>'ranking-standaryzacja'!D21</f>
        <v>1.8</v>
      </c>
      <c r="E21" s="10">
        <f>'ranking-standaryzacja'!E21</f>
        <v>120.8</v>
      </c>
      <c r="F21" s="8">
        <f>'ranking-standaryzacja'!F21</f>
        <v>778</v>
      </c>
      <c r="G21" s="8">
        <f>'ranking-standaryzacja'!G21</f>
        <v>61.3</v>
      </c>
      <c r="H21" s="8">
        <f>'ranking-standaryzacja'!H21</f>
        <v>4.8</v>
      </c>
      <c r="I21" s="8">
        <f>'ranking-standaryzacja'!I21</f>
        <v>2.7</v>
      </c>
      <c r="J21" s="8">
        <f>'ranking-standaryzacja'!J21</f>
        <v>25.8</v>
      </c>
      <c r="K21" s="8">
        <f>'ranking-standaryzacja'!K21</f>
        <v>15.4</v>
      </c>
      <c r="L21" s="8">
        <f>'ranking-standaryzacja'!L21</f>
        <v>-5</v>
      </c>
      <c r="M21" s="8">
        <f>'ranking-standaryzacja'!M21</f>
        <v>592</v>
      </c>
      <c r="N21" s="10">
        <f>'ranking-standaryzacja'!N21</f>
        <v>9.9</v>
      </c>
      <c r="O21" s="10">
        <f>'ranking-standaryzacja'!O21</f>
        <v>28.4</v>
      </c>
      <c r="P21" s="10">
        <f>'ranking-standaryzacja'!P21</f>
        <v>5.6</v>
      </c>
      <c r="Q21" s="10">
        <f>'ranking-standaryzacja'!Q21</f>
        <v>0.5</v>
      </c>
      <c r="R21" s="10">
        <f>'ranking-standaryzacja'!R21</f>
        <v>2.2599999999999998</v>
      </c>
      <c r="S21" s="10">
        <f>'ranking-standaryzacja'!S21</f>
        <v>92.88</v>
      </c>
      <c r="T21" s="10">
        <f>'ranking-standaryzacja'!T21</f>
        <v>0.4</v>
      </c>
      <c r="U21" s="8">
        <f>'ranking-standaryzacja'!U21</f>
        <v>11.1</v>
      </c>
      <c r="V21" s="8">
        <f>'ranking-standaryzacja'!V21</f>
        <v>20</v>
      </c>
      <c r="W21" s="9">
        <f>'ranking-standaryzacja'!W21</f>
        <v>348</v>
      </c>
    </row>
    <row r="22" spans="1:23" x14ac:dyDescent="0.2">
      <c r="A22" t="str">
        <f>'ranking-standaryzacja'!A22</f>
        <v>Polska</v>
      </c>
      <c r="B22">
        <f>'ranking-standaryzacja'!B22</f>
        <v>19</v>
      </c>
      <c r="C22" s="10">
        <f>'ranking-standaryzacja'!C22</f>
        <v>31.6</v>
      </c>
      <c r="D22">
        <f>'ranking-standaryzacja'!D22</f>
        <v>1.8</v>
      </c>
      <c r="E22" s="10">
        <f>'ranking-standaryzacja'!E22</f>
        <v>123.8</v>
      </c>
      <c r="F22" s="8">
        <f>'ranking-standaryzacja'!F22</f>
        <v>231.76190476190476</v>
      </c>
      <c r="G22" s="8">
        <f>'ranking-standaryzacja'!G22</f>
        <v>31.6</v>
      </c>
      <c r="H22" s="8">
        <f>'ranking-standaryzacja'!H22</f>
        <v>21.1</v>
      </c>
      <c r="I22" s="8">
        <f>'ranking-standaryzacja'!I22</f>
        <v>6.6</v>
      </c>
      <c r="J22" s="8">
        <f>'ranking-standaryzacja'!J22</f>
        <v>17.7</v>
      </c>
      <c r="K22" s="8">
        <f>'ranking-standaryzacja'!K22</f>
        <v>16.2</v>
      </c>
      <c r="L22" s="8">
        <f>'ranking-standaryzacja'!L22</f>
        <v>4</v>
      </c>
      <c r="M22" s="8">
        <f>'ranking-standaryzacja'!M22</f>
        <v>316</v>
      </c>
      <c r="N22" s="10">
        <f>'ranking-standaryzacja'!N22</f>
        <v>8.6999999999999993</v>
      </c>
      <c r="O22" s="10">
        <f>'ranking-standaryzacja'!O22</f>
        <v>48.7</v>
      </c>
      <c r="P22" s="10">
        <f>'ranking-standaryzacja'!P22</f>
        <v>2.2999999999999998</v>
      </c>
      <c r="Q22" s="10">
        <f>'ranking-standaryzacja'!Q22</f>
        <v>0.8</v>
      </c>
      <c r="R22" s="10">
        <f>'ranking-standaryzacja'!R22</f>
        <v>2.5099999999999998</v>
      </c>
      <c r="S22" s="10">
        <f>'ranking-standaryzacja'!S22</f>
        <v>20.170000000000002</v>
      </c>
      <c r="T22" s="10">
        <f>'ranking-standaryzacja'!T22</f>
        <v>0.23</v>
      </c>
      <c r="U22" s="8">
        <f>'ranking-standaryzacja'!U22</f>
        <v>20.6</v>
      </c>
      <c r="V22" s="8">
        <f>'ranking-standaryzacja'!V22</f>
        <v>27.8</v>
      </c>
      <c r="W22" s="9">
        <f>'ranking-standaryzacja'!W22</f>
        <v>442.83333333333331</v>
      </c>
    </row>
    <row r="23" spans="1:23" x14ac:dyDescent="0.2">
      <c r="A23" t="str">
        <f>'ranking-standaryzacja'!A23</f>
        <v>Portugalia</v>
      </c>
      <c r="B23">
        <f>'ranking-standaryzacja'!B23</f>
        <v>21</v>
      </c>
      <c r="C23" s="10">
        <f>'ranking-standaryzacja'!C23</f>
        <v>27</v>
      </c>
      <c r="D23">
        <f>'ranking-standaryzacja'!D23</f>
        <v>1.2</v>
      </c>
      <c r="E23" s="10">
        <f>'ranking-standaryzacja'!E23</f>
        <v>100.4</v>
      </c>
      <c r="F23" s="8">
        <f>'ranking-standaryzacja'!F23</f>
        <v>175</v>
      </c>
      <c r="G23" s="8">
        <f>'ranking-standaryzacja'!G23</f>
        <v>81.400000000000006</v>
      </c>
      <c r="H23" s="8">
        <f>'ranking-standaryzacja'!H23</f>
        <v>7.5</v>
      </c>
      <c r="I23" s="8">
        <f>'ranking-standaryzacja'!I23</f>
        <v>6.9</v>
      </c>
      <c r="J23" s="8">
        <f>'ranking-standaryzacja'!J23</f>
        <v>23.9</v>
      </c>
      <c r="K23" s="8">
        <f>'ranking-standaryzacja'!K23</f>
        <v>20</v>
      </c>
      <c r="L23" s="8">
        <f>'ranking-standaryzacja'!L23</f>
        <v>4</v>
      </c>
      <c r="M23" s="8">
        <f>'ranking-standaryzacja'!M23</f>
        <v>520</v>
      </c>
      <c r="N23" s="10">
        <f>'ranking-standaryzacja'!N23</f>
        <v>24.4</v>
      </c>
      <c r="O23" s="10">
        <f>'ranking-standaryzacja'!O23</f>
        <v>59.3</v>
      </c>
      <c r="P23" s="10">
        <f>'ranking-standaryzacja'!P23</f>
        <v>4.3</v>
      </c>
      <c r="Q23" s="10">
        <f>'ranking-standaryzacja'!Q23</f>
        <v>0.25</v>
      </c>
      <c r="R23" s="10">
        <f>'ranking-standaryzacja'!R23</f>
        <v>2.44</v>
      </c>
      <c r="S23" s="10">
        <f>'ranking-standaryzacja'!S23</f>
        <v>0</v>
      </c>
      <c r="T23" s="10">
        <f>'ranking-standaryzacja'!T23</f>
        <v>0.12</v>
      </c>
      <c r="U23" s="8">
        <f>'ranking-standaryzacja'!U23</f>
        <v>25.3</v>
      </c>
      <c r="V23" s="8">
        <f>'ranking-standaryzacja'!V23</f>
        <v>24.9</v>
      </c>
      <c r="W23" s="9">
        <f>'ranking-standaryzacja'!W23</f>
        <v>95.699999999999989</v>
      </c>
    </row>
    <row r="24" spans="1:23" x14ac:dyDescent="0.2">
      <c r="A24" t="str">
        <f>'ranking-standaryzacja'!A24</f>
        <v>Rumunia</v>
      </c>
      <c r="B24">
        <f>'ranking-standaryzacja'!B24</f>
        <v>18</v>
      </c>
      <c r="C24" s="10">
        <f>'ranking-standaryzacja'!C24</f>
        <v>32.049999999999997</v>
      </c>
      <c r="D24">
        <f>'ranking-standaryzacja'!D24</f>
        <v>1.6</v>
      </c>
      <c r="E24" s="10">
        <f>'ranking-standaryzacja'!E24</f>
        <v>62.1</v>
      </c>
      <c r="F24" s="8">
        <f>'ranking-standaryzacja'!F24</f>
        <v>199</v>
      </c>
      <c r="G24" s="8">
        <f>'ranking-standaryzacja'!G24</f>
        <v>20.3</v>
      </c>
      <c r="H24" s="8">
        <f>'ranking-standaryzacja'!H24</f>
        <v>21.8</v>
      </c>
      <c r="I24" s="8">
        <f>'ranking-standaryzacja'!I24</f>
        <v>8</v>
      </c>
      <c r="J24" s="8">
        <f>'ranking-standaryzacja'!J24</f>
        <v>35.1</v>
      </c>
      <c r="K24" s="8">
        <f>'ranking-standaryzacja'!K24</f>
        <v>21.2</v>
      </c>
      <c r="L24" s="8">
        <f>'ranking-standaryzacja'!L24</f>
        <v>1</v>
      </c>
      <c r="M24" s="8">
        <f>'ranking-standaryzacja'!M24</f>
        <v>381</v>
      </c>
      <c r="N24" s="10">
        <f>'ranking-standaryzacja'!N24</f>
        <v>22.7</v>
      </c>
      <c r="O24" s="10">
        <f>'ranking-standaryzacja'!O24</f>
        <v>32</v>
      </c>
      <c r="P24" s="10">
        <f>'ranking-standaryzacja'!P24</f>
        <v>1.2</v>
      </c>
      <c r="Q24" s="10">
        <f>'ranking-standaryzacja'!Q24</f>
        <v>0.69</v>
      </c>
      <c r="R24" s="10">
        <f>'ranking-standaryzacja'!R24</f>
        <v>1.81</v>
      </c>
      <c r="S24" s="10">
        <f>'ranking-standaryzacja'!S24</f>
        <v>5.34</v>
      </c>
      <c r="T24" s="10">
        <f>'ranking-standaryzacja'!T24</f>
        <v>0.16</v>
      </c>
      <c r="U24" s="8">
        <f>'ranking-standaryzacja'!U24</f>
        <v>20</v>
      </c>
      <c r="V24" s="8">
        <f>'ranking-standaryzacja'!V24</f>
        <v>43</v>
      </c>
      <c r="W24" s="9">
        <f>'ranking-standaryzacja'!W24</f>
        <v>182</v>
      </c>
    </row>
    <row r="25" spans="1:23" x14ac:dyDescent="0.2">
      <c r="A25" t="str">
        <f>'ranking-standaryzacja'!A25</f>
        <v>Słowacja</v>
      </c>
      <c r="B25">
        <f>'ranking-standaryzacja'!B25</f>
        <v>29</v>
      </c>
      <c r="C25" s="10">
        <f>'ranking-standaryzacja'!C25</f>
        <v>43.8</v>
      </c>
      <c r="D25">
        <f>'ranking-standaryzacja'!D25</f>
        <v>1.1000000000000001</v>
      </c>
      <c r="E25" s="10">
        <f>'ranking-standaryzacja'!E25</f>
        <v>113.9</v>
      </c>
      <c r="F25" s="8">
        <f>'ranking-standaryzacja'!F25</f>
        <v>1</v>
      </c>
      <c r="G25" s="8">
        <f>'ranking-standaryzacja'!G25</f>
        <v>66.5</v>
      </c>
      <c r="H25" s="8">
        <f>'ranking-standaryzacja'!H25</f>
        <v>12.6</v>
      </c>
      <c r="I25" s="8">
        <f>'ranking-standaryzacja'!I25</f>
        <v>6.6</v>
      </c>
      <c r="J25" s="8">
        <f>'ranking-standaryzacja'!J25</f>
        <v>21.9</v>
      </c>
      <c r="K25" s="8">
        <f>'ranking-standaryzacja'!K25</f>
        <v>13.6</v>
      </c>
      <c r="L25" s="8">
        <f>'ranking-standaryzacja'!L25</f>
        <v>-5</v>
      </c>
      <c r="M25" s="8">
        <f>'ranking-standaryzacja'!M25</f>
        <v>307</v>
      </c>
      <c r="N25" s="10">
        <f>'ranking-standaryzacja'!N25</f>
        <v>9.4</v>
      </c>
      <c r="O25" s="10">
        <f>'ranking-standaryzacja'!O25</f>
        <v>39.1</v>
      </c>
      <c r="P25" s="10">
        <f>'ranking-standaryzacja'!P25</f>
        <v>7.5</v>
      </c>
      <c r="Q25" s="10">
        <f>'ranking-standaryzacja'!Q25</f>
        <v>0.61</v>
      </c>
      <c r="R25" s="10">
        <f>'ranking-standaryzacja'!R25</f>
        <v>1.91</v>
      </c>
      <c r="S25" s="10">
        <f>'ranking-standaryzacja'!S25</f>
        <v>1</v>
      </c>
      <c r="T25" s="10">
        <f>'ranking-standaryzacja'!T25</f>
        <v>0.16</v>
      </c>
      <c r="U25" s="8">
        <f>'ranking-standaryzacja'!U25</f>
        <v>27.6</v>
      </c>
      <c r="V25" s="8">
        <f>'ranking-standaryzacja'!V25</f>
        <v>19.600000000000001</v>
      </c>
      <c r="W25" s="9">
        <f>'ranking-standaryzacja'!W25</f>
        <v>144.01113543840199</v>
      </c>
    </row>
    <row r="26" spans="1:23" x14ac:dyDescent="0.2">
      <c r="A26" t="str">
        <f>'ranking-standaryzacja'!A26</f>
        <v>Słowenia</v>
      </c>
      <c r="B26">
        <f>'ranking-standaryzacja'!B26</f>
        <v>36</v>
      </c>
      <c r="C26" s="10">
        <f>'ranking-standaryzacja'!C26</f>
        <v>61</v>
      </c>
      <c r="D26">
        <f>'ranking-standaryzacja'!D26</f>
        <v>0.6</v>
      </c>
      <c r="E26" s="10">
        <f>'ranking-standaryzacja'!E26</f>
        <v>126.4</v>
      </c>
      <c r="F26" s="8">
        <f>'ranking-standaryzacja'!F26</f>
        <v>0</v>
      </c>
      <c r="G26" s="8">
        <f>'ranking-standaryzacja'!G26</f>
        <v>48.2</v>
      </c>
      <c r="H26" s="8">
        <f>'ranking-standaryzacja'!H26</f>
        <v>5.3</v>
      </c>
      <c r="I26" s="8">
        <f>'ranking-standaryzacja'!I26</f>
        <v>7.2</v>
      </c>
      <c r="J26" s="8">
        <f>'ranking-standaryzacja'!J26</f>
        <v>16.7</v>
      </c>
      <c r="K26" s="8">
        <f>'ranking-standaryzacja'!K26</f>
        <v>17</v>
      </c>
      <c r="L26" s="8">
        <f>'ranking-standaryzacja'!L26</f>
        <v>2</v>
      </c>
      <c r="M26" s="8">
        <f>'ranking-standaryzacja'!M26</f>
        <v>524</v>
      </c>
      <c r="N26" s="10">
        <f>'ranking-standaryzacja'!N26</f>
        <v>20.100000000000001</v>
      </c>
      <c r="O26" s="10">
        <f>'ranking-standaryzacja'!O26</f>
        <v>6.6</v>
      </c>
      <c r="P26" s="10">
        <f>'ranking-standaryzacja'!P26</f>
        <v>6.3</v>
      </c>
      <c r="Q26" s="10">
        <f>'ranking-standaryzacja'!Q26</f>
        <v>0.8</v>
      </c>
      <c r="R26" s="10">
        <f>'ranking-standaryzacja'!R26</f>
        <v>3.49</v>
      </c>
      <c r="S26" s="10">
        <f>'ranking-standaryzacja'!S26</f>
        <v>1</v>
      </c>
      <c r="T26" s="10">
        <f>'ranking-standaryzacja'!T26</f>
        <v>0.38</v>
      </c>
      <c r="U26" s="8">
        <f>'ranking-standaryzacja'!U26</f>
        <v>13.6</v>
      </c>
      <c r="V26" s="8">
        <f>'ranking-standaryzacja'!V26</f>
        <v>17.100000000000001</v>
      </c>
      <c r="W26" s="9">
        <f>'ranking-standaryzacja'!W26</f>
        <v>23.599999999999998</v>
      </c>
    </row>
    <row r="27" spans="1:23" x14ac:dyDescent="0.2">
      <c r="A27" t="str">
        <f>'ranking-standaryzacja'!A27</f>
        <v>Szwecja</v>
      </c>
      <c r="B27">
        <f>'ranking-standaryzacja'!B27</f>
        <v>14</v>
      </c>
      <c r="C27" s="10">
        <f>'ranking-standaryzacja'!C27</f>
        <v>62.1</v>
      </c>
      <c r="D27">
        <f>'ranking-standaryzacja'!D27</f>
        <v>9.1</v>
      </c>
      <c r="E27" s="10">
        <f>'ranking-standaryzacja'!E27</f>
        <v>115.9</v>
      </c>
      <c r="F27" s="8">
        <f>'ranking-standaryzacja'!F27</f>
        <v>125</v>
      </c>
      <c r="G27" s="8">
        <f>'ranking-standaryzacja'!G27</f>
        <v>37.1</v>
      </c>
      <c r="H27" s="8">
        <f>'ranking-standaryzacja'!H27</f>
        <v>2.9</v>
      </c>
      <c r="I27" s="8">
        <f>'ranking-standaryzacja'!I27</f>
        <v>4.5</v>
      </c>
      <c r="J27" s="8">
        <f>'ranking-standaryzacja'!J27</f>
        <v>14.3</v>
      </c>
      <c r="K27" s="8">
        <f>'ranking-standaryzacja'!K27</f>
        <v>19</v>
      </c>
      <c r="L27" s="8">
        <f>'ranking-standaryzacja'!L27</f>
        <v>-2</v>
      </c>
      <c r="M27" s="8">
        <f>'ranking-standaryzacja'!M27</f>
        <v>470</v>
      </c>
      <c r="N27" s="10">
        <f>'ranking-standaryzacja'!N27</f>
        <v>48.2</v>
      </c>
      <c r="O27" s="10">
        <f>'ranking-standaryzacja'!O27</f>
        <v>7.5</v>
      </c>
      <c r="P27" s="10">
        <f>'ranking-standaryzacja'!P27</f>
        <v>12.8</v>
      </c>
      <c r="Q27" s="10">
        <f>'ranking-standaryzacja'!Q27</f>
        <v>0.34</v>
      </c>
      <c r="R27" s="10">
        <f>'ranking-standaryzacja'!R27</f>
        <v>2.68</v>
      </c>
      <c r="S27" s="10">
        <f>'ranking-standaryzacja'!S27</f>
        <v>1.18</v>
      </c>
      <c r="T27" s="10">
        <f>'ranking-standaryzacja'!T27</f>
        <v>0.15</v>
      </c>
      <c r="U27" s="8">
        <f>'ranking-standaryzacja'!U27</f>
        <v>25</v>
      </c>
      <c r="V27" s="8">
        <f>'ranking-standaryzacja'!V27</f>
        <v>17.8</v>
      </c>
      <c r="W27" s="9">
        <f>'ranking-standaryzacja'!W27</f>
        <v>71.7</v>
      </c>
    </row>
    <row r="28" spans="1:23" x14ac:dyDescent="0.2">
      <c r="A28" t="str">
        <f>'ranking-standaryzacja'!A28</f>
        <v>Węgry</v>
      </c>
      <c r="B28">
        <f>'ranking-standaryzacja'!B28</f>
        <v>21</v>
      </c>
      <c r="C28" s="10">
        <f>'ranking-standaryzacja'!C28</f>
        <v>21.8</v>
      </c>
      <c r="D28">
        <f>'ranking-standaryzacja'!D28</f>
        <v>2</v>
      </c>
      <c r="E28" s="10">
        <f>'ranking-standaryzacja'!E28</f>
        <v>135.1</v>
      </c>
      <c r="F28" s="8">
        <f>'ranking-standaryzacja'!F28</f>
        <v>580</v>
      </c>
      <c r="G28" s="8">
        <f>'ranking-standaryzacja'!G28</f>
        <v>57</v>
      </c>
      <c r="H28" s="8">
        <f>'ranking-standaryzacja'!H28</f>
        <v>3</v>
      </c>
      <c r="I28" s="8">
        <f>'ranking-standaryzacja'!I28</f>
        <v>6.3</v>
      </c>
      <c r="J28" s="8">
        <f>'ranking-standaryzacja'!J28</f>
        <v>13.2</v>
      </c>
      <c r="K28" s="8">
        <f>'ranking-standaryzacja'!K28</f>
        <v>10.9</v>
      </c>
      <c r="L28" s="8">
        <f>'ranking-standaryzacja'!L28</f>
        <v>-3</v>
      </c>
      <c r="M28" s="8">
        <f>'ranking-standaryzacja'!M28</f>
        <v>430</v>
      </c>
      <c r="N28" s="10">
        <f>'ranking-standaryzacja'!N28</f>
        <v>11.7</v>
      </c>
      <c r="O28" s="10">
        <f>'ranking-standaryzacja'!O28</f>
        <v>69.400000000000006</v>
      </c>
      <c r="P28" s="10">
        <f>'ranking-standaryzacja'!P28</f>
        <v>2.4</v>
      </c>
      <c r="Q28" s="10">
        <f>'ranking-standaryzacja'!Q28</f>
        <v>0.66</v>
      </c>
      <c r="R28" s="10">
        <f>'ranking-standaryzacja'!R28</f>
        <v>2.61</v>
      </c>
      <c r="S28" s="10">
        <f>'ranking-standaryzacja'!S28</f>
        <v>1.1000000000000001</v>
      </c>
      <c r="T28" s="10">
        <f>'ranking-standaryzacja'!T28</f>
        <v>0.23</v>
      </c>
      <c r="U28" s="8">
        <f>'ranking-standaryzacja'!U28</f>
        <v>26.4</v>
      </c>
      <c r="V28" s="8">
        <f>'ranking-standaryzacja'!V28</f>
        <v>29.6</v>
      </c>
      <c r="W28" s="9">
        <f>'ranking-standaryzacja'!W28</f>
        <v>144.12425003756678</v>
      </c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 s="10">
        <f>'ranking-standaryzacja'!C29</f>
        <v>13.3</v>
      </c>
      <c r="D29">
        <f>'ranking-standaryzacja'!D29</f>
        <v>1.4</v>
      </c>
      <c r="E29" s="10">
        <f>'ranking-standaryzacja'!E29</f>
        <v>144.1</v>
      </c>
      <c r="F29" s="8">
        <f>'ranking-standaryzacja'!F29</f>
        <v>231.76190476190476</v>
      </c>
      <c r="G29" s="8">
        <f>'ranking-standaryzacja'!G29</f>
        <v>26.9</v>
      </c>
      <c r="H29" s="8">
        <f>'ranking-standaryzacja'!H29</f>
        <v>6.4</v>
      </c>
      <c r="I29" s="8">
        <f>'ranking-standaryzacja'!I29</f>
        <v>2.2999999999999998</v>
      </c>
      <c r="J29" s="8">
        <f>'ranking-standaryzacja'!J29</f>
        <v>20.5</v>
      </c>
      <c r="K29" s="8">
        <f>'ranking-standaryzacja'!K29</f>
        <v>9.5</v>
      </c>
      <c r="L29" s="8">
        <f>'ranking-standaryzacja'!L29</f>
        <v>-0.54545454545454541</v>
      </c>
      <c r="M29" s="8">
        <f>'ranking-standaryzacja'!M29</f>
        <v>522</v>
      </c>
      <c r="N29" s="10">
        <f>'ranking-standaryzacja'!N29</f>
        <v>3.3</v>
      </c>
      <c r="O29" s="10">
        <f>'ranking-standaryzacja'!O29</f>
        <v>99.5</v>
      </c>
      <c r="P29" s="10">
        <f>'ranking-standaryzacja'!P29</f>
        <v>4.2</v>
      </c>
      <c r="Q29" s="10">
        <f>'ranking-standaryzacja'!Q29</f>
        <v>0.27</v>
      </c>
      <c r="R29" s="10">
        <f>'ranking-standaryzacja'!R29</f>
        <v>2.42</v>
      </c>
      <c r="S29" s="10">
        <f>'ranking-standaryzacja'!S29</f>
        <v>20.28</v>
      </c>
      <c r="T29" s="10">
        <f>'ranking-standaryzacja'!T29</f>
        <v>0.16</v>
      </c>
      <c r="U29" s="8">
        <f>'ranking-standaryzacja'!U29</f>
        <v>19.100000000000001</v>
      </c>
      <c r="V29" s="8">
        <f>'ranking-standaryzacja'!V29</f>
        <v>22</v>
      </c>
      <c r="W29" s="9">
        <f>'ranking-standaryzacja'!W29</f>
        <v>325.20000000000005</v>
      </c>
    </row>
    <row r="30" spans="1:23" x14ac:dyDescent="0.2">
      <c r="A30" t="str">
        <f>'ranking-standaryzacja'!A30</f>
        <v>Włochy</v>
      </c>
      <c r="B30">
        <f>'ranking-standaryzacja'!B30</f>
        <v>19</v>
      </c>
      <c r="C30" s="10">
        <f>'ranking-standaryzacja'!C30</f>
        <v>31</v>
      </c>
      <c r="D30">
        <f>'ranking-standaryzacja'!D30</f>
        <v>1.7</v>
      </c>
      <c r="E30" s="10">
        <f>'ranking-standaryzacja'!E30</f>
        <v>132.9</v>
      </c>
      <c r="F30" s="8">
        <f>'ranking-standaryzacja'!F30</f>
        <v>202</v>
      </c>
      <c r="G30" s="8">
        <f>'ranking-standaryzacja'!G30</f>
        <v>80.8</v>
      </c>
      <c r="H30" s="8">
        <f>'ranking-standaryzacja'!H30</f>
        <v>4</v>
      </c>
      <c r="I30" s="8">
        <f>'ranking-standaryzacja'!I30</f>
        <v>3.7</v>
      </c>
      <c r="J30" s="8">
        <f>'ranking-standaryzacja'!J30</f>
        <v>26.1</v>
      </c>
      <c r="K30" s="8">
        <f>'ranking-standaryzacja'!K30</f>
        <v>12.3</v>
      </c>
      <c r="L30" s="8">
        <f>'ranking-standaryzacja'!L30</f>
        <v>0</v>
      </c>
      <c r="M30" s="8">
        <f>'ranking-standaryzacja'!M30</f>
        <v>543</v>
      </c>
      <c r="N30" s="10">
        <f>'ranking-standaryzacja'!N30</f>
        <v>12.8</v>
      </c>
      <c r="O30" s="10">
        <f>'ranking-standaryzacja'!O30</f>
        <v>52.8</v>
      </c>
      <c r="P30" s="10">
        <f>'ranking-standaryzacja'!P30</f>
        <v>8.1</v>
      </c>
      <c r="Q30" s="10">
        <f>'ranking-standaryzacja'!Q30</f>
        <v>0.71</v>
      </c>
      <c r="R30" s="10">
        <f>'ranking-standaryzacja'!R30</f>
        <v>2.79</v>
      </c>
      <c r="S30" s="10">
        <f>'ranking-standaryzacja'!S30</f>
        <v>34.979999999999997</v>
      </c>
      <c r="T30" s="10">
        <f>'ranking-standaryzacja'!T30</f>
        <v>0.16</v>
      </c>
      <c r="U30" s="8">
        <f>'ranking-standaryzacja'!U30</f>
        <v>25.3</v>
      </c>
      <c r="V30" s="8">
        <f>'ranking-standaryzacja'!V30</f>
        <v>24.9</v>
      </c>
      <c r="W30" s="9">
        <f>'ranking-standaryzacja'!W30</f>
        <v>144.2523062613476</v>
      </c>
    </row>
    <row r="31" spans="1:23" x14ac:dyDescent="0.2">
      <c r="A31" t="s">
        <v>28</v>
      </c>
      <c r="B31">
        <f t="shared" ref="B31:W31" si="0">AVERAGE(B3:B30)</f>
        <v>18.892857142857142</v>
      </c>
      <c r="C31" s="10">
        <f t="shared" si="0"/>
        <v>33.221428571428568</v>
      </c>
      <c r="D31">
        <f t="shared" si="0"/>
        <v>2.441071428571429</v>
      </c>
      <c r="E31" s="10">
        <f t="shared" si="0"/>
        <v>118.625</v>
      </c>
      <c r="F31" s="8">
        <f t="shared" si="0"/>
        <v>219.30612244897958</v>
      </c>
      <c r="G31" s="8">
        <f t="shared" si="0"/>
        <v>55.453571428571429</v>
      </c>
      <c r="H31" s="8">
        <f t="shared" si="0"/>
        <v>12.821428571428571</v>
      </c>
      <c r="I31" s="8">
        <f t="shared" si="0"/>
        <v>6.1392857142857142</v>
      </c>
      <c r="J31" s="8">
        <f t="shared" si="0"/>
        <v>20.098469387755102</v>
      </c>
      <c r="K31" s="8">
        <f t="shared" si="0"/>
        <v>17.349999999999998</v>
      </c>
      <c r="L31" s="8">
        <f t="shared" si="0"/>
        <v>2.4090909090909092</v>
      </c>
      <c r="M31" s="8">
        <f t="shared" si="0"/>
        <v>504.78571428571428</v>
      </c>
      <c r="N31" s="10">
        <f t="shared" si="0"/>
        <v>15.421428571428569</v>
      </c>
      <c r="O31" s="10">
        <f t="shared" si="0"/>
        <v>39.200000000000003</v>
      </c>
      <c r="P31" s="10">
        <f t="shared" si="0"/>
        <v>5.543214285714285</v>
      </c>
      <c r="Q31" s="10">
        <f t="shared" si="0"/>
        <v>0.47857142857142865</v>
      </c>
      <c r="R31" s="10">
        <f t="shared" si="0"/>
        <v>2.547857142857143</v>
      </c>
      <c r="S31" s="10">
        <f t="shared" si="0"/>
        <v>10.056071428571428</v>
      </c>
      <c r="T31" s="10">
        <f t="shared" si="0"/>
        <v>0.19964285714285721</v>
      </c>
      <c r="U31" s="8">
        <f t="shared" si="0"/>
        <v>21.232142857142858</v>
      </c>
      <c r="V31" s="8">
        <f t="shared" si="0"/>
        <v>24.112755102040815</v>
      </c>
      <c r="W31" s="9">
        <f t="shared" si="0"/>
        <v>140.48426315544626</v>
      </c>
    </row>
    <row r="32" spans="1:23" x14ac:dyDescent="0.2">
      <c r="A32" t="s">
        <v>31</v>
      </c>
      <c r="B32">
        <f t="shared" ref="B32:W32" si="1">ABS(B31)</f>
        <v>18.892857142857142</v>
      </c>
      <c r="C32" s="10">
        <f t="shared" si="1"/>
        <v>33.221428571428568</v>
      </c>
      <c r="D32">
        <f t="shared" si="1"/>
        <v>2.441071428571429</v>
      </c>
      <c r="E32" s="10">
        <f t="shared" si="1"/>
        <v>118.625</v>
      </c>
      <c r="F32" s="8">
        <f t="shared" si="1"/>
        <v>219.30612244897958</v>
      </c>
      <c r="G32" s="8">
        <f t="shared" si="1"/>
        <v>55.453571428571429</v>
      </c>
      <c r="H32" s="8">
        <f t="shared" si="1"/>
        <v>12.821428571428571</v>
      </c>
      <c r="I32" s="8">
        <f t="shared" si="1"/>
        <v>6.1392857142857142</v>
      </c>
      <c r="J32" s="8">
        <f t="shared" si="1"/>
        <v>20.098469387755102</v>
      </c>
      <c r="K32" s="8">
        <f t="shared" si="1"/>
        <v>17.349999999999998</v>
      </c>
      <c r="L32" s="8">
        <f t="shared" si="1"/>
        <v>2.4090909090909092</v>
      </c>
      <c r="M32" s="8">
        <f t="shared" si="1"/>
        <v>504.78571428571428</v>
      </c>
      <c r="N32" s="10">
        <f t="shared" si="1"/>
        <v>15.421428571428569</v>
      </c>
      <c r="O32" s="10">
        <f t="shared" si="1"/>
        <v>39.200000000000003</v>
      </c>
      <c r="P32" s="10">
        <f t="shared" si="1"/>
        <v>5.543214285714285</v>
      </c>
      <c r="Q32" s="10">
        <f t="shared" si="1"/>
        <v>0.47857142857142865</v>
      </c>
      <c r="R32" s="10">
        <f t="shared" si="1"/>
        <v>2.547857142857143</v>
      </c>
      <c r="S32" s="10">
        <f t="shared" si="1"/>
        <v>10.056071428571428</v>
      </c>
      <c r="T32" s="10">
        <f t="shared" si="1"/>
        <v>0.19964285714285721</v>
      </c>
      <c r="U32" s="8">
        <f t="shared" si="1"/>
        <v>21.232142857142858</v>
      </c>
      <c r="V32" s="8">
        <f t="shared" si="1"/>
        <v>24.112755102040815</v>
      </c>
      <c r="W32" s="9">
        <f t="shared" si="1"/>
        <v>140.48426315544626</v>
      </c>
    </row>
    <row r="33" spans="1:27" x14ac:dyDescent="0.2">
      <c r="A33" t="s">
        <v>29</v>
      </c>
      <c r="B33">
        <f t="shared" ref="B33:W33" si="2">STDEV(B3:B30)</f>
        <v>8.1437969382486788</v>
      </c>
      <c r="C33" s="10">
        <f t="shared" si="2"/>
        <v>15.597497594708321</v>
      </c>
      <c r="D33">
        <f t="shared" si="2"/>
        <v>2.7727194022471662</v>
      </c>
      <c r="E33" s="10">
        <f t="shared" si="2"/>
        <v>20.479829733811894</v>
      </c>
      <c r="F33" s="8">
        <f t="shared" si="2"/>
        <v>197.47822883962996</v>
      </c>
      <c r="G33" s="8">
        <f t="shared" si="2"/>
        <v>27.514002928379156</v>
      </c>
      <c r="H33" s="8">
        <f t="shared" si="2"/>
        <v>13.701618102411798</v>
      </c>
      <c r="I33" s="8">
        <f t="shared" si="2"/>
        <v>2.6273968649053145</v>
      </c>
      <c r="J33" s="8">
        <f t="shared" si="2"/>
        <v>5.9376265892199349</v>
      </c>
      <c r="K33" s="8">
        <f t="shared" si="2"/>
        <v>6.0948369163610128</v>
      </c>
      <c r="L33" s="8">
        <f t="shared" si="2"/>
        <v>9.1849179686043367</v>
      </c>
      <c r="M33" s="8">
        <f t="shared" si="2"/>
        <v>127.10810713511121</v>
      </c>
      <c r="N33" s="10">
        <f t="shared" si="2"/>
        <v>11.271312557661007</v>
      </c>
      <c r="O33" s="10">
        <f t="shared" si="2"/>
        <v>45.163735042210178</v>
      </c>
      <c r="P33" s="10">
        <f t="shared" si="2"/>
        <v>4.1882543464908473</v>
      </c>
      <c r="Q33" s="10">
        <f t="shared" si="2"/>
        <v>0.20486154829116635</v>
      </c>
      <c r="R33" s="10">
        <f t="shared" si="2"/>
        <v>0.54222010798442832</v>
      </c>
      <c r="S33" s="10">
        <f t="shared" si="2"/>
        <v>18.949286185966791</v>
      </c>
      <c r="T33" s="10">
        <f t="shared" si="2"/>
        <v>9.7619144405681701E-2</v>
      </c>
      <c r="U33" s="8">
        <f t="shared" si="2"/>
        <v>7.0857736225967427</v>
      </c>
      <c r="V33" s="8">
        <f t="shared" si="2"/>
        <v>7.934120598988919</v>
      </c>
      <c r="W33" s="9">
        <f t="shared" si="2"/>
        <v>118.64971741804082</v>
      </c>
    </row>
    <row r="34" spans="1:27" x14ac:dyDescent="0.2">
      <c r="A34" t="s">
        <v>30</v>
      </c>
      <c r="B34">
        <f t="shared" ref="B34:W34" si="3">B33/B32*100</f>
        <v>43.105163378253877</v>
      </c>
      <c r="C34" s="10">
        <f t="shared" si="3"/>
        <v>46.950111013957539</v>
      </c>
      <c r="D34" s="2">
        <f t="shared" si="3"/>
        <v>113.58616424714066</v>
      </c>
      <c r="E34" s="10">
        <f t="shared" si="3"/>
        <v>17.264345402581156</v>
      </c>
      <c r="F34" s="8">
        <f t="shared" si="3"/>
        <v>90.046838015464999</v>
      </c>
      <c r="G34" s="8">
        <f t="shared" si="3"/>
        <v>49.616286597193046</v>
      </c>
      <c r="H34" s="8">
        <f t="shared" si="3"/>
        <v>106.8649879853845</v>
      </c>
      <c r="I34" s="8">
        <f t="shared" si="3"/>
        <v>42.796458532489126</v>
      </c>
      <c r="J34" s="8">
        <f t="shared" si="3"/>
        <v>29.542680463206842</v>
      </c>
      <c r="K34" s="8">
        <f t="shared" si="3"/>
        <v>35.128743033781056</v>
      </c>
      <c r="L34" s="8">
        <f t="shared" si="3"/>
        <v>381.26074586659507</v>
      </c>
      <c r="M34" s="8">
        <f t="shared" si="3"/>
        <v>25.180607045302917</v>
      </c>
      <c r="N34" s="10">
        <f t="shared" si="3"/>
        <v>73.088640948241832</v>
      </c>
      <c r="O34" s="10">
        <f t="shared" si="3"/>
        <v>115.21360980155657</v>
      </c>
      <c r="P34" s="10">
        <f t="shared" si="3"/>
        <v>75.556421430155112</v>
      </c>
      <c r="Q34" s="10">
        <f t="shared" si="3"/>
        <v>42.806890687706392</v>
      </c>
      <c r="R34" s="10">
        <f t="shared" si="3"/>
        <v>21.281417190305568</v>
      </c>
      <c r="S34" s="10">
        <f t="shared" si="3"/>
        <v>188.43627275884157</v>
      </c>
      <c r="T34" s="10">
        <f t="shared" si="3"/>
        <v>48.89688807440227</v>
      </c>
      <c r="U34" s="8">
        <f t="shared" si="3"/>
        <v>33.372861468916533</v>
      </c>
      <c r="V34" s="8">
        <f t="shared" si="3"/>
        <v>32.904247421802928</v>
      </c>
      <c r="W34" s="9">
        <f t="shared" si="3"/>
        <v>84.457657215850972</v>
      </c>
    </row>
    <row r="35" spans="1:27" x14ac:dyDescent="0.2">
      <c r="A35" t="s">
        <v>33</v>
      </c>
      <c r="B35">
        <f t="shared" ref="B35:W35" si="4">MAX(B3:B30)</f>
        <v>37</v>
      </c>
      <c r="C35" s="10">
        <f t="shared" si="4"/>
        <v>65.599999999999994</v>
      </c>
      <c r="D35">
        <f t="shared" si="4"/>
        <v>10.4</v>
      </c>
      <c r="E35" s="10">
        <f t="shared" si="4"/>
        <v>164.2</v>
      </c>
      <c r="F35" s="8">
        <f t="shared" si="4"/>
        <v>778</v>
      </c>
      <c r="G35" s="8">
        <f t="shared" si="4"/>
        <v>99.9</v>
      </c>
      <c r="H35" s="8">
        <f t="shared" si="4"/>
        <v>59.6</v>
      </c>
      <c r="I35" s="8">
        <f t="shared" si="4"/>
        <v>12.3</v>
      </c>
      <c r="J35" s="8">
        <f t="shared" si="4"/>
        <v>35.1</v>
      </c>
      <c r="K35" s="8">
        <f t="shared" si="4"/>
        <v>32</v>
      </c>
      <c r="L35" s="8">
        <f t="shared" si="4"/>
        <v>36</v>
      </c>
      <c r="M35" s="8">
        <f t="shared" si="4"/>
        <v>762</v>
      </c>
      <c r="N35" s="10">
        <f t="shared" si="4"/>
        <v>48.2</v>
      </c>
      <c r="O35" s="10">
        <f t="shared" si="4"/>
        <v>184.3</v>
      </c>
      <c r="P35" s="10">
        <f t="shared" si="4"/>
        <v>18.5</v>
      </c>
      <c r="Q35" s="10">
        <f t="shared" si="4"/>
        <v>0.85</v>
      </c>
      <c r="R35" s="10">
        <f t="shared" si="4"/>
        <v>3.99</v>
      </c>
      <c r="S35" s="10">
        <f t="shared" si="4"/>
        <v>92.88</v>
      </c>
      <c r="T35" s="10">
        <f t="shared" si="4"/>
        <v>0.4</v>
      </c>
      <c r="U35" s="8">
        <f t="shared" si="4"/>
        <v>37.700000000000003</v>
      </c>
      <c r="V35" s="8">
        <f t="shared" si="4"/>
        <v>46.2</v>
      </c>
      <c r="W35" s="9">
        <f t="shared" si="4"/>
        <v>442.83333333333331</v>
      </c>
    </row>
    <row r="36" spans="1:27" x14ac:dyDescent="0.2">
      <c r="A36" t="s">
        <v>34</v>
      </c>
      <c r="B36">
        <f t="shared" ref="B36:W36" si="5">MIN(B3:B30)</f>
        <v>7</v>
      </c>
      <c r="C36" s="10">
        <f t="shared" si="5"/>
        <v>4.75</v>
      </c>
      <c r="D36">
        <f t="shared" si="5"/>
        <v>0.3</v>
      </c>
      <c r="E36" s="10">
        <f t="shared" si="5"/>
        <v>62.1</v>
      </c>
      <c r="F36" s="8">
        <f t="shared" si="5"/>
        <v>0</v>
      </c>
      <c r="G36" s="8">
        <f t="shared" si="5"/>
        <v>-19.7</v>
      </c>
      <c r="H36" s="8">
        <f t="shared" si="5"/>
        <v>1.8</v>
      </c>
      <c r="I36" s="8">
        <f t="shared" si="5"/>
        <v>1.9</v>
      </c>
      <c r="J36" s="8">
        <f t="shared" si="5"/>
        <v>9.8571428571428577</v>
      </c>
      <c r="K36" s="8">
        <f t="shared" si="5"/>
        <v>8.1999999999999993</v>
      </c>
      <c r="L36" s="8">
        <f t="shared" si="5"/>
        <v>-6</v>
      </c>
      <c r="M36" s="8">
        <f t="shared" si="5"/>
        <v>307</v>
      </c>
      <c r="N36" s="10">
        <f t="shared" si="5"/>
        <v>0.2</v>
      </c>
      <c r="O36" s="10">
        <f t="shared" si="5"/>
        <v>0</v>
      </c>
      <c r="P36" s="10">
        <f t="shared" si="5"/>
        <v>0.2</v>
      </c>
      <c r="Q36" s="10">
        <f t="shared" si="5"/>
        <v>0.14000000000000001</v>
      </c>
      <c r="R36" s="10">
        <f t="shared" si="5"/>
        <v>1.61</v>
      </c>
      <c r="S36" s="10">
        <f t="shared" si="5"/>
        <v>0</v>
      </c>
      <c r="T36" s="10">
        <f t="shared" si="5"/>
        <v>0.02</v>
      </c>
      <c r="U36" s="8">
        <f t="shared" si="5"/>
        <v>10.199999999999999</v>
      </c>
      <c r="V36" s="8">
        <f t="shared" si="5"/>
        <v>14</v>
      </c>
      <c r="W36" s="9">
        <f t="shared" si="5"/>
        <v>8.8000000000000007</v>
      </c>
    </row>
    <row r="42" spans="1:27" x14ac:dyDescent="0.2">
      <c r="B42" t="s">
        <v>35</v>
      </c>
      <c r="C42" t="s">
        <v>36</v>
      </c>
      <c r="D42" t="s">
        <v>37</v>
      </c>
      <c r="E42" s="10" t="s">
        <v>38</v>
      </c>
      <c r="F42" s="8" t="s">
        <v>39</v>
      </c>
      <c r="G42" t="s">
        <v>40</v>
      </c>
      <c r="H42" t="s">
        <v>41</v>
      </c>
      <c r="I42" t="s">
        <v>42</v>
      </c>
      <c r="J42" t="s">
        <v>43</v>
      </c>
      <c r="K42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t="s">
        <v>53</v>
      </c>
      <c r="U42" s="8" t="s">
        <v>54</v>
      </c>
      <c r="V42" s="8" t="s">
        <v>55</v>
      </c>
      <c r="W42" s="9" t="s">
        <v>56</v>
      </c>
      <c r="Y42">
        <f>'ranking-standaryzacja'!Y41</f>
        <v>22</v>
      </c>
    </row>
    <row r="43" spans="1:27" x14ac:dyDescent="0.2">
      <c r="B43" t="str">
        <f>B1</f>
        <v>X1</v>
      </c>
      <c r="C43" t="str">
        <f t="shared" ref="C43:W43" si="6">C1</f>
        <v>X2</v>
      </c>
      <c r="D43" t="str">
        <f t="shared" si="6"/>
        <v>X4</v>
      </c>
      <c r="E43" s="10" t="str">
        <f t="shared" si="6"/>
        <v>X5</v>
      </c>
      <c r="F43" s="8" t="str">
        <f t="shared" si="6"/>
        <v>X6</v>
      </c>
      <c r="G43" t="str">
        <f t="shared" si="6"/>
        <v>X8</v>
      </c>
      <c r="H43" t="str">
        <f t="shared" si="6"/>
        <v>X10</v>
      </c>
      <c r="I43" t="str">
        <f t="shared" si="6"/>
        <v>X11</v>
      </c>
      <c r="J43" t="str">
        <f t="shared" si="6"/>
        <v>X12</v>
      </c>
      <c r="K43" t="str">
        <f t="shared" si="6"/>
        <v>X13</v>
      </c>
      <c r="L43" t="str">
        <f t="shared" si="6"/>
        <v>X14</v>
      </c>
      <c r="M43" t="str">
        <f t="shared" si="6"/>
        <v>X15</v>
      </c>
      <c r="N43" t="str">
        <f t="shared" si="6"/>
        <v>X16</v>
      </c>
      <c r="O43" t="str">
        <f t="shared" si="6"/>
        <v>X17</v>
      </c>
      <c r="P43" t="str">
        <f t="shared" si="6"/>
        <v>X18</v>
      </c>
      <c r="Q43" t="str">
        <f t="shared" si="6"/>
        <v>X20</v>
      </c>
      <c r="R43" t="str">
        <f t="shared" si="6"/>
        <v>X21</v>
      </c>
      <c r="S43" t="str">
        <f t="shared" si="6"/>
        <v>X23</v>
      </c>
      <c r="T43" t="str">
        <f t="shared" si="6"/>
        <v>X24</v>
      </c>
      <c r="U43" s="8" t="str">
        <f t="shared" si="6"/>
        <v>X25</v>
      </c>
      <c r="V43" s="8" t="str">
        <f t="shared" si="6"/>
        <v>X26</v>
      </c>
      <c r="W43" s="9" t="str">
        <f t="shared" si="6"/>
        <v>X27</v>
      </c>
      <c r="X43" t="s">
        <v>32</v>
      </c>
      <c r="Y43" t="s">
        <v>57</v>
      </c>
      <c r="Z43" t="s">
        <v>124</v>
      </c>
      <c r="AA43" t="s">
        <v>127</v>
      </c>
    </row>
    <row r="44" spans="1:27" x14ac:dyDescent="0.2">
      <c r="A44" t="str">
        <f>A3</f>
        <v>Austria</v>
      </c>
      <c r="B44">
        <f>(B3-$B$36)/($B$35-$B$36)</f>
        <v>0.26666666666666666</v>
      </c>
      <c r="C44" s="10">
        <f>(C3-$C$36)/($C$35-$C$36)</f>
        <v>0.58915365653245699</v>
      </c>
      <c r="D44">
        <f>(D3-$D$36)/($D$35-$D$36)</f>
        <v>0.11881188118811881</v>
      </c>
      <c r="E44" s="10">
        <f>(E3-$E$36)/($E$35-$E$36)</f>
        <v>0.57884427032321262</v>
      </c>
      <c r="F44" s="8">
        <f>($F$35-F3)/($F$35-$F$36)</f>
        <v>0.56169665809768643</v>
      </c>
      <c r="G44" s="8">
        <f>($G$35-G3)/($G$35-$G$36)</f>
        <v>0.28428093645484948</v>
      </c>
      <c r="H44" s="8">
        <f>($H$35-H3)/($H$35-$H$36)</f>
        <v>1</v>
      </c>
      <c r="I44" s="8">
        <f>($I$35-I3)/($I$35-$I$36)</f>
        <v>0.79807692307692313</v>
      </c>
      <c r="J44" s="8">
        <f>($J$35-J3)/($J$35-$J$36)</f>
        <v>0.56253537068477655</v>
      </c>
      <c r="K44" s="8">
        <f>($K$35-K3)/($K$35-$K$36)</f>
        <v>0.4621848739495798</v>
      </c>
      <c r="L44" s="8">
        <f>($L$35-L3)/($L$35-$L$36)</f>
        <v>0.8571428571428571</v>
      </c>
      <c r="M44" s="8">
        <f>($M$35-M3)/($M$35-$M$36)</f>
        <v>0.37802197802197801</v>
      </c>
      <c r="N44" s="10">
        <f>(N3-$N$36)/($N$35-$N$36)</f>
        <v>0.62083333333333335</v>
      </c>
      <c r="O44" s="10">
        <f>(O3-$O$36)/($O$35-$O$36)</f>
        <v>0.11502984264785675</v>
      </c>
      <c r="P44" s="10">
        <f>(P3-$P$36)/($P$35-$P$36)</f>
        <v>1</v>
      </c>
      <c r="Q44" s="10">
        <f>(Q3-$Q$36)/($Q$35-$Q$36)</f>
        <v>0.23943661971830985</v>
      </c>
      <c r="R44" s="10">
        <f>(R3-$R$36)/($R$35-$R$36)</f>
        <v>0.31092436974789917</v>
      </c>
      <c r="S44" s="10">
        <f>(S3-$S$36)/($S$35-$S$36)</f>
        <v>5.2002583979328165E-2</v>
      </c>
      <c r="T44" s="10">
        <f>(T3-$T$36)/($T$35-$T$36)</f>
        <v>0.31578947368421056</v>
      </c>
      <c r="U44" s="8">
        <f>($U$35-U3)/($U$35-$U$36)</f>
        <v>0.98181818181818181</v>
      </c>
      <c r="V44" s="8">
        <f>($V$35-V3)/($V$35-$V$36)</f>
        <v>0.84161490683229812</v>
      </c>
      <c r="W44" s="9">
        <f>(W3-$W$36)/($W$35-$W$36)</f>
        <v>0.37047845787573919</v>
      </c>
      <c r="X44">
        <f>SUM(B44:W44)</f>
        <v>11.305343841776265</v>
      </c>
      <c r="Y44">
        <f>X44/$Y$42</f>
        <v>0.51387926553528473</v>
      </c>
      <c r="Z44">
        <f>Y44-$Y$73</f>
        <v>0.17288790728344133</v>
      </c>
      <c r="AA44">
        <f>Z44/$Z$74</f>
        <v>0.6470618582766835</v>
      </c>
    </row>
    <row r="45" spans="1:27" x14ac:dyDescent="0.2">
      <c r="A45" t="str">
        <f t="shared" ref="A45:A71" si="7">A4</f>
        <v>Belgia</v>
      </c>
      <c r="B45">
        <f t="shared" ref="B45:B71" si="8">(B4-$B$36)/($B$35-$B$36)</f>
        <v>0.2</v>
      </c>
      <c r="C45" s="10">
        <f t="shared" ref="C45:C71" si="9">(C4-$C$36)/($C$35-$C$36)</f>
        <v>0.3245686113393591</v>
      </c>
      <c r="D45">
        <f t="shared" ref="D45:D71" si="10">(D4-$D$36)/($D$35-$D$36)</f>
        <v>0.1089108910891089</v>
      </c>
      <c r="E45" s="10">
        <f t="shared" ref="E45:E71" si="11">(E4-$E$36)/($E$35-$E$36)</f>
        <v>0.4446620959843291</v>
      </c>
      <c r="F45" s="8">
        <f t="shared" ref="F45:F71" si="12">($F$35-F4)/($F$35-$F$36)</f>
        <v>0.70210552087158762</v>
      </c>
      <c r="G45" s="8">
        <f t="shared" ref="G45:G71" si="13">($G$35-G4)/($G$35-$G$36)</f>
        <v>0.2031772575250837</v>
      </c>
      <c r="H45" s="8">
        <f t="shared" ref="H45:H71" si="14">($H$35-H4)/($H$35-$H$36)</f>
        <v>0.91349480968858132</v>
      </c>
      <c r="I45" s="8">
        <f t="shared" ref="I45:I71" si="15">($I$35-I4)/($I$35-$I$36)</f>
        <v>0.80769230769230771</v>
      </c>
      <c r="J45" s="8">
        <f t="shared" ref="J45:J71" si="16">($J$35-J4)/($J$35-$J$36)</f>
        <v>0.62195812110922477</v>
      </c>
      <c r="K45" s="8">
        <f t="shared" ref="K45:K71" si="17">($K$35-K4)/($K$35-$K$36)</f>
        <v>0.7100840336134453</v>
      </c>
      <c r="L45" s="8">
        <f t="shared" ref="L45:L71" si="18">($L$35-L4)/($L$35-$L$36)</f>
        <v>0.80952380952380953</v>
      </c>
      <c r="M45" s="8">
        <f t="shared" ref="M45:M71" si="19">($M$35-M4)/($M$35-$M$36)</f>
        <v>0.64835164835164838</v>
      </c>
      <c r="N45" s="10">
        <f t="shared" ref="N45:N71" si="20">(N4-$N$36)/($N$35-$N$36)</f>
        <v>9.375E-2</v>
      </c>
      <c r="O45" s="10">
        <f t="shared" ref="O45:O71" si="21">(O4-$O$36)/($O$35-$O$36)</f>
        <v>4.1237113402061848E-2</v>
      </c>
      <c r="P45" s="10">
        <f t="shared" ref="P45:P71" si="22">(P4-$P$36)/($P$35-$P$36)</f>
        <v>0.15300546448087429</v>
      </c>
      <c r="Q45" s="10">
        <f t="shared" ref="Q45:Q71" si="23">(Q4-$Q$36)/($Q$35-$Q$36)</f>
        <v>0.11267605633802816</v>
      </c>
      <c r="R45" s="10">
        <f t="shared" ref="R45:R71" si="24">(R4-$R$36)/($R$35-$R$36)</f>
        <v>0.23949579831932777</v>
      </c>
      <c r="S45" s="10">
        <f t="shared" ref="S45:S71" si="25">(S4-$S$36)/($S$35-$S$36)</f>
        <v>0.1124031007751938</v>
      </c>
      <c r="T45" s="10">
        <f t="shared" ref="T45:T71" si="26">(T4-$T$36)/($T$35-$T$36)</f>
        <v>0.42105263157894735</v>
      </c>
      <c r="U45" s="8">
        <f t="shared" ref="U45:U71" si="27">($U$35-U4)/($U$35-$U$36)</f>
        <v>0.57454545454545458</v>
      </c>
      <c r="V45" s="8">
        <f t="shared" ref="V45:V71" si="28">($V$35-V4)/($V$35-$V$36)</f>
        <v>0.8074534161490684</v>
      </c>
      <c r="W45" s="9">
        <f t="shared" ref="W45:W71" si="29">(W4-$W$36)/($W$35-$W$36)</f>
        <v>0.1755625527993242</v>
      </c>
      <c r="X45">
        <f t="shared" ref="X45:X71" si="30">SUM(B45:W45)</f>
        <v>9.2257106951767653</v>
      </c>
      <c r="Y45">
        <f t="shared" ref="Y45:Y71" si="31">X45/$Y$42</f>
        <v>0.4193504861443984</v>
      </c>
      <c r="Z45">
        <f t="shared" ref="Z45:Z71" si="32">Y45-$Y$73</f>
        <v>7.8359127892555003E-2</v>
      </c>
      <c r="AA45">
        <f t="shared" ref="AA45:AA71" si="33">Z45/$Z$74</f>
        <v>0.29327211893409932</v>
      </c>
    </row>
    <row r="46" spans="1:27" x14ac:dyDescent="0.2">
      <c r="A46" t="str">
        <f t="shared" si="7"/>
        <v>Bułgaria</v>
      </c>
      <c r="B46">
        <f t="shared" si="8"/>
        <v>0.9</v>
      </c>
      <c r="C46" s="10">
        <f t="shared" si="9"/>
        <v>0.57271980279375523</v>
      </c>
      <c r="D46">
        <f t="shared" si="10"/>
        <v>6.9306930693069299E-2</v>
      </c>
      <c r="E46" s="10">
        <f t="shared" si="11"/>
        <v>0.63956904995102859</v>
      </c>
      <c r="F46" s="8">
        <f t="shared" si="12"/>
        <v>0.97300771208226222</v>
      </c>
      <c r="G46" s="8">
        <f t="shared" si="13"/>
        <v>0.4581939799331104</v>
      </c>
      <c r="H46" s="8">
        <f t="shared" si="14"/>
        <v>0</v>
      </c>
      <c r="I46" s="8">
        <f t="shared" si="15"/>
        <v>0.39423076923076933</v>
      </c>
      <c r="J46" s="8">
        <f t="shared" si="16"/>
        <v>0.74872665534804761</v>
      </c>
      <c r="K46" s="8">
        <f t="shared" si="17"/>
        <v>0.65546218487394958</v>
      </c>
      <c r="L46" s="8">
        <f t="shared" si="18"/>
        <v>0.95238095238095233</v>
      </c>
      <c r="M46" s="8">
        <f t="shared" si="19"/>
        <v>0.36043956043956044</v>
      </c>
      <c r="N46" s="10">
        <f t="shared" si="20"/>
        <v>0.24791666666666667</v>
      </c>
      <c r="O46" s="10">
        <f t="shared" si="21"/>
        <v>0.14053174172544763</v>
      </c>
      <c r="P46" s="10">
        <f t="shared" si="22"/>
        <v>0</v>
      </c>
      <c r="Q46" s="10">
        <f t="shared" si="23"/>
        <v>0.88732394366197187</v>
      </c>
      <c r="R46" s="10">
        <f t="shared" si="24"/>
        <v>0.52100840336134457</v>
      </c>
      <c r="S46" s="10">
        <f t="shared" si="25"/>
        <v>1.0766580534022395E-2</v>
      </c>
      <c r="T46" s="10">
        <f t="shared" si="26"/>
        <v>0.65789473684210531</v>
      </c>
      <c r="U46" s="8">
        <f t="shared" si="27"/>
        <v>0.82181818181818178</v>
      </c>
      <c r="V46" s="8">
        <f t="shared" si="28"/>
        <v>0</v>
      </c>
      <c r="W46" s="9">
        <f t="shared" si="29"/>
        <v>5.6170801013747024E-2</v>
      </c>
      <c r="X46">
        <f t="shared" si="30"/>
        <v>10.067468653349994</v>
      </c>
      <c r="Y46">
        <f t="shared" si="31"/>
        <v>0.45761221151590886</v>
      </c>
      <c r="Z46">
        <f t="shared" si="32"/>
        <v>0.11662085326406546</v>
      </c>
      <c r="AA46">
        <f t="shared" si="33"/>
        <v>0.43647301429326768</v>
      </c>
    </row>
    <row r="47" spans="1:27" x14ac:dyDescent="0.2">
      <c r="A47" t="str">
        <f t="shared" si="7"/>
        <v>Chorwacja</v>
      </c>
      <c r="B47">
        <f t="shared" si="8"/>
        <v>1</v>
      </c>
      <c r="C47" s="10">
        <f t="shared" si="9"/>
        <v>0.6729663105998358</v>
      </c>
      <c r="D47">
        <f t="shared" si="10"/>
        <v>7.9207920792079209E-2</v>
      </c>
      <c r="E47" s="10">
        <f t="shared" si="11"/>
        <v>0.20176297747306565</v>
      </c>
      <c r="F47" s="8">
        <f t="shared" si="12"/>
        <v>0.4473007712082262</v>
      </c>
      <c r="G47" s="8">
        <f t="shared" si="13"/>
        <v>0.45066889632107027</v>
      </c>
      <c r="H47" s="8">
        <f t="shared" si="14"/>
        <v>0.80449826989619366</v>
      </c>
      <c r="I47" s="8">
        <f t="shared" si="15"/>
        <v>0.27884615384615385</v>
      </c>
      <c r="J47" s="8">
        <f t="shared" si="16"/>
        <v>1</v>
      </c>
      <c r="K47" s="8">
        <f t="shared" si="17"/>
        <v>0.82773109243697474</v>
      </c>
      <c r="L47" s="8">
        <f t="shared" si="18"/>
        <v>0.83333333333333337</v>
      </c>
      <c r="M47" s="8">
        <f t="shared" si="19"/>
        <v>0.7846153846153846</v>
      </c>
      <c r="N47" s="10">
        <f t="shared" si="20"/>
        <v>0.48750000000000004</v>
      </c>
      <c r="O47" s="10">
        <f t="shared" si="21"/>
        <v>0.14650027129679868</v>
      </c>
      <c r="P47" s="10">
        <f t="shared" si="22"/>
        <v>0.21366120218579235</v>
      </c>
      <c r="Q47" s="10">
        <f t="shared" si="23"/>
        <v>1</v>
      </c>
      <c r="R47" s="10">
        <f t="shared" si="24"/>
        <v>0.49999999999999989</v>
      </c>
      <c r="S47" s="10">
        <f t="shared" si="25"/>
        <v>0</v>
      </c>
      <c r="T47" s="10">
        <f t="shared" si="26"/>
        <v>0.55263157894736847</v>
      </c>
      <c r="U47" s="8">
        <f t="shared" si="27"/>
        <v>0.44727272727272738</v>
      </c>
      <c r="V47" s="8">
        <f t="shared" si="28"/>
        <v>0.49201419698314103</v>
      </c>
      <c r="W47" s="9">
        <f t="shared" si="29"/>
        <v>9.1083634129483143E-2</v>
      </c>
      <c r="X47">
        <f t="shared" si="30"/>
        <v>11.311594721337624</v>
      </c>
      <c r="Y47">
        <f t="shared" si="31"/>
        <v>0.51416339642443742</v>
      </c>
      <c r="Z47">
        <f t="shared" si="32"/>
        <v>0.17317203817259402</v>
      </c>
      <c r="AA47">
        <f t="shared" si="33"/>
        <v>0.64812526556767192</v>
      </c>
    </row>
    <row r="48" spans="1:27" x14ac:dyDescent="0.2">
      <c r="A48" t="str">
        <f t="shared" si="7"/>
        <v>Cypr</v>
      </c>
      <c r="B48">
        <f t="shared" si="8"/>
        <v>0.7</v>
      </c>
      <c r="C48" s="10">
        <f t="shared" si="9"/>
        <v>0.27526705012325392</v>
      </c>
      <c r="D48">
        <f t="shared" si="10"/>
        <v>1.9801980198019802E-2</v>
      </c>
      <c r="E48" s="10">
        <f t="shared" si="11"/>
        <v>0.27913809990205674</v>
      </c>
      <c r="F48" s="8">
        <f t="shared" si="12"/>
        <v>0.68123393316195369</v>
      </c>
      <c r="G48" s="8">
        <f t="shared" si="13"/>
        <v>3.0100334448160605E-2</v>
      </c>
      <c r="H48" s="8">
        <f t="shared" si="14"/>
        <v>0.65051903114186849</v>
      </c>
      <c r="I48" s="8">
        <f t="shared" si="15"/>
        <v>0.79807692307692313</v>
      </c>
      <c r="J48" s="8">
        <f t="shared" si="16"/>
        <v>0.17826825127334464</v>
      </c>
      <c r="K48" s="8">
        <f t="shared" si="17"/>
        <v>5.4621848739495826E-2</v>
      </c>
      <c r="L48" s="8">
        <f t="shared" si="18"/>
        <v>0.16666666666666666</v>
      </c>
      <c r="M48" s="8">
        <f t="shared" si="19"/>
        <v>7.2527472527472533E-2</v>
      </c>
      <c r="N48" s="10">
        <f t="shared" si="20"/>
        <v>0.11249999999999999</v>
      </c>
      <c r="O48" s="10">
        <f t="shared" si="21"/>
        <v>1</v>
      </c>
      <c r="P48" s="10">
        <f t="shared" si="22"/>
        <v>0.13114754098360654</v>
      </c>
      <c r="Q48" s="10">
        <f t="shared" si="23"/>
        <v>0.36619718309859156</v>
      </c>
      <c r="R48" s="10">
        <f t="shared" si="24"/>
        <v>0.4915966386554621</v>
      </c>
      <c r="S48" s="10">
        <f t="shared" si="25"/>
        <v>1.0766580534022395E-3</v>
      </c>
      <c r="T48" s="10">
        <f t="shared" si="26"/>
        <v>0.18421052631578946</v>
      </c>
      <c r="U48" s="8">
        <f t="shared" si="27"/>
        <v>0.86909090909090903</v>
      </c>
      <c r="V48" s="8">
        <f t="shared" si="28"/>
        <v>0.70496894409937894</v>
      </c>
      <c r="W48" s="9">
        <f t="shared" si="29"/>
        <v>0.31357851087843214</v>
      </c>
      <c r="X48">
        <f t="shared" si="30"/>
        <v>8.0805885024347877</v>
      </c>
      <c r="Y48">
        <f t="shared" si="31"/>
        <v>0.36729947738339946</v>
      </c>
      <c r="Z48">
        <f t="shared" si="32"/>
        <v>2.6308119131556063E-2</v>
      </c>
      <c r="AA48">
        <f t="shared" si="33"/>
        <v>9.8462528238719926E-2</v>
      </c>
    </row>
    <row r="49" spans="1:27" x14ac:dyDescent="0.2">
      <c r="A49" t="str">
        <f t="shared" si="7"/>
        <v>Czechy</v>
      </c>
      <c r="B49">
        <f t="shared" si="8"/>
        <v>0.23333333333333334</v>
      </c>
      <c r="C49" s="10">
        <f t="shared" si="9"/>
        <v>0.52670501232539035</v>
      </c>
      <c r="D49">
        <f t="shared" si="10"/>
        <v>9.9009900990099015E-2</v>
      </c>
      <c r="E49" s="10">
        <f t="shared" si="11"/>
        <v>0.723800195886386</v>
      </c>
      <c r="F49" s="8">
        <f t="shared" si="12"/>
        <v>0.99100257069408737</v>
      </c>
      <c r="G49" s="8">
        <f t="shared" si="13"/>
        <v>0.61036789297658856</v>
      </c>
      <c r="H49" s="8">
        <f t="shared" si="14"/>
        <v>0.75605536332179935</v>
      </c>
      <c r="I49" s="8">
        <f t="shared" si="15"/>
        <v>0.79807692307692313</v>
      </c>
      <c r="J49" s="8">
        <f t="shared" si="16"/>
        <v>0.6496887379739672</v>
      </c>
      <c r="K49" s="8">
        <f t="shared" si="17"/>
        <v>0.63445378151260512</v>
      </c>
      <c r="L49" s="8">
        <f t="shared" si="18"/>
        <v>0.97619047619047616</v>
      </c>
      <c r="M49" s="8">
        <f t="shared" si="19"/>
        <v>0.97802197802197799</v>
      </c>
      <c r="N49" s="10">
        <f t="shared" si="20"/>
        <v>0.20208333333333336</v>
      </c>
      <c r="O49" s="10">
        <f t="shared" si="21"/>
        <v>3.7981551817688551E-2</v>
      </c>
      <c r="P49" s="10">
        <f t="shared" si="22"/>
        <v>0.56830601092896171</v>
      </c>
      <c r="Q49" s="10">
        <f t="shared" si="23"/>
        <v>0.91549295774647899</v>
      </c>
      <c r="R49" s="10">
        <f t="shared" si="24"/>
        <v>0.29411764705882354</v>
      </c>
      <c r="S49" s="10">
        <f t="shared" si="25"/>
        <v>7.7950043066322139E-2</v>
      </c>
      <c r="T49" s="10">
        <f t="shared" si="26"/>
        <v>0.76315789473684204</v>
      </c>
      <c r="U49" s="8">
        <f t="shared" si="27"/>
        <v>0.76727272727272722</v>
      </c>
      <c r="V49" s="8">
        <f t="shared" si="28"/>
        <v>1</v>
      </c>
      <c r="W49" s="9">
        <f t="shared" si="29"/>
        <v>0.22452192611934568</v>
      </c>
      <c r="X49">
        <f t="shared" si="30"/>
        <v>12.827590258384159</v>
      </c>
      <c r="Y49">
        <f t="shared" si="31"/>
        <v>0.58307228447200721</v>
      </c>
      <c r="Z49">
        <f t="shared" si="32"/>
        <v>0.24208092622016381</v>
      </c>
      <c r="AA49">
        <f t="shared" si="33"/>
        <v>0.90602828407514957</v>
      </c>
    </row>
    <row r="50" spans="1:27" x14ac:dyDescent="0.2">
      <c r="A50" t="str">
        <f t="shared" si="7"/>
        <v>Dania</v>
      </c>
      <c r="B50">
        <f t="shared" si="8"/>
        <v>6.6666666666666666E-2</v>
      </c>
      <c r="C50" s="10">
        <f t="shared" si="9"/>
        <v>0.1947411668036155</v>
      </c>
      <c r="D50">
        <f t="shared" si="10"/>
        <v>7.9207920792079209E-2</v>
      </c>
      <c r="E50" s="10">
        <f t="shared" si="11"/>
        <v>0.53085210577864839</v>
      </c>
      <c r="F50" s="8">
        <f t="shared" si="12"/>
        <v>0.70210552087158762</v>
      </c>
      <c r="G50" s="8">
        <f t="shared" si="13"/>
        <v>1</v>
      </c>
      <c r="H50" s="8">
        <f t="shared" si="14"/>
        <v>0.98269896193771622</v>
      </c>
      <c r="I50" s="8">
        <f t="shared" si="15"/>
        <v>0.53846153846153855</v>
      </c>
      <c r="J50" s="8">
        <f t="shared" si="16"/>
        <v>0.62195812110922477</v>
      </c>
      <c r="K50" s="8">
        <f t="shared" si="17"/>
        <v>0.39915966386554619</v>
      </c>
      <c r="L50" s="8">
        <f t="shared" si="18"/>
        <v>0.69047619047619047</v>
      </c>
      <c r="M50" s="8">
        <f t="shared" si="19"/>
        <v>0</v>
      </c>
      <c r="N50" s="10">
        <f t="shared" si="20"/>
        <v>0.41250000000000003</v>
      </c>
      <c r="O50" s="10">
        <f t="shared" si="21"/>
        <v>1.7905588714053171E-2</v>
      </c>
      <c r="P50" s="10">
        <f t="shared" si="22"/>
        <v>0.31147540983606559</v>
      </c>
      <c r="Q50" s="10">
        <f t="shared" si="23"/>
        <v>0.36619718309859156</v>
      </c>
      <c r="R50" s="10">
        <f t="shared" si="24"/>
        <v>1</v>
      </c>
      <c r="S50" s="10">
        <f t="shared" si="25"/>
        <v>1.3458225667527994E-2</v>
      </c>
      <c r="T50" s="10">
        <f t="shared" si="26"/>
        <v>0.10526315789473682</v>
      </c>
      <c r="U50" s="8">
        <f t="shared" si="27"/>
        <v>0.94181818181818178</v>
      </c>
      <c r="V50" s="8">
        <f t="shared" si="28"/>
        <v>0.88819875776397517</v>
      </c>
      <c r="W50" s="9">
        <f t="shared" si="29"/>
        <v>0.13771983718608405</v>
      </c>
      <c r="X50">
        <f t="shared" si="30"/>
        <v>10.000864198742031</v>
      </c>
      <c r="Y50">
        <f t="shared" si="31"/>
        <v>0.45458473630645596</v>
      </c>
      <c r="Z50">
        <f t="shared" si="32"/>
        <v>0.11359337805461256</v>
      </c>
      <c r="AA50">
        <f t="shared" si="33"/>
        <v>0.42514218285632072</v>
      </c>
    </row>
    <row r="51" spans="1:27" x14ac:dyDescent="0.2">
      <c r="A51" t="str">
        <f t="shared" si="7"/>
        <v>Estonia</v>
      </c>
      <c r="B51">
        <f t="shared" si="8"/>
        <v>0.36666666666666664</v>
      </c>
      <c r="C51" s="10">
        <f t="shared" si="9"/>
        <v>0.78471651602300752</v>
      </c>
      <c r="D51">
        <f t="shared" si="10"/>
        <v>0.46534653465346537</v>
      </c>
      <c r="E51" s="10">
        <f t="shared" si="11"/>
        <v>0.30558276199804113</v>
      </c>
      <c r="F51" s="8">
        <f t="shared" si="12"/>
        <v>0.74935732647814912</v>
      </c>
      <c r="G51" s="8">
        <f t="shared" si="13"/>
        <v>0.65133779264214042</v>
      </c>
      <c r="H51" s="8">
        <f t="shared" si="14"/>
        <v>0.3200692041522491</v>
      </c>
      <c r="I51" s="8">
        <f t="shared" si="15"/>
        <v>6.7307692307692402E-2</v>
      </c>
      <c r="J51" s="8">
        <f t="shared" si="16"/>
        <v>0.88737973967176009</v>
      </c>
      <c r="K51" s="8">
        <f t="shared" si="17"/>
        <v>0.30672268907563027</v>
      </c>
      <c r="L51" s="8">
        <f t="shared" si="18"/>
        <v>1</v>
      </c>
      <c r="M51" s="8">
        <f t="shared" si="19"/>
        <v>0.9296703296703297</v>
      </c>
      <c r="N51" s="10">
        <f t="shared" si="20"/>
        <v>0.47500000000000003</v>
      </c>
      <c r="O51" s="10">
        <f t="shared" si="21"/>
        <v>5.3174172544763976E-2</v>
      </c>
      <c r="P51" s="10">
        <f t="shared" si="22"/>
        <v>0.5901639344262295</v>
      </c>
      <c r="Q51" s="10">
        <f t="shared" si="23"/>
        <v>0.45070422535211269</v>
      </c>
      <c r="R51" s="10">
        <f t="shared" si="24"/>
        <v>0.55882352941176472</v>
      </c>
      <c r="S51" s="10">
        <f t="shared" si="25"/>
        <v>1.0766580534022395E-2</v>
      </c>
      <c r="T51" s="10">
        <f t="shared" si="26"/>
        <v>0.34210526315789475</v>
      </c>
      <c r="U51" s="8">
        <f t="shared" si="27"/>
        <v>0.37454545454545463</v>
      </c>
      <c r="V51" s="8">
        <f t="shared" si="28"/>
        <v>0.7080745341614908</v>
      </c>
      <c r="W51" s="9">
        <f t="shared" si="29"/>
        <v>4.4812226403502034E-2</v>
      </c>
      <c r="X51">
        <f t="shared" si="30"/>
        <v>10.442327173876368</v>
      </c>
      <c r="Y51">
        <f t="shared" si="31"/>
        <v>0.47465123517619856</v>
      </c>
      <c r="Z51">
        <f t="shared" si="32"/>
        <v>0.13365987692435516</v>
      </c>
      <c r="AA51">
        <f t="shared" si="33"/>
        <v>0.50024440516777213</v>
      </c>
    </row>
    <row r="52" spans="1:27" x14ac:dyDescent="0.2">
      <c r="A52" t="str">
        <f t="shared" si="7"/>
        <v>Finlandia</v>
      </c>
      <c r="B52">
        <f t="shared" si="8"/>
        <v>0.23333333333333334</v>
      </c>
      <c r="C52" s="10">
        <f t="shared" si="9"/>
        <v>1</v>
      </c>
      <c r="D52">
        <f t="shared" si="10"/>
        <v>0.97029702970297027</v>
      </c>
      <c r="E52" s="10">
        <f t="shared" si="11"/>
        <v>0.54064642507345739</v>
      </c>
      <c r="F52" s="8">
        <f t="shared" si="12"/>
        <v>0.70210552087158762</v>
      </c>
      <c r="G52" s="8">
        <f t="shared" si="13"/>
        <v>0.38712374581939801</v>
      </c>
      <c r="H52" s="8">
        <f t="shared" si="14"/>
        <v>0.83910034602076122</v>
      </c>
      <c r="I52" s="8">
        <f t="shared" si="15"/>
        <v>0.34615384615384626</v>
      </c>
      <c r="J52" s="8">
        <f t="shared" si="16"/>
        <v>0.80022637238256944</v>
      </c>
      <c r="K52" s="8">
        <f t="shared" si="17"/>
        <v>0</v>
      </c>
      <c r="L52" s="8">
        <f t="shared" si="18"/>
        <v>0.80952380952380953</v>
      </c>
      <c r="M52" s="8">
        <f t="shared" si="19"/>
        <v>0.6197802197802198</v>
      </c>
      <c r="N52" s="10">
        <f t="shared" si="20"/>
        <v>0.6479166666666667</v>
      </c>
      <c r="O52" s="10">
        <f t="shared" si="21"/>
        <v>0.34183396635919694</v>
      </c>
      <c r="P52" s="10">
        <f t="shared" si="22"/>
        <v>0.38251366120218577</v>
      </c>
      <c r="Q52" s="10">
        <f t="shared" si="23"/>
        <v>0.39436619718309857</v>
      </c>
      <c r="R52" s="10">
        <f t="shared" si="24"/>
        <v>0.3865546218487394</v>
      </c>
      <c r="S52" s="10">
        <f t="shared" si="25"/>
        <v>5.4586563307493549E-2</v>
      </c>
      <c r="T52" s="10">
        <f t="shared" si="26"/>
        <v>0.84210526315789469</v>
      </c>
      <c r="U52" s="8">
        <f t="shared" si="27"/>
        <v>0.58909090909090911</v>
      </c>
      <c r="V52" s="8">
        <f t="shared" si="28"/>
        <v>0.90993788819875787</v>
      </c>
      <c r="W52" s="9">
        <f t="shared" si="29"/>
        <v>0.28546194608709008</v>
      </c>
      <c r="X52">
        <f t="shared" si="30"/>
        <v>12.082658331763987</v>
      </c>
      <c r="Y52">
        <f t="shared" si="31"/>
        <v>0.54921174235290848</v>
      </c>
      <c r="Z52">
        <f t="shared" si="32"/>
        <v>0.20822038410106508</v>
      </c>
      <c r="AA52">
        <f t="shared" si="33"/>
        <v>0.77929955185722888</v>
      </c>
    </row>
    <row r="53" spans="1:27" x14ac:dyDescent="0.2">
      <c r="A53" t="str">
        <f t="shared" si="7"/>
        <v>Francja</v>
      </c>
      <c r="B53">
        <f t="shared" si="8"/>
        <v>0.2</v>
      </c>
      <c r="C53" s="10">
        <f t="shared" si="9"/>
        <v>0.41331142152834843</v>
      </c>
      <c r="D53">
        <f t="shared" si="10"/>
        <v>0.1089108910891089</v>
      </c>
      <c r="E53" s="10">
        <f t="shared" si="11"/>
        <v>0.59647404505386881</v>
      </c>
      <c r="F53" s="8">
        <f t="shared" si="12"/>
        <v>0.11825192802056556</v>
      </c>
      <c r="G53" s="8">
        <f t="shared" si="13"/>
        <v>0.41053511705685625</v>
      </c>
      <c r="H53" s="8">
        <f t="shared" si="14"/>
        <v>0.95155709342560546</v>
      </c>
      <c r="I53" s="8">
        <f t="shared" si="15"/>
        <v>0.72115384615384626</v>
      </c>
      <c r="J53" s="8">
        <f t="shared" si="16"/>
        <v>0.64176570458404081</v>
      </c>
      <c r="K53" s="8">
        <f t="shared" si="17"/>
        <v>0.82352941176470595</v>
      </c>
      <c r="L53" s="8">
        <f t="shared" si="18"/>
        <v>0.90476190476190477</v>
      </c>
      <c r="M53" s="8">
        <f t="shared" si="19"/>
        <v>0.49890109890109891</v>
      </c>
      <c r="N53" s="10">
        <f t="shared" si="20"/>
        <v>0.25208333333333338</v>
      </c>
      <c r="O53" s="10">
        <f t="shared" si="21"/>
        <v>0.71839392295170912</v>
      </c>
      <c r="P53" s="10">
        <f t="shared" si="22"/>
        <v>9.289617486338797E-2</v>
      </c>
      <c r="Q53" s="10">
        <f t="shared" si="23"/>
        <v>0</v>
      </c>
      <c r="R53" s="10">
        <f t="shared" si="24"/>
        <v>0.10924369747899161</v>
      </c>
      <c r="S53" s="10">
        <f t="shared" si="25"/>
        <v>0.35594315245478042</v>
      </c>
      <c r="T53" s="10">
        <f t="shared" si="26"/>
        <v>0.89473684210526305</v>
      </c>
      <c r="U53" s="8">
        <f t="shared" si="27"/>
        <v>0.5127272727272727</v>
      </c>
      <c r="V53" s="8">
        <f t="shared" si="28"/>
        <v>0.86024844720496896</v>
      </c>
      <c r="W53" s="9">
        <f t="shared" si="29"/>
        <v>0.94462790876276792</v>
      </c>
      <c r="X53">
        <f t="shared" si="30"/>
        <v>11.130053214222427</v>
      </c>
      <c r="Y53">
        <f t="shared" si="31"/>
        <v>0.50591150973738308</v>
      </c>
      <c r="Z53">
        <f t="shared" si="32"/>
        <v>0.16492015148553968</v>
      </c>
      <c r="AA53">
        <f t="shared" si="33"/>
        <v>0.6172412019109802</v>
      </c>
    </row>
    <row r="54" spans="1:27" x14ac:dyDescent="0.2">
      <c r="A54" t="str">
        <f t="shared" si="7"/>
        <v>Grecja</v>
      </c>
      <c r="B54">
        <f t="shared" si="8"/>
        <v>0.66666666666666663</v>
      </c>
      <c r="C54" s="10">
        <f t="shared" si="9"/>
        <v>0.42645850451930983</v>
      </c>
      <c r="D54">
        <f t="shared" si="10"/>
        <v>6.9306930693069299E-2</v>
      </c>
      <c r="E54" s="10">
        <f t="shared" si="11"/>
        <v>0.3486777668952008</v>
      </c>
      <c r="F54" s="8">
        <f t="shared" si="12"/>
        <v>0.65424164524421591</v>
      </c>
      <c r="G54" s="8">
        <f t="shared" si="13"/>
        <v>0.27006688963210712</v>
      </c>
      <c r="H54" s="8">
        <f t="shared" si="14"/>
        <v>0.37197231833910033</v>
      </c>
      <c r="I54" s="8">
        <f t="shared" si="15"/>
        <v>0.375</v>
      </c>
      <c r="J54" s="8">
        <f t="shared" si="16"/>
        <v>0.45953593661573294</v>
      </c>
      <c r="K54" s="8">
        <f t="shared" si="17"/>
        <v>0.59663865546218486</v>
      </c>
      <c r="L54" s="8">
        <f t="shared" si="18"/>
        <v>0.7857142857142857</v>
      </c>
      <c r="M54" s="8">
        <f t="shared" si="19"/>
        <v>0.65494505494505495</v>
      </c>
      <c r="N54" s="10">
        <f t="shared" si="20"/>
        <v>0.17291666666666669</v>
      </c>
      <c r="O54" s="10">
        <f t="shared" si="21"/>
        <v>6.4026044492674988E-2</v>
      </c>
      <c r="P54" s="10">
        <f t="shared" si="22"/>
        <v>0.45355191256830601</v>
      </c>
      <c r="Q54" s="10">
        <f t="shared" si="23"/>
        <v>0.36619718309859156</v>
      </c>
      <c r="R54" s="10">
        <f t="shared" si="24"/>
        <v>0.19747899159663865</v>
      </c>
      <c r="S54" s="10">
        <f t="shared" si="25"/>
        <v>0</v>
      </c>
      <c r="T54" s="10">
        <f t="shared" si="26"/>
        <v>0.36842105263157898</v>
      </c>
      <c r="U54" s="8">
        <f t="shared" si="27"/>
        <v>0.43636363636363645</v>
      </c>
      <c r="V54" s="8">
        <f t="shared" si="28"/>
        <v>0.57763975155279501</v>
      </c>
      <c r="W54" s="9">
        <f t="shared" si="29"/>
        <v>0.31502716508056672</v>
      </c>
      <c r="X54">
        <f t="shared" si="30"/>
        <v>8.6308470587783841</v>
      </c>
      <c r="Y54">
        <f t="shared" si="31"/>
        <v>0.39231122994447198</v>
      </c>
      <c r="Z54">
        <f t="shared" si="32"/>
        <v>5.1319871692628583E-2</v>
      </c>
      <c r="AA54">
        <f t="shared" si="33"/>
        <v>0.19207318814676688</v>
      </c>
    </row>
    <row r="55" spans="1:27" x14ac:dyDescent="0.2">
      <c r="A55" t="str">
        <f t="shared" si="7"/>
        <v>Hiszpania</v>
      </c>
      <c r="B55">
        <f t="shared" si="8"/>
        <v>0.66666666666666663</v>
      </c>
      <c r="C55" s="10">
        <f t="shared" si="9"/>
        <v>0.34264585045193102</v>
      </c>
      <c r="D55">
        <f t="shared" si="10"/>
        <v>4.9504950495049507E-2</v>
      </c>
      <c r="E55" s="10">
        <f t="shared" si="11"/>
        <v>0.66111655239960831</v>
      </c>
      <c r="F55" s="8">
        <f t="shared" si="12"/>
        <v>0.8946015424164524</v>
      </c>
      <c r="G55" s="8">
        <f t="shared" si="13"/>
        <v>0.17391304347826095</v>
      </c>
      <c r="H55" s="8">
        <f t="shared" si="14"/>
        <v>0.85986159169550169</v>
      </c>
      <c r="I55" s="8">
        <f t="shared" si="15"/>
        <v>0.77884615384615397</v>
      </c>
      <c r="J55" s="8">
        <f t="shared" si="16"/>
        <v>0.50311262026032832</v>
      </c>
      <c r="K55" s="8">
        <f t="shared" si="17"/>
        <v>0.74369747899159655</v>
      </c>
      <c r="L55" s="8">
        <f t="shared" si="18"/>
        <v>0.88095238095238093</v>
      </c>
      <c r="M55" s="8">
        <f t="shared" si="19"/>
        <v>0.48351648351648352</v>
      </c>
      <c r="N55" s="10">
        <f t="shared" si="20"/>
        <v>0.26666666666666666</v>
      </c>
      <c r="O55" s="10">
        <f t="shared" si="21"/>
        <v>0.61258817145957678</v>
      </c>
      <c r="P55" s="10">
        <f t="shared" si="22"/>
        <v>0.3497267759562841</v>
      </c>
      <c r="Q55" s="10">
        <f t="shared" si="23"/>
        <v>0.15492957746478872</v>
      </c>
      <c r="R55" s="10">
        <f t="shared" si="24"/>
        <v>0</v>
      </c>
      <c r="S55" s="10">
        <f t="shared" si="25"/>
        <v>0.208656330749354</v>
      </c>
      <c r="T55" s="10">
        <f t="shared" si="26"/>
        <v>0.65789473684210531</v>
      </c>
      <c r="U55" s="8">
        <f t="shared" si="27"/>
        <v>0</v>
      </c>
      <c r="V55" s="8">
        <f t="shared" si="28"/>
        <v>0.66770186335403736</v>
      </c>
      <c r="W55" s="9">
        <f t="shared" si="29"/>
        <v>0.5781813992780892</v>
      </c>
      <c r="X55">
        <f t="shared" si="30"/>
        <v>10.534780836941316</v>
      </c>
      <c r="Y55">
        <f t="shared" si="31"/>
        <v>0.47885367440642346</v>
      </c>
      <c r="Z55">
        <f t="shared" si="32"/>
        <v>0.13786231615458006</v>
      </c>
      <c r="AA55">
        <f t="shared" si="33"/>
        <v>0.51597273562379475</v>
      </c>
    </row>
    <row r="56" spans="1:27" x14ac:dyDescent="0.2">
      <c r="A56" t="str">
        <f t="shared" si="7"/>
        <v>Holandia</v>
      </c>
      <c r="B56">
        <f t="shared" si="8"/>
        <v>0.23333333333333334</v>
      </c>
      <c r="C56" s="10">
        <f t="shared" si="9"/>
        <v>0.11585866885784719</v>
      </c>
      <c r="D56">
        <f t="shared" si="10"/>
        <v>1</v>
      </c>
      <c r="E56" s="10">
        <f t="shared" si="11"/>
        <v>0.54554358472086184</v>
      </c>
      <c r="F56" s="8">
        <f t="shared" si="12"/>
        <v>0.99742930591259638</v>
      </c>
      <c r="G56" s="8">
        <f t="shared" si="13"/>
        <v>0.53260869565217395</v>
      </c>
      <c r="H56" s="8">
        <f t="shared" si="14"/>
        <v>0.99134948096885811</v>
      </c>
      <c r="I56" s="8">
        <f t="shared" si="15"/>
        <v>1</v>
      </c>
      <c r="J56" s="8">
        <f t="shared" si="16"/>
        <v>0.38822863610639502</v>
      </c>
      <c r="K56" s="8">
        <f t="shared" si="17"/>
        <v>0.8571428571428571</v>
      </c>
      <c r="L56" s="8">
        <f t="shared" si="18"/>
        <v>0.7142857142857143</v>
      </c>
      <c r="M56" s="8">
        <f t="shared" si="19"/>
        <v>0.3802197802197802</v>
      </c>
      <c r="N56" s="10">
        <f t="shared" si="20"/>
        <v>8.5416666666666655E-2</v>
      </c>
      <c r="O56" s="10">
        <f t="shared" si="21"/>
        <v>2.170374389582203E-3</v>
      </c>
      <c r="P56" s="10">
        <f t="shared" si="22"/>
        <v>0.13114754098360654</v>
      </c>
      <c r="Q56" s="10">
        <f t="shared" si="23"/>
        <v>0.21126760563380279</v>
      </c>
      <c r="R56" s="10">
        <f t="shared" si="24"/>
        <v>0.79831932773109238</v>
      </c>
      <c r="S56" s="10">
        <f t="shared" si="25"/>
        <v>0.10863479758828597</v>
      </c>
      <c r="T56" s="10">
        <f t="shared" si="26"/>
        <v>0.5</v>
      </c>
      <c r="U56" s="8">
        <f t="shared" si="27"/>
        <v>1</v>
      </c>
      <c r="V56" s="8">
        <f t="shared" si="28"/>
        <v>0.96583850931677018</v>
      </c>
      <c r="W56" s="9">
        <f t="shared" si="29"/>
        <v>0.28096920359419403</v>
      </c>
      <c r="X56">
        <f t="shared" si="30"/>
        <v>11.839764083104418</v>
      </c>
      <c r="Y56">
        <f t="shared" si="31"/>
        <v>0.53817109468656443</v>
      </c>
      <c r="Z56">
        <f t="shared" si="32"/>
        <v>0.19717973643472103</v>
      </c>
      <c r="AA56">
        <f t="shared" si="33"/>
        <v>0.73797808462557046</v>
      </c>
    </row>
    <row r="57" spans="1:27" x14ac:dyDescent="0.2">
      <c r="A57" t="str">
        <f>A16</f>
        <v>Irlandia</v>
      </c>
      <c r="B57">
        <f t="shared" si="8"/>
        <v>0.2</v>
      </c>
      <c r="C57" s="10">
        <f t="shared" si="9"/>
        <v>9.9424815119145457E-2</v>
      </c>
      <c r="D57">
        <f t="shared" si="10"/>
        <v>0.198019801980198</v>
      </c>
      <c r="E57" s="10">
        <f t="shared" si="11"/>
        <v>0.75612144955925586</v>
      </c>
      <c r="F57" s="8">
        <f t="shared" si="12"/>
        <v>0.87789203084832901</v>
      </c>
      <c r="G57" s="8">
        <f t="shared" si="13"/>
        <v>9.5317725752508409E-2</v>
      </c>
      <c r="H57" s="8">
        <f t="shared" si="14"/>
        <v>0.89965397923875423</v>
      </c>
      <c r="I57" s="8">
        <f t="shared" si="15"/>
        <v>0.60576923076923084</v>
      </c>
      <c r="J57" s="8">
        <f t="shared" si="16"/>
        <v>0.97849462365591411</v>
      </c>
      <c r="K57" s="8">
        <f t="shared" si="17"/>
        <v>0.20588235294117641</v>
      </c>
      <c r="L57" s="8">
        <f t="shared" si="18"/>
        <v>0.8571428571428571</v>
      </c>
      <c r="M57" s="8">
        <f t="shared" si="19"/>
        <v>0.24395604395604395</v>
      </c>
      <c r="N57" s="10">
        <f t="shared" si="20"/>
        <v>0.10208333333333332</v>
      </c>
      <c r="O57" s="10">
        <f t="shared" si="21"/>
        <v>6.8909386869234937E-2</v>
      </c>
      <c r="P57" s="10">
        <f t="shared" si="22"/>
        <v>4.9180327868852465E-2</v>
      </c>
      <c r="Q57" s="10">
        <f t="shared" si="23"/>
        <v>0.36619718309859156</v>
      </c>
      <c r="R57" s="10">
        <f t="shared" si="24"/>
        <v>0.27310924369747885</v>
      </c>
      <c r="S57" s="10">
        <f t="shared" si="25"/>
        <v>3.0469422911283378E-2</v>
      </c>
      <c r="T57" s="10">
        <f t="shared" si="26"/>
        <v>0.15789473684210525</v>
      </c>
      <c r="U57" s="8">
        <f t="shared" si="27"/>
        <v>0.48000000000000004</v>
      </c>
      <c r="V57" s="8">
        <f t="shared" si="28"/>
        <v>0.63664596273291929</v>
      </c>
      <c r="W57" s="9">
        <f t="shared" si="29"/>
        <v>2.8722832347745947E-2</v>
      </c>
      <c r="X57">
        <f t="shared" si="30"/>
        <v>8.2108873406649607</v>
      </c>
      <c r="Y57">
        <f t="shared" si="31"/>
        <v>0.37322215184840729</v>
      </c>
      <c r="Z57">
        <f t="shared" si="32"/>
        <v>3.2230793596563889E-2</v>
      </c>
      <c r="AA57">
        <f t="shared" si="33"/>
        <v>0.12062912627043128</v>
      </c>
    </row>
    <row r="58" spans="1:27" x14ac:dyDescent="0.2">
      <c r="A58" t="str">
        <f t="shared" si="7"/>
        <v>Litwa</v>
      </c>
      <c r="B58">
        <f t="shared" si="8"/>
        <v>0.16666666666666666</v>
      </c>
      <c r="C58" s="10">
        <f t="shared" si="9"/>
        <v>0.49055053410024657</v>
      </c>
      <c r="D58">
        <f t="shared" si="10"/>
        <v>0.22772277227722776</v>
      </c>
      <c r="E58" s="10">
        <f t="shared" si="11"/>
        <v>0.623898139079334</v>
      </c>
      <c r="F58" s="8">
        <f t="shared" si="12"/>
        <v>0.79048843187660667</v>
      </c>
      <c r="G58" s="8">
        <f t="shared" si="13"/>
        <v>0.41806020066889638</v>
      </c>
      <c r="H58" s="8">
        <f t="shared" si="14"/>
        <v>0.91003460207612452</v>
      </c>
      <c r="I58" s="8">
        <f t="shared" si="15"/>
        <v>0.34615384615384626</v>
      </c>
      <c r="J58" s="8">
        <f t="shared" si="16"/>
        <v>0.76853423882286365</v>
      </c>
      <c r="K58" s="8">
        <f t="shared" si="17"/>
        <v>0.88235294117647056</v>
      </c>
      <c r="L58" s="8">
        <f t="shared" si="18"/>
        <v>0.88095238095238093</v>
      </c>
      <c r="M58" s="8">
        <f t="shared" si="19"/>
        <v>0.83736263736263739</v>
      </c>
      <c r="N58" s="10">
        <f t="shared" si="20"/>
        <v>0.40833333333333338</v>
      </c>
      <c r="O58" s="10">
        <f t="shared" si="21"/>
        <v>5.425935973955507E-2</v>
      </c>
      <c r="P58" s="10">
        <f t="shared" si="22"/>
        <v>0.25136612021857918</v>
      </c>
      <c r="Q58" s="10">
        <f t="shared" si="23"/>
        <v>0.43661971830985918</v>
      </c>
      <c r="R58" s="10">
        <f t="shared" si="24"/>
        <v>0.17226890756302518</v>
      </c>
      <c r="S58" s="10">
        <f t="shared" si="25"/>
        <v>0</v>
      </c>
      <c r="T58" s="10">
        <f t="shared" si="26"/>
        <v>0.44736842105263158</v>
      </c>
      <c r="U58" s="8">
        <f t="shared" si="27"/>
        <v>0.29454545454545455</v>
      </c>
      <c r="V58" s="8">
        <f t="shared" si="28"/>
        <v>0.51552795031055898</v>
      </c>
      <c r="W58" s="9">
        <f t="shared" si="29"/>
        <v>6.4818370324859848E-2</v>
      </c>
      <c r="X58">
        <f t="shared" si="30"/>
        <v>9.9878850266111581</v>
      </c>
      <c r="Y58">
        <f t="shared" si="31"/>
        <v>0.45399477393687082</v>
      </c>
      <c r="Z58">
        <f t="shared" si="32"/>
        <v>0.11300341568502742</v>
      </c>
      <c r="AA58">
        <f t="shared" si="33"/>
        <v>0.42293415018836072</v>
      </c>
    </row>
    <row r="59" spans="1:27" x14ac:dyDescent="0.2">
      <c r="A59" t="str">
        <f t="shared" si="7"/>
        <v>Luksemburg</v>
      </c>
      <c r="B59">
        <f t="shared" si="8"/>
        <v>0.36666666666666664</v>
      </c>
      <c r="C59" s="10">
        <f t="shared" si="9"/>
        <v>0.47411668036154486</v>
      </c>
      <c r="D59">
        <f t="shared" si="10"/>
        <v>0</v>
      </c>
      <c r="E59" s="10">
        <f t="shared" si="11"/>
        <v>0.64740450538687555</v>
      </c>
      <c r="F59" s="8">
        <f t="shared" si="12"/>
        <v>0.80719794344473006</v>
      </c>
      <c r="G59" s="8">
        <f t="shared" si="13"/>
        <v>2.0066889632107069E-2</v>
      </c>
      <c r="H59" s="8">
        <f t="shared" si="14"/>
        <v>0.97058823529411764</v>
      </c>
      <c r="I59" s="8">
        <f t="shared" si="15"/>
        <v>0.71153846153846156</v>
      </c>
      <c r="J59" s="8">
        <f t="shared" si="16"/>
        <v>0.5506508205998869</v>
      </c>
      <c r="K59" s="8">
        <f t="shared" si="17"/>
        <v>0.42857142857142855</v>
      </c>
      <c r="L59" s="8">
        <f t="shared" si="18"/>
        <v>0.76190476190476186</v>
      </c>
      <c r="M59" s="8">
        <f t="shared" si="19"/>
        <v>0.18241758241758241</v>
      </c>
      <c r="N59" s="10">
        <f t="shared" si="20"/>
        <v>5.6249999999999994E-2</v>
      </c>
      <c r="O59" s="10">
        <f t="shared" si="21"/>
        <v>5.9685295713510578E-3</v>
      </c>
      <c r="P59" s="10">
        <f t="shared" si="22"/>
        <v>0.13661202185792348</v>
      </c>
      <c r="Q59" s="10">
        <f t="shared" si="23"/>
        <v>0.36619718309859156</v>
      </c>
      <c r="R59" s="10">
        <f t="shared" si="24"/>
        <v>0.38235294117647056</v>
      </c>
      <c r="S59" s="10">
        <f t="shared" si="25"/>
        <v>5.7601205857019812E-2</v>
      </c>
      <c r="T59" s="10">
        <f t="shared" si="26"/>
        <v>0.65789473684210531</v>
      </c>
      <c r="U59" s="8">
        <f t="shared" si="27"/>
        <v>0.77090909090909088</v>
      </c>
      <c r="V59" s="8">
        <f t="shared" si="28"/>
        <v>0.88198757763975155</v>
      </c>
      <c r="W59" s="9">
        <f t="shared" si="29"/>
        <v>0</v>
      </c>
      <c r="X59">
        <f t="shared" si="30"/>
        <v>9.2368972627704693</v>
      </c>
      <c r="Y59">
        <f t="shared" si="31"/>
        <v>0.41985896648956678</v>
      </c>
      <c r="Z59">
        <f t="shared" si="32"/>
        <v>7.8867608237723374E-2</v>
      </c>
      <c r="AA59">
        <f t="shared" si="33"/>
        <v>0.29517519152148625</v>
      </c>
    </row>
    <row r="60" spans="1:27" x14ac:dyDescent="0.2">
      <c r="A60" t="str">
        <f t="shared" si="7"/>
        <v>Łotwa</v>
      </c>
      <c r="B60">
        <f t="shared" si="8"/>
        <v>0.13333333333333333</v>
      </c>
      <c r="C60" s="10">
        <f t="shared" si="9"/>
        <v>0.7288414133114216</v>
      </c>
      <c r="D60">
        <f t="shared" si="10"/>
        <v>0.25742574257425743</v>
      </c>
      <c r="E60" s="10">
        <f t="shared" si="11"/>
        <v>1</v>
      </c>
      <c r="F60" s="8">
        <f t="shared" si="12"/>
        <v>0.99871465295629824</v>
      </c>
      <c r="G60" s="8">
        <f t="shared" si="13"/>
        <v>0.33026755852842815</v>
      </c>
      <c r="H60" s="8">
        <f t="shared" si="14"/>
        <v>0.97923875432525942</v>
      </c>
      <c r="I60" s="8">
        <f t="shared" si="15"/>
        <v>0</v>
      </c>
      <c r="J60" s="8">
        <f t="shared" si="16"/>
        <v>0.62591963780418791</v>
      </c>
      <c r="K60" s="8">
        <f t="shared" si="17"/>
        <v>0.71848739495798319</v>
      </c>
      <c r="L60" s="8">
        <f t="shared" si="18"/>
        <v>0.83333333333333337</v>
      </c>
      <c r="M60" s="8">
        <f t="shared" si="19"/>
        <v>0.90109890109890112</v>
      </c>
      <c r="N60" s="10">
        <f t="shared" si="20"/>
        <v>0.71041666666666659</v>
      </c>
      <c r="O60" s="10">
        <f t="shared" si="21"/>
        <v>0.12967986977753662</v>
      </c>
      <c r="P60" s="10">
        <f t="shared" si="22"/>
        <v>0.46448087431693985</v>
      </c>
      <c r="Q60" s="10">
        <f t="shared" si="23"/>
        <v>0.39436619718309857</v>
      </c>
      <c r="R60" s="10">
        <f t="shared" si="24"/>
        <v>0.44117647058823534</v>
      </c>
      <c r="S60" s="10">
        <f t="shared" si="25"/>
        <v>2.1533161068044791E-2</v>
      </c>
      <c r="T60" s="10">
        <f t="shared" si="26"/>
        <v>0.23684210526315788</v>
      </c>
      <c r="U60" s="8">
        <f t="shared" si="27"/>
        <v>0.1600000000000002</v>
      </c>
      <c r="V60" s="8">
        <f t="shared" si="28"/>
        <v>0.2577639751552796</v>
      </c>
      <c r="W60" s="9">
        <f t="shared" si="29"/>
        <v>4.7922586590891644E-2</v>
      </c>
      <c r="X60">
        <f t="shared" si="30"/>
        <v>10.370842628833254</v>
      </c>
      <c r="Y60">
        <f t="shared" si="31"/>
        <v>0.47140193767423882</v>
      </c>
      <c r="Z60">
        <f t="shared" si="32"/>
        <v>0.13041057942239542</v>
      </c>
      <c r="AA60">
        <f t="shared" si="33"/>
        <v>0.48808336676579234</v>
      </c>
    </row>
    <row r="61" spans="1:27" x14ac:dyDescent="0.2">
      <c r="A61" t="str">
        <f t="shared" si="7"/>
        <v>Malta</v>
      </c>
      <c r="B61">
        <f t="shared" si="8"/>
        <v>0.2</v>
      </c>
      <c r="C61" s="10">
        <f t="shared" si="9"/>
        <v>0</v>
      </c>
      <c r="D61">
        <f t="shared" si="10"/>
        <v>0.10396039603960397</v>
      </c>
      <c r="E61" s="10">
        <f t="shared" si="11"/>
        <v>0.64740450538687555</v>
      </c>
      <c r="F61" s="8">
        <f t="shared" si="12"/>
        <v>0.70210552087158762</v>
      </c>
      <c r="G61" s="8">
        <f t="shared" si="13"/>
        <v>0</v>
      </c>
      <c r="H61" s="8">
        <f t="shared" si="14"/>
        <v>0.69550173010380623</v>
      </c>
      <c r="I61" s="8">
        <f t="shared" si="15"/>
        <v>0.66346153846153844</v>
      </c>
      <c r="J61" s="8">
        <f t="shared" si="16"/>
        <v>0.27334465195246188</v>
      </c>
      <c r="K61" s="8">
        <f t="shared" si="17"/>
        <v>1</v>
      </c>
      <c r="L61" s="8">
        <f t="shared" si="18"/>
        <v>0</v>
      </c>
      <c r="M61" s="8">
        <f t="shared" si="19"/>
        <v>0.24835164835164836</v>
      </c>
      <c r="N61" s="10">
        <f t="shared" si="20"/>
        <v>0</v>
      </c>
      <c r="O61" s="10">
        <f t="shared" si="21"/>
        <v>0</v>
      </c>
      <c r="P61" s="10">
        <f t="shared" si="22"/>
        <v>1.6393442622950817E-2</v>
      </c>
      <c r="Q61" s="10">
        <f t="shared" si="23"/>
        <v>0.36619718309859156</v>
      </c>
      <c r="R61" s="10">
        <f t="shared" si="24"/>
        <v>0.65126050420168069</v>
      </c>
      <c r="S61" s="10">
        <f t="shared" si="25"/>
        <v>0</v>
      </c>
      <c r="T61" s="10">
        <f t="shared" si="26"/>
        <v>0</v>
      </c>
      <c r="U61" s="8">
        <f t="shared" si="27"/>
        <v>0.81818181818181823</v>
      </c>
      <c r="V61" s="8">
        <f t="shared" si="28"/>
        <v>0.80434782608695654</v>
      </c>
      <c r="W61" s="9">
        <f t="shared" si="29"/>
        <v>0.31129911618103351</v>
      </c>
      <c r="X61">
        <f t="shared" si="30"/>
        <v>7.5018098815405549</v>
      </c>
      <c r="Y61">
        <f t="shared" si="31"/>
        <v>0.3409913582518434</v>
      </c>
      <c r="Z61">
        <f t="shared" si="32"/>
        <v>0</v>
      </c>
      <c r="AA61">
        <f t="shared" si="33"/>
        <v>0</v>
      </c>
    </row>
    <row r="62" spans="1:27" x14ac:dyDescent="0.2">
      <c r="A62" t="str">
        <f t="shared" si="7"/>
        <v>Niemcy</v>
      </c>
      <c r="B62">
        <f t="shared" si="8"/>
        <v>0.26666666666666666</v>
      </c>
      <c r="C62" s="10">
        <f t="shared" si="9"/>
        <v>0.45275267050123252</v>
      </c>
      <c r="D62">
        <f t="shared" si="10"/>
        <v>0.14851485148514851</v>
      </c>
      <c r="E62" s="10">
        <f t="shared" si="11"/>
        <v>0.57492654260528897</v>
      </c>
      <c r="F62" s="8">
        <f t="shared" si="12"/>
        <v>0</v>
      </c>
      <c r="G62" s="8">
        <f t="shared" si="13"/>
        <v>0.32274247491638802</v>
      </c>
      <c r="H62" s="8">
        <f t="shared" si="14"/>
        <v>0.94809688581314877</v>
      </c>
      <c r="I62" s="8">
        <f t="shared" si="15"/>
        <v>0.92307692307692313</v>
      </c>
      <c r="J62" s="8">
        <f t="shared" si="16"/>
        <v>0.36842105263157898</v>
      </c>
      <c r="K62" s="8">
        <f t="shared" si="17"/>
        <v>0.69747899159663873</v>
      </c>
      <c r="L62" s="8">
        <f t="shared" si="18"/>
        <v>0.97619047619047616</v>
      </c>
      <c r="M62" s="8">
        <f t="shared" si="19"/>
        <v>0.37362637362637363</v>
      </c>
      <c r="N62" s="10">
        <f t="shared" si="20"/>
        <v>0.20208333333333336</v>
      </c>
      <c r="O62" s="10">
        <f t="shared" si="21"/>
        <v>0.15409658166033638</v>
      </c>
      <c r="P62" s="10">
        <f t="shared" si="22"/>
        <v>0.29508196721311469</v>
      </c>
      <c r="Q62" s="10">
        <f t="shared" si="23"/>
        <v>0.50704225352112675</v>
      </c>
      <c r="R62" s="10">
        <f t="shared" si="24"/>
        <v>0.27310924369747885</v>
      </c>
      <c r="S62" s="10">
        <f t="shared" si="25"/>
        <v>1</v>
      </c>
      <c r="T62" s="10">
        <f t="shared" si="26"/>
        <v>1</v>
      </c>
      <c r="U62" s="8">
        <f t="shared" si="27"/>
        <v>0.96727272727272717</v>
      </c>
      <c r="V62" s="8">
        <f t="shared" si="28"/>
        <v>0.81366459627329191</v>
      </c>
      <c r="W62" s="9">
        <f t="shared" si="29"/>
        <v>0.78150679671300205</v>
      </c>
      <c r="X62">
        <f t="shared" si="30"/>
        <v>12.046351408794276</v>
      </c>
      <c r="Y62">
        <f t="shared" si="31"/>
        <v>0.54756142767246707</v>
      </c>
      <c r="Z62">
        <f t="shared" si="32"/>
        <v>0.20657006942062367</v>
      </c>
      <c r="AA62">
        <f t="shared" si="33"/>
        <v>0.77312297363005988</v>
      </c>
    </row>
    <row r="63" spans="1:27" x14ac:dyDescent="0.2">
      <c r="A63" t="str">
        <f t="shared" si="7"/>
        <v>Polska</v>
      </c>
      <c r="B63">
        <f t="shared" si="8"/>
        <v>0.4</v>
      </c>
      <c r="C63" s="10">
        <f t="shared" si="9"/>
        <v>0.44124897288414139</v>
      </c>
      <c r="D63">
        <f t="shared" si="10"/>
        <v>0.14851485148514851</v>
      </c>
      <c r="E63" s="10">
        <f t="shared" si="11"/>
        <v>0.60430950048971599</v>
      </c>
      <c r="F63" s="8">
        <f t="shared" si="12"/>
        <v>0.70210552087158762</v>
      </c>
      <c r="G63" s="8">
        <f t="shared" si="13"/>
        <v>0.57107023411371238</v>
      </c>
      <c r="H63" s="8">
        <f t="shared" si="14"/>
        <v>0.66608996539792387</v>
      </c>
      <c r="I63" s="8">
        <f t="shared" si="15"/>
        <v>0.54807692307692313</v>
      </c>
      <c r="J63" s="8">
        <f t="shared" si="16"/>
        <v>0.68930390492359939</v>
      </c>
      <c r="K63" s="8">
        <f t="shared" si="17"/>
        <v>0.66386554621848737</v>
      </c>
      <c r="L63" s="8">
        <f t="shared" si="18"/>
        <v>0.76190476190476186</v>
      </c>
      <c r="M63" s="8">
        <f t="shared" si="19"/>
        <v>0.98021978021978018</v>
      </c>
      <c r="N63" s="10">
        <f t="shared" si="20"/>
        <v>0.17708333333333334</v>
      </c>
      <c r="O63" s="10">
        <f t="shared" si="21"/>
        <v>0.26424308193163321</v>
      </c>
      <c r="P63" s="10">
        <f t="shared" si="22"/>
        <v>0.11475409836065571</v>
      </c>
      <c r="Q63" s="10">
        <f t="shared" si="23"/>
        <v>0.92957746478873249</v>
      </c>
      <c r="R63" s="10">
        <f t="shared" si="24"/>
        <v>0.37815126050420156</v>
      </c>
      <c r="S63" s="10">
        <f t="shared" si="25"/>
        <v>0.21716192937123172</v>
      </c>
      <c r="T63" s="10">
        <f t="shared" si="26"/>
        <v>0.55263157894736847</v>
      </c>
      <c r="U63" s="8">
        <f t="shared" si="27"/>
        <v>0.62181818181818183</v>
      </c>
      <c r="V63" s="8">
        <f t="shared" si="28"/>
        <v>0.5714285714285714</v>
      </c>
      <c r="W63" s="9">
        <f t="shared" si="29"/>
        <v>1</v>
      </c>
      <c r="X63">
        <f t="shared" si="30"/>
        <v>12.003559462069692</v>
      </c>
      <c r="Y63">
        <f t="shared" si="31"/>
        <v>0.54561633918498598</v>
      </c>
      <c r="Z63">
        <f t="shared" si="32"/>
        <v>0.20462498093314258</v>
      </c>
      <c r="AA63">
        <f t="shared" si="33"/>
        <v>0.76584315521477475</v>
      </c>
    </row>
    <row r="64" spans="1:27" x14ac:dyDescent="0.2">
      <c r="A64" t="str">
        <f t="shared" si="7"/>
        <v>Portugalia</v>
      </c>
      <c r="B64">
        <f t="shared" si="8"/>
        <v>0.46666666666666667</v>
      </c>
      <c r="C64" s="10">
        <f t="shared" si="9"/>
        <v>0.3656532456861134</v>
      </c>
      <c r="D64">
        <f t="shared" si="10"/>
        <v>8.9108910891089105E-2</v>
      </c>
      <c r="E64" s="10">
        <f t="shared" si="11"/>
        <v>0.3751224289911852</v>
      </c>
      <c r="F64" s="8">
        <f t="shared" si="12"/>
        <v>0.77506426735218514</v>
      </c>
      <c r="G64" s="8">
        <f t="shared" si="13"/>
        <v>0.15468227424749162</v>
      </c>
      <c r="H64" s="8">
        <f t="shared" si="14"/>
        <v>0.90138408304498263</v>
      </c>
      <c r="I64" s="8">
        <f t="shared" si="15"/>
        <v>0.51923076923076927</v>
      </c>
      <c r="J64" s="8">
        <f t="shared" si="16"/>
        <v>0.4436898698358801</v>
      </c>
      <c r="K64" s="8">
        <f t="shared" si="17"/>
        <v>0.50420168067226889</v>
      </c>
      <c r="L64" s="8">
        <f t="shared" si="18"/>
        <v>0.76190476190476186</v>
      </c>
      <c r="M64" s="8">
        <f t="shared" si="19"/>
        <v>0.53186813186813187</v>
      </c>
      <c r="N64" s="10">
        <f t="shared" si="20"/>
        <v>0.50416666666666665</v>
      </c>
      <c r="O64" s="10">
        <f t="shared" si="21"/>
        <v>0.32175800325556153</v>
      </c>
      <c r="P64" s="10">
        <f t="shared" si="22"/>
        <v>0.22404371584699451</v>
      </c>
      <c r="Q64" s="10">
        <f t="shared" si="23"/>
        <v>0.15492957746478872</v>
      </c>
      <c r="R64" s="10">
        <f t="shared" si="24"/>
        <v>0.34873949579831925</v>
      </c>
      <c r="S64" s="10">
        <f t="shared" si="25"/>
        <v>0</v>
      </c>
      <c r="T64" s="10">
        <f t="shared" si="26"/>
        <v>0.26315789473684209</v>
      </c>
      <c r="U64" s="8">
        <f t="shared" si="27"/>
        <v>0.45090909090909093</v>
      </c>
      <c r="V64" s="8">
        <f t="shared" si="28"/>
        <v>0.66149068322981375</v>
      </c>
      <c r="W64" s="9">
        <f t="shared" si="29"/>
        <v>0.20021503724752324</v>
      </c>
      <c r="X64">
        <f t="shared" si="30"/>
        <v>9.0179872555471245</v>
      </c>
      <c r="Y64">
        <f t="shared" si="31"/>
        <v>0.4099085116157784</v>
      </c>
      <c r="Z64">
        <f t="shared" si="32"/>
        <v>6.8917153363935002E-2</v>
      </c>
      <c r="AA64">
        <f t="shared" si="33"/>
        <v>0.25793395283394704</v>
      </c>
    </row>
    <row r="65" spans="1:27" x14ac:dyDescent="0.2">
      <c r="A65" t="str">
        <f t="shared" si="7"/>
        <v>Rumunia</v>
      </c>
      <c r="B65">
        <f t="shared" si="8"/>
        <v>0.36666666666666664</v>
      </c>
      <c r="C65" s="10">
        <f t="shared" si="9"/>
        <v>0.44864420706655711</v>
      </c>
      <c r="D65">
        <f t="shared" si="10"/>
        <v>0.12871287128712872</v>
      </c>
      <c r="E65" s="10">
        <f t="shared" si="11"/>
        <v>0</v>
      </c>
      <c r="F65" s="8">
        <f t="shared" si="12"/>
        <v>0.74421593830334187</v>
      </c>
      <c r="G65" s="8">
        <f t="shared" si="13"/>
        <v>0.66555183946488294</v>
      </c>
      <c r="H65" s="8">
        <f t="shared" si="14"/>
        <v>0.65397923875432518</v>
      </c>
      <c r="I65" s="8">
        <f t="shared" si="15"/>
        <v>0.41346153846153849</v>
      </c>
      <c r="J65" s="8">
        <f t="shared" si="16"/>
        <v>0</v>
      </c>
      <c r="K65" s="8">
        <f t="shared" si="17"/>
        <v>0.45378151260504201</v>
      </c>
      <c r="L65" s="8">
        <f t="shared" si="18"/>
        <v>0.83333333333333337</v>
      </c>
      <c r="M65" s="8">
        <f t="shared" si="19"/>
        <v>0.83736263736263739</v>
      </c>
      <c r="N65" s="10">
        <f t="shared" si="20"/>
        <v>0.46875</v>
      </c>
      <c r="O65" s="10">
        <f t="shared" si="21"/>
        <v>0.17362995116657623</v>
      </c>
      <c r="P65" s="10">
        <f t="shared" si="22"/>
        <v>5.4644808743169397E-2</v>
      </c>
      <c r="Q65" s="10">
        <f t="shared" si="23"/>
        <v>0.77464788732394363</v>
      </c>
      <c r="R65" s="10">
        <f t="shared" si="24"/>
        <v>8.403361344537813E-2</v>
      </c>
      <c r="S65" s="10">
        <f t="shared" si="25"/>
        <v>5.7493540051679587E-2</v>
      </c>
      <c r="T65" s="10">
        <f t="shared" si="26"/>
        <v>0.36842105263157898</v>
      </c>
      <c r="U65" s="8">
        <f t="shared" si="27"/>
        <v>0.64363636363636367</v>
      </c>
      <c r="V65" s="8">
        <f t="shared" si="28"/>
        <v>9.9378881987577716E-2</v>
      </c>
      <c r="W65" s="9">
        <f t="shared" si="29"/>
        <v>0.39904769218953995</v>
      </c>
      <c r="X65">
        <f t="shared" si="30"/>
        <v>8.669393574481262</v>
      </c>
      <c r="Y65">
        <f t="shared" si="31"/>
        <v>0.39406334429460282</v>
      </c>
      <c r="Z65">
        <f t="shared" si="32"/>
        <v>5.3071986042759423E-2</v>
      </c>
      <c r="AA65">
        <f t="shared" si="33"/>
        <v>0.19863076863416451</v>
      </c>
    </row>
    <row r="66" spans="1:27" x14ac:dyDescent="0.2">
      <c r="A66" t="str">
        <f>A25</f>
        <v>Słowacja</v>
      </c>
      <c r="B66">
        <f t="shared" si="8"/>
        <v>0.73333333333333328</v>
      </c>
      <c r="C66" s="10">
        <f t="shared" si="9"/>
        <v>0.64174198849630237</v>
      </c>
      <c r="D66">
        <f t="shared" si="10"/>
        <v>7.9207920792079209E-2</v>
      </c>
      <c r="E66" s="10">
        <f t="shared" si="11"/>
        <v>0.50734573947110684</v>
      </c>
      <c r="F66" s="8">
        <f t="shared" si="12"/>
        <v>0.99871465295629824</v>
      </c>
      <c r="G66" s="8">
        <f t="shared" si="13"/>
        <v>0.27926421404682278</v>
      </c>
      <c r="H66" s="8">
        <f t="shared" si="14"/>
        <v>0.81314878892733555</v>
      </c>
      <c r="I66" s="8">
        <f t="shared" si="15"/>
        <v>0.54807692307692313</v>
      </c>
      <c r="J66" s="8">
        <f t="shared" si="16"/>
        <v>0.52292020373514436</v>
      </c>
      <c r="K66" s="8">
        <f t="shared" si="17"/>
        <v>0.77310924369747891</v>
      </c>
      <c r="L66" s="8">
        <f t="shared" si="18"/>
        <v>0.97619047619047616</v>
      </c>
      <c r="M66" s="8">
        <f t="shared" si="19"/>
        <v>1</v>
      </c>
      <c r="N66" s="10">
        <f t="shared" si="20"/>
        <v>0.19166666666666668</v>
      </c>
      <c r="O66" s="10">
        <f t="shared" si="21"/>
        <v>0.21215409658166032</v>
      </c>
      <c r="P66" s="10">
        <f t="shared" si="22"/>
        <v>0.39890710382513661</v>
      </c>
      <c r="Q66" s="10">
        <f t="shared" si="23"/>
        <v>0.6619718309859155</v>
      </c>
      <c r="R66" s="10">
        <f t="shared" si="24"/>
        <v>0.12605042016806717</v>
      </c>
      <c r="S66" s="10">
        <f t="shared" si="25"/>
        <v>1.0766580534022395E-2</v>
      </c>
      <c r="T66" s="10">
        <f t="shared" si="26"/>
        <v>0.36842105263157898</v>
      </c>
      <c r="U66" s="8">
        <f t="shared" si="27"/>
        <v>0.36727272727272725</v>
      </c>
      <c r="V66" s="8">
        <f t="shared" si="28"/>
        <v>0.82608695652173914</v>
      </c>
      <c r="W66" s="9">
        <f t="shared" si="29"/>
        <v>0.31152246856248061</v>
      </c>
      <c r="X66">
        <f t="shared" si="30"/>
        <v>11.347873388473296</v>
      </c>
      <c r="Y66">
        <f t="shared" si="31"/>
        <v>0.51581242674878613</v>
      </c>
      <c r="Z66">
        <f t="shared" si="32"/>
        <v>0.17482106849694273</v>
      </c>
      <c r="AA66">
        <f t="shared" si="33"/>
        <v>0.65429703687772856</v>
      </c>
    </row>
    <row r="67" spans="1:27" x14ac:dyDescent="0.2">
      <c r="A67" t="str">
        <f t="shared" si="7"/>
        <v>Słowenia</v>
      </c>
      <c r="B67">
        <f t="shared" si="8"/>
        <v>0.96666666666666667</v>
      </c>
      <c r="C67" s="10">
        <f t="shared" si="9"/>
        <v>0.92440427280197213</v>
      </c>
      <c r="D67">
        <f t="shared" si="10"/>
        <v>2.9702970297029702E-2</v>
      </c>
      <c r="E67" s="10">
        <f t="shared" si="11"/>
        <v>0.62977473065621958</v>
      </c>
      <c r="F67" s="8">
        <f t="shared" si="12"/>
        <v>1</v>
      </c>
      <c r="G67" s="8">
        <f t="shared" si="13"/>
        <v>0.43227424749163879</v>
      </c>
      <c r="H67" s="8">
        <f t="shared" si="14"/>
        <v>0.93944636678200688</v>
      </c>
      <c r="I67" s="8">
        <f t="shared" si="15"/>
        <v>0.49038461538461542</v>
      </c>
      <c r="J67" s="8">
        <f t="shared" si="16"/>
        <v>0.72891907187323157</v>
      </c>
      <c r="K67" s="8">
        <f t="shared" si="17"/>
        <v>0.63025210084033612</v>
      </c>
      <c r="L67" s="8">
        <f t="shared" si="18"/>
        <v>0.80952380952380953</v>
      </c>
      <c r="M67" s="8">
        <f t="shared" si="19"/>
        <v>0.52307692307692311</v>
      </c>
      <c r="N67" s="10">
        <f t="shared" si="20"/>
        <v>0.41458333333333336</v>
      </c>
      <c r="O67" s="10">
        <f t="shared" si="21"/>
        <v>3.5811177428106342E-2</v>
      </c>
      <c r="P67" s="10">
        <f t="shared" si="22"/>
        <v>0.33333333333333331</v>
      </c>
      <c r="Q67" s="10">
        <f t="shared" si="23"/>
        <v>0.92957746478873249</v>
      </c>
      <c r="R67" s="10">
        <f t="shared" si="24"/>
        <v>0.7899159663865547</v>
      </c>
      <c r="S67" s="10">
        <f t="shared" si="25"/>
        <v>1.0766580534022395E-2</v>
      </c>
      <c r="T67" s="10">
        <f t="shared" si="26"/>
        <v>0.94736842105263153</v>
      </c>
      <c r="U67" s="8">
        <f t="shared" si="27"/>
        <v>0.87636363636363634</v>
      </c>
      <c r="V67" s="8">
        <f t="shared" si="28"/>
        <v>0.90372670807453415</v>
      </c>
      <c r="W67" s="9">
        <f t="shared" si="29"/>
        <v>3.4098763535826734E-2</v>
      </c>
      <c r="X67">
        <f t="shared" si="30"/>
        <v>13.379971160225164</v>
      </c>
      <c r="Y67">
        <f t="shared" si="31"/>
        <v>0.60818050728296202</v>
      </c>
      <c r="Z67">
        <f t="shared" si="32"/>
        <v>0.26718914903111862</v>
      </c>
      <c r="AA67">
        <f t="shared" si="33"/>
        <v>1</v>
      </c>
    </row>
    <row r="68" spans="1:27" x14ac:dyDescent="0.2">
      <c r="A68" t="str">
        <f t="shared" si="7"/>
        <v>Szwecja</v>
      </c>
      <c r="B68">
        <f t="shared" si="8"/>
        <v>0.23333333333333334</v>
      </c>
      <c r="C68" s="10">
        <f t="shared" si="9"/>
        <v>0.9424815119145441</v>
      </c>
      <c r="D68">
        <f t="shared" si="10"/>
        <v>0.87128712871287117</v>
      </c>
      <c r="E68" s="10">
        <f t="shared" si="11"/>
        <v>0.52693437806072485</v>
      </c>
      <c r="F68" s="8">
        <f t="shared" si="12"/>
        <v>0.83933161953727509</v>
      </c>
      <c r="G68" s="8">
        <f t="shared" si="13"/>
        <v>0.52508361204013376</v>
      </c>
      <c r="H68" s="8">
        <f t="shared" si="14"/>
        <v>0.98096885813148782</v>
      </c>
      <c r="I68" s="8">
        <f t="shared" si="15"/>
        <v>0.75</v>
      </c>
      <c r="J68" s="8">
        <f t="shared" si="16"/>
        <v>0.82399547255234862</v>
      </c>
      <c r="K68" s="8">
        <f t="shared" si="17"/>
        <v>0.54621848739495793</v>
      </c>
      <c r="L68" s="8">
        <f t="shared" si="18"/>
        <v>0.90476190476190477</v>
      </c>
      <c r="M68" s="8">
        <f t="shared" si="19"/>
        <v>0.64175824175824181</v>
      </c>
      <c r="N68" s="10">
        <f t="shared" si="20"/>
        <v>1</v>
      </c>
      <c r="O68" s="10">
        <f t="shared" si="21"/>
        <v>4.0694519804666304E-2</v>
      </c>
      <c r="P68" s="10">
        <f t="shared" si="22"/>
        <v>0.68852459016393452</v>
      </c>
      <c r="Q68" s="10">
        <f t="shared" si="23"/>
        <v>0.28169014084507044</v>
      </c>
      <c r="R68" s="10">
        <f t="shared" si="24"/>
        <v>0.44957983193277318</v>
      </c>
      <c r="S68" s="10">
        <f t="shared" si="25"/>
        <v>1.2704565030146426E-2</v>
      </c>
      <c r="T68" s="10">
        <f t="shared" si="26"/>
        <v>0.34210526315789475</v>
      </c>
      <c r="U68" s="8">
        <f t="shared" si="27"/>
        <v>0.46181818181818185</v>
      </c>
      <c r="V68" s="8">
        <f t="shared" si="28"/>
        <v>0.88198757763975155</v>
      </c>
      <c r="W68" s="9">
        <f t="shared" si="29"/>
        <v>0.14491974502726368</v>
      </c>
      <c r="X68">
        <f t="shared" si="30"/>
        <v>12.890178963617505</v>
      </c>
      <c r="Y68">
        <f t="shared" si="31"/>
        <v>0.58591722561897752</v>
      </c>
      <c r="Z68">
        <f t="shared" si="32"/>
        <v>0.24492586736713412</v>
      </c>
      <c r="AA68">
        <f t="shared" si="33"/>
        <v>0.91667595130747026</v>
      </c>
    </row>
    <row r="69" spans="1:27" x14ac:dyDescent="0.2">
      <c r="A69" t="str">
        <f t="shared" si="7"/>
        <v>Węgry</v>
      </c>
      <c r="B69">
        <f t="shared" si="8"/>
        <v>0.46666666666666667</v>
      </c>
      <c r="C69" s="10">
        <f t="shared" si="9"/>
        <v>0.28019720624486444</v>
      </c>
      <c r="D69">
        <f t="shared" si="10"/>
        <v>0.16831683168316833</v>
      </c>
      <c r="E69" s="10">
        <f t="shared" si="11"/>
        <v>0.71498530852105779</v>
      </c>
      <c r="F69" s="8">
        <f t="shared" si="12"/>
        <v>0.25449871465295631</v>
      </c>
      <c r="G69" s="8">
        <f t="shared" si="13"/>
        <v>0.35869565217391308</v>
      </c>
      <c r="H69" s="8">
        <f t="shared" si="14"/>
        <v>0.97923875432525942</v>
      </c>
      <c r="I69" s="8">
        <f t="shared" si="15"/>
        <v>0.57692307692307698</v>
      </c>
      <c r="J69" s="8">
        <f t="shared" si="16"/>
        <v>0.86757215619694406</v>
      </c>
      <c r="K69" s="8">
        <f t="shared" si="17"/>
        <v>0.88655462184873957</v>
      </c>
      <c r="L69" s="8">
        <f t="shared" si="18"/>
        <v>0.9285714285714286</v>
      </c>
      <c r="M69" s="8">
        <f t="shared" si="19"/>
        <v>0.72967032967032963</v>
      </c>
      <c r="N69" s="10">
        <f t="shared" si="20"/>
        <v>0.23958333333333334</v>
      </c>
      <c r="O69" s="10">
        <f t="shared" si="21"/>
        <v>0.37655995659251223</v>
      </c>
      <c r="P69" s="10">
        <f t="shared" si="22"/>
        <v>0.12021857923497266</v>
      </c>
      <c r="Q69" s="10">
        <f t="shared" si="23"/>
        <v>0.73239436619718312</v>
      </c>
      <c r="R69" s="10">
        <f t="shared" si="24"/>
        <v>0.42016806722689071</v>
      </c>
      <c r="S69" s="10">
        <f t="shared" si="25"/>
        <v>1.1843238587424636E-2</v>
      </c>
      <c r="T69" s="10">
        <f t="shared" si="26"/>
        <v>0.55263157894736847</v>
      </c>
      <c r="U69" s="8">
        <f t="shared" si="27"/>
        <v>0.410909090909091</v>
      </c>
      <c r="V69" s="8">
        <f t="shared" si="28"/>
        <v>0.51552795031055898</v>
      </c>
      <c r="W69" s="9">
        <f t="shared" si="29"/>
        <v>0.31178308126311371</v>
      </c>
      <c r="X69">
        <f t="shared" si="30"/>
        <v>10.903509990080854</v>
      </c>
      <c r="Y69">
        <f t="shared" si="31"/>
        <v>0.49561409045822064</v>
      </c>
      <c r="Z69">
        <f t="shared" si="32"/>
        <v>0.15462273220637723</v>
      </c>
      <c r="AA69">
        <f t="shared" si="33"/>
        <v>0.5787013910073453</v>
      </c>
    </row>
    <row r="70" spans="1:27" x14ac:dyDescent="0.2">
      <c r="A70" t="str">
        <f t="shared" si="7"/>
        <v>Wielka Brytania</v>
      </c>
      <c r="B70">
        <f t="shared" si="8"/>
        <v>0</v>
      </c>
      <c r="C70" s="10">
        <f t="shared" si="9"/>
        <v>0.14050944946589977</v>
      </c>
      <c r="D70">
        <f t="shared" si="10"/>
        <v>0.1089108910891089</v>
      </c>
      <c r="E70" s="10">
        <f t="shared" si="11"/>
        <v>0.80313418217433896</v>
      </c>
      <c r="F70" s="8">
        <f t="shared" si="12"/>
        <v>0.70210552087158762</v>
      </c>
      <c r="G70" s="8">
        <f t="shared" si="13"/>
        <v>0.61036789297658856</v>
      </c>
      <c r="H70" s="8">
        <f t="shared" si="14"/>
        <v>0.92041522491349481</v>
      </c>
      <c r="I70" s="8">
        <f t="shared" si="15"/>
        <v>0.96153846153846145</v>
      </c>
      <c r="J70" s="8">
        <f t="shared" si="16"/>
        <v>0.57838143746462933</v>
      </c>
      <c r="K70" s="8">
        <f t="shared" si="17"/>
        <v>0.94537815126050417</v>
      </c>
      <c r="L70" s="8">
        <f t="shared" si="18"/>
        <v>0.8701298701298702</v>
      </c>
      <c r="M70" s="8">
        <f t="shared" si="19"/>
        <v>0.52747252747252749</v>
      </c>
      <c r="N70" s="10">
        <f t="shared" si="20"/>
        <v>6.4583333333333326E-2</v>
      </c>
      <c r="O70" s="10">
        <f t="shared" si="21"/>
        <v>0.53988062940857295</v>
      </c>
      <c r="P70" s="10">
        <f t="shared" si="22"/>
        <v>0.21857923497267759</v>
      </c>
      <c r="Q70" s="10">
        <f t="shared" si="23"/>
        <v>0.18309859154929578</v>
      </c>
      <c r="R70" s="10">
        <f t="shared" si="24"/>
        <v>0.34033613445378147</v>
      </c>
      <c r="S70" s="10">
        <f t="shared" si="25"/>
        <v>0.2183462532299742</v>
      </c>
      <c r="T70" s="10">
        <f t="shared" si="26"/>
        <v>0.36842105263157898</v>
      </c>
      <c r="U70" s="8">
        <f t="shared" si="27"/>
        <v>0.67636363636363628</v>
      </c>
      <c r="V70" s="8">
        <f t="shared" si="28"/>
        <v>0.75155279503105588</v>
      </c>
      <c r="W70" s="9">
        <f t="shared" si="29"/>
        <v>0.72897626910375557</v>
      </c>
      <c r="X70">
        <f t="shared" si="30"/>
        <v>11.258481539434673</v>
      </c>
      <c r="Y70">
        <f t="shared" si="31"/>
        <v>0.51174916088339417</v>
      </c>
      <c r="Z70">
        <f t="shared" si="32"/>
        <v>0.17075780263155077</v>
      </c>
      <c r="AA70">
        <f t="shared" si="33"/>
        <v>0.63908958597590049</v>
      </c>
    </row>
    <row r="71" spans="1:27" x14ac:dyDescent="0.2">
      <c r="A71" t="str">
        <f t="shared" si="7"/>
        <v>Włochy</v>
      </c>
      <c r="B71">
        <f t="shared" si="8"/>
        <v>0.4</v>
      </c>
      <c r="C71" s="10">
        <f t="shared" si="9"/>
        <v>0.43138866064092035</v>
      </c>
      <c r="D71">
        <f t="shared" si="10"/>
        <v>0.1386138613861386</v>
      </c>
      <c r="E71" s="10">
        <f t="shared" si="11"/>
        <v>0.69343780607247807</v>
      </c>
      <c r="F71" s="8">
        <f t="shared" si="12"/>
        <v>0.74035989717223649</v>
      </c>
      <c r="G71" s="8">
        <f t="shared" si="13"/>
        <v>0.15969899665551845</v>
      </c>
      <c r="H71" s="8">
        <f t="shared" si="14"/>
        <v>0.96193771626297575</v>
      </c>
      <c r="I71" s="8">
        <f t="shared" si="15"/>
        <v>0.82692307692307698</v>
      </c>
      <c r="J71" s="8">
        <f t="shared" si="16"/>
        <v>0.35653650254668928</v>
      </c>
      <c r="K71" s="8">
        <f t="shared" si="17"/>
        <v>0.82773109243697474</v>
      </c>
      <c r="L71" s="8">
        <f t="shared" si="18"/>
        <v>0.8571428571428571</v>
      </c>
      <c r="M71" s="8">
        <f t="shared" si="19"/>
        <v>0.48131868131868133</v>
      </c>
      <c r="N71" s="10">
        <f t="shared" si="20"/>
        <v>0.26250000000000001</v>
      </c>
      <c r="O71" s="10">
        <f t="shared" si="21"/>
        <v>0.28648941942485073</v>
      </c>
      <c r="P71" s="10">
        <f t="shared" si="22"/>
        <v>0.43169398907103823</v>
      </c>
      <c r="Q71" s="10">
        <f t="shared" si="23"/>
        <v>0.80281690140845063</v>
      </c>
      <c r="R71" s="10">
        <f t="shared" si="24"/>
        <v>0.49579831932773111</v>
      </c>
      <c r="S71" s="10">
        <f t="shared" si="25"/>
        <v>0.37661498708010333</v>
      </c>
      <c r="T71" s="10">
        <f t="shared" si="26"/>
        <v>0.36842105263157898</v>
      </c>
      <c r="U71" s="8">
        <f t="shared" si="27"/>
        <v>0.45090909090909093</v>
      </c>
      <c r="V71" s="8">
        <f t="shared" si="28"/>
        <v>0.66149068322981375</v>
      </c>
      <c r="W71" s="9">
        <f t="shared" si="29"/>
        <v>0.31207811902622135</v>
      </c>
      <c r="X71">
        <f t="shared" si="30"/>
        <v>11.323901710667425</v>
      </c>
      <c r="Y71">
        <f t="shared" si="31"/>
        <v>0.51472280503033752</v>
      </c>
      <c r="Z71">
        <f t="shared" si="32"/>
        <v>0.17373144677849411</v>
      </c>
      <c r="AA71">
        <f t="shared" si="33"/>
        <v>0.65021894567380123</v>
      </c>
    </row>
    <row r="73" spans="1:27" x14ac:dyDescent="0.2">
      <c r="X73" t="s">
        <v>125</v>
      </c>
      <c r="Y73">
        <f>MIN(Y44:Y71)</f>
        <v>0.3409913582518434</v>
      </c>
    </row>
    <row r="74" spans="1:27" x14ac:dyDescent="0.2">
      <c r="Y74" t="s">
        <v>126</v>
      </c>
      <c r="Z74">
        <f>MAX(Z44:Z71)</f>
        <v>0.26718914903111862</v>
      </c>
    </row>
    <row r="75" spans="1:27" x14ac:dyDescent="0.2">
      <c r="A75" t="s">
        <v>67</v>
      </c>
      <c r="B75" t="str">
        <f>Y43</f>
        <v>si</v>
      </c>
      <c r="C75" s="10" t="str">
        <f t="shared" ref="C75:D75" si="34">Z43</f>
        <v>si'</v>
      </c>
      <c r="D75" t="str">
        <f t="shared" si="34"/>
        <v>si''</v>
      </c>
      <c r="H75"/>
      <c r="I75"/>
      <c r="J75"/>
    </row>
    <row r="76" spans="1:27" x14ac:dyDescent="0.2">
      <c r="A76" t="str">
        <f>A44</f>
        <v>Austria</v>
      </c>
      <c r="B76">
        <f t="shared" ref="B76:B103" si="35">Y44</f>
        <v>0.51387926553528473</v>
      </c>
      <c r="C76" s="10">
        <f t="shared" ref="C76:C88" si="36">Z44</f>
        <v>0.17288790728344133</v>
      </c>
      <c r="D76">
        <f>AA44</f>
        <v>0.6470618582766835</v>
      </c>
      <c r="J76" s="11"/>
      <c r="K76" s="11"/>
    </row>
    <row r="77" spans="1:27" x14ac:dyDescent="0.2">
      <c r="A77" t="str">
        <f t="shared" ref="A77:A103" si="37">A45</f>
        <v>Belgia</v>
      </c>
      <c r="B77">
        <f t="shared" si="35"/>
        <v>0.4193504861443984</v>
      </c>
      <c r="C77" s="10">
        <f t="shared" si="36"/>
        <v>7.8359127892555003E-2</v>
      </c>
      <c r="D77">
        <f t="shared" ref="D77:D88" si="38">AA45</f>
        <v>0.29327211893409932</v>
      </c>
      <c r="J77" s="11"/>
      <c r="K77" s="11"/>
    </row>
    <row r="78" spans="1:27" x14ac:dyDescent="0.2">
      <c r="A78" t="str">
        <f t="shared" si="37"/>
        <v>Bułgaria</v>
      </c>
      <c r="B78">
        <f t="shared" si="35"/>
        <v>0.45761221151590886</v>
      </c>
      <c r="C78" s="10">
        <f t="shared" si="36"/>
        <v>0.11662085326406546</v>
      </c>
      <c r="D78">
        <f t="shared" si="38"/>
        <v>0.43647301429326768</v>
      </c>
      <c r="I78"/>
      <c r="J78" s="11"/>
      <c r="K78" s="11"/>
    </row>
    <row r="79" spans="1:27" x14ac:dyDescent="0.2">
      <c r="A79" t="str">
        <f t="shared" si="37"/>
        <v>Chorwacja</v>
      </c>
      <c r="B79">
        <f t="shared" si="35"/>
        <v>0.51416339642443742</v>
      </c>
      <c r="C79" s="10">
        <f t="shared" si="36"/>
        <v>0.17317203817259402</v>
      </c>
      <c r="D79">
        <f t="shared" si="38"/>
        <v>0.64812526556767192</v>
      </c>
      <c r="J79" s="6"/>
      <c r="K79" s="11"/>
    </row>
    <row r="80" spans="1:27" x14ac:dyDescent="0.2">
      <c r="A80" t="str">
        <f t="shared" si="37"/>
        <v>Cypr</v>
      </c>
      <c r="B80">
        <f t="shared" si="35"/>
        <v>0.36729947738339946</v>
      </c>
      <c r="C80" s="10">
        <f t="shared" si="36"/>
        <v>2.6308119131556063E-2</v>
      </c>
      <c r="D80">
        <f t="shared" si="38"/>
        <v>9.8462528238719926E-2</v>
      </c>
      <c r="J80" s="11"/>
      <c r="K80" s="11"/>
    </row>
    <row r="81" spans="1:11" x14ac:dyDescent="0.2">
      <c r="A81" t="str">
        <f t="shared" si="37"/>
        <v>Czechy</v>
      </c>
      <c r="B81">
        <f t="shared" si="35"/>
        <v>0.58307228447200721</v>
      </c>
      <c r="C81" s="10">
        <f t="shared" si="36"/>
        <v>0.24208092622016381</v>
      </c>
      <c r="D81">
        <f t="shared" si="38"/>
        <v>0.90602828407514957</v>
      </c>
      <c r="I81"/>
      <c r="J81" s="6"/>
      <c r="K81" s="11"/>
    </row>
    <row r="82" spans="1:11" x14ac:dyDescent="0.2">
      <c r="A82" t="str">
        <f t="shared" si="37"/>
        <v>Dania</v>
      </c>
      <c r="B82">
        <f t="shared" si="35"/>
        <v>0.45458473630645596</v>
      </c>
      <c r="C82" s="10">
        <f t="shared" si="36"/>
        <v>0.11359337805461256</v>
      </c>
      <c r="D82">
        <f t="shared" si="38"/>
        <v>0.42514218285632072</v>
      </c>
      <c r="J82" s="6"/>
      <c r="K82" s="11"/>
    </row>
    <row r="83" spans="1:11" x14ac:dyDescent="0.2">
      <c r="A83" t="str">
        <f t="shared" si="37"/>
        <v>Estonia</v>
      </c>
      <c r="B83">
        <f t="shared" si="35"/>
        <v>0.47465123517619856</v>
      </c>
      <c r="C83" s="10">
        <f t="shared" si="36"/>
        <v>0.13365987692435516</v>
      </c>
      <c r="D83">
        <f t="shared" si="38"/>
        <v>0.50024440516777213</v>
      </c>
      <c r="J83" s="11"/>
      <c r="K83" s="11"/>
    </row>
    <row r="84" spans="1:11" x14ac:dyDescent="0.2">
      <c r="A84" t="str">
        <f t="shared" si="37"/>
        <v>Finlandia</v>
      </c>
      <c r="B84">
        <f t="shared" si="35"/>
        <v>0.54921174235290848</v>
      </c>
      <c r="C84" s="10">
        <f t="shared" si="36"/>
        <v>0.20822038410106508</v>
      </c>
      <c r="D84">
        <f t="shared" si="38"/>
        <v>0.77929955185722888</v>
      </c>
      <c r="I84"/>
      <c r="J84" s="11"/>
      <c r="K84" s="11"/>
    </row>
    <row r="85" spans="1:11" x14ac:dyDescent="0.2">
      <c r="A85" t="str">
        <f t="shared" si="37"/>
        <v>Francja</v>
      </c>
      <c r="B85">
        <f t="shared" si="35"/>
        <v>0.50591150973738308</v>
      </c>
      <c r="C85" s="10">
        <f t="shared" si="36"/>
        <v>0.16492015148553968</v>
      </c>
      <c r="D85">
        <f t="shared" si="38"/>
        <v>0.6172412019109802</v>
      </c>
      <c r="J85" s="11"/>
      <c r="K85" s="11"/>
    </row>
    <row r="86" spans="1:11" x14ac:dyDescent="0.2">
      <c r="A86" t="str">
        <f t="shared" si="37"/>
        <v>Grecja</v>
      </c>
      <c r="B86">
        <f t="shared" si="35"/>
        <v>0.39231122994447198</v>
      </c>
      <c r="C86" s="10">
        <f t="shared" si="36"/>
        <v>5.1319871692628583E-2</v>
      </c>
      <c r="D86">
        <f t="shared" si="38"/>
        <v>0.19207318814676688</v>
      </c>
      <c r="J86" s="11"/>
      <c r="K86" s="11"/>
    </row>
    <row r="87" spans="1:11" x14ac:dyDescent="0.2">
      <c r="A87" t="str">
        <f t="shared" si="37"/>
        <v>Hiszpania</v>
      </c>
      <c r="B87">
        <f t="shared" si="35"/>
        <v>0.47885367440642346</v>
      </c>
      <c r="C87" s="10">
        <f t="shared" si="36"/>
        <v>0.13786231615458006</v>
      </c>
      <c r="D87">
        <f t="shared" si="38"/>
        <v>0.51597273562379475</v>
      </c>
      <c r="I87"/>
      <c r="J87" s="6"/>
      <c r="K87" s="11"/>
    </row>
    <row r="88" spans="1:11" x14ac:dyDescent="0.2">
      <c r="A88" t="str">
        <f t="shared" si="37"/>
        <v>Holandia</v>
      </c>
      <c r="B88">
        <f t="shared" si="35"/>
        <v>0.53817109468656443</v>
      </c>
      <c r="C88" s="10">
        <f t="shared" si="36"/>
        <v>0.19717973643472103</v>
      </c>
      <c r="D88">
        <f t="shared" si="38"/>
        <v>0.73797808462557046</v>
      </c>
      <c r="J88" s="6"/>
      <c r="K88" s="11"/>
    </row>
    <row r="89" spans="1:11" x14ac:dyDescent="0.2">
      <c r="A89" t="str">
        <f t="shared" si="37"/>
        <v>Irlandia</v>
      </c>
      <c r="B89">
        <f t="shared" si="35"/>
        <v>0.37322215184840729</v>
      </c>
      <c r="C89" s="10">
        <f t="shared" ref="C89:C103" si="39">Z57</f>
        <v>3.2230793596563889E-2</v>
      </c>
      <c r="D89">
        <f t="shared" ref="D89:D103" si="40">AA57</f>
        <v>0.12062912627043128</v>
      </c>
      <c r="J89" s="11"/>
      <c r="K89" s="11"/>
    </row>
    <row r="90" spans="1:11" x14ac:dyDescent="0.2">
      <c r="A90" t="str">
        <f t="shared" si="37"/>
        <v>Litwa</v>
      </c>
      <c r="B90">
        <f t="shared" si="35"/>
        <v>0.45399477393687082</v>
      </c>
      <c r="C90" s="10">
        <f t="shared" si="39"/>
        <v>0.11300341568502742</v>
      </c>
      <c r="D90">
        <f t="shared" si="40"/>
        <v>0.42293415018836072</v>
      </c>
      <c r="I90"/>
      <c r="J90" s="11"/>
      <c r="K90" s="11"/>
    </row>
    <row r="91" spans="1:11" x14ac:dyDescent="0.2">
      <c r="A91" t="str">
        <f t="shared" si="37"/>
        <v>Luksemburg</v>
      </c>
      <c r="B91">
        <f t="shared" si="35"/>
        <v>0.41985896648956678</v>
      </c>
      <c r="C91" s="10">
        <f t="shared" si="39"/>
        <v>7.8867608237723374E-2</v>
      </c>
      <c r="D91">
        <f t="shared" si="40"/>
        <v>0.29517519152148625</v>
      </c>
      <c r="J91" s="6"/>
      <c r="K91" s="11"/>
    </row>
    <row r="92" spans="1:11" x14ac:dyDescent="0.2">
      <c r="A92" t="str">
        <f t="shared" si="37"/>
        <v>Łotwa</v>
      </c>
      <c r="B92">
        <f t="shared" si="35"/>
        <v>0.47140193767423882</v>
      </c>
      <c r="C92" s="10">
        <f t="shared" si="39"/>
        <v>0.13041057942239542</v>
      </c>
      <c r="D92">
        <f t="shared" si="40"/>
        <v>0.48808336676579234</v>
      </c>
      <c r="J92" s="11"/>
      <c r="K92" s="11"/>
    </row>
    <row r="93" spans="1:11" x14ac:dyDescent="0.2">
      <c r="A93" t="str">
        <f t="shared" si="37"/>
        <v>Malta</v>
      </c>
      <c r="B93">
        <f t="shared" si="35"/>
        <v>0.3409913582518434</v>
      </c>
      <c r="C93" s="10">
        <f t="shared" si="39"/>
        <v>0</v>
      </c>
      <c r="D93">
        <f t="shared" si="40"/>
        <v>0</v>
      </c>
      <c r="I93"/>
      <c r="J93" s="6"/>
      <c r="K93" s="11"/>
    </row>
    <row r="94" spans="1:11" x14ac:dyDescent="0.2">
      <c r="A94" t="str">
        <f t="shared" si="37"/>
        <v>Niemcy</v>
      </c>
      <c r="B94">
        <f t="shared" si="35"/>
        <v>0.54756142767246707</v>
      </c>
      <c r="C94" s="10">
        <f t="shared" si="39"/>
        <v>0.20657006942062367</v>
      </c>
      <c r="D94">
        <f t="shared" si="40"/>
        <v>0.77312297363005988</v>
      </c>
      <c r="J94" s="11"/>
      <c r="K94" s="11"/>
    </row>
    <row r="95" spans="1:11" x14ac:dyDescent="0.2">
      <c r="A95" t="str">
        <f t="shared" si="37"/>
        <v>Polska</v>
      </c>
      <c r="B95">
        <f t="shared" si="35"/>
        <v>0.54561633918498598</v>
      </c>
      <c r="C95" s="10">
        <f t="shared" si="39"/>
        <v>0.20462498093314258</v>
      </c>
      <c r="D95">
        <f t="shared" si="40"/>
        <v>0.76584315521477475</v>
      </c>
      <c r="J95" s="11"/>
      <c r="K95" s="11"/>
    </row>
    <row r="96" spans="1:11" x14ac:dyDescent="0.2">
      <c r="A96" t="str">
        <f t="shared" si="37"/>
        <v>Portugalia</v>
      </c>
      <c r="B96">
        <f t="shared" si="35"/>
        <v>0.4099085116157784</v>
      </c>
      <c r="C96" s="10">
        <f t="shared" si="39"/>
        <v>6.8917153363935002E-2</v>
      </c>
      <c r="D96">
        <f t="shared" si="40"/>
        <v>0.25793395283394704</v>
      </c>
      <c r="I96"/>
      <c r="J96" s="6"/>
      <c r="K96" s="11"/>
    </row>
    <row r="97" spans="1:11" x14ac:dyDescent="0.2">
      <c r="A97" t="str">
        <f t="shared" si="37"/>
        <v>Rumunia</v>
      </c>
      <c r="B97">
        <f t="shared" si="35"/>
        <v>0.39406334429460282</v>
      </c>
      <c r="C97" s="10">
        <f t="shared" si="39"/>
        <v>5.3071986042759423E-2</v>
      </c>
      <c r="D97">
        <f t="shared" si="40"/>
        <v>0.19863076863416451</v>
      </c>
      <c r="J97" s="11"/>
      <c r="K97" s="11"/>
    </row>
    <row r="98" spans="1:11" x14ac:dyDescent="0.2">
      <c r="A98" t="str">
        <f t="shared" si="37"/>
        <v>Słowacja</v>
      </c>
      <c r="B98">
        <f t="shared" si="35"/>
        <v>0.51581242674878613</v>
      </c>
      <c r="C98" s="10">
        <f t="shared" si="39"/>
        <v>0.17482106849694273</v>
      </c>
      <c r="D98">
        <f t="shared" si="40"/>
        <v>0.65429703687772856</v>
      </c>
      <c r="J98" s="11"/>
      <c r="K98" s="11"/>
    </row>
    <row r="99" spans="1:11" x14ac:dyDescent="0.2">
      <c r="A99" t="str">
        <f t="shared" si="37"/>
        <v>Słowenia</v>
      </c>
      <c r="B99">
        <f t="shared" si="35"/>
        <v>0.60818050728296202</v>
      </c>
      <c r="C99" s="10">
        <f t="shared" si="39"/>
        <v>0.26718914903111862</v>
      </c>
      <c r="D99">
        <f t="shared" si="40"/>
        <v>1</v>
      </c>
      <c r="I99"/>
      <c r="J99" s="6"/>
      <c r="K99" s="11"/>
    </row>
    <row r="100" spans="1:11" x14ac:dyDescent="0.2">
      <c r="A100" t="str">
        <f t="shared" si="37"/>
        <v>Szwecja</v>
      </c>
      <c r="B100">
        <f t="shared" si="35"/>
        <v>0.58591722561897752</v>
      </c>
      <c r="C100" s="10">
        <f t="shared" si="39"/>
        <v>0.24492586736713412</v>
      </c>
      <c r="D100">
        <f t="shared" si="40"/>
        <v>0.91667595130747026</v>
      </c>
      <c r="J100" s="11"/>
      <c r="K100" s="11"/>
    </row>
    <row r="101" spans="1:11" x14ac:dyDescent="0.2">
      <c r="A101" t="str">
        <f t="shared" si="37"/>
        <v>Węgry</v>
      </c>
      <c r="B101">
        <f t="shared" si="35"/>
        <v>0.49561409045822064</v>
      </c>
      <c r="C101" s="10">
        <f t="shared" si="39"/>
        <v>0.15462273220637723</v>
      </c>
      <c r="D101">
        <f t="shared" si="40"/>
        <v>0.5787013910073453</v>
      </c>
      <c r="J101" s="11"/>
      <c r="K101" s="11"/>
    </row>
    <row r="102" spans="1:11" x14ac:dyDescent="0.2">
      <c r="A102" t="str">
        <f t="shared" si="37"/>
        <v>Wielka Brytania</v>
      </c>
      <c r="B102">
        <f t="shared" si="35"/>
        <v>0.51174916088339417</v>
      </c>
      <c r="C102" s="10">
        <f t="shared" si="39"/>
        <v>0.17075780263155077</v>
      </c>
      <c r="D102">
        <f t="shared" si="40"/>
        <v>0.63908958597590049</v>
      </c>
      <c r="I102"/>
      <c r="J102" s="11"/>
      <c r="K102" s="11"/>
    </row>
    <row r="103" spans="1:11" x14ac:dyDescent="0.2">
      <c r="A103" t="str">
        <f t="shared" si="37"/>
        <v>Włochy</v>
      </c>
      <c r="B103">
        <f t="shared" si="35"/>
        <v>0.51472280503033752</v>
      </c>
      <c r="C103" s="10">
        <f t="shared" si="39"/>
        <v>0.17373144677849411</v>
      </c>
      <c r="D103">
        <f t="shared" si="40"/>
        <v>0.65021894567380123</v>
      </c>
      <c r="J103" s="11"/>
      <c r="K103" s="11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M10" sqref="M10"/>
    </sheetView>
  </sheetViews>
  <sheetFormatPr defaultRowHeight="12.75" x14ac:dyDescent="0.2"/>
  <cols>
    <col min="2" max="2" width="11.28515625" customWidth="1"/>
  </cols>
  <sheetData>
    <row r="1" spans="1:12" x14ac:dyDescent="0.2">
      <c r="A1" t="s">
        <v>129</v>
      </c>
      <c r="B1" t="s">
        <v>130</v>
      </c>
      <c r="C1" t="s">
        <v>143</v>
      </c>
      <c r="D1" t="s">
        <v>65</v>
      </c>
      <c r="E1" t="s">
        <v>66</v>
      </c>
      <c r="F1" t="str">
        <f>'ranking-standaryzacja'!B76</f>
        <v>gi"</v>
      </c>
      <c r="G1" t="s">
        <v>67</v>
      </c>
      <c r="H1" t="str">
        <f>'ranking-unitaryzacja'!B75</f>
        <v>si</v>
      </c>
      <c r="I1" t="s">
        <v>28</v>
      </c>
      <c r="J1" t="s">
        <v>29</v>
      </c>
      <c r="K1" t="s">
        <v>172</v>
      </c>
      <c r="L1" t="s">
        <v>173</v>
      </c>
    </row>
    <row r="2" spans="1:12" x14ac:dyDescent="0.2">
      <c r="A2">
        <v>1</v>
      </c>
      <c r="B2" s="9" t="str">
        <f>wzorzec!Z22</f>
        <v>Polska</v>
      </c>
      <c r="C2" s="9" t="s">
        <v>144</v>
      </c>
      <c r="D2" s="7">
        <f>wzorzec!AB22</f>
        <v>0.62133776078333347</v>
      </c>
      <c r="E2" t="str">
        <f>'ranking-standaryzacja'!A96</f>
        <v>Polska</v>
      </c>
      <c r="F2">
        <f>'ranking-standaryzacja'!B96</f>
        <v>1</v>
      </c>
      <c r="G2" t="str">
        <f>'ranking-unitaryzacja'!A99</f>
        <v>Słowenia</v>
      </c>
      <c r="H2">
        <f>'ranking-unitaryzacja'!D99</f>
        <v>1</v>
      </c>
      <c r="I2" s="7">
        <f>AVERAGE(D2:D29)</f>
        <v>0.32496358685059362</v>
      </c>
      <c r="J2">
        <f>STDEV(D2:D29)</f>
        <v>0.16248179342529764</v>
      </c>
      <c r="K2" s="7">
        <f>I2-J2</f>
        <v>0.16248179342529598</v>
      </c>
      <c r="L2" s="7">
        <f>I2+J2</f>
        <v>0.48744538027589124</v>
      </c>
    </row>
    <row r="3" spans="1:12" x14ac:dyDescent="0.2">
      <c r="A3">
        <v>2</v>
      </c>
      <c r="B3" s="9" t="str">
        <f>wzorzec!Z14</f>
        <v>Hiszpania</v>
      </c>
      <c r="C3" s="9" t="s">
        <v>146</v>
      </c>
      <c r="D3" s="7">
        <f>wzorzec!AB14</f>
        <v>0.55042855229919796</v>
      </c>
      <c r="E3" t="str">
        <f>'ranking-standaryzacja'!A86</f>
        <v>Francja</v>
      </c>
      <c r="F3">
        <f>'ranking-standaryzacja'!B86</f>
        <v>0.91209983665366035</v>
      </c>
      <c r="G3" t="str">
        <f>'ranking-unitaryzacja'!A100</f>
        <v>Szwecja</v>
      </c>
      <c r="H3">
        <f>'ranking-unitaryzacja'!D100</f>
        <v>0.91667595130747026</v>
      </c>
      <c r="I3">
        <f>AVERAGE(F2:F29)</f>
        <v>0.37022800764567282</v>
      </c>
      <c r="J3">
        <f>STDEV(F2:F29)</f>
        <v>0.25933190112103277</v>
      </c>
      <c r="K3" s="7">
        <f>I3-J3</f>
        <v>0.11089610652464005</v>
      </c>
      <c r="L3" s="7">
        <f t="shared" ref="L3:L4" si="0">I3+J3</f>
        <v>0.62955990876670564</v>
      </c>
    </row>
    <row r="4" spans="1:12" x14ac:dyDescent="0.2">
      <c r="A4">
        <v>3</v>
      </c>
      <c r="B4" s="9" t="str">
        <f>wzorzec!Z25</f>
        <v>Słowacja</v>
      </c>
      <c r="C4" s="9" t="s">
        <v>148</v>
      </c>
      <c r="D4" s="7">
        <f>wzorzec!AB25</f>
        <v>0.53151426768908183</v>
      </c>
      <c r="E4" t="str">
        <f>'ranking-standaryzacja'!A95</f>
        <v>Niemcy</v>
      </c>
      <c r="F4">
        <f>'ranking-standaryzacja'!B95</f>
        <v>0.85679605893858346</v>
      </c>
      <c r="G4" t="str">
        <f>'ranking-unitaryzacja'!A81</f>
        <v>Czechy</v>
      </c>
      <c r="H4">
        <f>'ranking-unitaryzacja'!D81</f>
        <v>0.90602828407514957</v>
      </c>
      <c r="I4">
        <f>AVERAGE(H2:H29)</f>
        <v>0.51995392912411753</v>
      </c>
      <c r="J4">
        <f>STDEV(H2:H29)</f>
        <v>0.26433179595385758</v>
      </c>
      <c r="K4" s="7">
        <f t="shared" ref="K4" si="1">I4-J4</f>
        <v>0.25562213317025995</v>
      </c>
      <c r="L4" s="7">
        <f t="shared" si="0"/>
        <v>0.78428572507797512</v>
      </c>
    </row>
    <row r="5" spans="1:12" x14ac:dyDescent="0.2">
      <c r="A5">
        <v>4</v>
      </c>
      <c r="B5" s="9" t="str">
        <f>wzorzec!Z29</f>
        <v>Wielka Brytania</v>
      </c>
      <c r="C5" s="9" t="s">
        <v>147</v>
      </c>
      <c r="D5" s="7">
        <f>wzorzec!AB29</f>
        <v>0.52554602075903978</v>
      </c>
      <c r="E5" t="str">
        <f>'ranking-standaryzacja'!A103</f>
        <v>Wielka Brytania</v>
      </c>
      <c r="F5">
        <f>'ranking-standaryzacja'!B103</f>
        <v>0.75848229447334814</v>
      </c>
      <c r="G5" t="str">
        <f>'ranking-unitaryzacja'!A84</f>
        <v>Finlandia</v>
      </c>
      <c r="H5">
        <f>'ranking-unitaryzacja'!D84</f>
        <v>0.77929955185722888</v>
      </c>
      <c r="I5" t="s">
        <v>174</v>
      </c>
      <c r="J5" t="s">
        <v>174</v>
      </c>
      <c r="K5" t="s">
        <v>174</v>
      </c>
      <c r="L5" t="s">
        <v>174</v>
      </c>
    </row>
    <row r="6" spans="1:12" x14ac:dyDescent="0.2">
      <c r="A6">
        <v>5</v>
      </c>
      <c r="B6" s="9" t="str">
        <f>wzorzec!Z8</f>
        <v>Czechy</v>
      </c>
      <c r="C6" s="9" t="s">
        <v>149</v>
      </c>
      <c r="D6" s="7">
        <f>wzorzec!AB8</f>
        <v>0.48595094967776731</v>
      </c>
      <c r="E6" t="str">
        <f>'ranking-standaryzacja'!A88</f>
        <v>Hiszpania</v>
      </c>
      <c r="F6">
        <f>'ranking-standaryzacja'!B88</f>
        <v>0.5835312852693173</v>
      </c>
      <c r="G6" t="str">
        <f>'ranking-unitaryzacja'!A94</f>
        <v>Niemcy</v>
      </c>
      <c r="H6">
        <f>'ranking-unitaryzacja'!D94</f>
        <v>0.77312297363005988</v>
      </c>
      <c r="I6" t="s">
        <v>174</v>
      </c>
      <c r="J6" t="s">
        <v>174</v>
      </c>
      <c r="K6" t="s">
        <v>174</v>
      </c>
      <c r="L6" t="s">
        <v>174</v>
      </c>
    </row>
    <row r="7" spans="1:12" x14ac:dyDescent="0.2">
      <c r="A7">
        <v>6</v>
      </c>
      <c r="B7" s="9" t="str">
        <f>wzorzec!Z24</f>
        <v>Rumunia</v>
      </c>
      <c r="C7" s="9" t="s">
        <v>150</v>
      </c>
      <c r="D7" s="7">
        <f>wzorzec!AB24</f>
        <v>0.48240356880939317</v>
      </c>
      <c r="E7" t="str">
        <f>'ranking-standaryzacja'!A77</f>
        <v>Austria</v>
      </c>
      <c r="F7">
        <f>'ranking-standaryzacja'!B77</f>
        <v>0.48462651886922797</v>
      </c>
      <c r="G7" t="str">
        <f>'ranking-unitaryzacja'!A95</f>
        <v>Polska</v>
      </c>
      <c r="H7">
        <f>'ranking-unitaryzacja'!D95</f>
        <v>0.76584315521477475</v>
      </c>
      <c r="I7" t="s">
        <v>174</v>
      </c>
      <c r="J7" t="s">
        <v>174</v>
      </c>
      <c r="K7" t="s">
        <v>174</v>
      </c>
      <c r="L7" t="s">
        <v>174</v>
      </c>
    </row>
    <row r="8" spans="1:12" x14ac:dyDescent="0.2">
      <c r="A8">
        <v>7</v>
      </c>
      <c r="B8" s="9" t="str">
        <f>wzorzec!Z11</f>
        <v>Finlandia</v>
      </c>
      <c r="C8" s="9" t="s">
        <v>151</v>
      </c>
      <c r="D8" s="7">
        <f>wzorzec!AB11</f>
        <v>0.40601091625530539</v>
      </c>
      <c r="E8" t="str">
        <f>'ranking-standaryzacja'!A82</f>
        <v>Czechy</v>
      </c>
      <c r="F8">
        <f>'ranking-standaryzacja'!B82</f>
        <v>0.4698694334580093</v>
      </c>
      <c r="G8" t="str">
        <f>'ranking-unitaryzacja'!A88</f>
        <v>Holandia</v>
      </c>
      <c r="H8">
        <f>'ranking-unitaryzacja'!D88</f>
        <v>0.73797808462557046</v>
      </c>
      <c r="I8" t="s">
        <v>174</v>
      </c>
      <c r="J8" t="s">
        <v>174</v>
      </c>
      <c r="K8" t="s">
        <v>174</v>
      </c>
      <c r="L8" t="s">
        <v>174</v>
      </c>
    </row>
    <row r="9" spans="1:12" x14ac:dyDescent="0.2">
      <c r="A9">
        <v>8</v>
      </c>
      <c r="B9" s="9" t="str">
        <f>wzorzec!Z19</f>
        <v>Łotwa</v>
      </c>
      <c r="C9" s="9" t="s">
        <v>152</v>
      </c>
      <c r="D9" s="7">
        <f>wzorzec!AB19</f>
        <v>0.4001572404164061</v>
      </c>
      <c r="E9" t="str">
        <f>'ranking-standaryzacja'!A85</f>
        <v>Finlandia</v>
      </c>
      <c r="F9">
        <f>'ranking-standaryzacja'!B85</f>
        <v>0.46314302575451521</v>
      </c>
      <c r="G9" t="str">
        <f>'ranking-unitaryzacja'!A98</f>
        <v>Słowacja</v>
      </c>
      <c r="H9">
        <f>'ranking-unitaryzacja'!D98</f>
        <v>0.65429703687772856</v>
      </c>
      <c r="I9" t="s">
        <v>174</v>
      </c>
      <c r="J9" t="s">
        <v>174</v>
      </c>
      <c r="K9" t="s">
        <v>174</v>
      </c>
      <c r="L9" t="s">
        <v>174</v>
      </c>
    </row>
    <row r="10" spans="1:12" x14ac:dyDescent="0.2">
      <c r="A10">
        <v>9</v>
      </c>
      <c r="B10" s="9" t="str">
        <f>wzorzec!Z30</f>
        <v>Włochy</v>
      </c>
      <c r="C10" s="9" t="s">
        <v>153</v>
      </c>
      <c r="D10" s="7">
        <f>wzorzec!AB30</f>
        <v>0.39308303906641529</v>
      </c>
      <c r="E10" t="str">
        <f>'ranking-standaryzacja'!A89</f>
        <v>Holandia</v>
      </c>
      <c r="F10">
        <f>'ranking-standaryzacja'!B89</f>
        <v>0.44274874497715128</v>
      </c>
      <c r="G10" t="str">
        <f>'ranking-unitaryzacja'!A103</f>
        <v>Włochy</v>
      </c>
      <c r="H10">
        <f>'ranking-unitaryzacja'!D103</f>
        <v>0.65021894567380123</v>
      </c>
      <c r="I10" t="s">
        <v>174</v>
      </c>
      <c r="J10" t="s">
        <v>174</v>
      </c>
      <c r="K10" t="s">
        <v>174</v>
      </c>
      <c r="L10" t="s">
        <v>174</v>
      </c>
    </row>
    <row r="11" spans="1:12" x14ac:dyDescent="0.2">
      <c r="A11">
        <v>10</v>
      </c>
      <c r="B11" s="9" t="str">
        <f>wzorzec!Z27</f>
        <v>Szwecja</v>
      </c>
      <c r="C11" s="9" t="s">
        <v>154</v>
      </c>
      <c r="D11" s="7">
        <f>wzorzec!AB27</f>
        <v>0.38608628862371808</v>
      </c>
      <c r="E11" t="str">
        <f>'ranking-standaryzacja'!A104</f>
        <v>Włochy</v>
      </c>
      <c r="F11">
        <f>'ranking-standaryzacja'!B104</f>
        <v>0.4360619510754381</v>
      </c>
      <c r="G11" t="str">
        <f>'ranking-unitaryzacja'!A79</f>
        <v>Chorwacja</v>
      </c>
      <c r="H11">
        <f>'ranking-unitaryzacja'!D79</f>
        <v>0.64812526556767192</v>
      </c>
      <c r="I11" t="s">
        <v>174</v>
      </c>
      <c r="J11" t="s">
        <v>174</v>
      </c>
      <c r="K11" t="s">
        <v>174</v>
      </c>
      <c r="L11" t="s">
        <v>174</v>
      </c>
    </row>
    <row r="12" spans="1:12" x14ac:dyDescent="0.2">
      <c r="A12">
        <v>11</v>
      </c>
      <c r="B12" s="9" t="str">
        <f>wzorzec!Z15</f>
        <v>Holandia</v>
      </c>
      <c r="C12" s="9" t="s">
        <v>155</v>
      </c>
      <c r="D12" s="7">
        <f>wzorzec!AB15</f>
        <v>0.38237381620095845</v>
      </c>
      <c r="E12" t="str">
        <f>'ranking-standaryzacja'!A99</f>
        <v>Słowacja</v>
      </c>
      <c r="F12">
        <f>'ranking-standaryzacja'!B99</f>
        <v>0.42314831129959923</v>
      </c>
      <c r="G12" t="str">
        <f>'ranking-unitaryzacja'!A76</f>
        <v>Austria</v>
      </c>
      <c r="H12">
        <f>'ranking-unitaryzacja'!D76</f>
        <v>0.6470618582766835</v>
      </c>
      <c r="I12" t="s">
        <v>174</v>
      </c>
      <c r="J12" t="s">
        <v>174</v>
      </c>
      <c r="K12" t="s">
        <v>174</v>
      </c>
      <c r="L12" t="s">
        <v>174</v>
      </c>
    </row>
    <row r="13" spans="1:12" x14ac:dyDescent="0.2">
      <c r="A13">
        <v>12</v>
      </c>
      <c r="B13" s="9" t="str">
        <f>wzorzec!Z23</f>
        <v>Portugalia</v>
      </c>
      <c r="C13" s="9" t="s">
        <v>156</v>
      </c>
      <c r="D13" s="7">
        <f>wzorzec!AB23</f>
        <v>0.36954537039605273</v>
      </c>
      <c r="E13" t="str">
        <f>'ranking-standaryzacja'!A101</f>
        <v>Szwecja</v>
      </c>
      <c r="F13">
        <f>'ranking-standaryzacja'!B101</f>
        <v>0.41935077873183546</v>
      </c>
      <c r="G13" t="str">
        <f>'ranking-unitaryzacja'!A102</f>
        <v>Wielka Brytania</v>
      </c>
      <c r="H13">
        <f>'ranking-unitaryzacja'!D102</f>
        <v>0.63908958597590049</v>
      </c>
      <c r="I13" t="s">
        <v>174</v>
      </c>
      <c r="J13" t="s">
        <v>174</v>
      </c>
      <c r="K13" t="s">
        <v>174</v>
      </c>
      <c r="L13" t="s">
        <v>174</v>
      </c>
    </row>
    <row r="14" spans="1:12" x14ac:dyDescent="0.2">
      <c r="A14">
        <v>13</v>
      </c>
      <c r="B14" s="9" t="str">
        <f>wzorzec!Z13</f>
        <v>Grecja</v>
      </c>
      <c r="C14" s="9" t="s">
        <v>157</v>
      </c>
      <c r="D14" s="7">
        <f>wzorzec!AB13</f>
        <v>0.36615211525028657</v>
      </c>
      <c r="E14" t="str">
        <f>'ranking-standaryzacja'!A102</f>
        <v>Węgry</v>
      </c>
      <c r="F14">
        <f>'ranking-standaryzacja'!B102</f>
        <v>0.40109433029865804</v>
      </c>
      <c r="G14" t="str">
        <f>'ranking-unitaryzacja'!A85</f>
        <v>Francja</v>
      </c>
      <c r="H14">
        <f>'ranking-unitaryzacja'!D85</f>
        <v>0.6172412019109802</v>
      </c>
      <c r="I14" t="s">
        <v>174</v>
      </c>
      <c r="J14" t="s">
        <v>174</v>
      </c>
      <c r="K14" t="s">
        <v>174</v>
      </c>
      <c r="L14" t="s">
        <v>174</v>
      </c>
    </row>
    <row r="15" spans="1:12" x14ac:dyDescent="0.2">
      <c r="A15">
        <v>14</v>
      </c>
      <c r="B15" s="9" t="str">
        <f>wzorzec!Z17</f>
        <v>Litwa</v>
      </c>
      <c r="C15" s="9" t="s">
        <v>145</v>
      </c>
      <c r="D15" s="7">
        <f>wzorzec!AB17</f>
        <v>0.36029485616261292</v>
      </c>
      <c r="E15" t="str">
        <f>'ranking-standaryzacja'!A100</f>
        <v>Słowenia</v>
      </c>
      <c r="F15">
        <f>'ranking-standaryzacja'!B100</f>
        <v>0.36005716948261723</v>
      </c>
      <c r="G15" t="str">
        <f>'ranking-unitaryzacja'!A101</f>
        <v>Węgry</v>
      </c>
      <c r="H15">
        <f>'ranking-unitaryzacja'!D101</f>
        <v>0.5787013910073453</v>
      </c>
      <c r="I15" t="s">
        <v>174</v>
      </c>
      <c r="J15" t="s">
        <v>174</v>
      </c>
      <c r="K15" t="s">
        <v>174</v>
      </c>
      <c r="L15" t="s">
        <v>174</v>
      </c>
    </row>
    <row r="16" spans="1:12" x14ac:dyDescent="0.2">
      <c r="A16">
        <v>15</v>
      </c>
      <c r="B16" s="9" t="str">
        <f>wzorzec!Z10</f>
        <v>Estonia</v>
      </c>
      <c r="C16" s="9" t="s">
        <v>158</v>
      </c>
      <c r="D16" s="7">
        <f>wzorzec!AB10</f>
        <v>0.34153383964960571</v>
      </c>
      <c r="E16" t="str">
        <f>'ranking-standaryzacja'!A98</f>
        <v>Rumunia</v>
      </c>
      <c r="F16">
        <f>'ranking-standaryzacja'!B98</f>
        <v>0.29088991586435542</v>
      </c>
      <c r="G16" t="str">
        <f>'ranking-unitaryzacja'!A87</f>
        <v>Hiszpania</v>
      </c>
      <c r="H16">
        <f>'ranking-unitaryzacja'!D87</f>
        <v>0.51597273562379475</v>
      </c>
      <c r="I16" t="s">
        <v>174</v>
      </c>
      <c r="J16" t="s">
        <v>174</v>
      </c>
      <c r="K16" t="s">
        <v>174</v>
      </c>
      <c r="L16" t="s">
        <v>174</v>
      </c>
    </row>
    <row r="17" spans="1:12" x14ac:dyDescent="0.2">
      <c r="A17">
        <v>16</v>
      </c>
      <c r="B17" s="9" t="str">
        <f>wzorzec!Z4</f>
        <v>Belgia</v>
      </c>
      <c r="C17" s="9" t="s">
        <v>159</v>
      </c>
      <c r="D17" s="7">
        <f>wzorzec!AB4</f>
        <v>0.33847794191602487</v>
      </c>
      <c r="E17" t="str">
        <f>'ranking-standaryzacja'!A80</f>
        <v>Chorwacja</v>
      </c>
      <c r="F17">
        <f>'ranking-standaryzacja'!B80</f>
        <v>0.24734404630531548</v>
      </c>
      <c r="G17" t="str">
        <f>'ranking-unitaryzacja'!A83</f>
        <v>Estonia</v>
      </c>
      <c r="H17">
        <f>'ranking-unitaryzacja'!D83</f>
        <v>0.50024440516777213</v>
      </c>
      <c r="I17" t="s">
        <v>174</v>
      </c>
      <c r="J17" t="s">
        <v>174</v>
      </c>
      <c r="K17" t="s">
        <v>174</v>
      </c>
      <c r="L17" t="s">
        <v>174</v>
      </c>
    </row>
    <row r="18" spans="1:12" x14ac:dyDescent="0.2">
      <c r="A18">
        <v>17</v>
      </c>
      <c r="B18" s="9" t="str">
        <f>wzorzec!Z26</f>
        <v>Słowenia</v>
      </c>
      <c r="C18" s="9" t="s">
        <v>160</v>
      </c>
      <c r="D18" s="7">
        <f>wzorzec!AB26</f>
        <v>0.32891412762558792</v>
      </c>
      <c r="E18" t="str">
        <f>'ranking-standaryzacja'!A87</f>
        <v>Grecja</v>
      </c>
      <c r="F18">
        <f>'ranking-standaryzacja'!B87</f>
        <v>0.23369849639703819</v>
      </c>
      <c r="G18" t="str">
        <f>'ranking-unitaryzacja'!A92</f>
        <v>Łotwa</v>
      </c>
      <c r="H18">
        <f>'ranking-unitaryzacja'!D92</f>
        <v>0.48808336676579234</v>
      </c>
      <c r="I18" t="s">
        <v>174</v>
      </c>
      <c r="J18" t="s">
        <v>174</v>
      </c>
      <c r="K18" t="s">
        <v>174</v>
      </c>
      <c r="L18" t="s">
        <v>174</v>
      </c>
    </row>
    <row r="19" spans="1:12" x14ac:dyDescent="0.2">
      <c r="A19">
        <v>18</v>
      </c>
      <c r="B19" s="9" t="str">
        <f>wzorzec!Z5</f>
        <v>Bułgaria</v>
      </c>
      <c r="C19" s="9" t="s">
        <v>161</v>
      </c>
      <c r="D19" s="7">
        <f>wzorzec!AB5</f>
        <v>0.29408145864594148</v>
      </c>
      <c r="E19" t="str">
        <f>'ranking-standaryzacja'!A83</f>
        <v>Dania</v>
      </c>
      <c r="F19">
        <f>'ranking-standaryzacja'!B83</f>
        <v>0.21906489165213372</v>
      </c>
      <c r="G19" t="str">
        <f>'ranking-unitaryzacja'!A78</f>
        <v>Bułgaria</v>
      </c>
      <c r="H19">
        <f>'ranking-unitaryzacja'!D78</f>
        <v>0.43647301429326768</v>
      </c>
      <c r="I19" t="s">
        <v>174</v>
      </c>
      <c r="J19" t="s">
        <v>174</v>
      </c>
      <c r="K19" t="s">
        <v>174</v>
      </c>
      <c r="L19" t="s">
        <v>174</v>
      </c>
    </row>
    <row r="20" spans="1:12" x14ac:dyDescent="0.2">
      <c r="A20">
        <v>19</v>
      </c>
      <c r="B20" s="9" t="str">
        <f>wzorzec!Z3</f>
        <v>Austria</v>
      </c>
      <c r="C20" s="9" t="s">
        <v>162</v>
      </c>
      <c r="D20" s="7">
        <f>wzorzec!AB3</f>
        <v>0.27378182312672628</v>
      </c>
      <c r="E20" t="str">
        <f>'ranking-standaryzacja'!A81</f>
        <v>Cypr</v>
      </c>
      <c r="F20">
        <f>'ranking-standaryzacja'!B81</f>
        <v>0.19036420811989971</v>
      </c>
      <c r="G20" t="str">
        <f>'ranking-unitaryzacja'!A82</f>
        <v>Dania</v>
      </c>
      <c r="H20">
        <f>'ranking-unitaryzacja'!D82</f>
        <v>0.42514218285632072</v>
      </c>
      <c r="I20" t="s">
        <v>174</v>
      </c>
      <c r="J20" t="s">
        <v>174</v>
      </c>
      <c r="K20" t="s">
        <v>174</v>
      </c>
      <c r="L20" t="s">
        <v>174</v>
      </c>
    </row>
    <row r="21" spans="1:12" x14ac:dyDescent="0.2">
      <c r="A21">
        <v>20</v>
      </c>
      <c r="B21" s="9" t="str">
        <f>wzorzec!Z20</f>
        <v>Malta</v>
      </c>
      <c r="C21" s="9" t="s">
        <v>163</v>
      </c>
      <c r="D21" s="7">
        <f>wzorzec!AB20</f>
        <v>0.26096453870933423</v>
      </c>
      <c r="E21" t="str">
        <f>'ranking-standaryzacja'!A97</f>
        <v>Portugalia</v>
      </c>
      <c r="F21">
        <f>'ranking-standaryzacja'!B97</f>
        <v>0.18031894004632845</v>
      </c>
      <c r="G21" t="str">
        <f>'ranking-unitaryzacja'!A90</f>
        <v>Litwa</v>
      </c>
      <c r="H21">
        <f>'ranking-unitaryzacja'!D90</f>
        <v>0.42293415018836072</v>
      </c>
      <c r="I21" t="s">
        <v>174</v>
      </c>
      <c r="J21" t="s">
        <v>174</v>
      </c>
      <c r="K21" t="s">
        <v>174</v>
      </c>
      <c r="L21" t="s">
        <v>174</v>
      </c>
    </row>
    <row r="22" spans="1:12" x14ac:dyDescent="0.2">
      <c r="A22">
        <v>21</v>
      </c>
      <c r="B22" s="9" t="str">
        <f>wzorzec!Z16</f>
        <v>Irlandia</v>
      </c>
      <c r="C22" s="9" t="s">
        <v>164</v>
      </c>
      <c r="D22" s="7">
        <f>wzorzec!AB16</f>
        <v>0.22372691043004145</v>
      </c>
      <c r="E22" t="str">
        <f>'ranking-standaryzacja'!A78</f>
        <v>Belgia</v>
      </c>
      <c r="F22">
        <f>'ranking-standaryzacja'!B78</f>
        <v>0.17736323355614139</v>
      </c>
      <c r="G22" t="str">
        <f>'ranking-unitaryzacja'!A91</f>
        <v>Luksemburg</v>
      </c>
      <c r="H22">
        <f>'ranking-unitaryzacja'!D91</f>
        <v>0.29517519152148625</v>
      </c>
      <c r="I22" t="s">
        <v>174</v>
      </c>
      <c r="J22" t="s">
        <v>174</v>
      </c>
      <c r="K22" t="s">
        <v>174</v>
      </c>
      <c r="L22" t="s">
        <v>174</v>
      </c>
    </row>
    <row r="23" spans="1:12" x14ac:dyDescent="0.2">
      <c r="A23">
        <v>22</v>
      </c>
      <c r="B23" s="9" t="str">
        <f>wzorzec!Z7</f>
        <v>Cypr</v>
      </c>
      <c r="C23" s="9" t="s">
        <v>165</v>
      </c>
      <c r="D23" s="7">
        <f>wzorzec!AB7</f>
        <v>0.22249798907785812</v>
      </c>
      <c r="E23" t="str">
        <f>'ranking-standaryzacja'!A93</f>
        <v>Łotwa</v>
      </c>
      <c r="F23">
        <f>'ranking-standaryzacja'!B93</f>
        <v>0.17172413003103534</v>
      </c>
      <c r="G23" t="str">
        <f>'ranking-unitaryzacja'!A77</f>
        <v>Belgia</v>
      </c>
      <c r="H23">
        <f>'ranking-unitaryzacja'!D77</f>
        <v>0.29327211893409932</v>
      </c>
      <c r="I23" t="s">
        <v>174</v>
      </c>
      <c r="J23" t="s">
        <v>174</v>
      </c>
      <c r="K23" t="s">
        <v>174</v>
      </c>
      <c r="L23" t="s">
        <v>174</v>
      </c>
    </row>
    <row r="24" spans="1:12" x14ac:dyDescent="0.2">
      <c r="A24">
        <v>23</v>
      </c>
      <c r="B24" s="9" t="str">
        <f>wzorzec!Z6</f>
        <v>Chorwacja</v>
      </c>
      <c r="C24" s="9" t="s">
        <v>166</v>
      </c>
      <c r="D24" s="7">
        <f>wzorzec!AB6</f>
        <v>0.18707122784134944</v>
      </c>
      <c r="E24" t="str">
        <f>'ranking-standaryzacja'!A84</f>
        <v>Estonia</v>
      </c>
      <c r="F24">
        <f>'ranking-standaryzacja'!B84</f>
        <v>0.16210148528012822</v>
      </c>
      <c r="G24" t="str">
        <f>'ranking-unitaryzacja'!A96</f>
        <v>Portugalia</v>
      </c>
      <c r="H24">
        <f>'ranking-unitaryzacja'!D96</f>
        <v>0.25793395283394704</v>
      </c>
      <c r="I24" t="s">
        <v>174</v>
      </c>
      <c r="J24" t="s">
        <v>174</v>
      </c>
      <c r="K24" t="s">
        <v>174</v>
      </c>
      <c r="L24" t="s">
        <v>174</v>
      </c>
    </row>
    <row r="25" spans="1:12" x14ac:dyDescent="0.2">
      <c r="A25">
        <v>24</v>
      </c>
      <c r="B25" s="9" t="str">
        <f>wzorzec!Z18</f>
        <v>Luksemburg</v>
      </c>
      <c r="C25" s="9" t="s">
        <v>167</v>
      </c>
      <c r="D25" s="7">
        <f>wzorzec!AB18</f>
        <v>0.17356202131682696</v>
      </c>
      <c r="E25" t="str">
        <f>'ranking-standaryzacja'!A94</f>
        <v>Malta</v>
      </c>
      <c r="F25">
        <f>'ranking-standaryzacja'!B94</f>
        <v>0.15166796865488441</v>
      </c>
      <c r="G25" t="str">
        <f>'ranking-unitaryzacja'!A97</f>
        <v>Rumunia</v>
      </c>
      <c r="H25">
        <f>'ranking-unitaryzacja'!D97</f>
        <v>0.19863076863416451</v>
      </c>
      <c r="I25" t="s">
        <v>174</v>
      </c>
      <c r="J25" t="s">
        <v>174</v>
      </c>
      <c r="K25" t="s">
        <v>174</v>
      </c>
      <c r="L25" t="s">
        <v>174</v>
      </c>
    </row>
    <row r="26" spans="1:12" x14ac:dyDescent="0.2">
      <c r="A26">
        <v>25</v>
      </c>
      <c r="B26" s="9" t="str">
        <f>wzorzec!Z9</f>
        <v>Dania</v>
      </c>
      <c r="C26" s="9" t="s">
        <v>168</v>
      </c>
      <c r="D26" s="7">
        <f>wzorzec!AB9</f>
        <v>0.13494290008152665</v>
      </c>
      <c r="E26" t="str">
        <f>'ranking-standaryzacja'!A91</f>
        <v>Litwa</v>
      </c>
      <c r="F26">
        <f>'ranking-standaryzacja'!B91</f>
        <v>0.14706512884792064</v>
      </c>
      <c r="G26" t="str">
        <f>'ranking-unitaryzacja'!A86</f>
        <v>Grecja</v>
      </c>
      <c r="H26">
        <f>'ranking-unitaryzacja'!D86</f>
        <v>0.19207318814676688</v>
      </c>
      <c r="I26" t="s">
        <v>174</v>
      </c>
      <c r="J26" t="s">
        <v>174</v>
      </c>
      <c r="K26" t="s">
        <v>174</v>
      </c>
      <c r="L26" t="s">
        <v>174</v>
      </c>
    </row>
    <row r="27" spans="1:12" x14ac:dyDescent="0.2">
      <c r="A27">
        <v>26</v>
      </c>
      <c r="B27" s="9" t="str">
        <f>wzorzec!Z28</f>
        <v>Węgry</v>
      </c>
      <c r="C27" s="9" t="s">
        <v>169</v>
      </c>
      <c r="D27" s="7">
        <f>wzorzec!AB28</f>
        <v>0.11164087412532331</v>
      </c>
      <c r="E27" t="str">
        <f>'ranking-standaryzacja'!A79</f>
        <v>Bułgaria</v>
      </c>
      <c r="F27">
        <f>'ranking-standaryzacja'!B79</f>
        <v>0.13818617308328168</v>
      </c>
      <c r="G27" t="str">
        <f>'ranking-unitaryzacja'!A89</f>
        <v>Irlandia</v>
      </c>
      <c r="H27">
        <f>'ranking-unitaryzacja'!D89</f>
        <v>0.12062912627043128</v>
      </c>
      <c r="I27" t="s">
        <v>174</v>
      </c>
      <c r="J27" t="s">
        <v>174</v>
      </c>
      <c r="K27" t="s">
        <v>174</v>
      </c>
      <c r="L27" t="s">
        <v>174</v>
      </c>
    </row>
    <row r="28" spans="1:12" x14ac:dyDescent="0.2">
      <c r="A28">
        <v>27</v>
      </c>
      <c r="B28" s="9" t="str">
        <f>wzorzec!Z12</f>
        <v>Francja</v>
      </c>
      <c r="C28" s="9" t="s">
        <v>170</v>
      </c>
      <c r="D28" s="7">
        <f>wzorzec!AB12</f>
        <v>5.1373203364575737E-2</v>
      </c>
      <c r="E28" t="str">
        <f>'ranking-standaryzacja'!A92</f>
        <v>Luksemburg</v>
      </c>
      <c r="F28">
        <f>'ranking-standaryzacja'!B92</f>
        <v>4.5585856958418207E-2</v>
      </c>
      <c r="G28" t="str">
        <f>'ranking-unitaryzacja'!A80</f>
        <v>Cypr</v>
      </c>
      <c r="H28">
        <f>'ranking-unitaryzacja'!D80</f>
        <v>9.8462528238719926E-2</v>
      </c>
      <c r="I28" t="s">
        <v>174</v>
      </c>
      <c r="J28" t="s">
        <v>174</v>
      </c>
      <c r="K28" t="s">
        <v>174</v>
      </c>
      <c r="L28" t="s">
        <v>174</v>
      </c>
    </row>
    <row r="29" spans="1:12" x14ac:dyDescent="0.2">
      <c r="A29">
        <v>28</v>
      </c>
      <c r="B29" s="9" t="str">
        <f>wzorzec!Z21</f>
        <v>Niemcy</v>
      </c>
      <c r="C29" s="9" t="s">
        <v>171</v>
      </c>
      <c r="D29" s="7">
        <f>wzorzec!AB21</f>
        <v>-0.10447318648366588</v>
      </c>
      <c r="E29" t="str">
        <f>'ranking-standaryzacja'!A90</f>
        <v>Irlandia</v>
      </c>
      <c r="F29">
        <f>'ranking-standaryzacja'!B90</f>
        <v>0</v>
      </c>
      <c r="G29" t="str">
        <f>'ranking-unitaryzacja'!A93</f>
        <v>Malta</v>
      </c>
      <c r="H29">
        <f>'ranking-unitaryzacja'!D93</f>
        <v>0</v>
      </c>
      <c r="I29" t="s">
        <v>174</v>
      </c>
      <c r="J29" t="s">
        <v>174</v>
      </c>
      <c r="K29" t="s">
        <v>174</v>
      </c>
      <c r="L29" t="s">
        <v>174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2019-02-12T13:47:34Z</dcterms:modified>
</cp:coreProperties>
</file>