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4fc9b879d90133/R_Map_Stats_GreenJobs/Arkusze/"/>
    </mc:Choice>
  </mc:AlternateContent>
  <xr:revisionPtr revIDLastSave="0" documentId="8_{BCBEE8D1-8A5D-44BF-9ACA-87DC3A8B60A1}" xr6:coauthVersionLast="36" xr6:coauthVersionMax="36" xr10:uidLastSave="{00000000-0000-0000-0000-000000000000}"/>
  <bookViews>
    <workbookView xWindow="32760" yWindow="60" windowWidth="15195" windowHeight="9210" firstSheet="3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0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8" l="1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AB30" i="1"/>
  <c r="AB29" i="1"/>
  <c r="AB28" i="1"/>
  <c r="AB27" i="1"/>
  <c r="AB26" i="1"/>
  <c r="AB25" i="1"/>
  <c r="AB23" i="1"/>
  <c r="AB22" i="1"/>
  <c r="AB20" i="1"/>
  <c r="AB17" i="1"/>
  <c r="AB16" i="1"/>
  <c r="AB15" i="1"/>
  <c r="AB14" i="1"/>
  <c r="AB13" i="1"/>
  <c r="AB11" i="1"/>
  <c r="AB10" i="1"/>
  <c r="AB9" i="1"/>
  <c r="AB8" i="1"/>
  <c r="AB7" i="1"/>
  <c r="AB6" i="1"/>
  <c r="AB5" i="1"/>
  <c r="AB4" i="1"/>
  <c r="AB12" i="1"/>
  <c r="AB18" i="1"/>
  <c r="AB19" i="1"/>
  <c r="AB21" i="1"/>
  <c r="AB24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X3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W6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U15" i="1"/>
  <c r="U12" i="1"/>
  <c r="U10" i="1"/>
  <c r="U4" i="1"/>
  <c r="U5" i="1"/>
  <c r="U6" i="1"/>
  <c r="U7" i="1"/>
  <c r="U8" i="1"/>
  <c r="U9" i="1"/>
  <c r="U11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6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P9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O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29" i="1"/>
  <c r="G22" i="1"/>
  <c r="G20" i="1"/>
  <c r="G11" i="1"/>
  <c r="G9" i="1"/>
  <c r="G4" i="1"/>
  <c r="G5" i="1"/>
  <c r="G6" i="1"/>
  <c r="G7" i="1"/>
  <c r="G8" i="1"/>
  <c r="G10" i="1"/>
  <c r="G12" i="1"/>
  <c r="G13" i="1"/>
  <c r="G14" i="1"/>
  <c r="G15" i="1"/>
  <c r="G16" i="1"/>
  <c r="G17" i="1"/>
  <c r="G18" i="1"/>
  <c r="G19" i="1"/>
  <c r="G21" i="1"/>
  <c r="G23" i="1"/>
  <c r="G24" i="1"/>
  <c r="G25" i="1"/>
  <c r="G26" i="1"/>
  <c r="G27" i="1"/>
  <c r="G28" i="1"/>
  <c r="G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J31" i="1" l="1"/>
  <c r="AC41" i="7"/>
  <c r="AB42" i="6" s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Y2" i="7"/>
  <c r="T31" i="8"/>
  <c r="M31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C3" i="8"/>
  <c r="C31" i="8" s="1"/>
  <c r="D3" i="8"/>
  <c r="E3" i="8"/>
  <c r="E31" i="8" s="1"/>
  <c r="F3" i="8"/>
  <c r="G3" i="8"/>
  <c r="G31" i="8" s="1"/>
  <c r="H3" i="8"/>
  <c r="I3" i="8"/>
  <c r="J3" i="8"/>
  <c r="K3" i="8"/>
  <c r="K31" i="8" s="1"/>
  <c r="L3" i="8"/>
  <c r="M3" i="8"/>
  <c r="N3" i="8"/>
  <c r="O3" i="8"/>
  <c r="O31" i="8" s="1"/>
  <c r="P3" i="8"/>
  <c r="Q3" i="8"/>
  <c r="R3" i="8"/>
  <c r="R31" i="8" s="1"/>
  <c r="S3" i="8"/>
  <c r="S31" i="8" s="1"/>
  <c r="T3" i="8"/>
  <c r="U3" i="8"/>
  <c r="U31" i="8" s="1"/>
  <c r="V3" i="8"/>
  <c r="W3" i="8"/>
  <c r="W31" i="8" s="1"/>
  <c r="X3" i="8"/>
  <c r="Y3" i="8"/>
  <c r="C2" i="8"/>
  <c r="C2" i="7" s="1"/>
  <c r="D2" i="8"/>
  <c r="D2" i="7" s="1"/>
  <c r="E2" i="8"/>
  <c r="E2" i="7" s="1"/>
  <c r="F2" i="8"/>
  <c r="F2" i="7" s="1"/>
  <c r="G2" i="8"/>
  <c r="G2" i="7" s="1"/>
  <c r="H2" i="8"/>
  <c r="H2" i="7" s="1"/>
  <c r="I2" i="8"/>
  <c r="I2" i="7" s="1"/>
  <c r="J2" i="8"/>
  <c r="J2" i="7" s="1"/>
  <c r="K2" i="8"/>
  <c r="K2" i="7" s="1"/>
  <c r="L2" i="8"/>
  <c r="L2" i="7" s="1"/>
  <c r="M2" i="8"/>
  <c r="M2" i="7" s="1"/>
  <c r="N2" i="8"/>
  <c r="N2" i="7" s="1"/>
  <c r="O2" i="8"/>
  <c r="O2" i="7" s="1"/>
  <c r="P2" i="8"/>
  <c r="P2" i="7" s="1"/>
  <c r="Q2" i="8"/>
  <c r="Q2" i="7" s="1"/>
  <c r="R2" i="8"/>
  <c r="R2" i="7" s="1"/>
  <c r="S2" i="8"/>
  <c r="S2" i="7" s="1"/>
  <c r="T2" i="8"/>
  <c r="T2" i="7" s="1"/>
  <c r="U2" i="8"/>
  <c r="U2" i="7" s="1"/>
  <c r="V2" i="8"/>
  <c r="V2" i="7" s="1"/>
  <c r="W2" i="8"/>
  <c r="W2" i="7" s="1"/>
  <c r="X2" i="8"/>
  <c r="X2" i="7" s="1"/>
  <c r="Y2" i="8"/>
  <c r="AU22" i="3"/>
  <c r="AU23" i="3"/>
  <c r="AV23" i="3"/>
  <c r="AU24" i="3"/>
  <c r="AV24" i="3"/>
  <c r="AW24" i="3"/>
  <c r="AU25" i="3"/>
  <c r="AV25" i="3"/>
  <c r="AW25" i="3"/>
  <c r="AX25" i="3"/>
  <c r="AC4" i="3"/>
  <c r="AC5" i="3"/>
  <c r="AD5" i="3"/>
  <c r="AC6" i="3"/>
  <c r="AD6" i="3"/>
  <c r="AE6" i="3"/>
  <c r="AC7" i="3"/>
  <c r="AD7" i="3"/>
  <c r="AE7" i="3"/>
  <c r="AF7" i="3"/>
  <c r="AC8" i="3"/>
  <c r="AD8" i="3"/>
  <c r="AE8" i="3"/>
  <c r="AF8" i="3"/>
  <c r="AG8" i="3"/>
  <c r="AC9" i="3"/>
  <c r="AD9" i="3"/>
  <c r="AE9" i="3"/>
  <c r="AF9" i="3"/>
  <c r="AG9" i="3"/>
  <c r="AH9" i="3"/>
  <c r="AC10" i="3"/>
  <c r="AD10" i="3"/>
  <c r="AE10" i="3"/>
  <c r="AF10" i="3"/>
  <c r="AG10" i="3"/>
  <c r="AH10" i="3"/>
  <c r="AI10" i="3"/>
  <c r="AC11" i="3"/>
  <c r="AD11" i="3"/>
  <c r="AE11" i="3"/>
  <c r="AF11" i="3"/>
  <c r="AG11" i="3"/>
  <c r="AH11" i="3"/>
  <c r="AI11" i="3"/>
  <c r="AJ11" i="3"/>
  <c r="AC12" i="3"/>
  <c r="AD12" i="3"/>
  <c r="AE12" i="3"/>
  <c r="AF12" i="3"/>
  <c r="AG12" i="3"/>
  <c r="AH12" i="3"/>
  <c r="AI12" i="3"/>
  <c r="AJ12" i="3"/>
  <c r="AK12" i="3"/>
  <c r="AC13" i="3"/>
  <c r="AD13" i="3"/>
  <c r="AE13" i="3"/>
  <c r="AF13" i="3"/>
  <c r="AG13" i="3"/>
  <c r="AH13" i="3"/>
  <c r="AI13" i="3"/>
  <c r="AJ13" i="3"/>
  <c r="AK13" i="3"/>
  <c r="AL13" i="3"/>
  <c r="AC14" i="3"/>
  <c r="AD14" i="3"/>
  <c r="AE14" i="3"/>
  <c r="AF14" i="3"/>
  <c r="AG14" i="3"/>
  <c r="AH14" i="3"/>
  <c r="AI14" i="3"/>
  <c r="AJ14" i="3"/>
  <c r="AK14" i="3"/>
  <c r="AL14" i="3"/>
  <c r="AM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6" i="2"/>
  <c r="I31" i="8" l="1"/>
  <c r="X31" i="8"/>
  <c r="P31" i="8"/>
  <c r="H31" i="8"/>
  <c r="Q31" i="8"/>
  <c r="V31" i="8"/>
  <c r="N31" i="8"/>
  <c r="F31" i="8"/>
  <c r="L31" i="8"/>
  <c r="D31" i="8"/>
  <c r="J31" i="8"/>
  <c r="Y2" i="3"/>
  <c r="AY2" i="3" s="1"/>
  <c r="Y3" i="3"/>
  <c r="AY3" i="3" s="1"/>
  <c r="Y4" i="3"/>
  <c r="AY4" i="3" s="1"/>
  <c r="Y5" i="3"/>
  <c r="AY5" i="3" s="1"/>
  <c r="Y6" i="3"/>
  <c r="AY6" i="3" s="1"/>
  <c r="Y7" i="3"/>
  <c r="AY7" i="3" s="1"/>
  <c r="Y8" i="3"/>
  <c r="AY8" i="3" s="1"/>
  <c r="Y25" i="3"/>
  <c r="AY25" i="3" s="1"/>
  <c r="Y9" i="3"/>
  <c r="AY9" i="3" s="1"/>
  <c r="Y10" i="3"/>
  <c r="AY10" i="3" s="1"/>
  <c r="Y11" i="3"/>
  <c r="AY11" i="3" s="1"/>
  <c r="Y12" i="3"/>
  <c r="AY12" i="3" s="1"/>
  <c r="Y13" i="3"/>
  <c r="AY13" i="3" s="1"/>
  <c r="Y14" i="3"/>
  <c r="AY14" i="3" s="1"/>
  <c r="Y15" i="3"/>
  <c r="AY15" i="3" s="1"/>
  <c r="Y16" i="3"/>
  <c r="AY16" i="3" s="1"/>
  <c r="Y17" i="3"/>
  <c r="AY17" i="3" s="1"/>
  <c r="Y18" i="3"/>
  <c r="AY18" i="3" s="1"/>
  <c r="Y19" i="3"/>
  <c r="AY19" i="3" s="1"/>
  <c r="Y20" i="3"/>
  <c r="AY20" i="3" s="1"/>
  <c r="Y21" i="3"/>
  <c r="AY21" i="3" s="1"/>
  <c r="Y22" i="3"/>
  <c r="AY22" i="3" s="1"/>
  <c r="Y23" i="3"/>
  <c r="AY23" i="3" s="1"/>
  <c r="Y24" i="3"/>
  <c r="AY24" i="3" s="1"/>
  <c r="C31" i="2"/>
  <c r="C32" i="2" s="1"/>
  <c r="D31" i="2"/>
  <c r="D32" i="2" s="1"/>
  <c r="E31" i="2"/>
  <c r="E32" i="2" s="1"/>
  <c r="F31" i="2"/>
  <c r="F32" i="2" s="1"/>
  <c r="F34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N34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U31" i="2"/>
  <c r="U32" i="2" s="1"/>
  <c r="V31" i="2"/>
  <c r="V32" i="2" s="1"/>
  <c r="V34" i="2" s="1"/>
  <c r="W31" i="2"/>
  <c r="W32" i="2" s="1"/>
  <c r="X31" i="2"/>
  <c r="X32" i="2" s="1"/>
  <c r="Y31" i="2"/>
  <c r="Y32" i="2" s="1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T34" i="2" s="1"/>
  <c r="U33" i="2"/>
  <c r="V33" i="2"/>
  <c r="W33" i="2"/>
  <c r="X33" i="2"/>
  <c r="Y33" i="2"/>
  <c r="U34" i="2" l="1"/>
  <c r="M34" i="2"/>
  <c r="E34" i="2"/>
  <c r="Y34" i="2"/>
  <c r="Q34" i="2"/>
  <c r="I34" i="2"/>
  <c r="C34" i="2"/>
  <c r="J34" i="2"/>
  <c r="R34" i="2"/>
  <c r="G34" i="2"/>
  <c r="X34" i="2"/>
  <c r="P34" i="2"/>
  <c r="L34" i="2"/>
  <c r="H34" i="2"/>
  <c r="S34" i="2"/>
  <c r="K34" i="2"/>
  <c r="D34" i="2"/>
  <c r="W34" i="2"/>
  <c r="O34" i="2"/>
  <c r="X4" i="7"/>
  <c r="X4" i="6" s="1"/>
  <c r="Y4" i="7"/>
  <c r="X5" i="7"/>
  <c r="X5" i="6" s="1"/>
  <c r="Y5" i="7"/>
  <c r="X6" i="7"/>
  <c r="X6" i="6" s="1"/>
  <c r="Y6" i="7"/>
  <c r="X7" i="7"/>
  <c r="X7" i="6" s="1"/>
  <c r="Y7" i="7"/>
  <c r="X8" i="7"/>
  <c r="X8" i="6" s="1"/>
  <c r="Y8" i="7"/>
  <c r="X9" i="7"/>
  <c r="X9" i="6" s="1"/>
  <c r="Y9" i="7"/>
  <c r="X10" i="7"/>
  <c r="X10" i="6" s="1"/>
  <c r="Y10" i="7"/>
  <c r="X11" i="7"/>
  <c r="X11" i="6" s="1"/>
  <c r="Y11" i="7"/>
  <c r="X12" i="7"/>
  <c r="X12" i="6" s="1"/>
  <c r="Y12" i="7"/>
  <c r="X13" i="7"/>
  <c r="X13" i="6" s="1"/>
  <c r="Y13" i="7"/>
  <c r="X14" i="7"/>
  <c r="X14" i="6" s="1"/>
  <c r="Y14" i="7"/>
  <c r="X15" i="7"/>
  <c r="X15" i="6" s="1"/>
  <c r="Y15" i="7"/>
  <c r="X16" i="7"/>
  <c r="X16" i="6" s="1"/>
  <c r="Y16" i="7"/>
  <c r="X17" i="7"/>
  <c r="X17" i="6" s="1"/>
  <c r="Y17" i="7"/>
  <c r="X18" i="7"/>
  <c r="X18" i="6" s="1"/>
  <c r="Y18" i="7"/>
  <c r="X19" i="7"/>
  <c r="X19" i="6" s="1"/>
  <c r="Y19" i="7"/>
  <c r="X20" i="7"/>
  <c r="X20" i="6" s="1"/>
  <c r="Y20" i="7"/>
  <c r="X21" i="7"/>
  <c r="X21" i="6" s="1"/>
  <c r="Y21" i="7"/>
  <c r="X22" i="7"/>
  <c r="X22" i="6" s="1"/>
  <c r="Y22" i="7"/>
  <c r="X23" i="7"/>
  <c r="X23" i="6" s="1"/>
  <c r="Y23" i="7"/>
  <c r="X24" i="7"/>
  <c r="X24" i="6" s="1"/>
  <c r="Y24" i="7"/>
  <c r="X25" i="7"/>
  <c r="X25" i="6" s="1"/>
  <c r="Y25" i="7"/>
  <c r="X26" i="7"/>
  <c r="X26" i="6" s="1"/>
  <c r="Y26" i="7"/>
  <c r="X27" i="7"/>
  <c r="X27" i="6" s="1"/>
  <c r="Y27" i="7"/>
  <c r="X28" i="7"/>
  <c r="X28" i="6" s="1"/>
  <c r="Y28" i="7"/>
  <c r="X29" i="7"/>
  <c r="X29" i="6" s="1"/>
  <c r="Y29" i="7"/>
  <c r="X30" i="7"/>
  <c r="X30" i="6" s="1"/>
  <c r="Y30" i="7"/>
  <c r="B2" i="8"/>
  <c r="Y2" i="6"/>
  <c r="X23" i="3"/>
  <c r="AX23" i="3" s="1"/>
  <c r="X24" i="3"/>
  <c r="AX24" i="3" s="1"/>
  <c r="W23" i="3"/>
  <c r="AW23" i="3" s="1"/>
  <c r="W22" i="3"/>
  <c r="AW22" i="3" s="1"/>
  <c r="X22" i="3"/>
  <c r="AX22" i="3" s="1"/>
  <c r="V22" i="3"/>
  <c r="AV22" i="3" s="1"/>
  <c r="V21" i="3"/>
  <c r="AV21" i="3" s="1"/>
  <c r="W21" i="3"/>
  <c r="AW21" i="3" s="1"/>
  <c r="X21" i="3"/>
  <c r="AX21" i="3" s="1"/>
  <c r="U21" i="3"/>
  <c r="AU21" i="3" s="1"/>
  <c r="T19" i="3"/>
  <c r="AT19" i="3" s="1"/>
  <c r="U19" i="3"/>
  <c r="AU19" i="3" s="1"/>
  <c r="V19" i="3"/>
  <c r="AV19" i="3" s="1"/>
  <c r="W19" i="3"/>
  <c r="AW19" i="3" s="1"/>
  <c r="X19" i="3"/>
  <c r="AX19" i="3" s="1"/>
  <c r="U20" i="3"/>
  <c r="AU20" i="3" s="1"/>
  <c r="V20" i="3"/>
  <c r="AV20" i="3" s="1"/>
  <c r="W20" i="3"/>
  <c r="AW20" i="3" s="1"/>
  <c r="X20" i="3"/>
  <c r="AX20" i="3" s="1"/>
  <c r="T20" i="3"/>
  <c r="AT20" i="3" s="1"/>
  <c r="S18" i="3"/>
  <c r="AS18" i="3" s="1"/>
  <c r="T18" i="3"/>
  <c r="AT18" i="3" s="1"/>
  <c r="U18" i="3"/>
  <c r="AU18" i="3" s="1"/>
  <c r="V18" i="3"/>
  <c r="AV18" i="3" s="1"/>
  <c r="W18" i="3"/>
  <c r="AW18" i="3" s="1"/>
  <c r="X18" i="3"/>
  <c r="AX18" i="3" s="1"/>
  <c r="R17" i="3"/>
  <c r="AR17" i="3" s="1"/>
  <c r="S17" i="3"/>
  <c r="AS17" i="3" s="1"/>
  <c r="T17" i="3"/>
  <c r="AT17" i="3" s="1"/>
  <c r="U17" i="3"/>
  <c r="AU17" i="3" s="1"/>
  <c r="V17" i="3"/>
  <c r="AV17" i="3" s="1"/>
  <c r="W17" i="3"/>
  <c r="AW17" i="3" s="1"/>
  <c r="X17" i="3"/>
  <c r="AX17" i="3" s="1"/>
  <c r="Q16" i="3"/>
  <c r="AQ16" i="3" s="1"/>
  <c r="R16" i="3"/>
  <c r="AR16" i="3" s="1"/>
  <c r="S16" i="3"/>
  <c r="AS16" i="3" s="1"/>
  <c r="T16" i="3"/>
  <c r="AT16" i="3" s="1"/>
  <c r="U16" i="3"/>
  <c r="AU16" i="3" s="1"/>
  <c r="V16" i="3"/>
  <c r="AV16" i="3" s="1"/>
  <c r="W16" i="3"/>
  <c r="AW16" i="3" s="1"/>
  <c r="X16" i="3"/>
  <c r="AX16" i="3" s="1"/>
  <c r="P15" i="3"/>
  <c r="AP15" i="3" s="1"/>
  <c r="Q15" i="3"/>
  <c r="AQ15" i="3" s="1"/>
  <c r="R15" i="3"/>
  <c r="AR15" i="3" s="1"/>
  <c r="S15" i="3"/>
  <c r="AS15" i="3" s="1"/>
  <c r="T15" i="3"/>
  <c r="AT15" i="3" s="1"/>
  <c r="U15" i="3"/>
  <c r="AU15" i="3" s="1"/>
  <c r="V15" i="3"/>
  <c r="AV15" i="3" s="1"/>
  <c r="W15" i="3"/>
  <c r="AW15" i="3" s="1"/>
  <c r="X15" i="3"/>
  <c r="AX15" i="3" s="1"/>
  <c r="O14" i="3"/>
  <c r="AO14" i="3" s="1"/>
  <c r="P14" i="3"/>
  <c r="AP14" i="3" s="1"/>
  <c r="Q14" i="3"/>
  <c r="AQ14" i="3" s="1"/>
  <c r="R14" i="3"/>
  <c r="AR14" i="3" s="1"/>
  <c r="S14" i="3"/>
  <c r="AS14" i="3" s="1"/>
  <c r="T14" i="3"/>
  <c r="AT14" i="3" s="1"/>
  <c r="U14" i="3"/>
  <c r="AU14" i="3" s="1"/>
  <c r="V14" i="3"/>
  <c r="AV14" i="3" s="1"/>
  <c r="W14" i="3"/>
  <c r="AW14" i="3" s="1"/>
  <c r="X14" i="3"/>
  <c r="AX14" i="3" s="1"/>
  <c r="N13" i="3"/>
  <c r="AN13" i="3" s="1"/>
  <c r="O13" i="3"/>
  <c r="AO13" i="3" s="1"/>
  <c r="P13" i="3"/>
  <c r="AP13" i="3" s="1"/>
  <c r="Q13" i="3"/>
  <c r="AQ13" i="3" s="1"/>
  <c r="R13" i="3"/>
  <c r="AR13" i="3" s="1"/>
  <c r="S13" i="3"/>
  <c r="AS13" i="3" s="1"/>
  <c r="T13" i="3"/>
  <c r="AT13" i="3" s="1"/>
  <c r="U13" i="3"/>
  <c r="AU13" i="3" s="1"/>
  <c r="V13" i="3"/>
  <c r="AV13" i="3" s="1"/>
  <c r="W13" i="3"/>
  <c r="AW13" i="3" s="1"/>
  <c r="X13" i="3"/>
  <c r="AX13" i="3" s="1"/>
  <c r="M12" i="3"/>
  <c r="AM12" i="3" s="1"/>
  <c r="N12" i="3"/>
  <c r="AN12" i="3" s="1"/>
  <c r="O12" i="3"/>
  <c r="AO12" i="3" s="1"/>
  <c r="P12" i="3"/>
  <c r="AP12" i="3" s="1"/>
  <c r="Q12" i="3"/>
  <c r="AQ12" i="3" s="1"/>
  <c r="R12" i="3"/>
  <c r="AR12" i="3" s="1"/>
  <c r="S12" i="3"/>
  <c r="AS12" i="3" s="1"/>
  <c r="T12" i="3"/>
  <c r="AT12" i="3" s="1"/>
  <c r="U12" i="3"/>
  <c r="AU12" i="3" s="1"/>
  <c r="V12" i="3"/>
  <c r="AV12" i="3" s="1"/>
  <c r="W12" i="3"/>
  <c r="AW12" i="3" s="1"/>
  <c r="X12" i="3"/>
  <c r="AX12" i="3" s="1"/>
  <c r="X6" i="3"/>
  <c r="AX6" i="3" s="1"/>
  <c r="W9" i="3"/>
  <c r="AW9" i="3" s="1"/>
  <c r="X9" i="3"/>
  <c r="AX9" i="3" s="1"/>
  <c r="K10" i="3"/>
  <c r="AK10" i="3" s="1"/>
  <c r="L10" i="3"/>
  <c r="AL10" i="3" s="1"/>
  <c r="M10" i="3"/>
  <c r="AM10" i="3" s="1"/>
  <c r="N10" i="3"/>
  <c r="AN10" i="3" s="1"/>
  <c r="O10" i="3"/>
  <c r="AO10" i="3" s="1"/>
  <c r="P10" i="3"/>
  <c r="AP10" i="3" s="1"/>
  <c r="Q10" i="3"/>
  <c r="AQ10" i="3" s="1"/>
  <c r="R10" i="3"/>
  <c r="AR10" i="3" s="1"/>
  <c r="S10" i="3"/>
  <c r="AS10" i="3" s="1"/>
  <c r="T10" i="3"/>
  <c r="AT10" i="3" s="1"/>
  <c r="U10" i="3"/>
  <c r="AU10" i="3" s="1"/>
  <c r="V10" i="3"/>
  <c r="AV10" i="3" s="1"/>
  <c r="W10" i="3"/>
  <c r="AW10" i="3" s="1"/>
  <c r="X10" i="3"/>
  <c r="AX10" i="3" s="1"/>
  <c r="L11" i="3"/>
  <c r="AL11" i="3" s="1"/>
  <c r="M11" i="3"/>
  <c r="AM11" i="3" s="1"/>
  <c r="N11" i="3"/>
  <c r="AN11" i="3" s="1"/>
  <c r="O11" i="3"/>
  <c r="AO11" i="3" s="1"/>
  <c r="P11" i="3"/>
  <c r="AP11" i="3" s="1"/>
  <c r="Q11" i="3"/>
  <c r="AQ11" i="3" s="1"/>
  <c r="R11" i="3"/>
  <c r="AR11" i="3" s="1"/>
  <c r="S11" i="3"/>
  <c r="AS11" i="3" s="1"/>
  <c r="T11" i="3"/>
  <c r="AT11" i="3" s="1"/>
  <c r="U11" i="3"/>
  <c r="AU11" i="3" s="1"/>
  <c r="V11" i="3"/>
  <c r="AV11" i="3" s="1"/>
  <c r="W11" i="3"/>
  <c r="AW11" i="3" s="1"/>
  <c r="X11" i="3"/>
  <c r="AX11" i="3" s="1"/>
  <c r="J9" i="3"/>
  <c r="AJ9" i="3" s="1"/>
  <c r="K9" i="3"/>
  <c r="AK9" i="3" s="1"/>
  <c r="L9" i="3"/>
  <c r="AL9" i="3" s="1"/>
  <c r="M9" i="3"/>
  <c r="AM9" i="3" s="1"/>
  <c r="N9" i="3"/>
  <c r="AN9" i="3" s="1"/>
  <c r="O9" i="3"/>
  <c r="AO9" i="3" s="1"/>
  <c r="P9" i="3"/>
  <c r="AP9" i="3" s="1"/>
  <c r="Q9" i="3"/>
  <c r="AQ9" i="3" s="1"/>
  <c r="R9" i="3"/>
  <c r="AR9" i="3" s="1"/>
  <c r="S9" i="3"/>
  <c r="AS9" i="3" s="1"/>
  <c r="T9" i="3"/>
  <c r="AT9" i="3" s="1"/>
  <c r="U9" i="3"/>
  <c r="AU9" i="3" s="1"/>
  <c r="V9" i="3"/>
  <c r="AV9" i="3" s="1"/>
  <c r="I8" i="3"/>
  <c r="AI8" i="3" s="1"/>
  <c r="J8" i="3"/>
  <c r="AJ8" i="3" s="1"/>
  <c r="K8" i="3"/>
  <c r="AK8" i="3" s="1"/>
  <c r="L8" i="3"/>
  <c r="AL8" i="3" s="1"/>
  <c r="M8" i="3"/>
  <c r="AM8" i="3" s="1"/>
  <c r="N8" i="3"/>
  <c r="AN8" i="3" s="1"/>
  <c r="O8" i="3"/>
  <c r="AO8" i="3" s="1"/>
  <c r="P8" i="3"/>
  <c r="AP8" i="3" s="1"/>
  <c r="Q8" i="3"/>
  <c r="AQ8" i="3" s="1"/>
  <c r="R8" i="3"/>
  <c r="AR8" i="3" s="1"/>
  <c r="S8" i="3"/>
  <c r="AS8" i="3" s="1"/>
  <c r="T8" i="3"/>
  <c r="AT8" i="3" s="1"/>
  <c r="U8" i="3"/>
  <c r="AU8" i="3" s="1"/>
  <c r="V8" i="3"/>
  <c r="AV8" i="3" s="1"/>
  <c r="W8" i="3"/>
  <c r="AW8" i="3" s="1"/>
  <c r="X8" i="3"/>
  <c r="AX8" i="3" s="1"/>
  <c r="G6" i="3"/>
  <c r="AG6" i="3" s="1"/>
  <c r="H6" i="3"/>
  <c r="AH6" i="3" s="1"/>
  <c r="I6" i="3"/>
  <c r="AI6" i="3" s="1"/>
  <c r="J6" i="3"/>
  <c r="AJ6" i="3" s="1"/>
  <c r="K6" i="3"/>
  <c r="AK6" i="3" s="1"/>
  <c r="L6" i="3"/>
  <c r="AL6" i="3" s="1"/>
  <c r="M6" i="3"/>
  <c r="AM6" i="3" s="1"/>
  <c r="N6" i="3"/>
  <c r="AN6" i="3" s="1"/>
  <c r="O6" i="3"/>
  <c r="AO6" i="3" s="1"/>
  <c r="P6" i="3"/>
  <c r="AP6" i="3" s="1"/>
  <c r="Q6" i="3"/>
  <c r="AQ6" i="3" s="1"/>
  <c r="R6" i="3"/>
  <c r="AR6" i="3" s="1"/>
  <c r="S6" i="3"/>
  <c r="AS6" i="3" s="1"/>
  <c r="T6" i="3"/>
  <c r="AT6" i="3" s="1"/>
  <c r="U6" i="3"/>
  <c r="AU6" i="3" s="1"/>
  <c r="V6" i="3"/>
  <c r="AV6" i="3" s="1"/>
  <c r="W6" i="3"/>
  <c r="AW6" i="3" s="1"/>
  <c r="F5" i="3"/>
  <c r="AF5" i="3" s="1"/>
  <c r="G5" i="3"/>
  <c r="AG5" i="3" s="1"/>
  <c r="H5" i="3"/>
  <c r="AH5" i="3" s="1"/>
  <c r="I5" i="3"/>
  <c r="AI5" i="3" s="1"/>
  <c r="J5" i="3"/>
  <c r="AJ5" i="3" s="1"/>
  <c r="K5" i="3"/>
  <c r="AK5" i="3" s="1"/>
  <c r="L5" i="3"/>
  <c r="AL5" i="3" s="1"/>
  <c r="M5" i="3"/>
  <c r="AM5" i="3" s="1"/>
  <c r="N5" i="3"/>
  <c r="AN5" i="3" s="1"/>
  <c r="O5" i="3"/>
  <c r="AO5" i="3" s="1"/>
  <c r="P5" i="3"/>
  <c r="AP5" i="3" s="1"/>
  <c r="Q5" i="3"/>
  <c r="AQ5" i="3" s="1"/>
  <c r="R5" i="3"/>
  <c r="AR5" i="3" s="1"/>
  <c r="S5" i="3"/>
  <c r="AS5" i="3" s="1"/>
  <c r="T5" i="3"/>
  <c r="AT5" i="3" s="1"/>
  <c r="U5" i="3"/>
  <c r="AU5" i="3" s="1"/>
  <c r="V5" i="3"/>
  <c r="AV5" i="3" s="1"/>
  <c r="W5" i="3"/>
  <c r="AW5" i="3" s="1"/>
  <c r="H7" i="3"/>
  <c r="AH7" i="3" s="1"/>
  <c r="I7" i="3"/>
  <c r="AI7" i="3" s="1"/>
  <c r="J7" i="3"/>
  <c r="AJ7" i="3" s="1"/>
  <c r="K7" i="3"/>
  <c r="AK7" i="3" s="1"/>
  <c r="L7" i="3"/>
  <c r="AL7" i="3" s="1"/>
  <c r="M7" i="3"/>
  <c r="AM7" i="3" s="1"/>
  <c r="N7" i="3"/>
  <c r="AN7" i="3" s="1"/>
  <c r="O7" i="3"/>
  <c r="AO7" i="3" s="1"/>
  <c r="P7" i="3"/>
  <c r="AP7" i="3" s="1"/>
  <c r="Q7" i="3"/>
  <c r="AQ7" i="3" s="1"/>
  <c r="R7" i="3"/>
  <c r="AR7" i="3" s="1"/>
  <c r="S7" i="3"/>
  <c r="AS7" i="3" s="1"/>
  <c r="T7" i="3"/>
  <c r="AT7" i="3" s="1"/>
  <c r="U7" i="3"/>
  <c r="AU7" i="3" s="1"/>
  <c r="V7" i="3"/>
  <c r="AV7" i="3" s="1"/>
  <c r="W7" i="3"/>
  <c r="AW7" i="3" s="1"/>
  <c r="X7" i="3"/>
  <c r="AX7" i="3" s="1"/>
  <c r="G7" i="3"/>
  <c r="AG7" i="3" s="1"/>
  <c r="F6" i="3"/>
  <c r="AF6" i="3" s="1"/>
  <c r="X5" i="3"/>
  <c r="AX5" i="3" s="1"/>
  <c r="E5" i="3"/>
  <c r="AE5" i="3" s="1"/>
  <c r="X4" i="3"/>
  <c r="AX4" i="3" s="1"/>
  <c r="E4" i="3"/>
  <c r="AE4" i="3" s="1"/>
  <c r="F4" i="3"/>
  <c r="AF4" i="3" s="1"/>
  <c r="G4" i="3"/>
  <c r="AG4" i="3" s="1"/>
  <c r="H4" i="3"/>
  <c r="AH4" i="3" s="1"/>
  <c r="I4" i="3"/>
  <c r="AI4" i="3" s="1"/>
  <c r="J4" i="3"/>
  <c r="AJ4" i="3" s="1"/>
  <c r="K4" i="3"/>
  <c r="AK4" i="3" s="1"/>
  <c r="L4" i="3"/>
  <c r="AL4" i="3" s="1"/>
  <c r="M4" i="3"/>
  <c r="AM4" i="3" s="1"/>
  <c r="N4" i="3"/>
  <c r="AN4" i="3" s="1"/>
  <c r="O4" i="3"/>
  <c r="AO4" i="3" s="1"/>
  <c r="P4" i="3"/>
  <c r="AP4" i="3" s="1"/>
  <c r="Q4" i="3"/>
  <c r="AQ4" i="3" s="1"/>
  <c r="R4" i="3"/>
  <c r="AR4" i="3" s="1"/>
  <c r="S4" i="3"/>
  <c r="AS4" i="3" s="1"/>
  <c r="T4" i="3"/>
  <c r="AT4" i="3" s="1"/>
  <c r="U4" i="3"/>
  <c r="AU4" i="3" s="1"/>
  <c r="V4" i="3"/>
  <c r="AV4" i="3" s="1"/>
  <c r="W4" i="3"/>
  <c r="AW4" i="3" s="1"/>
  <c r="D4" i="3"/>
  <c r="AD4" i="3" s="1"/>
  <c r="D3" i="3"/>
  <c r="AD3" i="3" s="1"/>
  <c r="E3" i="3"/>
  <c r="AE3" i="3" s="1"/>
  <c r="F3" i="3"/>
  <c r="AF3" i="3" s="1"/>
  <c r="G3" i="3"/>
  <c r="AG3" i="3" s="1"/>
  <c r="H3" i="3"/>
  <c r="AH3" i="3" s="1"/>
  <c r="I3" i="3"/>
  <c r="AI3" i="3" s="1"/>
  <c r="J3" i="3"/>
  <c r="AJ3" i="3" s="1"/>
  <c r="K3" i="3"/>
  <c r="AK3" i="3" s="1"/>
  <c r="L3" i="3"/>
  <c r="AL3" i="3" s="1"/>
  <c r="M3" i="3"/>
  <c r="AM3" i="3" s="1"/>
  <c r="N3" i="3"/>
  <c r="AN3" i="3" s="1"/>
  <c r="O3" i="3"/>
  <c r="AO3" i="3" s="1"/>
  <c r="P3" i="3"/>
  <c r="AP3" i="3" s="1"/>
  <c r="Q3" i="3"/>
  <c r="AQ3" i="3" s="1"/>
  <c r="R3" i="3"/>
  <c r="AR3" i="3" s="1"/>
  <c r="S3" i="3"/>
  <c r="AS3" i="3" s="1"/>
  <c r="T3" i="3"/>
  <c r="AT3" i="3" s="1"/>
  <c r="U3" i="3"/>
  <c r="AU3" i="3" s="1"/>
  <c r="V3" i="3"/>
  <c r="AV3" i="3" s="1"/>
  <c r="W3" i="3"/>
  <c r="AW3" i="3" s="1"/>
  <c r="X3" i="3"/>
  <c r="AX3" i="3" s="1"/>
  <c r="C3" i="3"/>
  <c r="AC3" i="3" s="1"/>
  <c r="C2" i="3"/>
  <c r="AC2" i="3" s="1"/>
  <c r="D2" i="3"/>
  <c r="AD2" i="3" s="1"/>
  <c r="E2" i="3"/>
  <c r="AE2" i="3" s="1"/>
  <c r="F2" i="3"/>
  <c r="AF2" i="3" s="1"/>
  <c r="G2" i="3"/>
  <c r="AG2" i="3" s="1"/>
  <c r="H2" i="3"/>
  <c r="AH2" i="3" s="1"/>
  <c r="I2" i="3"/>
  <c r="AI2" i="3" s="1"/>
  <c r="J2" i="3"/>
  <c r="AJ2" i="3" s="1"/>
  <c r="K2" i="3"/>
  <c r="AK2" i="3" s="1"/>
  <c r="L2" i="3"/>
  <c r="AL2" i="3" s="1"/>
  <c r="M2" i="3"/>
  <c r="AM2" i="3" s="1"/>
  <c r="N2" i="3"/>
  <c r="AN2" i="3" s="1"/>
  <c r="O2" i="3"/>
  <c r="AO2" i="3" s="1"/>
  <c r="P2" i="3"/>
  <c r="AP2" i="3" s="1"/>
  <c r="Q2" i="3"/>
  <c r="AQ2" i="3" s="1"/>
  <c r="R2" i="3"/>
  <c r="AR2" i="3" s="1"/>
  <c r="S2" i="3"/>
  <c r="AS2" i="3" s="1"/>
  <c r="T2" i="3"/>
  <c r="AT2" i="3" s="1"/>
  <c r="U2" i="3"/>
  <c r="AU2" i="3" s="1"/>
  <c r="V2" i="3"/>
  <c r="AV2" i="3" s="1"/>
  <c r="W2" i="3"/>
  <c r="AW2" i="3" s="1"/>
  <c r="X2" i="3"/>
  <c r="AX2" i="3" s="1"/>
  <c r="B2" i="3"/>
  <c r="AB2" i="3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Y33" i="7"/>
  <c r="Z31" i="1"/>
  <c r="A22" i="3" l="1"/>
  <c r="AV1" i="3"/>
  <c r="A14" i="3"/>
  <c r="AN1" i="3"/>
  <c r="A6" i="3"/>
  <c r="AA6" i="3" s="1"/>
  <c r="AF1" i="3"/>
  <c r="A21" i="3"/>
  <c r="AU1" i="3"/>
  <c r="A13" i="3"/>
  <c r="AM1" i="3"/>
  <c r="A5" i="3"/>
  <c r="AE1" i="3"/>
  <c r="A23" i="3"/>
  <c r="AW1" i="3"/>
  <c r="A20" i="3"/>
  <c r="AA20" i="3" s="1"/>
  <c r="AT1" i="3"/>
  <c r="A12" i="3"/>
  <c r="AL1" i="3"/>
  <c r="A4" i="3"/>
  <c r="AD1" i="3"/>
  <c r="A19" i="3"/>
  <c r="AA19" i="3" s="1"/>
  <c r="AS1" i="3"/>
  <c r="A11" i="3"/>
  <c r="AA11" i="3" s="1"/>
  <c r="AK1" i="3"/>
  <c r="A3" i="3"/>
  <c r="AC1" i="3"/>
  <c r="A15" i="3"/>
  <c r="AO1" i="3"/>
  <c r="A7" i="3"/>
  <c r="AA7" i="3" s="1"/>
  <c r="AG1" i="3"/>
  <c r="A18" i="3"/>
  <c r="AR1" i="3"/>
  <c r="A10" i="3"/>
  <c r="AJ1" i="3"/>
  <c r="A25" i="3"/>
  <c r="AA25" i="3" s="1"/>
  <c r="AY1" i="3"/>
  <c r="A17" i="3"/>
  <c r="AA17" i="3" s="1"/>
  <c r="AQ1" i="3"/>
  <c r="A9" i="3"/>
  <c r="AI1" i="3"/>
  <c r="A24" i="3"/>
  <c r="AX1" i="3"/>
  <c r="A16" i="3"/>
  <c r="AP1" i="3"/>
  <c r="A8" i="3"/>
  <c r="AA8" i="3" s="1"/>
  <c r="AH1" i="3"/>
  <c r="AA22" i="3"/>
  <c r="AA18" i="3"/>
  <c r="AA14" i="3"/>
  <c r="AA10" i="3"/>
  <c r="AA21" i="3"/>
  <c r="AA9" i="3"/>
  <c r="AA13" i="3"/>
  <c r="AA3" i="3"/>
  <c r="AA24" i="3"/>
  <c r="AA16" i="3"/>
  <c r="AA12" i="3"/>
  <c r="AA5" i="3"/>
  <c r="AA23" i="3"/>
  <c r="AA15" i="3"/>
  <c r="AA4" i="3"/>
  <c r="Y31" i="8"/>
  <c r="R42" i="7"/>
  <c r="R1" i="6"/>
  <c r="J42" i="7"/>
  <c r="J1" i="6"/>
  <c r="F42" i="7"/>
  <c r="F1" i="6"/>
  <c r="Y26" i="6"/>
  <c r="Y24" i="6"/>
  <c r="Y18" i="6"/>
  <c r="Y14" i="6"/>
  <c r="Y8" i="6"/>
  <c r="Y6" i="6"/>
  <c r="U42" i="7"/>
  <c r="U1" i="6"/>
  <c r="Q42" i="7"/>
  <c r="Q1" i="6"/>
  <c r="M42" i="7"/>
  <c r="M1" i="6"/>
  <c r="I42" i="7"/>
  <c r="I1" i="6"/>
  <c r="E42" i="7"/>
  <c r="E1" i="6"/>
  <c r="Y30" i="6"/>
  <c r="Y22" i="6"/>
  <c r="Y12" i="6"/>
  <c r="Y10" i="6"/>
  <c r="Y4" i="6"/>
  <c r="X42" i="7"/>
  <c r="X1" i="6"/>
  <c r="T42" i="7"/>
  <c r="T1" i="6"/>
  <c r="P42" i="7"/>
  <c r="P1" i="6"/>
  <c r="L42" i="7"/>
  <c r="L1" i="6"/>
  <c r="H42" i="7"/>
  <c r="H1" i="6"/>
  <c r="D42" i="7"/>
  <c r="D1" i="6"/>
  <c r="Y42" i="7"/>
  <c r="Y1" i="6"/>
  <c r="Y43" i="6" s="1"/>
  <c r="Y29" i="6"/>
  <c r="Y27" i="6"/>
  <c r="Y25" i="6"/>
  <c r="Y23" i="6"/>
  <c r="Y21" i="6"/>
  <c r="Y19" i="6"/>
  <c r="Y17" i="6"/>
  <c r="Y15" i="6"/>
  <c r="Y13" i="6"/>
  <c r="Y11" i="6"/>
  <c r="Y9" i="6"/>
  <c r="Y7" i="6"/>
  <c r="Y5" i="6"/>
  <c r="V42" i="7"/>
  <c r="V1" i="6"/>
  <c r="N42" i="7"/>
  <c r="N1" i="6"/>
  <c r="Y28" i="6"/>
  <c r="Y20" i="6"/>
  <c r="Y16" i="6"/>
  <c r="W42" i="7"/>
  <c r="W1" i="6"/>
  <c r="S42" i="7"/>
  <c r="S1" i="6"/>
  <c r="O42" i="7"/>
  <c r="O1" i="6"/>
  <c r="K42" i="7"/>
  <c r="K1" i="6"/>
  <c r="G42" i="7"/>
  <c r="G1" i="6"/>
  <c r="C42" i="7"/>
  <c r="C1" i="6"/>
  <c r="Y3" i="7"/>
  <c r="Y34" i="7"/>
  <c r="B6" i="7"/>
  <c r="X34" i="7"/>
  <c r="X3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X2" i="6"/>
  <c r="S19" i="3"/>
  <c r="AS19" i="3" s="1"/>
  <c r="R18" i="3"/>
  <c r="AR18" i="3" s="1"/>
  <c r="Q17" i="3"/>
  <c r="AQ17" i="3" s="1"/>
  <c r="P16" i="3"/>
  <c r="AP16" i="3" s="1"/>
  <c r="O15" i="3"/>
  <c r="AO15" i="3" s="1"/>
  <c r="N14" i="3"/>
  <c r="AN14" i="3" s="1"/>
  <c r="M13" i="3"/>
  <c r="AM13" i="3" s="1"/>
  <c r="L12" i="3"/>
  <c r="AL12" i="3" s="1"/>
  <c r="K11" i="3"/>
  <c r="AK11" i="3" s="1"/>
  <c r="J10" i="3"/>
  <c r="AJ10" i="3" s="1"/>
  <c r="I9" i="3"/>
  <c r="AI9" i="3" s="1"/>
  <c r="H8" i="3"/>
  <c r="AH8" i="3" s="1"/>
  <c r="V31" i="1"/>
  <c r="V32" i="1" s="1"/>
  <c r="V33" i="1"/>
  <c r="M31" i="1"/>
  <c r="Y36" i="7" l="1"/>
  <c r="Y3" i="6"/>
  <c r="Y31" i="7"/>
  <c r="Y35" i="7"/>
  <c r="X43" i="6"/>
  <c r="X3" i="7"/>
  <c r="V34" i="1"/>
  <c r="Y31" i="6" l="1"/>
  <c r="Y32" i="6" s="1"/>
  <c r="Y32" i="7"/>
  <c r="Y64" i="7"/>
  <c r="Y58" i="7"/>
  <c r="Y54" i="7"/>
  <c r="Y48" i="7"/>
  <c r="Y50" i="7"/>
  <c r="Y44" i="7"/>
  <c r="Y62" i="7"/>
  <c r="Y67" i="7"/>
  <c r="Y63" i="7"/>
  <c r="Y59" i="7"/>
  <c r="Y55" i="7"/>
  <c r="Y51" i="7"/>
  <c r="Y47" i="7"/>
  <c r="Y66" i="7"/>
  <c r="Y46" i="7"/>
  <c r="Y70" i="7"/>
  <c r="Y52" i="7"/>
  <c r="Y69" i="7"/>
  <c r="Y65" i="7"/>
  <c r="Y61" i="7"/>
  <c r="Y57" i="7"/>
  <c r="Y53" i="7"/>
  <c r="Y49" i="7"/>
  <c r="Y45" i="7"/>
  <c r="Y68" i="7"/>
  <c r="Y60" i="7"/>
  <c r="Y56" i="7"/>
  <c r="X31" i="7"/>
  <c r="Y35" i="6"/>
  <c r="Y33" i="6"/>
  <c r="Y34" i="6" s="1"/>
  <c r="Y36" i="6"/>
  <c r="Y43" i="7"/>
  <c r="X3" i="6"/>
  <c r="X35" i="7"/>
  <c r="X36" i="7"/>
  <c r="T5" i="7"/>
  <c r="H6" i="7"/>
  <c r="P6" i="7"/>
  <c r="T6" i="7"/>
  <c r="T7" i="7"/>
  <c r="T8" i="7"/>
  <c r="T9" i="7"/>
  <c r="T10" i="7"/>
  <c r="T11" i="7"/>
  <c r="T13" i="7"/>
  <c r="T14" i="7"/>
  <c r="T15" i="7"/>
  <c r="T16" i="7"/>
  <c r="T17" i="7"/>
  <c r="T20" i="7"/>
  <c r="T21" i="7"/>
  <c r="T22" i="7"/>
  <c r="T23" i="7"/>
  <c r="T25" i="7"/>
  <c r="T26" i="7"/>
  <c r="T27" i="7"/>
  <c r="T28" i="7"/>
  <c r="T29" i="7"/>
  <c r="T30" i="7"/>
  <c r="C4" i="7"/>
  <c r="D4" i="7"/>
  <c r="E4" i="7"/>
  <c r="F4" i="7"/>
  <c r="G4" i="7"/>
  <c r="H4" i="7"/>
  <c r="I4" i="7"/>
  <c r="J4" i="7"/>
  <c r="K4" i="7"/>
  <c r="N4" i="7"/>
  <c r="O4" i="7"/>
  <c r="P4" i="7"/>
  <c r="Q4" i="7"/>
  <c r="R4" i="7"/>
  <c r="S4" i="7"/>
  <c r="T4" i="7"/>
  <c r="U4" i="7"/>
  <c r="V4" i="7"/>
  <c r="W4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U5" i="7"/>
  <c r="V5" i="7"/>
  <c r="W5" i="7"/>
  <c r="C6" i="7"/>
  <c r="D6" i="7"/>
  <c r="E6" i="7"/>
  <c r="F6" i="7"/>
  <c r="G6" i="7"/>
  <c r="I6" i="7"/>
  <c r="J6" i="7"/>
  <c r="K6" i="7"/>
  <c r="L6" i="7"/>
  <c r="M6" i="7"/>
  <c r="N6" i="7"/>
  <c r="O6" i="7"/>
  <c r="Q6" i="7"/>
  <c r="R6" i="7"/>
  <c r="S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U30" i="7"/>
  <c r="V30" i="7"/>
  <c r="W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V3" i="7"/>
  <c r="W3" i="7"/>
  <c r="W31" i="1"/>
  <c r="F31" i="1"/>
  <c r="G31" i="1"/>
  <c r="H31" i="1"/>
  <c r="I31" i="1"/>
  <c r="I32" i="1" s="1"/>
  <c r="X32" i="7" l="1"/>
  <c r="X46" i="7"/>
  <c r="X54" i="7"/>
  <c r="X62" i="7"/>
  <c r="X70" i="7"/>
  <c r="X47" i="7"/>
  <c r="X55" i="7"/>
  <c r="X63" i="7"/>
  <c r="X43" i="7"/>
  <c r="X48" i="7"/>
  <c r="X56" i="7"/>
  <c r="X64" i="7"/>
  <c r="X49" i="7"/>
  <c r="X57" i="7"/>
  <c r="X65" i="7"/>
  <c r="X51" i="7"/>
  <c r="X59" i="7"/>
  <c r="X67" i="7"/>
  <c r="X44" i="7"/>
  <c r="X52" i="7"/>
  <c r="X60" i="7"/>
  <c r="X68" i="7"/>
  <c r="X45" i="7"/>
  <c r="X50" i="7"/>
  <c r="X53" i="7"/>
  <c r="X58" i="7"/>
  <c r="X61" i="7"/>
  <c r="X69" i="7"/>
  <c r="X66" i="7"/>
  <c r="Y54" i="6"/>
  <c r="Y57" i="6"/>
  <c r="Y52" i="6"/>
  <c r="Y70" i="6"/>
  <c r="Y56" i="6"/>
  <c r="Y48" i="6"/>
  <c r="Y49" i="6"/>
  <c r="Y67" i="6"/>
  <c r="Y68" i="6"/>
  <c r="Y51" i="6"/>
  <c r="Y53" i="6"/>
  <c r="Y60" i="6"/>
  <c r="Y46" i="6"/>
  <c r="Y64" i="6"/>
  <c r="Y61" i="6"/>
  <c r="Y45" i="6"/>
  <c r="Y55" i="6"/>
  <c r="Y59" i="6"/>
  <c r="Y71" i="6"/>
  <c r="Y62" i="6"/>
  <c r="Y50" i="6"/>
  <c r="Y66" i="6"/>
  <c r="Y69" i="6"/>
  <c r="Y63" i="6"/>
  <c r="Y65" i="6"/>
  <c r="Y47" i="6"/>
  <c r="Y58" i="6"/>
  <c r="Y44" i="6"/>
  <c r="H31" i="7"/>
  <c r="H32" i="7" s="1"/>
  <c r="D31" i="7"/>
  <c r="D32" i="7" s="1"/>
  <c r="T31" i="7"/>
  <c r="T32" i="7" s="1"/>
  <c r="P31" i="7"/>
  <c r="P32" i="7" s="1"/>
  <c r="S31" i="7"/>
  <c r="S32" i="7" s="1"/>
  <c r="O31" i="7"/>
  <c r="O32" i="7" s="1"/>
  <c r="K31" i="7"/>
  <c r="G31" i="7"/>
  <c r="W31" i="7"/>
  <c r="R31" i="7"/>
  <c r="R32" i="7" s="1"/>
  <c r="N31" i="7"/>
  <c r="J31" i="7"/>
  <c r="V31" i="7"/>
  <c r="V32" i="7" s="1"/>
  <c r="Q31" i="7"/>
  <c r="Q32" i="7" s="1"/>
  <c r="I31" i="7"/>
  <c r="E31" i="7"/>
  <c r="X36" i="6"/>
  <c r="X35" i="6"/>
  <c r="X33" i="6"/>
  <c r="W35" i="7"/>
  <c r="W36" i="7"/>
  <c r="L4" i="7"/>
  <c r="L31" i="7" s="1"/>
  <c r="F5" i="7"/>
  <c r="F31" i="7" s="1"/>
  <c r="M4" i="7"/>
  <c r="M31" i="7" s="1"/>
  <c r="X31" i="6"/>
  <c r="X32" i="6" s="1"/>
  <c r="C3" i="7"/>
  <c r="U3" i="7"/>
  <c r="F1" i="9"/>
  <c r="W33" i="7"/>
  <c r="W34" i="7"/>
  <c r="B31" i="2"/>
  <c r="B32" i="2" s="1"/>
  <c r="B33" i="2"/>
  <c r="B31" i="1"/>
  <c r="C31" i="1"/>
  <c r="D31" i="1"/>
  <c r="E31" i="1"/>
  <c r="K31" i="1"/>
  <c r="L31" i="1"/>
  <c r="C36" i="7" l="1"/>
  <c r="X49" i="6"/>
  <c r="X57" i="6"/>
  <c r="X65" i="6"/>
  <c r="X50" i="6"/>
  <c r="X58" i="6"/>
  <c r="X66" i="6"/>
  <c r="X51" i="6"/>
  <c r="X59" i="6"/>
  <c r="X67" i="6"/>
  <c r="X52" i="6"/>
  <c r="X60" i="6"/>
  <c r="X68" i="6"/>
  <c r="X44" i="6"/>
  <c r="X46" i="6"/>
  <c r="X54" i="6"/>
  <c r="X62" i="6"/>
  <c r="X70" i="6"/>
  <c r="X47" i="6"/>
  <c r="X55" i="6"/>
  <c r="X63" i="6"/>
  <c r="X71" i="6"/>
  <c r="X53" i="6"/>
  <c r="X56" i="6"/>
  <c r="X61" i="6"/>
  <c r="X64" i="6"/>
  <c r="X69" i="6"/>
  <c r="X45" i="6"/>
  <c r="X48" i="6"/>
  <c r="W32" i="7"/>
  <c r="W49" i="7"/>
  <c r="W57" i="7"/>
  <c r="W65" i="7"/>
  <c r="W50" i="7"/>
  <c r="W58" i="7"/>
  <c r="W66" i="7"/>
  <c r="W51" i="7"/>
  <c r="W59" i="7"/>
  <c r="W67" i="7"/>
  <c r="W43" i="7"/>
  <c r="W44" i="7"/>
  <c r="W52" i="7"/>
  <c r="W60" i="7"/>
  <c r="W68" i="7"/>
  <c r="W46" i="7"/>
  <c r="W54" i="7"/>
  <c r="W62" i="7"/>
  <c r="W70" i="7"/>
  <c r="W47" i="7"/>
  <c r="W55" i="7"/>
  <c r="W63" i="7"/>
  <c r="W69" i="7"/>
  <c r="W45" i="7"/>
  <c r="W48" i="7"/>
  <c r="W53" i="7"/>
  <c r="W56" i="7"/>
  <c r="W61" i="7"/>
  <c r="W64" i="7"/>
  <c r="E32" i="7"/>
  <c r="M32" i="7"/>
  <c r="F32" i="7"/>
  <c r="L32" i="7"/>
  <c r="G32" i="7"/>
  <c r="C31" i="7"/>
  <c r="J32" i="7"/>
  <c r="K32" i="7"/>
  <c r="U31" i="7"/>
  <c r="X34" i="6"/>
  <c r="I32" i="7"/>
  <c r="N32" i="7"/>
  <c r="B34" i="2"/>
  <c r="C75" i="6"/>
  <c r="D75" i="6"/>
  <c r="B75" i="6"/>
  <c r="H1" i="9" s="1"/>
  <c r="U32" i="7" l="1"/>
  <c r="C32" i="7"/>
  <c r="C26" i="6"/>
  <c r="E26" i="6"/>
  <c r="F26" i="6"/>
  <c r="G26" i="6"/>
  <c r="H26" i="6"/>
  <c r="I26" i="6"/>
  <c r="J26" i="6"/>
  <c r="K26" i="6"/>
  <c r="V26" i="6"/>
  <c r="C27" i="6"/>
  <c r="E27" i="6"/>
  <c r="F27" i="6"/>
  <c r="G27" i="6"/>
  <c r="H27" i="6"/>
  <c r="I27" i="6"/>
  <c r="J27" i="6"/>
  <c r="K27" i="6"/>
  <c r="V27" i="6"/>
  <c r="C28" i="6"/>
  <c r="E28" i="6"/>
  <c r="F28" i="6"/>
  <c r="G28" i="6"/>
  <c r="H28" i="6"/>
  <c r="I28" i="6"/>
  <c r="J28" i="6"/>
  <c r="K28" i="6"/>
  <c r="V28" i="6"/>
  <c r="C29" i="6"/>
  <c r="E29" i="6"/>
  <c r="F29" i="6"/>
  <c r="G29" i="6"/>
  <c r="H29" i="6"/>
  <c r="I29" i="6"/>
  <c r="J29" i="6"/>
  <c r="K29" i="6"/>
  <c r="V29" i="6"/>
  <c r="C30" i="6"/>
  <c r="E30" i="6"/>
  <c r="F30" i="6"/>
  <c r="G30" i="6"/>
  <c r="H30" i="6"/>
  <c r="I30" i="6"/>
  <c r="J30" i="6"/>
  <c r="K30" i="6"/>
  <c r="V30" i="6"/>
  <c r="C4" i="6"/>
  <c r="E4" i="6"/>
  <c r="F4" i="6"/>
  <c r="G4" i="6"/>
  <c r="H4" i="6"/>
  <c r="I4" i="6"/>
  <c r="J4" i="6"/>
  <c r="K4" i="6"/>
  <c r="V4" i="6"/>
  <c r="C5" i="6"/>
  <c r="E5" i="6"/>
  <c r="F5" i="6"/>
  <c r="G5" i="6"/>
  <c r="H5" i="6"/>
  <c r="I5" i="6"/>
  <c r="J5" i="6"/>
  <c r="K5" i="6"/>
  <c r="V5" i="6"/>
  <c r="C6" i="6"/>
  <c r="E6" i="6"/>
  <c r="F6" i="6"/>
  <c r="G6" i="6"/>
  <c r="H6" i="6"/>
  <c r="I6" i="6"/>
  <c r="J6" i="6"/>
  <c r="K6" i="6"/>
  <c r="V6" i="6"/>
  <c r="C7" i="6"/>
  <c r="E7" i="6"/>
  <c r="F7" i="6"/>
  <c r="G7" i="6"/>
  <c r="H7" i="6"/>
  <c r="I7" i="6"/>
  <c r="J7" i="6"/>
  <c r="K7" i="6"/>
  <c r="V7" i="6"/>
  <c r="C8" i="6"/>
  <c r="E8" i="6"/>
  <c r="F8" i="6"/>
  <c r="G8" i="6"/>
  <c r="H8" i="6"/>
  <c r="I8" i="6"/>
  <c r="J8" i="6"/>
  <c r="K8" i="6"/>
  <c r="V8" i="6"/>
  <c r="C9" i="6"/>
  <c r="E9" i="6"/>
  <c r="F9" i="6"/>
  <c r="G9" i="6"/>
  <c r="H9" i="6"/>
  <c r="I9" i="6"/>
  <c r="J9" i="6"/>
  <c r="K9" i="6"/>
  <c r="V9" i="6"/>
  <c r="C10" i="6"/>
  <c r="E10" i="6"/>
  <c r="F10" i="6"/>
  <c r="G10" i="6"/>
  <c r="H10" i="6"/>
  <c r="I10" i="6"/>
  <c r="J10" i="6"/>
  <c r="K10" i="6"/>
  <c r="V10" i="6"/>
  <c r="C11" i="6"/>
  <c r="E11" i="6"/>
  <c r="F11" i="6"/>
  <c r="G11" i="6"/>
  <c r="H11" i="6"/>
  <c r="I11" i="6"/>
  <c r="J11" i="6"/>
  <c r="K11" i="6"/>
  <c r="V11" i="6"/>
  <c r="C12" i="6"/>
  <c r="E12" i="6"/>
  <c r="F12" i="6"/>
  <c r="G12" i="6"/>
  <c r="H12" i="6"/>
  <c r="I12" i="6"/>
  <c r="J12" i="6"/>
  <c r="K12" i="6"/>
  <c r="V12" i="6"/>
  <c r="C13" i="6"/>
  <c r="E13" i="6"/>
  <c r="F13" i="6"/>
  <c r="G13" i="6"/>
  <c r="H13" i="6"/>
  <c r="I13" i="6"/>
  <c r="J13" i="6"/>
  <c r="K13" i="6"/>
  <c r="V13" i="6"/>
  <c r="C14" i="6"/>
  <c r="E14" i="6"/>
  <c r="F14" i="6"/>
  <c r="G14" i="6"/>
  <c r="H14" i="6"/>
  <c r="I14" i="6"/>
  <c r="J14" i="6"/>
  <c r="K14" i="6"/>
  <c r="V14" i="6"/>
  <c r="C15" i="6"/>
  <c r="E15" i="6"/>
  <c r="F15" i="6"/>
  <c r="G15" i="6"/>
  <c r="H15" i="6"/>
  <c r="I15" i="6"/>
  <c r="J15" i="6"/>
  <c r="K15" i="6"/>
  <c r="V15" i="6"/>
  <c r="C16" i="6"/>
  <c r="E16" i="6"/>
  <c r="F16" i="6"/>
  <c r="G16" i="6"/>
  <c r="H16" i="6"/>
  <c r="I16" i="6"/>
  <c r="J16" i="6"/>
  <c r="K16" i="6"/>
  <c r="V16" i="6"/>
  <c r="C17" i="6"/>
  <c r="E17" i="6"/>
  <c r="F17" i="6"/>
  <c r="G17" i="6"/>
  <c r="H17" i="6"/>
  <c r="I17" i="6"/>
  <c r="J17" i="6"/>
  <c r="K17" i="6"/>
  <c r="V17" i="6"/>
  <c r="C18" i="6"/>
  <c r="E18" i="6"/>
  <c r="F18" i="6"/>
  <c r="G18" i="6"/>
  <c r="H18" i="6"/>
  <c r="I18" i="6"/>
  <c r="J18" i="6"/>
  <c r="K18" i="6"/>
  <c r="V18" i="6"/>
  <c r="C19" i="6"/>
  <c r="E19" i="6"/>
  <c r="F19" i="6"/>
  <c r="G19" i="6"/>
  <c r="H19" i="6"/>
  <c r="I19" i="6"/>
  <c r="J19" i="6"/>
  <c r="K19" i="6"/>
  <c r="V19" i="6"/>
  <c r="C20" i="6"/>
  <c r="E20" i="6"/>
  <c r="F20" i="6"/>
  <c r="G20" i="6"/>
  <c r="H20" i="6"/>
  <c r="I20" i="6"/>
  <c r="J20" i="6"/>
  <c r="K20" i="6"/>
  <c r="V20" i="6"/>
  <c r="C21" i="6"/>
  <c r="E21" i="6"/>
  <c r="F21" i="6"/>
  <c r="G21" i="6"/>
  <c r="H21" i="6"/>
  <c r="I21" i="6"/>
  <c r="J21" i="6"/>
  <c r="K21" i="6"/>
  <c r="V21" i="6"/>
  <c r="C22" i="6"/>
  <c r="E22" i="6"/>
  <c r="F22" i="6"/>
  <c r="G22" i="6"/>
  <c r="H22" i="6"/>
  <c r="I22" i="6"/>
  <c r="J22" i="6"/>
  <c r="K22" i="6"/>
  <c r="V22" i="6"/>
  <c r="C23" i="6"/>
  <c r="E23" i="6"/>
  <c r="F23" i="6"/>
  <c r="G23" i="6"/>
  <c r="H23" i="6"/>
  <c r="I23" i="6"/>
  <c r="J23" i="6"/>
  <c r="K23" i="6"/>
  <c r="V23" i="6"/>
  <c r="C24" i="6"/>
  <c r="E24" i="6"/>
  <c r="F24" i="6"/>
  <c r="G24" i="6"/>
  <c r="H24" i="6"/>
  <c r="I24" i="6"/>
  <c r="J24" i="6"/>
  <c r="K24" i="6"/>
  <c r="V24" i="6"/>
  <c r="C25" i="6"/>
  <c r="E25" i="6"/>
  <c r="F25" i="6"/>
  <c r="G25" i="6"/>
  <c r="H25" i="6"/>
  <c r="I25" i="6"/>
  <c r="J25" i="6"/>
  <c r="K25" i="6"/>
  <c r="V25" i="6"/>
  <c r="C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U43" i="6"/>
  <c r="AD2" i="8"/>
  <c r="B1" i="8"/>
  <c r="B1" i="7" s="1"/>
  <c r="V43" i="6" l="1"/>
  <c r="V3" i="6"/>
  <c r="V36" i="7"/>
  <c r="V35" i="7"/>
  <c r="V33" i="7"/>
  <c r="R3" i="6"/>
  <c r="N3" i="6"/>
  <c r="W25" i="6"/>
  <c r="S25" i="6"/>
  <c r="O25" i="6"/>
  <c r="U24" i="6"/>
  <c r="Q24" i="6"/>
  <c r="M24" i="6"/>
  <c r="W23" i="6"/>
  <c r="S23" i="6"/>
  <c r="O23" i="6"/>
  <c r="U22" i="6"/>
  <c r="Q22" i="6"/>
  <c r="M22" i="6"/>
  <c r="W21" i="6"/>
  <c r="S21" i="6"/>
  <c r="O21" i="6"/>
  <c r="U20" i="6"/>
  <c r="Q20" i="6"/>
  <c r="M20" i="6"/>
  <c r="W19" i="6"/>
  <c r="S19" i="6"/>
  <c r="O19" i="6"/>
  <c r="U18" i="6"/>
  <c r="Q18" i="6"/>
  <c r="M18" i="6"/>
  <c r="W17" i="6"/>
  <c r="S17" i="6"/>
  <c r="O17" i="6"/>
  <c r="U16" i="6"/>
  <c r="Q16" i="6"/>
  <c r="M16" i="6"/>
  <c r="W15" i="6"/>
  <c r="S15" i="6"/>
  <c r="O15" i="6"/>
  <c r="U14" i="6"/>
  <c r="Q14" i="6"/>
  <c r="M14" i="6"/>
  <c r="W13" i="6"/>
  <c r="S13" i="6"/>
  <c r="O13" i="6"/>
  <c r="U12" i="6"/>
  <c r="Q12" i="6"/>
  <c r="M12" i="6"/>
  <c r="W11" i="6"/>
  <c r="S11" i="6"/>
  <c r="O11" i="6"/>
  <c r="U10" i="6"/>
  <c r="Q10" i="6"/>
  <c r="M10" i="6"/>
  <c r="W9" i="6"/>
  <c r="S9" i="6"/>
  <c r="O9" i="6"/>
  <c r="U8" i="6"/>
  <c r="Q8" i="6"/>
  <c r="M8" i="6"/>
  <c r="W7" i="6"/>
  <c r="S7" i="6"/>
  <c r="O7" i="6"/>
  <c r="U6" i="6"/>
  <c r="Q6" i="6"/>
  <c r="M6" i="6"/>
  <c r="W5" i="6"/>
  <c r="S5" i="6"/>
  <c r="O5" i="6"/>
  <c r="U4" i="6"/>
  <c r="Q4" i="6"/>
  <c r="M4" i="6"/>
  <c r="U36" i="7"/>
  <c r="T43" i="6"/>
  <c r="U3" i="6"/>
  <c r="Q3" i="6"/>
  <c r="M3" i="6"/>
  <c r="R25" i="6"/>
  <c r="N25" i="6"/>
  <c r="B25" i="6"/>
  <c r="T24" i="6"/>
  <c r="P24" i="6"/>
  <c r="L24" i="6"/>
  <c r="D24" i="6"/>
  <c r="R23" i="6"/>
  <c r="N23" i="6"/>
  <c r="B23" i="6"/>
  <c r="T22" i="6"/>
  <c r="P22" i="6"/>
  <c r="L22" i="6"/>
  <c r="D22" i="6"/>
  <c r="R21" i="6"/>
  <c r="N21" i="6"/>
  <c r="B21" i="6"/>
  <c r="T20" i="6"/>
  <c r="P20" i="6"/>
  <c r="L20" i="6"/>
  <c r="D20" i="6"/>
  <c r="R19" i="6"/>
  <c r="N19" i="6"/>
  <c r="B19" i="6"/>
  <c r="T18" i="6"/>
  <c r="P18" i="6"/>
  <c r="L18" i="6"/>
  <c r="D18" i="6"/>
  <c r="R17" i="6"/>
  <c r="N17" i="6"/>
  <c r="B17" i="6"/>
  <c r="T16" i="6"/>
  <c r="P16" i="6"/>
  <c r="L16" i="6"/>
  <c r="D16" i="6"/>
  <c r="R15" i="6"/>
  <c r="N15" i="6"/>
  <c r="B15" i="6"/>
  <c r="T14" i="6"/>
  <c r="P14" i="6"/>
  <c r="L14" i="6"/>
  <c r="D14" i="6"/>
  <c r="R13" i="6"/>
  <c r="N13" i="6"/>
  <c r="B13" i="6"/>
  <c r="T12" i="6"/>
  <c r="P12" i="6"/>
  <c r="L12" i="6"/>
  <c r="D12" i="6"/>
  <c r="R11" i="6"/>
  <c r="N11" i="6"/>
  <c r="B11" i="6"/>
  <c r="T10" i="6"/>
  <c r="P10" i="6"/>
  <c r="L10" i="6"/>
  <c r="D10" i="6"/>
  <c r="R9" i="6"/>
  <c r="N9" i="6"/>
  <c r="B9" i="6"/>
  <c r="T8" i="6"/>
  <c r="P8" i="6"/>
  <c r="L8" i="6"/>
  <c r="D8" i="6"/>
  <c r="R7" i="6"/>
  <c r="N7" i="6"/>
  <c r="B7" i="6"/>
  <c r="T6" i="6"/>
  <c r="P6" i="6"/>
  <c r="L6" i="6"/>
  <c r="D6" i="6"/>
  <c r="R5" i="6"/>
  <c r="U33" i="7"/>
  <c r="T3" i="6"/>
  <c r="T36" i="7"/>
  <c r="T35" i="7"/>
  <c r="T33" i="7"/>
  <c r="P3" i="6"/>
  <c r="L3" i="6"/>
  <c r="D3" i="6"/>
  <c r="U25" i="6"/>
  <c r="Q25" i="6"/>
  <c r="M25" i="6"/>
  <c r="W24" i="6"/>
  <c r="S24" i="6"/>
  <c r="O24" i="6"/>
  <c r="U23" i="6"/>
  <c r="Q23" i="6"/>
  <c r="M23" i="6"/>
  <c r="W22" i="6"/>
  <c r="S22" i="6"/>
  <c r="O22" i="6"/>
  <c r="U21" i="6"/>
  <c r="Q21" i="6"/>
  <c r="M21" i="6"/>
  <c r="W20" i="6"/>
  <c r="S20" i="6"/>
  <c r="O20" i="6"/>
  <c r="U19" i="6"/>
  <c r="Q19" i="6"/>
  <c r="M19" i="6"/>
  <c r="W18" i="6"/>
  <c r="S18" i="6"/>
  <c r="O18" i="6"/>
  <c r="U17" i="6"/>
  <c r="Q17" i="6"/>
  <c r="M17" i="6"/>
  <c r="W16" i="6"/>
  <c r="S16" i="6"/>
  <c r="O16" i="6"/>
  <c r="U15" i="6"/>
  <c r="Q15" i="6"/>
  <c r="M15" i="6"/>
  <c r="W14" i="6"/>
  <c r="S14" i="6"/>
  <c r="O14" i="6"/>
  <c r="U13" i="6"/>
  <c r="Q13" i="6"/>
  <c r="M13" i="6"/>
  <c r="W12" i="6"/>
  <c r="S12" i="6"/>
  <c r="O12" i="6"/>
  <c r="U11" i="6"/>
  <c r="Q11" i="6"/>
  <c r="M11" i="6"/>
  <c r="W10" i="6"/>
  <c r="S10" i="6"/>
  <c r="O10" i="6"/>
  <c r="U9" i="6"/>
  <c r="Q9" i="6"/>
  <c r="M9" i="6"/>
  <c r="W8" i="6"/>
  <c r="S8" i="6"/>
  <c r="O8" i="6"/>
  <c r="U7" i="6"/>
  <c r="Q7" i="6"/>
  <c r="M7" i="6"/>
  <c r="W6" i="6"/>
  <c r="S6" i="6"/>
  <c r="O6" i="6"/>
  <c r="U5" i="6"/>
  <c r="Q5" i="6"/>
  <c r="M5" i="6"/>
  <c r="W4" i="6"/>
  <c r="S4" i="6"/>
  <c r="O4" i="6"/>
  <c r="U30" i="6"/>
  <c r="Q30" i="6"/>
  <c r="M30" i="6"/>
  <c r="W29" i="6"/>
  <c r="S29" i="6"/>
  <c r="O29" i="6"/>
  <c r="U28" i="6"/>
  <c r="Q28" i="6"/>
  <c r="M28" i="6"/>
  <c r="W27" i="6"/>
  <c r="S27" i="6"/>
  <c r="O27" i="6"/>
  <c r="U26" i="6"/>
  <c r="Q26" i="6"/>
  <c r="M26" i="6"/>
  <c r="W43" i="6"/>
  <c r="W3" i="6"/>
  <c r="S3" i="6"/>
  <c r="O3" i="6"/>
  <c r="T25" i="6"/>
  <c r="P25" i="6"/>
  <c r="L25" i="6"/>
  <c r="D25" i="6"/>
  <c r="R24" i="6"/>
  <c r="N24" i="6"/>
  <c r="B24" i="6"/>
  <c r="T23" i="6"/>
  <c r="P23" i="6"/>
  <c r="L23" i="6"/>
  <c r="D23" i="6"/>
  <c r="R22" i="6"/>
  <c r="N22" i="6"/>
  <c r="B22" i="6"/>
  <c r="T21" i="6"/>
  <c r="P21" i="6"/>
  <c r="L21" i="6"/>
  <c r="D21" i="6"/>
  <c r="R20" i="6"/>
  <c r="N20" i="6"/>
  <c r="B20" i="6"/>
  <c r="T19" i="6"/>
  <c r="P19" i="6"/>
  <c r="L19" i="6"/>
  <c r="D19" i="6"/>
  <c r="R18" i="6"/>
  <c r="N18" i="6"/>
  <c r="B18" i="6"/>
  <c r="T17" i="6"/>
  <c r="P17" i="6"/>
  <c r="L17" i="6"/>
  <c r="D17" i="6"/>
  <c r="R16" i="6"/>
  <c r="N16" i="6"/>
  <c r="B16" i="6"/>
  <c r="T15" i="6"/>
  <c r="P15" i="6"/>
  <c r="L15" i="6"/>
  <c r="D15" i="6"/>
  <c r="R14" i="6"/>
  <c r="N14" i="6"/>
  <c r="B14" i="6"/>
  <c r="T13" i="6"/>
  <c r="P13" i="6"/>
  <c r="L13" i="6"/>
  <c r="D13" i="6"/>
  <c r="R12" i="6"/>
  <c r="N12" i="6"/>
  <c r="B12" i="6"/>
  <c r="T11" i="6"/>
  <c r="P11" i="6"/>
  <c r="L11" i="6"/>
  <c r="D11" i="6"/>
  <c r="R10" i="6"/>
  <c r="N10" i="6"/>
  <c r="B10" i="6"/>
  <c r="T9" i="6"/>
  <c r="P9" i="6"/>
  <c r="L9" i="6"/>
  <c r="D9" i="6"/>
  <c r="R8" i="6"/>
  <c r="N8" i="6"/>
  <c r="B8" i="6"/>
  <c r="T7" i="6"/>
  <c r="P7" i="6"/>
  <c r="L7" i="6"/>
  <c r="D7" i="6"/>
  <c r="R6" i="6"/>
  <c r="N6" i="6"/>
  <c r="U35" i="7"/>
  <c r="B6" i="6"/>
  <c r="T5" i="6"/>
  <c r="P5" i="6"/>
  <c r="L5" i="6"/>
  <c r="D5" i="6"/>
  <c r="R4" i="6"/>
  <c r="N4" i="6"/>
  <c r="B4" i="6"/>
  <c r="T30" i="6"/>
  <c r="P30" i="6"/>
  <c r="L30" i="6"/>
  <c r="D30" i="6"/>
  <c r="R29" i="6"/>
  <c r="N29" i="6"/>
  <c r="B29" i="6"/>
  <c r="T28" i="6"/>
  <c r="P28" i="6"/>
  <c r="L28" i="6"/>
  <c r="D28" i="6"/>
  <c r="R27" i="6"/>
  <c r="N27" i="6"/>
  <c r="B27" i="6"/>
  <c r="T26" i="6"/>
  <c r="P26" i="6"/>
  <c r="L26" i="6"/>
  <c r="D26" i="6"/>
  <c r="W30" i="6"/>
  <c r="S30" i="6"/>
  <c r="O30" i="6"/>
  <c r="U29" i="6"/>
  <c r="Q29" i="6"/>
  <c r="M29" i="6"/>
  <c r="W28" i="6"/>
  <c r="S28" i="6"/>
  <c r="O28" i="6"/>
  <c r="U27" i="6"/>
  <c r="Q27" i="6"/>
  <c r="M27" i="6"/>
  <c r="W26" i="6"/>
  <c r="S26" i="6"/>
  <c r="O26" i="6"/>
  <c r="N5" i="6"/>
  <c r="B5" i="6"/>
  <c r="T4" i="6"/>
  <c r="P4" i="6"/>
  <c r="L4" i="6"/>
  <c r="D4" i="6"/>
  <c r="R30" i="6"/>
  <c r="N30" i="6"/>
  <c r="B30" i="6"/>
  <c r="T29" i="6"/>
  <c r="P29" i="6"/>
  <c r="L29" i="6"/>
  <c r="D29" i="6"/>
  <c r="R28" i="6"/>
  <c r="N28" i="6"/>
  <c r="B28" i="6"/>
  <c r="T27" i="6"/>
  <c r="P27" i="6"/>
  <c r="L27" i="6"/>
  <c r="D27" i="6"/>
  <c r="R26" i="6"/>
  <c r="N26" i="6"/>
  <c r="B26" i="6"/>
  <c r="V61" i="7" l="1"/>
  <c r="V44" i="7"/>
  <c r="V59" i="7"/>
  <c r="V70" i="7"/>
  <c r="V43" i="7"/>
  <c r="V62" i="7"/>
  <c r="V63" i="7"/>
  <c r="V48" i="7"/>
  <c r="V51" i="7"/>
  <c r="V47" i="7"/>
  <c r="V56" i="7"/>
  <c r="V52" i="7"/>
  <c r="V66" i="7"/>
  <c r="V60" i="7"/>
  <c r="V54" i="7"/>
  <c r="V57" i="7"/>
  <c r="V58" i="7"/>
  <c r="V50" i="7"/>
  <c r="V45" i="7"/>
  <c r="V53" i="7"/>
  <c r="V49" i="7"/>
  <c r="V69" i="7"/>
  <c r="V46" i="7"/>
  <c r="V68" i="7"/>
  <c r="V67" i="7"/>
  <c r="V65" i="7"/>
  <c r="V55" i="7"/>
  <c r="V64" i="7"/>
  <c r="T56" i="7"/>
  <c r="T44" i="7"/>
  <c r="T61" i="7"/>
  <c r="T60" i="7"/>
  <c r="T57" i="7"/>
  <c r="T48" i="7"/>
  <c r="T66" i="7"/>
  <c r="T58" i="7"/>
  <c r="T52" i="7"/>
  <c r="T47" i="7"/>
  <c r="T55" i="7"/>
  <c r="T64" i="7"/>
  <c r="T54" i="7"/>
  <c r="T67" i="7"/>
  <c r="T53" i="7"/>
  <c r="T68" i="7"/>
  <c r="T59" i="7"/>
  <c r="T46" i="7"/>
  <c r="T70" i="7"/>
  <c r="T50" i="7"/>
  <c r="T62" i="7"/>
  <c r="T69" i="7"/>
  <c r="T49" i="7"/>
  <c r="T45" i="7"/>
  <c r="T51" i="7"/>
  <c r="T65" i="7"/>
  <c r="T63" i="7"/>
  <c r="T43" i="7"/>
  <c r="U43" i="7"/>
  <c r="U68" i="7"/>
  <c r="U58" i="7"/>
  <c r="U53" i="7"/>
  <c r="U51" i="7"/>
  <c r="U66" i="7"/>
  <c r="U60" i="7"/>
  <c r="U52" i="7"/>
  <c r="U63" i="7"/>
  <c r="U64" i="7"/>
  <c r="U45" i="7"/>
  <c r="U69" i="7"/>
  <c r="U49" i="7"/>
  <c r="U50" i="7"/>
  <c r="U61" i="7"/>
  <c r="U62" i="7"/>
  <c r="U65" i="7"/>
  <c r="U70" i="7"/>
  <c r="U54" i="7"/>
  <c r="U48" i="7"/>
  <c r="U57" i="7"/>
  <c r="U67" i="7"/>
  <c r="U47" i="7"/>
  <c r="U46" i="7"/>
  <c r="U56" i="7"/>
  <c r="U59" i="7"/>
  <c r="U55" i="7"/>
  <c r="U44" i="7"/>
  <c r="W35" i="6"/>
  <c r="W31" i="6"/>
  <c r="W32" i="6" s="1"/>
  <c r="W36" i="6"/>
  <c r="W33" i="6"/>
  <c r="U34" i="7"/>
  <c r="T34" i="7"/>
  <c r="V34" i="7"/>
  <c r="B1" i="3"/>
  <c r="AB1" i="3" s="1"/>
  <c r="W52" i="6" l="1"/>
  <c r="W60" i="6"/>
  <c r="W68" i="6"/>
  <c r="W45" i="6"/>
  <c r="W53" i="6"/>
  <c r="W61" i="6"/>
  <c r="W69" i="6"/>
  <c r="W46" i="6"/>
  <c r="W54" i="6"/>
  <c r="W62" i="6"/>
  <c r="W70" i="6"/>
  <c r="W47" i="6"/>
  <c r="W55" i="6"/>
  <c r="W63" i="6"/>
  <c r="W71" i="6"/>
  <c r="W49" i="6"/>
  <c r="W57" i="6"/>
  <c r="W65" i="6"/>
  <c r="W50" i="6"/>
  <c r="W58" i="6"/>
  <c r="W66" i="6"/>
  <c r="W48" i="6"/>
  <c r="W51" i="6"/>
  <c r="W56" i="6"/>
  <c r="W59" i="6"/>
  <c r="W64" i="6"/>
  <c r="W44" i="6"/>
  <c r="W67" i="6"/>
  <c r="W34" i="6"/>
  <c r="B42" i="7"/>
  <c r="B1" i="6"/>
  <c r="B43" i="6" s="1"/>
  <c r="A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A2" i="3" l="1"/>
  <c r="A43" i="7"/>
  <c r="A77" i="7" s="1"/>
  <c r="E4" i="9" s="1"/>
  <c r="A3" i="6"/>
  <c r="A44" i="6" s="1"/>
  <c r="A76" i="6" s="1"/>
  <c r="G12" i="9" s="1"/>
  <c r="A67" i="7"/>
  <c r="A101" i="7" s="1"/>
  <c r="E5" i="9" s="1"/>
  <c r="A27" i="6"/>
  <c r="A68" i="6" s="1"/>
  <c r="A100" i="6" s="1"/>
  <c r="G4" i="9" s="1"/>
  <c r="A63" i="7"/>
  <c r="A97" i="7" s="1"/>
  <c r="E20" i="9" s="1"/>
  <c r="A23" i="6"/>
  <c r="A64" i="6" s="1"/>
  <c r="A96" i="6" s="1"/>
  <c r="G23" i="9" s="1"/>
  <c r="A59" i="7"/>
  <c r="A93" i="7" s="1"/>
  <c r="E28" i="9" s="1"/>
  <c r="A19" i="6"/>
  <c r="A60" i="6" s="1"/>
  <c r="A92" i="6" s="1"/>
  <c r="G24" i="9" s="1"/>
  <c r="A55" i="7"/>
  <c r="A89" i="7" s="1"/>
  <c r="E11" i="9" s="1"/>
  <c r="A15" i="6"/>
  <c r="A56" i="6" s="1"/>
  <c r="A88" i="6" s="1"/>
  <c r="G13" i="9" s="1"/>
  <c r="A51" i="7"/>
  <c r="A85" i="7" s="1"/>
  <c r="E9" i="9" s="1"/>
  <c r="A11" i="6"/>
  <c r="A52" i="6" s="1"/>
  <c r="A84" i="6" s="1"/>
  <c r="G8" i="9" s="1"/>
  <c r="A47" i="7"/>
  <c r="A81" i="7" s="1"/>
  <c r="E24" i="9" s="1"/>
  <c r="A7" i="6"/>
  <c r="A48" i="6" s="1"/>
  <c r="A80" i="6" s="1"/>
  <c r="G27" i="9" s="1"/>
  <c r="A70" i="7"/>
  <c r="A104" i="7" s="1"/>
  <c r="E15" i="9" s="1"/>
  <c r="A30" i="6"/>
  <c r="A71" i="6" s="1"/>
  <c r="A103" i="6" s="1"/>
  <c r="G14" i="9" s="1"/>
  <c r="A66" i="7"/>
  <c r="A100" i="7" s="1"/>
  <c r="E7" i="9" s="1"/>
  <c r="A26" i="6"/>
  <c r="A67" i="6" s="1"/>
  <c r="A99" i="6" s="1"/>
  <c r="G7" i="9" s="1"/>
  <c r="A62" i="7"/>
  <c r="A96" i="7" s="1"/>
  <c r="E13" i="9" s="1"/>
  <c r="A22" i="6"/>
  <c r="A63" i="6" s="1"/>
  <c r="A95" i="6" s="1"/>
  <c r="G11" i="9" s="1"/>
  <c r="A58" i="7"/>
  <c r="A92" i="7" s="1"/>
  <c r="E26" i="9" s="1"/>
  <c r="A18" i="6"/>
  <c r="A59" i="6" s="1"/>
  <c r="A91" i="6" s="1"/>
  <c r="G17" i="9" s="1"/>
  <c r="A54" i="7"/>
  <c r="A88" i="7" s="1"/>
  <c r="E18" i="9" s="1"/>
  <c r="A14" i="6"/>
  <c r="A55" i="6" s="1"/>
  <c r="A87" i="6" s="1"/>
  <c r="G19" i="9" s="1"/>
  <c r="A50" i="7"/>
  <c r="A84" i="7" s="1"/>
  <c r="E19" i="9" s="1"/>
  <c r="A10" i="6"/>
  <c r="A51" i="6" s="1"/>
  <c r="A83" i="6" s="1"/>
  <c r="G20" i="9" s="1"/>
  <c r="A46" i="7"/>
  <c r="A80" i="7" s="1"/>
  <c r="E12" i="9" s="1"/>
  <c r="A6" i="6"/>
  <c r="A47" i="6" s="1"/>
  <c r="A79" i="6" s="1"/>
  <c r="G9" i="9" s="1"/>
  <c r="A69" i="7"/>
  <c r="A103" i="7" s="1"/>
  <c r="E16" i="9" s="1"/>
  <c r="A29" i="6"/>
  <c r="A70" i="6" s="1"/>
  <c r="A102" i="6" s="1"/>
  <c r="G15" i="9" s="1"/>
  <c r="A65" i="7"/>
  <c r="A99" i="7" s="1"/>
  <c r="E17" i="9" s="1"/>
  <c r="A25" i="6"/>
  <c r="A66" i="6" s="1"/>
  <c r="A98" i="6" s="1"/>
  <c r="G16" i="9" s="1"/>
  <c r="A61" i="7"/>
  <c r="A95" i="7" s="1"/>
  <c r="E2" i="9" s="1"/>
  <c r="A21" i="6"/>
  <c r="A62" i="6" s="1"/>
  <c r="A94" i="6" s="1"/>
  <c r="G2" i="9" s="1"/>
  <c r="A57" i="7"/>
  <c r="A91" i="7" s="1"/>
  <c r="E29" i="9" s="1"/>
  <c r="A17" i="6"/>
  <c r="A58" i="6" s="1"/>
  <c r="A90" i="6" s="1"/>
  <c r="G26" i="9" s="1"/>
  <c r="A53" i="7"/>
  <c r="A87" i="7" s="1"/>
  <c r="E22" i="9" s="1"/>
  <c r="A13" i="6"/>
  <c r="A54" i="6" s="1"/>
  <c r="A86" i="6" s="1"/>
  <c r="G25" i="9" s="1"/>
  <c r="A49" i="7"/>
  <c r="A83" i="7" s="1"/>
  <c r="E10" i="9" s="1"/>
  <c r="A9" i="6"/>
  <c r="A50" i="6" s="1"/>
  <c r="A82" i="6" s="1"/>
  <c r="G10" i="9" s="1"/>
  <c r="A45" i="7"/>
  <c r="A79" i="7" s="1"/>
  <c r="E21" i="9" s="1"/>
  <c r="A5" i="6"/>
  <c r="A46" i="6" s="1"/>
  <c r="A78" i="6" s="1"/>
  <c r="G22" i="9" s="1"/>
  <c r="A68" i="7"/>
  <c r="A102" i="7" s="1"/>
  <c r="E8" i="9" s="1"/>
  <c r="A28" i="6"/>
  <c r="A69" i="6" s="1"/>
  <c r="A101" i="6" s="1"/>
  <c r="G6" i="9" s="1"/>
  <c r="A64" i="7"/>
  <c r="A98" i="7" s="1"/>
  <c r="E14" i="9" s="1"/>
  <c r="A24" i="6"/>
  <c r="A65" i="6" s="1"/>
  <c r="A97" i="6" s="1"/>
  <c r="G18" i="9" s="1"/>
  <c r="A60" i="7"/>
  <c r="A94" i="7" s="1"/>
  <c r="E27" i="9" s="1"/>
  <c r="A20" i="6"/>
  <c r="A61" i="6" s="1"/>
  <c r="A93" i="6" s="1"/>
  <c r="G29" i="9" s="1"/>
  <c r="A56" i="7"/>
  <c r="A90" i="7" s="1"/>
  <c r="E25" i="9" s="1"/>
  <c r="A16" i="6"/>
  <c r="A57" i="6" s="1"/>
  <c r="A89" i="6" s="1"/>
  <c r="G28" i="9" s="1"/>
  <c r="A52" i="7"/>
  <c r="A86" i="7" s="1"/>
  <c r="E3" i="9" s="1"/>
  <c r="A12" i="6"/>
  <c r="A53" i="6" s="1"/>
  <c r="A85" i="6" s="1"/>
  <c r="G3" i="9" s="1"/>
  <c r="A48" i="7"/>
  <c r="A82" i="7" s="1"/>
  <c r="E6" i="9" s="1"/>
  <c r="A8" i="6"/>
  <c r="A49" i="6" s="1"/>
  <c r="A81" i="6" s="1"/>
  <c r="G5" i="9" s="1"/>
  <c r="A44" i="7"/>
  <c r="A78" i="7" s="1"/>
  <c r="E23" i="9" s="1"/>
  <c r="A4" i="6"/>
  <c r="A45" i="6" s="1"/>
  <c r="A77" i="6" s="1"/>
  <c r="G21" i="9" s="1"/>
  <c r="B3" i="8"/>
  <c r="B2" i="7"/>
  <c r="B2" i="6" s="1"/>
  <c r="B31" i="8" l="1"/>
  <c r="B3" i="7"/>
  <c r="A26" i="8"/>
  <c r="A27" i="8"/>
  <c r="A28" i="8"/>
  <c r="A29" i="8"/>
  <c r="AB29" i="8" s="1"/>
  <c r="B14" i="9" s="1"/>
  <c r="A30" i="8"/>
  <c r="A16" i="8"/>
  <c r="A17" i="8"/>
  <c r="A18" i="8"/>
  <c r="AB18" i="8" s="1"/>
  <c r="B2" i="9" s="1"/>
  <c r="A19" i="8"/>
  <c r="A20" i="8"/>
  <c r="A21" i="8"/>
  <c r="A22" i="8"/>
  <c r="A23" i="8"/>
  <c r="AB26" i="8" s="1"/>
  <c r="B15" i="9" s="1"/>
  <c r="A24" i="8"/>
  <c r="A25" i="8"/>
  <c r="AB17" i="8" s="1"/>
  <c r="B26" i="9" s="1"/>
  <c r="A9" i="8"/>
  <c r="A10" i="8"/>
  <c r="A11" i="8"/>
  <c r="A12" i="8"/>
  <c r="A13" i="8"/>
  <c r="A14" i="8"/>
  <c r="A15" i="8"/>
  <c r="AB15" i="8" s="1"/>
  <c r="B17" i="9" s="1"/>
  <c r="A4" i="8"/>
  <c r="A5" i="8"/>
  <c r="A6" i="8"/>
  <c r="A7" i="8"/>
  <c r="AB20" i="8" s="1"/>
  <c r="B25" i="9" s="1"/>
  <c r="A8" i="8"/>
  <c r="A3" i="8"/>
  <c r="B36" i="7" l="1"/>
  <c r="Z28" i="8"/>
  <c r="Z9" i="8"/>
  <c r="Z24" i="8"/>
  <c r="Z22" i="8"/>
  <c r="Z23" i="8"/>
  <c r="Z19" i="8"/>
  <c r="Z18" i="8"/>
  <c r="Z15" i="8"/>
  <c r="Z11" i="8"/>
  <c r="Z25" i="8"/>
  <c r="Z13" i="8"/>
  <c r="Z14" i="8"/>
  <c r="Z6" i="8"/>
  <c r="Z17" i="8"/>
  <c r="Z20" i="8"/>
  <c r="Z7" i="8"/>
  <c r="Z10" i="8"/>
  <c r="Z5" i="8"/>
  <c r="Z27" i="8"/>
  <c r="Z8" i="8"/>
  <c r="Z12" i="8"/>
  <c r="Z29" i="8"/>
  <c r="Z21" i="8"/>
  <c r="Z4" i="8"/>
  <c r="Z30" i="8"/>
  <c r="Z16" i="8"/>
  <c r="Z26" i="8"/>
  <c r="Z3" i="8"/>
  <c r="B31" i="7"/>
  <c r="B3" i="6"/>
  <c r="B33" i="7"/>
  <c r="B35" i="7"/>
  <c r="AB19" i="8"/>
  <c r="B22" i="9" s="1"/>
  <c r="AB10" i="8"/>
  <c r="B19" i="9" s="1"/>
  <c r="AB23" i="8"/>
  <c r="B8" i="9" s="1"/>
  <c r="AB21" i="8"/>
  <c r="B4" i="9" s="1"/>
  <c r="AB22" i="8"/>
  <c r="B13" i="9" s="1"/>
  <c r="AB28" i="8"/>
  <c r="B3" i="9" s="1"/>
  <c r="AB24" i="8"/>
  <c r="B23" i="9" s="1"/>
  <c r="AB27" i="8"/>
  <c r="B20" i="9" s="1"/>
  <c r="AB16" i="8"/>
  <c r="B28" i="9" s="1"/>
  <c r="AB12" i="8"/>
  <c r="B6" i="9" s="1"/>
  <c r="AB8" i="8"/>
  <c r="B5" i="9" s="1"/>
  <c r="AB3" i="8"/>
  <c r="B9" i="9" s="1"/>
  <c r="AB11" i="8"/>
  <c r="B10" i="9" s="1"/>
  <c r="AB30" i="8"/>
  <c r="B12" i="9" s="1"/>
  <c r="AB9" i="8"/>
  <c r="B21" i="9" s="1"/>
  <c r="AB4" i="8"/>
  <c r="B27" i="9" s="1"/>
  <c r="AB6" i="8"/>
  <c r="B16" i="9" s="1"/>
  <c r="AB13" i="8"/>
  <c r="B29" i="9" s="1"/>
  <c r="AB14" i="8"/>
  <c r="B11" i="9" s="1"/>
  <c r="AB25" i="8"/>
  <c r="B24" i="9" s="1"/>
  <c r="AB7" i="8"/>
  <c r="B7" i="9" s="1"/>
  <c r="AB5" i="8"/>
  <c r="B18" i="9" s="1"/>
  <c r="T33" i="1"/>
  <c r="U33" i="1"/>
  <c r="W33" i="1"/>
  <c r="X33" i="1"/>
  <c r="Y33" i="1"/>
  <c r="T31" i="1"/>
  <c r="T32" i="1" s="1"/>
  <c r="U31" i="1"/>
  <c r="U32" i="1" s="1"/>
  <c r="W32" i="1"/>
  <c r="X31" i="1"/>
  <c r="X32" i="1" s="1"/>
  <c r="Y31" i="1"/>
  <c r="Y32" i="1" s="1"/>
  <c r="S31" i="1"/>
  <c r="S32" i="1" s="1"/>
  <c r="C32" i="1"/>
  <c r="D32" i="1"/>
  <c r="E32" i="1"/>
  <c r="F32" i="1"/>
  <c r="G32" i="1"/>
  <c r="H32" i="1"/>
  <c r="J32" i="1"/>
  <c r="K32" i="1"/>
  <c r="L32" i="1"/>
  <c r="M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49" i="7" l="1"/>
  <c r="B47" i="7"/>
  <c r="B53" i="7"/>
  <c r="B60" i="7"/>
  <c r="B50" i="7"/>
  <c r="B62" i="7"/>
  <c r="B70" i="7"/>
  <c r="B44" i="7"/>
  <c r="B52" i="7"/>
  <c r="B46" i="7"/>
  <c r="B65" i="7"/>
  <c r="B57" i="7"/>
  <c r="B45" i="7"/>
  <c r="B64" i="7"/>
  <c r="B54" i="7"/>
  <c r="B67" i="7"/>
  <c r="B48" i="7"/>
  <c r="B55" i="7"/>
  <c r="B61" i="7"/>
  <c r="B68" i="7"/>
  <c r="B51" i="7"/>
  <c r="B56" i="7"/>
  <c r="B63" i="7"/>
  <c r="B69" i="7"/>
  <c r="B59" i="7"/>
  <c r="B66" i="7"/>
  <c r="B58" i="7"/>
  <c r="B43" i="7"/>
  <c r="AE12" i="8"/>
  <c r="AF12" i="8"/>
  <c r="B32" i="7"/>
  <c r="B34" i="7" s="1"/>
  <c r="B35" i="6"/>
  <c r="B33" i="6"/>
  <c r="B31" i="6"/>
  <c r="B32" i="6" s="1"/>
  <c r="W34" i="1"/>
  <c r="D34" i="1"/>
  <c r="T34" i="1"/>
  <c r="C34" i="1"/>
  <c r="L34" i="1"/>
  <c r="Y34" i="1"/>
  <c r="U34" i="1"/>
  <c r="H34" i="1"/>
  <c r="E34" i="1"/>
  <c r="S34" i="1"/>
  <c r="X34" i="1"/>
  <c r="O34" i="1"/>
  <c r="Q34" i="1"/>
  <c r="P34" i="1"/>
  <c r="N34" i="1"/>
  <c r="R34" i="1"/>
  <c r="M34" i="1"/>
  <c r="K34" i="1"/>
  <c r="J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U64" i="6" l="1"/>
  <c r="U51" i="6"/>
  <c r="U57" i="6"/>
  <c r="U61" i="6"/>
  <c r="U70" i="6"/>
  <c r="U66" i="6"/>
  <c r="U47" i="6"/>
  <c r="U60" i="6"/>
  <c r="U59" i="6"/>
  <c r="U65" i="6"/>
  <c r="U68" i="6"/>
  <c r="U62" i="6"/>
  <c r="U54" i="6"/>
  <c r="U67" i="6"/>
  <c r="U55" i="6"/>
  <c r="U69" i="6"/>
  <c r="U56" i="6"/>
  <c r="U48" i="6"/>
  <c r="U46" i="6"/>
  <c r="U63" i="6"/>
  <c r="U52" i="6"/>
  <c r="U45" i="6"/>
  <c r="U71" i="6"/>
  <c r="U50" i="6"/>
  <c r="U49" i="6"/>
  <c r="U53" i="6"/>
  <c r="U58" i="6"/>
  <c r="E52" i="6"/>
  <c r="E60" i="6"/>
  <c r="E68" i="6"/>
  <c r="E45" i="6"/>
  <c r="E53" i="6"/>
  <c r="E61" i="6"/>
  <c r="E69" i="6"/>
  <c r="E46" i="6"/>
  <c r="E54" i="6"/>
  <c r="E62" i="6"/>
  <c r="E70" i="6"/>
  <c r="E47" i="6"/>
  <c r="E55" i="6"/>
  <c r="E63" i="6"/>
  <c r="E71" i="6"/>
  <c r="E49" i="6"/>
  <c r="E57" i="6"/>
  <c r="E65" i="6"/>
  <c r="E50" i="6"/>
  <c r="E58" i="6"/>
  <c r="E66" i="6"/>
  <c r="E64" i="6"/>
  <c r="E67" i="6"/>
  <c r="E44" i="6"/>
  <c r="E48" i="6"/>
  <c r="E51" i="6"/>
  <c r="E56" i="6"/>
  <c r="E59" i="6"/>
  <c r="C55" i="7"/>
  <c r="C52" i="7"/>
  <c r="C68" i="7"/>
  <c r="C53" i="7"/>
  <c r="C69" i="7"/>
  <c r="C60" i="7"/>
  <c r="C63" i="7"/>
  <c r="C51" i="7"/>
  <c r="C64" i="7"/>
  <c r="C59" i="7"/>
  <c r="C56" i="7"/>
  <c r="C62" i="7"/>
  <c r="C65" i="7"/>
  <c r="C44" i="7"/>
  <c r="C58" i="7"/>
  <c r="C70" i="7"/>
  <c r="C48" i="7"/>
  <c r="C43" i="7"/>
  <c r="C46" i="7"/>
  <c r="C67" i="7"/>
  <c r="C66" i="7"/>
  <c r="C45" i="7"/>
  <c r="C50" i="7"/>
  <c r="C49" i="7"/>
  <c r="C54" i="7"/>
  <c r="C61" i="7"/>
  <c r="C47" i="7"/>
  <c r="C57" i="7"/>
  <c r="N68" i="7"/>
  <c r="N63" i="7"/>
  <c r="N55" i="7"/>
  <c r="N58" i="7"/>
  <c r="N46" i="7"/>
  <c r="N62" i="7"/>
  <c r="N69" i="7"/>
  <c r="N60" i="7"/>
  <c r="N49" i="7"/>
  <c r="N52" i="7"/>
  <c r="N61" i="7"/>
  <c r="N65" i="7"/>
  <c r="N47" i="7"/>
  <c r="N51" i="7"/>
  <c r="N53" i="7"/>
  <c r="N70" i="7"/>
  <c r="N56" i="7"/>
  <c r="N50" i="7"/>
  <c r="N57" i="7"/>
  <c r="N45" i="7"/>
  <c r="N44" i="7"/>
  <c r="N67" i="7"/>
  <c r="N66" i="7"/>
  <c r="N59" i="7"/>
  <c r="N64" i="7"/>
  <c r="N54" i="7"/>
  <c r="N43" i="7"/>
  <c r="N48" i="7"/>
  <c r="D46" i="6"/>
  <c r="D55" i="6"/>
  <c r="D53" i="6"/>
  <c r="D66" i="6"/>
  <c r="D47" i="6"/>
  <c r="D71" i="6"/>
  <c r="D56" i="6"/>
  <c r="D67" i="6"/>
  <c r="D52" i="6"/>
  <c r="D51" i="6"/>
  <c r="D48" i="6"/>
  <c r="D69" i="6"/>
  <c r="D68" i="6"/>
  <c r="D44" i="6"/>
  <c r="D50" i="6"/>
  <c r="D60" i="6"/>
  <c r="D63" i="6"/>
  <c r="D64" i="6"/>
  <c r="D57" i="6"/>
  <c r="D62" i="6"/>
  <c r="D59" i="6"/>
  <c r="D49" i="6"/>
  <c r="D58" i="6"/>
  <c r="D54" i="6"/>
  <c r="D65" i="6"/>
  <c r="D70" i="6"/>
  <c r="D61" i="6"/>
  <c r="D45" i="6"/>
  <c r="E52" i="7"/>
  <c r="E54" i="7"/>
  <c r="E57" i="7"/>
  <c r="E51" i="7"/>
  <c r="E53" i="7"/>
  <c r="E60" i="7"/>
  <c r="E62" i="7"/>
  <c r="E65" i="7"/>
  <c r="E56" i="7"/>
  <c r="E49" i="7"/>
  <c r="E68" i="7"/>
  <c r="E70" i="7"/>
  <c r="E50" i="7"/>
  <c r="E59" i="7"/>
  <c r="E45" i="7"/>
  <c r="E47" i="7"/>
  <c r="E58" i="7"/>
  <c r="E55" i="7"/>
  <c r="E48" i="7"/>
  <c r="E66" i="7"/>
  <c r="E44" i="7"/>
  <c r="E61" i="7"/>
  <c r="E63" i="7"/>
  <c r="E64" i="7"/>
  <c r="E46" i="7"/>
  <c r="E69" i="7"/>
  <c r="E43" i="7"/>
  <c r="E67" i="7"/>
  <c r="V65" i="6"/>
  <c r="V62" i="6"/>
  <c r="V60" i="6"/>
  <c r="V58" i="6"/>
  <c r="V53" i="6"/>
  <c r="V64" i="6"/>
  <c r="V54" i="6"/>
  <c r="V52" i="6"/>
  <c r="V50" i="6"/>
  <c r="V56" i="6"/>
  <c r="V46" i="6"/>
  <c r="V71" i="6"/>
  <c r="V69" i="6"/>
  <c r="V59" i="6"/>
  <c r="V48" i="6"/>
  <c r="V61" i="6"/>
  <c r="V49" i="6"/>
  <c r="V67" i="6"/>
  <c r="V63" i="6"/>
  <c r="V45" i="6"/>
  <c r="V51" i="6"/>
  <c r="V47" i="6"/>
  <c r="V66" i="6"/>
  <c r="V55" i="6"/>
  <c r="V57" i="6"/>
  <c r="V70" i="6"/>
  <c r="V68" i="6"/>
  <c r="N51" i="6"/>
  <c r="N59" i="6"/>
  <c r="N47" i="6"/>
  <c r="N46" i="6"/>
  <c r="N66" i="6"/>
  <c r="N44" i="6"/>
  <c r="N70" i="6"/>
  <c r="N58" i="6"/>
  <c r="N52" i="6"/>
  <c r="N63" i="6"/>
  <c r="N62" i="6"/>
  <c r="N57" i="6"/>
  <c r="N55" i="6"/>
  <c r="N54" i="6"/>
  <c r="N69" i="6"/>
  <c r="N48" i="6"/>
  <c r="N53" i="6"/>
  <c r="N61" i="6"/>
  <c r="N49" i="6"/>
  <c r="N56" i="6"/>
  <c r="N65" i="6"/>
  <c r="N67" i="6"/>
  <c r="N64" i="6"/>
  <c r="N71" i="6"/>
  <c r="N68" i="6"/>
  <c r="N50" i="6"/>
  <c r="N45" i="6"/>
  <c r="N60" i="6"/>
  <c r="D60" i="7"/>
  <c r="D51" i="7"/>
  <c r="D64" i="7"/>
  <c r="D45" i="7"/>
  <c r="D56" i="7"/>
  <c r="D43" i="7"/>
  <c r="D55" i="7"/>
  <c r="D62" i="7"/>
  <c r="D63" i="7"/>
  <c r="D53" i="7"/>
  <c r="D68" i="7"/>
  <c r="D48" i="7"/>
  <c r="D52" i="7"/>
  <c r="D47" i="7"/>
  <c r="D49" i="7"/>
  <c r="D61" i="7"/>
  <c r="D67" i="7"/>
  <c r="D66" i="7"/>
  <c r="D54" i="7"/>
  <c r="D46" i="7"/>
  <c r="D59" i="7"/>
  <c r="D58" i="7"/>
  <c r="D65" i="7"/>
  <c r="D50" i="7"/>
  <c r="D44" i="7"/>
  <c r="D57" i="7"/>
  <c r="D70" i="7"/>
  <c r="D69" i="7"/>
  <c r="M46" i="6"/>
  <c r="M50" i="6"/>
  <c r="M54" i="6"/>
  <c r="M58" i="6"/>
  <c r="M62" i="6"/>
  <c r="M66" i="6"/>
  <c r="M70" i="6"/>
  <c r="M47" i="6"/>
  <c r="M51" i="6"/>
  <c r="M55" i="6"/>
  <c r="M59" i="6"/>
  <c r="M63" i="6"/>
  <c r="M67" i="6"/>
  <c r="M71" i="6"/>
  <c r="M48" i="6"/>
  <c r="M52" i="6"/>
  <c r="M56" i="6"/>
  <c r="M60" i="6"/>
  <c r="M64" i="6"/>
  <c r="M68" i="6"/>
  <c r="M44" i="6"/>
  <c r="M49" i="6"/>
  <c r="M65" i="6"/>
  <c r="M45" i="6"/>
  <c r="M53" i="6"/>
  <c r="M69" i="6"/>
  <c r="M61" i="6"/>
  <c r="M57" i="6"/>
  <c r="G46" i="6"/>
  <c r="G50" i="6"/>
  <c r="G47" i="6"/>
  <c r="G51" i="6"/>
  <c r="G55" i="6"/>
  <c r="G59" i="6"/>
  <c r="G63" i="6"/>
  <c r="G67" i="6"/>
  <c r="G71" i="6"/>
  <c r="G48" i="6"/>
  <c r="G52" i="6"/>
  <c r="G56" i="6"/>
  <c r="G60" i="6"/>
  <c r="G64" i="6"/>
  <c r="G68" i="6"/>
  <c r="G44" i="6"/>
  <c r="G54" i="6"/>
  <c r="G62" i="6"/>
  <c r="G70" i="6"/>
  <c r="G58" i="6"/>
  <c r="G53" i="6"/>
  <c r="G45" i="6"/>
  <c r="G57" i="6"/>
  <c r="G65" i="6"/>
  <c r="G49" i="6"/>
  <c r="G61" i="6"/>
  <c r="G69" i="6"/>
  <c r="G66" i="6"/>
  <c r="H59" i="7"/>
  <c r="H48" i="7"/>
  <c r="H64" i="7"/>
  <c r="H53" i="7"/>
  <c r="H69" i="7"/>
  <c r="H62" i="7"/>
  <c r="H54" i="7"/>
  <c r="H55" i="7"/>
  <c r="H60" i="7"/>
  <c r="H46" i="7"/>
  <c r="H47" i="7"/>
  <c r="H63" i="7"/>
  <c r="H52" i="7"/>
  <c r="H68" i="7"/>
  <c r="H57" i="7"/>
  <c r="H58" i="7"/>
  <c r="H44" i="7"/>
  <c r="H49" i="7"/>
  <c r="H66" i="7"/>
  <c r="H51" i="7"/>
  <c r="H67" i="7"/>
  <c r="H56" i="7"/>
  <c r="H45" i="7"/>
  <c r="H61" i="7"/>
  <c r="H70" i="7"/>
  <c r="H50" i="7"/>
  <c r="H65" i="7"/>
  <c r="U44" i="6"/>
  <c r="S66" i="6"/>
  <c r="S58" i="6"/>
  <c r="S69" i="6"/>
  <c r="S51" i="6"/>
  <c r="S60" i="6"/>
  <c r="S53" i="6"/>
  <c r="S47" i="6"/>
  <c r="S55" i="6"/>
  <c r="S63" i="6"/>
  <c r="S46" i="6"/>
  <c r="S62" i="6"/>
  <c r="S71" i="6"/>
  <c r="S48" i="6"/>
  <c r="S56" i="6"/>
  <c r="S64" i="6"/>
  <c r="S68" i="6"/>
  <c r="S49" i="6"/>
  <c r="S57" i="6"/>
  <c r="S65" i="6"/>
  <c r="S59" i="6"/>
  <c r="S54" i="6"/>
  <c r="S61" i="6"/>
  <c r="S50" i="6"/>
  <c r="S44" i="6"/>
  <c r="S67" i="6"/>
  <c r="S70" i="6"/>
  <c r="S52" i="6"/>
  <c r="S45" i="6"/>
  <c r="O60" i="6"/>
  <c r="O68" i="6"/>
  <c r="O57" i="6"/>
  <c r="O44" i="6"/>
  <c r="O54" i="6"/>
  <c r="O71" i="6"/>
  <c r="O58" i="6"/>
  <c r="O70" i="6"/>
  <c r="O56" i="6"/>
  <c r="O47" i="6"/>
  <c r="O53" i="6"/>
  <c r="O55" i="6"/>
  <c r="O50" i="6"/>
  <c r="O66" i="6"/>
  <c r="O46" i="6"/>
  <c r="O62" i="6"/>
  <c r="O45" i="6"/>
  <c r="O52" i="6"/>
  <c r="O67" i="6"/>
  <c r="O51" i="6"/>
  <c r="O49" i="6"/>
  <c r="O65" i="6"/>
  <c r="O59" i="6"/>
  <c r="O48" i="6"/>
  <c r="O64" i="6"/>
  <c r="O69" i="6"/>
  <c r="O61" i="6"/>
  <c r="O63" i="6"/>
  <c r="C64" i="6"/>
  <c r="C48" i="6"/>
  <c r="C63" i="6"/>
  <c r="C47" i="6"/>
  <c r="C54" i="6"/>
  <c r="C61" i="6"/>
  <c r="C71" i="6"/>
  <c r="C70" i="6"/>
  <c r="C66" i="6"/>
  <c r="C50" i="6"/>
  <c r="C65" i="6"/>
  <c r="C68" i="6"/>
  <c r="C52" i="6"/>
  <c r="C53" i="6"/>
  <c r="C44" i="6"/>
  <c r="C51" i="6"/>
  <c r="C49" i="6"/>
  <c r="C58" i="6"/>
  <c r="C69" i="6"/>
  <c r="C45" i="6"/>
  <c r="C60" i="6"/>
  <c r="C57" i="6"/>
  <c r="C59" i="6"/>
  <c r="C56" i="6"/>
  <c r="C67" i="6"/>
  <c r="C55" i="6"/>
  <c r="C62" i="6"/>
  <c r="C46" i="6"/>
  <c r="S44" i="7"/>
  <c r="S49" i="7"/>
  <c r="S56" i="7"/>
  <c r="S63" i="7"/>
  <c r="S52" i="7"/>
  <c r="S58" i="7"/>
  <c r="S68" i="7"/>
  <c r="S51" i="7"/>
  <c r="S45" i="7"/>
  <c r="S53" i="7"/>
  <c r="S59" i="7"/>
  <c r="S69" i="7"/>
  <c r="S54" i="7"/>
  <c r="S48" i="7"/>
  <c r="S46" i="7"/>
  <c r="S50" i="7"/>
  <c r="S55" i="7"/>
  <c r="S65" i="7"/>
  <c r="S64" i="7"/>
  <c r="S62" i="7"/>
  <c r="S47" i="7"/>
  <c r="S66" i="7"/>
  <c r="S57" i="7"/>
  <c r="S60" i="7"/>
  <c r="S43" i="7"/>
  <c r="S61" i="7"/>
  <c r="S70" i="7"/>
  <c r="S67" i="7"/>
  <c r="O63" i="7"/>
  <c r="O51" i="7"/>
  <c r="O47" i="7"/>
  <c r="O44" i="7"/>
  <c r="O56" i="7"/>
  <c r="O46" i="7"/>
  <c r="O68" i="7"/>
  <c r="O62" i="7"/>
  <c r="O48" i="7"/>
  <c r="O64" i="7"/>
  <c r="O60" i="7"/>
  <c r="O50" i="7"/>
  <c r="O59" i="7"/>
  <c r="O45" i="7"/>
  <c r="O70" i="7"/>
  <c r="O66" i="7"/>
  <c r="O57" i="7"/>
  <c r="O53" i="7"/>
  <c r="O54" i="7"/>
  <c r="O55" i="7"/>
  <c r="O61" i="7"/>
  <c r="O67" i="7"/>
  <c r="O52" i="7"/>
  <c r="O49" i="7"/>
  <c r="O69" i="7"/>
  <c r="O58" i="7"/>
  <c r="O65" i="7"/>
  <c r="K51" i="7"/>
  <c r="K67" i="7"/>
  <c r="K52" i="7"/>
  <c r="K68" i="7"/>
  <c r="K70" i="7"/>
  <c r="K49" i="7"/>
  <c r="K50" i="7"/>
  <c r="K47" i="7"/>
  <c r="K48" i="7"/>
  <c r="K62" i="7"/>
  <c r="K69" i="7"/>
  <c r="K55" i="7"/>
  <c r="K43" i="7"/>
  <c r="K56" i="7"/>
  <c r="K46" i="7"/>
  <c r="K57" i="7"/>
  <c r="K58" i="7"/>
  <c r="K61" i="7"/>
  <c r="K59" i="7"/>
  <c r="K44" i="7"/>
  <c r="K60" i="7"/>
  <c r="K54" i="7"/>
  <c r="K45" i="7"/>
  <c r="K65" i="7"/>
  <c r="K66" i="7"/>
  <c r="K63" i="7"/>
  <c r="K64" i="7"/>
  <c r="K53" i="7"/>
  <c r="G54" i="7"/>
  <c r="G70" i="7"/>
  <c r="G59" i="7"/>
  <c r="G48" i="7"/>
  <c r="G64" i="7"/>
  <c r="G43" i="7"/>
  <c r="G49" i="7"/>
  <c r="G55" i="7"/>
  <c r="G60" i="7"/>
  <c r="G57" i="7"/>
  <c r="G58" i="7"/>
  <c r="G47" i="7"/>
  <c r="G63" i="7"/>
  <c r="G52" i="7"/>
  <c r="G68" i="7"/>
  <c r="G45" i="7"/>
  <c r="G46" i="7"/>
  <c r="G62" i="7"/>
  <c r="G51" i="7"/>
  <c r="G67" i="7"/>
  <c r="G56" i="7"/>
  <c r="G53" i="7"/>
  <c r="G65" i="7"/>
  <c r="G61" i="7"/>
  <c r="G50" i="7"/>
  <c r="G66" i="7"/>
  <c r="G44" i="7"/>
  <c r="G69" i="7"/>
  <c r="K46" i="6"/>
  <c r="K50" i="6"/>
  <c r="K54" i="6"/>
  <c r="K58" i="6"/>
  <c r="K62" i="6"/>
  <c r="K66" i="6"/>
  <c r="K70" i="6"/>
  <c r="K47" i="6"/>
  <c r="K51" i="6"/>
  <c r="K55" i="6"/>
  <c r="K59" i="6"/>
  <c r="K63" i="6"/>
  <c r="K67" i="6"/>
  <c r="K71" i="6"/>
  <c r="K48" i="6"/>
  <c r="K52" i="6"/>
  <c r="K56" i="6"/>
  <c r="K60" i="6"/>
  <c r="K64" i="6"/>
  <c r="K68" i="6"/>
  <c r="K44" i="6"/>
  <c r="K57" i="6"/>
  <c r="K53" i="6"/>
  <c r="K45" i="6"/>
  <c r="K61" i="6"/>
  <c r="K69" i="6"/>
  <c r="K49" i="6"/>
  <c r="K65" i="6"/>
  <c r="L52" i="7"/>
  <c r="L68" i="7"/>
  <c r="L57" i="7"/>
  <c r="L51" i="7"/>
  <c r="L46" i="7"/>
  <c r="L55" i="7"/>
  <c r="L47" i="7"/>
  <c r="L56" i="7"/>
  <c r="L45" i="7"/>
  <c r="L61" i="7"/>
  <c r="L59" i="7"/>
  <c r="L54" i="7"/>
  <c r="L50" i="7"/>
  <c r="L63" i="7"/>
  <c r="L44" i="7"/>
  <c r="L60" i="7"/>
  <c r="L49" i="7"/>
  <c r="L65" i="7"/>
  <c r="L67" i="7"/>
  <c r="L62" i="7"/>
  <c r="L66" i="7"/>
  <c r="L43" i="7"/>
  <c r="L48" i="7"/>
  <c r="L64" i="7"/>
  <c r="L53" i="7"/>
  <c r="L69" i="7"/>
  <c r="L58" i="7"/>
  <c r="L70" i="7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48" i="6"/>
  <c r="L52" i="6"/>
  <c r="L56" i="6"/>
  <c r="L60" i="6"/>
  <c r="L64" i="6"/>
  <c r="L68" i="6"/>
  <c r="L44" i="6"/>
  <c r="L53" i="6"/>
  <c r="L69" i="6"/>
  <c r="L49" i="6"/>
  <c r="L57" i="6"/>
  <c r="L65" i="6"/>
  <c r="L45" i="6"/>
  <c r="L61" i="6"/>
  <c r="J46" i="6"/>
  <c r="J50" i="6"/>
  <c r="J54" i="6"/>
  <c r="J58" i="6"/>
  <c r="J62" i="6"/>
  <c r="J66" i="6"/>
  <c r="J70" i="6"/>
  <c r="J47" i="6"/>
  <c r="J51" i="6"/>
  <c r="J55" i="6"/>
  <c r="J59" i="6"/>
  <c r="J63" i="6"/>
  <c r="J67" i="6"/>
  <c r="J71" i="6"/>
  <c r="J48" i="6"/>
  <c r="J52" i="6"/>
  <c r="J56" i="6"/>
  <c r="J60" i="6"/>
  <c r="J64" i="6"/>
  <c r="J68" i="6"/>
  <c r="J44" i="6"/>
  <c r="J45" i="6"/>
  <c r="J61" i="6"/>
  <c r="J57" i="6"/>
  <c r="J49" i="6"/>
  <c r="J65" i="6"/>
  <c r="J53" i="6"/>
  <c r="J69" i="6"/>
  <c r="H46" i="6"/>
  <c r="H50" i="6"/>
  <c r="H54" i="6"/>
  <c r="H58" i="6"/>
  <c r="H62" i="6"/>
  <c r="H66" i="6"/>
  <c r="H70" i="6"/>
  <c r="H47" i="6"/>
  <c r="H51" i="6"/>
  <c r="H55" i="6"/>
  <c r="H59" i="6"/>
  <c r="H63" i="6"/>
  <c r="H67" i="6"/>
  <c r="H71" i="6"/>
  <c r="H48" i="6"/>
  <c r="H52" i="6"/>
  <c r="H56" i="6"/>
  <c r="H60" i="6"/>
  <c r="H64" i="6"/>
  <c r="H68" i="6"/>
  <c r="H44" i="6"/>
  <c r="H53" i="6"/>
  <c r="H69" i="6"/>
  <c r="H57" i="6"/>
  <c r="H65" i="6"/>
  <c r="H45" i="6"/>
  <c r="H61" i="6"/>
  <c r="H49" i="6"/>
  <c r="B65" i="6"/>
  <c r="B66" i="6"/>
  <c r="B53" i="6"/>
  <c r="B61" i="6"/>
  <c r="B55" i="6"/>
  <c r="B51" i="6"/>
  <c r="B59" i="6"/>
  <c r="B60" i="6"/>
  <c r="B56" i="6"/>
  <c r="B45" i="6"/>
  <c r="B70" i="6"/>
  <c r="B49" i="6"/>
  <c r="B46" i="6"/>
  <c r="B54" i="6"/>
  <c r="B62" i="6"/>
  <c r="B52" i="6"/>
  <c r="B63" i="6"/>
  <c r="B64" i="6"/>
  <c r="B57" i="6"/>
  <c r="B69" i="6"/>
  <c r="B71" i="6"/>
  <c r="B47" i="6"/>
  <c r="B58" i="6"/>
  <c r="B67" i="6"/>
  <c r="B50" i="6"/>
  <c r="B68" i="6"/>
  <c r="B48" i="6"/>
  <c r="R59" i="7"/>
  <c r="R54" i="7"/>
  <c r="R60" i="7"/>
  <c r="R58" i="7"/>
  <c r="R51" i="7"/>
  <c r="R67" i="7"/>
  <c r="R53" i="7"/>
  <c r="R52" i="7"/>
  <c r="R66" i="7"/>
  <c r="R46" i="7"/>
  <c r="R65" i="7"/>
  <c r="R56" i="7"/>
  <c r="R62" i="7"/>
  <c r="R69" i="7"/>
  <c r="R45" i="7"/>
  <c r="R68" i="7"/>
  <c r="R57" i="7"/>
  <c r="R50" i="7"/>
  <c r="R64" i="7"/>
  <c r="R47" i="7"/>
  <c r="R44" i="7"/>
  <c r="R55" i="7"/>
  <c r="R61" i="7"/>
  <c r="R48" i="7"/>
  <c r="R70" i="7"/>
  <c r="R43" i="7"/>
  <c r="R49" i="7"/>
  <c r="R63" i="7"/>
  <c r="J46" i="7"/>
  <c r="J62" i="7"/>
  <c r="J51" i="7"/>
  <c r="J67" i="7"/>
  <c r="J65" i="7"/>
  <c r="J52" i="7"/>
  <c r="J64" i="7"/>
  <c r="J69" i="7"/>
  <c r="J47" i="7"/>
  <c r="J44" i="7"/>
  <c r="J61" i="7"/>
  <c r="J50" i="7"/>
  <c r="J66" i="7"/>
  <c r="J55" i="7"/>
  <c r="J43" i="7"/>
  <c r="J56" i="7"/>
  <c r="J60" i="7"/>
  <c r="J45" i="7"/>
  <c r="J57" i="7"/>
  <c r="J54" i="7"/>
  <c r="J70" i="7"/>
  <c r="J59" i="7"/>
  <c r="J49" i="7"/>
  <c r="J68" i="7"/>
  <c r="J53" i="7"/>
  <c r="J58" i="7"/>
  <c r="J63" i="7"/>
  <c r="J48" i="7"/>
  <c r="F57" i="7"/>
  <c r="F46" i="7"/>
  <c r="F62" i="7"/>
  <c r="F47" i="7"/>
  <c r="F63" i="7"/>
  <c r="F60" i="7"/>
  <c r="F45" i="7"/>
  <c r="F61" i="7"/>
  <c r="F50" i="7"/>
  <c r="F66" i="7"/>
  <c r="F51" i="7"/>
  <c r="F67" i="7"/>
  <c r="F52" i="7"/>
  <c r="F56" i="7"/>
  <c r="F49" i="7"/>
  <c r="F65" i="7"/>
  <c r="F54" i="7"/>
  <c r="F70" i="7"/>
  <c r="F55" i="7"/>
  <c r="F48" i="7"/>
  <c r="F68" i="7"/>
  <c r="F53" i="7"/>
  <c r="F69" i="7"/>
  <c r="F58" i="7"/>
  <c r="F43" i="7"/>
  <c r="F59" i="7"/>
  <c r="F64" i="7"/>
  <c r="F44" i="7"/>
  <c r="Q68" i="6"/>
  <c r="Q49" i="6"/>
  <c r="Q65" i="6"/>
  <c r="Q71" i="6"/>
  <c r="Q56" i="6"/>
  <c r="Q70" i="6"/>
  <c r="Q46" i="6"/>
  <c r="Q62" i="6"/>
  <c r="Q52" i="6"/>
  <c r="Q59" i="6"/>
  <c r="Q51" i="6"/>
  <c r="Q53" i="6"/>
  <c r="Q50" i="6"/>
  <c r="Q66" i="6"/>
  <c r="Q47" i="6"/>
  <c r="Q45" i="6"/>
  <c r="Q61" i="6"/>
  <c r="Q60" i="6"/>
  <c r="Q69" i="6"/>
  <c r="Q58" i="6"/>
  <c r="Q44" i="6"/>
  <c r="Q55" i="6"/>
  <c r="Q64" i="6"/>
  <c r="Q48" i="6"/>
  <c r="Q63" i="6"/>
  <c r="Q57" i="6"/>
  <c r="Q54" i="6"/>
  <c r="Q67" i="6"/>
  <c r="I46" i="6"/>
  <c r="I50" i="6"/>
  <c r="I54" i="6"/>
  <c r="I58" i="6"/>
  <c r="I62" i="6"/>
  <c r="I66" i="6"/>
  <c r="I70" i="6"/>
  <c r="I47" i="6"/>
  <c r="I51" i="6"/>
  <c r="I55" i="6"/>
  <c r="I59" i="6"/>
  <c r="I63" i="6"/>
  <c r="I67" i="6"/>
  <c r="I71" i="6"/>
  <c r="I48" i="6"/>
  <c r="I52" i="6"/>
  <c r="I56" i="6"/>
  <c r="I60" i="6"/>
  <c r="I64" i="6"/>
  <c r="I68" i="6"/>
  <c r="I44" i="6"/>
  <c r="I49" i="6"/>
  <c r="I65" i="6"/>
  <c r="I61" i="6"/>
  <c r="I53" i="6"/>
  <c r="I69" i="6"/>
  <c r="I45" i="6"/>
  <c r="I57" i="6"/>
  <c r="P46" i="7"/>
  <c r="P64" i="7"/>
  <c r="P67" i="7"/>
  <c r="P43" i="7"/>
  <c r="P61" i="7"/>
  <c r="P51" i="7"/>
  <c r="P52" i="7"/>
  <c r="P70" i="7"/>
  <c r="P58" i="7"/>
  <c r="P60" i="7"/>
  <c r="P59" i="7"/>
  <c r="P47" i="7"/>
  <c r="P50" i="7"/>
  <c r="P56" i="7"/>
  <c r="P53" i="7"/>
  <c r="P63" i="7"/>
  <c r="P45" i="7"/>
  <c r="P68" i="7"/>
  <c r="P55" i="7"/>
  <c r="P49" i="7"/>
  <c r="P48" i="7"/>
  <c r="P66" i="7"/>
  <c r="P62" i="7"/>
  <c r="P54" i="7"/>
  <c r="P65" i="7"/>
  <c r="P57" i="7"/>
  <c r="P69" i="7"/>
  <c r="P44" i="7"/>
  <c r="V44" i="6"/>
  <c r="T71" i="6"/>
  <c r="T47" i="6"/>
  <c r="T70" i="6"/>
  <c r="T51" i="6"/>
  <c r="T59" i="6"/>
  <c r="T66" i="6"/>
  <c r="T55" i="6"/>
  <c r="T48" i="6"/>
  <c r="T63" i="6"/>
  <c r="T62" i="6"/>
  <c r="T52" i="6"/>
  <c r="T44" i="6"/>
  <c r="T46" i="6"/>
  <c r="T49" i="6"/>
  <c r="T57" i="6"/>
  <c r="T65" i="6"/>
  <c r="T45" i="6"/>
  <c r="T50" i="6"/>
  <c r="T56" i="6"/>
  <c r="T64" i="6"/>
  <c r="T69" i="6"/>
  <c r="T60" i="6"/>
  <c r="T53" i="6"/>
  <c r="T61" i="6"/>
  <c r="T54" i="6"/>
  <c r="T67" i="6"/>
  <c r="T68" i="6"/>
  <c r="T58" i="6"/>
  <c r="R61" i="6"/>
  <c r="R62" i="6"/>
  <c r="R45" i="6"/>
  <c r="R48" i="6"/>
  <c r="R56" i="6"/>
  <c r="R64" i="6"/>
  <c r="R44" i="6"/>
  <c r="R53" i="6"/>
  <c r="R58" i="6"/>
  <c r="R59" i="6"/>
  <c r="R52" i="6"/>
  <c r="R60" i="6"/>
  <c r="R54" i="6"/>
  <c r="R46" i="6"/>
  <c r="R71" i="6"/>
  <c r="R67" i="6"/>
  <c r="R69" i="6"/>
  <c r="R50" i="6"/>
  <c r="R66" i="6"/>
  <c r="R68" i="6"/>
  <c r="R49" i="6"/>
  <c r="R57" i="6"/>
  <c r="R65" i="6"/>
  <c r="R70" i="6"/>
  <c r="R47" i="6"/>
  <c r="R55" i="6"/>
  <c r="R63" i="6"/>
  <c r="R51" i="6"/>
  <c r="P53" i="6"/>
  <c r="P58" i="6"/>
  <c r="P66" i="6"/>
  <c r="P51" i="6"/>
  <c r="P59" i="6"/>
  <c r="P60" i="6"/>
  <c r="P50" i="6"/>
  <c r="P46" i="6"/>
  <c r="P44" i="6"/>
  <c r="P45" i="6"/>
  <c r="P61" i="6"/>
  <c r="P52" i="6"/>
  <c r="P47" i="6"/>
  <c r="P69" i="6"/>
  <c r="P70" i="6"/>
  <c r="P48" i="6"/>
  <c r="P56" i="6"/>
  <c r="P64" i="6"/>
  <c r="P54" i="6"/>
  <c r="P62" i="6"/>
  <c r="P67" i="6"/>
  <c r="P55" i="6"/>
  <c r="P68" i="6"/>
  <c r="P49" i="6"/>
  <c r="P57" i="6"/>
  <c r="P65" i="6"/>
  <c r="P71" i="6"/>
  <c r="P63" i="6"/>
  <c r="F47" i="6"/>
  <c r="F51" i="6"/>
  <c r="F55" i="6"/>
  <c r="F59" i="6"/>
  <c r="F63" i="6"/>
  <c r="F67" i="6"/>
  <c r="F71" i="6"/>
  <c r="F48" i="6"/>
  <c r="F52" i="6"/>
  <c r="F56" i="6"/>
  <c r="F60" i="6"/>
  <c r="F64" i="6"/>
  <c r="F68" i="6"/>
  <c r="F50" i="6"/>
  <c r="F58" i="6"/>
  <c r="F66" i="6"/>
  <c r="F54" i="6"/>
  <c r="F49" i="6"/>
  <c r="F45" i="6"/>
  <c r="F53" i="6"/>
  <c r="F61" i="6"/>
  <c r="F69" i="6"/>
  <c r="F46" i="6"/>
  <c r="F70" i="6"/>
  <c r="F57" i="6"/>
  <c r="F62" i="6"/>
  <c r="F65" i="6"/>
  <c r="F44" i="6"/>
  <c r="Q65" i="7"/>
  <c r="Q51" i="7"/>
  <c r="Q47" i="7"/>
  <c r="Q63" i="7"/>
  <c r="Q55" i="7"/>
  <c r="Q62" i="7"/>
  <c r="Q69" i="7"/>
  <c r="Q50" i="7"/>
  <c r="Q49" i="7"/>
  <c r="Q45" i="7"/>
  <c r="Q70" i="7"/>
  <c r="Q52" i="7"/>
  <c r="Q53" i="7"/>
  <c r="Q60" i="7"/>
  <c r="Q68" i="7"/>
  <c r="Q58" i="7"/>
  <c r="Q43" i="7"/>
  <c r="Q67" i="7"/>
  <c r="Q64" i="7"/>
  <c r="Q66" i="7"/>
  <c r="Q46" i="7"/>
  <c r="Q54" i="7"/>
  <c r="Q61" i="7"/>
  <c r="Q57" i="7"/>
  <c r="Q44" i="7"/>
  <c r="Q48" i="7"/>
  <c r="Q59" i="7"/>
  <c r="Q56" i="7"/>
  <c r="M45" i="7"/>
  <c r="M61" i="7"/>
  <c r="M50" i="7"/>
  <c r="M66" i="7"/>
  <c r="M64" i="7"/>
  <c r="M59" i="7"/>
  <c r="M44" i="7"/>
  <c r="M49" i="7"/>
  <c r="M65" i="7"/>
  <c r="M54" i="7"/>
  <c r="M70" i="7"/>
  <c r="M47" i="7"/>
  <c r="M67" i="7"/>
  <c r="M52" i="7"/>
  <c r="M53" i="7"/>
  <c r="M69" i="7"/>
  <c r="M58" i="7"/>
  <c r="M48" i="7"/>
  <c r="M63" i="7"/>
  <c r="M43" i="7"/>
  <c r="M60" i="7"/>
  <c r="M57" i="7"/>
  <c r="M46" i="7"/>
  <c r="M62" i="7"/>
  <c r="M56" i="7"/>
  <c r="M51" i="7"/>
  <c r="M55" i="7"/>
  <c r="M68" i="7"/>
  <c r="I56" i="7"/>
  <c r="I57" i="7"/>
  <c r="I46" i="7"/>
  <c r="I62" i="7"/>
  <c r="I60" i="7"/>
  <c r="I51" i="7"/>
  <c r="I64" i="7"/>
  <c r="I44" i="7"/>
  <c r="I45" i="7"/>
  <c r="I50" i="7"/>
  <c r="I66" i="7"/>
  <c r="I63" i="7"/>
  <c r="I53" i="7"/>
  <c r="I69" i="7"/>
  <c r="I43" i="7"/>
  <c r="I61" i="7"/>
  <c r="I68" i="7"/>
  <c r="I47" i="7"/>
  <c r="I48" i="7"/>
  <c r="I49" i="7"/>
  <c r="I65" i="7"/>
  <c r="I54" i="7"/>
  <c r="I70" i="7"/>
  <c r="I67" i="7"/>
  <c r="I59" i="7"/>
  <c r="I52" i="7"/>
  <c r="I58" i="7"/>
  <c r="I55" i="7"/>
  <c r="B44" i="6"/>
  <c r="H43" i="7"/>
  <c r="O43" i="7"/>
  <c r="Z34" i="1"/>
  <c r="B34" i="6"/>
  <c r="L34" i="7"/>
  <c r="M34" i="7"/>
  <c r="I34" i="7"/>
  <c r="I34" i="6"/>
  <c r="K34" i="6"/>
  <c r="D34" i="6"/>
  <c r="P34" i="6"/>
  <c r="R34" i="6"/>
  <c r="T34" i="6"/>
  <c r="N34" i="6"/>
  <c r="H34" i="6"/>
  <c r="O34" i="6"/>
  <c r="C34" i="6"/>
  <c r="L34" i="6"/>
  <c r="Q34" i="6"/>
  <c r="E34" i="6"/>
  <c r="G34" i="6"/>
  <c r="M34" i="6"/>
  <c r="J34" i="6"/>
  <c r="F34" i="6"/>
  <c r="S34" i="6"/>
  <c r="V34" i="6"/>
  <c r="U34" i="6"/>
  <c r="AB34" i="1"/>
  <c r="AA34" i="1"/>
  <c r="G34" i="7"/>
  <c r="S34" i="7"/>
  <c r="O34" i="7"/>
  <c r="Q34" i="7"/>
  <c r="P34" i="7"/>
  <c r="J34" i="7"/>
  <c r="N34" i="7"/>
  <c r="R34" i="7"/>
  <c r="H34" i="7"/>
  <c r="K34" i="7"/>
  <c r="D34" i="7"/>
  <c r="F34" i="7"/>
  <c r="E34" i="7"/>
  <c r="C34" i="7"/>
  <c r="AB62" i="7" l="1"/>
  <c r="AC62" i="7" s="1"/>
  <c r="AA44" i="6"/>
  <c r="AB47" i="7"/>
  <c r="AC47" i="7" s="1"/>
  <c r="AB60" i="7"/>
  <c r="AC60" i="7" s="1"/>
  <c r="AB64" i="7"/>
  <c r="AC64" i="7" s="1"/>
  <c r="AB55" i="7"/>
  <c r="AC55" i="7" s="1"/>
  <c r="AB63" i="7"/>
  <c r="AC63" i="7" s="1"/>
  <c r="AB50" i="7"/>
  <c r="AC50" i="7" s="1"/>
  <c r="AB46" i="7"/>
  <c r="AC46" i="7" s="1"/>
  <c r="AB67" i="7"/>
  <c r="AC67" i="7" s="1"/>
  <c r="AB70" i="7"/>
  <c r="AC70" i="7" s="1"/>
  <c r="AB51" i="7"/>
  <c r="AC51" i="7" s="1"/>
  <c r="AB45" i="7"/>
  <c r="AC45" i="7" s="1"/>
  <c r="AB58" i="7"/>
  <c r="AC58" i="7" s="1"/>
  <c r="AB68" i="7"/>
  <c r="AC68" i="7" s="1"/>
  <c r="AB59" i="7"/>
  <c r="AC59" i="7" s="1"/>
  <c r="AB54" i="7"/>
  <c r="AC54" i="7" s="1"/>
  <c r="AB66" i="7"/>
  <c r="AC66" i="7" s="1"/>
  <c r="AB48" i="7"/>
  <c r="AC48" i="7" s="1"/>
  <c r="AB44" i="7"/>
  <c r="AC44" i="7" s="1"/>
  <c r="AB56" i="7"/>
  <c r="AC56" i="7" s="1"/>
  <c r="AB43" i="7"/>
  <c r="AC43" i="7" s="1"/>
  <c r="AB52" i="7"/>
  <c r="AC52" i="7" s="1"/>
  <c r="AA57" i="6"/>
  <c r="AB57" i="6" s="1"/>
  <c r="AA59" i="6"/>
  <c r="AB59" i="6" s="1"/>
  <c r="AA47" i="6"/>
  <c r="AB47" i="6" s="1"/>
  <c r="AA54" i="6"/>
  <c r="AB54" i="6" s="1"/>
  <c r="AA45" i="6"/>
  <c r="AB45" i="6" s="1"/>
  <c r="AA51" i="6"/>
  <c r="AB51" i="6" s="1"/>
  <c r="AA66" i="6"/>
  <c r="AB66" i="6" s="1"/>
  <c r="B98" i="6" s="1"/>
  <c r="AB49" i="7"/>
  <c r="AC49" i="7" s="1"/>
  <c r="AB65" i="7"/>
  <c r="AC65" i="7" s="1"/>
  <c r="AB53" i="7"/>
  <c r="AC53" i="7" s="1"/>
  <c r="AA60" i="6"/>
  <c r="AB60" i="6" s="1"/>
  <c r="AA52" i="6"/>
  <c r="AB52" i="6" s="1"/>
  <c r="AA64" i="6"/>
  <c r="AB64" i="6" s="1"/>
  <c r="AA58" i="6"/>
  <c r="AB58" i="6" s="1"/>
  <c r="AA70" i="6"/>
  <c r="AB70" i="6" s="1"/>
  <c r="AA48" i="6"/>
  <c r="AB48" i="6" s="1"/>
  <c r="AA50" i="6"/>
  <c r="AB50" i="6" s="1"/>
  <c r="AA71" i="6"/>
  <c r="AB71" i="6" s="1"/>
  <c r="AA63" i="6"/>
  <c r="AB63" i="6" s="1"/>
  <c r="AA46" i="6"/>
  <c r="AB46" i="6" s="1"/>
  <c r="AA55" i="6"/>
  <c r="AB55" i="6" s="1"/>
  <c r="AA65" i="6"/>
  <c r="AB65" i="6" s="1"/>
  <c r="AB57" i="7"/>
  <c r="AC57" i="7" s="1"/>
  <c r="AA56" i="6"/>
  <c r="AB56" i="6" s="1"/>
  <c r="AA68" i="6"/>
  <c r="AB68" i="6" s="1"/>
  <c r="AA62" i="6"/>
  <c r="AB62" i="6" s="1"/>
  <c r="AA53" i="6"/>
  <c r="AB53" i="6" s="1"/>
  <c r="AA67" i="6"/>
  <c r="AB67" i="6" s="1"/>
  <c r="AA69" i="6"/>
  <c r="AB69" i="6" s="1"/>
  <c r="AA49" i="6"/>
  <c r="AB49" i="6" s="1"/>
  <c r="AA61" i="6"/>
  <c r="AB61" i="6" s="1"/>
  <c r="AB61" i="7"/>
  <c r="AC61" i="7" s="1"/>
  <c r="AB69" i="7"/>
  <c r="AC69" i="7" s="1"/>
  <c r="AB44" i="6"/>
  <c r="AG12" i="8"/>
  <c r="AA3" i="8" s="1"/>
  <c r="B76" i="6" l="1"/>
  <c r="AB73" i="6"/>
  <c r="AC66" i="6" s="1"/>
  <c r="AC72" i="7"/>
  <c r="AD43" i="7" s="1"/>
  <c r="B99" i="6"/>
  <c r="B78" i="6"/>
  <c r="B93" i="6"/>
  <c r="B85" i="6"/>
  <c r="B95" i="6"/>
  <c r="B102" i="6"/>
  <c r="B92" i="6"/>
  <c r="B79" i="6"/>
  <c r="B88" i="6"/>
  <c r="B80" i="6"/>
  <c r="B86" i="6"/>
  <c r="B81" i="6"/>
  <c r="B94" i="6"/>
  <c r="B97" i="6"/>
  <c r="B103" i="6"/>
  <c r="B90" i="6"/>
  <c r="B83" i="6"/>
  <c r="B91" i="6"/>
  <c r="B84" i="6"/>
  <c r="B101" i="6"/>
  <c r="B100" i="6"/>
  <c r="B87" i="6"/>
  <c r="B82" i="6"/>
  <c r="B96" i="6"/>
  <c r="B77" i="6"/>
  <c r="B89" i="6"/>
  <c r="AC3" i="8"/>
  <c r="D9" i="9" s="1"/>
  <c r="AA30" i="8"/>
  <c r="AA17" i="8"/>
  <c r="AA19" i="8"/>
  <c r="AA5" i="8"/>
  <c r="AA20" i="8"/>
  <c r="AA21" i="8"/>
  <c r="AA13" i="8"/>
  <c r="AA23" i="8"/>
  <c r="AA14" i="8"/>
  <c r="AA16" i="8"/>
  <c r="AA6" i="8"/>
  <c r="AA8" i="8"/>
  <c r="AA25" i="8"/>
  <c r="AA9" i="8"/>
  <c r="AA12" i="8"/>
  <c r="AA4" i="8"/>
  <c r="AA26" i="8"/>
  <c r="AA11" i="8"/>
  <c r="AA24" i="8"/>
  <c r="AA15" i="8"/>
  <c r="AA28" i="8"/>
  <c r="AA27" i="8"/>
  <c r="AA10" i="8"/>
  <c r="AA29" i="8"/>
  <c r="AA18" i="8"/>
  <c r="AA7" i="8"/>
  <c r="AA22" i="8"/>
  <c r="AC22" i="8" s="1"/>
  <c r="D13" i="9" s="1"/>
  <c r="AD69" i="7" l="1"/>
  <c r="AD70" i="7"/>
  <c r="AD53" i="7"/>
  <c r="AD54" i="7"/>
  <c r="AD65" i="7"/>
  <c r="AD66" i="7"/>
  <c r="AD50" i="7"/>
  <c r="AD67" i="7"/>
  <c r="AD55" i="7"/>
  <c r="AD52" i="7"/>
  <c r="AD58" i="7"/>
  <c r="AD46" i="7"/>
  <c r="AD57" i="7"/>
  <c r="AD56" i="7"/>
  <c r="AD60" i="7"/>
  <c r="AD68" i="7"/>
  <c r="AD62" i="7"/>
  <c r="AD47" i="7"/>
  <c r="AD51" i="7"/>
  <c r="AD49" i="7"/>
  <c r="AD63" i="7"/>
  <c r="AD64" i="7"/>
  <c r="AC52" i="6"/>
  <c r="C84" i="6" s="1"/>
  <c r="AD45" i="7"/>
  <c r="AD44" i="7"/>
  <c r="AD59" i="7"/>
  <c r="AD61" i="7"/>
  <c r="AD48" i="7"/>
  <c r="AC46" i="6"/>
  <c r="C78" i="6" s="1"/>
  <c r="AC68" i="6"/>
  <c r="C100" i="6" s="1"/>
  <c r="AC62" i="6"/>
  <c r="C94" i="6" s="1"/>
  <c r="AC53" i="6"/>
  <c r="C85" i="6" s="1"/>
  <c r="AC50" i="6"/>
  <c r="AC71" i="6"/>
  <c r="C103" i="6" s="1"/>
  <c r="AC48" i="6"/>
  <c r="C80" i="6" s="1"/>
  <c r="AC44" i="6"/>
  <c r="C76" i="6" s="1"/>
  <c r="AC45" i="6"/>
  <c r="C77" i="6" s="1"/>
  <c r="AC51" i="6"/>
  <c r="C83" i="6" s="1"/>
  <c r="AC70" i="6"/>
  <c r="C102" i="6" s="1"/>
  <c r="AC47" i="6"/>
  <c r="C79" i="6" s="1"/>
  <c r="C82" i="6"/>
  <c r="C98" i="6"/>
  <c r="AC54" i="6"/>
  <c r="AC56" i="6"/>
  <c r="AC60" i="6"/>
  <c r="AC63" i="6"/>
  <c r="AC61" i="6"/>
  <c r="AC67" i="6"/>
  <c r="AC57" i="6"/>
  <c r="AC64" i="6"/>
  <c r="AC55" i="6"/>
  <c r="AC69" i="6"/>
  <c r="AC59" i="6"/>
  <c r="AC58" i="6"/>
  <c r="AC65" i="6"/>
  <c r="AC49" i="6"/>
  <c r="AD3" i="8"/>
  <c r="AC18" i="8"/>
  <c r="D2" i="9" s="1"/>
  <c r="AD18" i="8"/>
  <c r="AC26" i="8"/>
  <c r="D15" i="9" s="1"/>
  <c r="AD26" i="8"/>
  <c r="AC14" i="8"/>
  <c r="D11" i="9" s="1"/>
  <c r="AD14" i="8"/>
  <c r="AD22" i="8"/>
  <c r="AC15" i="8"/>
  <c r="D17" i="9" s="1"/>
  <c r="AD15" i="8"/>
  <c r="AC23" i="8"/>
  <c r="D8" i="9" s="1"/>
  <c r="AD23" i="8"/>
  <c r="AC30" i="8"/>
  <c r="D12" i="9" s="1"/>
  <c r="AD30" i="8"/>
  <c r="AC12" i="8"/>
  <c r="D6" i="9" s="1"/>
  <c r="AD12" i="8"/>
  <c r="AC20" i="8"/>
  <c r="D25" i="9" s="1"/>
  <c r="AD20" i="8"/>
  <c r="AC28" i="8"/>
  <c r="D3" i="9" s="1"/>
  <c r="AD28" i="8"/>
  <c r="AC25" i="8"/>
  <c r="D24" i="9" s="1"/>
  <c r="AD25" i="8"/>
  <c r="AC19" i="8"/>
  <c r="D22" i="9" s="1"/>
  <c r="AD19" i="8"/>
  <c r="AC29" i="8"/>
  <c r="D14" i="9" s="1"/>
  <c r="AD29" i="8"/>
  <c r="AC4" i="8"/>
  <c r="D27" i="9" s="1"/>
  <c r="AD4" i="8"/>
  <c r="AC8" i="8"/>
  <c r="D5" i="9" s="1"/>
  <c r="AD8" i="8"/>
  <c r="AC21" i="8"/>
  <c r="D4" i="9" s="1"/>
  <c r="AD21" i="8"/>
  <c r="AC17" i="8"/>
  <c r="D26" i="9" s="1"/>
  <c r="AD17" i="8"/>
  <c r="AC10" i="8"/>
  <c r="D19" i="9" s="1"/>
  <c r="AD10" i="8"/>
  <c r="AC24" i="8"/>
  <c r="D23" i="9" s="1"/>
  <c r="AD24" i="8"/>
  <c r="AC6" i="8"/>
  <c r="D16" i="9" s="1"/>
  <c r="AD6" i="8"/>
  <c r="AC13" i="8"/>
  <c r="D29" i="9" s="1"/>
  <c r="AD13" i="8"/>
  <c r="AC7" i="8"/>
  <c r="D7" i="9" s="1"/>
  <c r="AD7" i="8"/>
  <c r="AC27" i="8"/>
  <c r="D20" i="9" s="1"/>
  <c r="AD27" i="8"/>
  <c r="AC11" i="8"/>
  <c r="D10" i="9" s="1"/>
  <c r="AD11" i="8"/>
  <c r="AC9" i="8"/>
  <c r="D21" i="9" s="1"/>
  <c r="AD9" i="8"/>
  <c r="AC16" i="8"/>
  <c r="D28" i="9" s="1"/>
  <c r="AD16" i="8"/>
  <c r="AC5" i="8"/>
  <c r="D18" i="9" s="1"/>
  <c r="AD5" i="8"/>
  <c r="I2" i="9" l="1"/>
  <c r="J2" i="9"/>
  <c r="AD73" i="7"/>
  <c r="AE43" i="7" s="1"/>
  <c r="B77" i="7" s="1"/>
  <c r="F4" i="9" s="1"/>
  <c r="C91" i="6"/>
  <c r="C89" i="6"/>
  <c r="C92" i="6"/>
  <c r="C96" i="6"/>
  <c r="C81" i="6"/>
  <c r="C101" i="6"/>
  <c r="C99" i="6"/>
  <c r="C88" i="6"/>
  <c r="C90" i="6"/>
  <c r="C95" i="6"/>
  <c r="C97" i="6"/>
  <c r="C87" i="6"/>
  <c r="C93" i="6"/>
  <c r="C86" i="6"/>
  <c r="AC74" i="6"/>
  <c r="K2" i="9" l="1"/>
  <c r="L2" i="9"/>
  <c r="AE64" i="7"/>
  <c r="B98" i="7" s="1"/>
  <c r="F14" i="9" s="1"/>
  <c r="AE65" i="7"/>
  <c r="B99" i="7" s="1"/>
  <c r="F17" i="9" s="1"/>
  <c r="AE67" i="7"/>
  <c r="B101" i="7" s="1"/>
  <c r="F5" i="9" s="1"/>
  <c r="AE50" i="7"/>
  <c r="B84" i="7" s="1"/>
  <c r="F19" i="9" s="1"/>
  <c r="AE47" i="7"/>
  <c r="B81" i="7" s="1"/>
  <c r="F24" i="9" s="1"/>
  <c r="AE56" i="7"/>
  <c r="B90" i="7" s="1"/>
  <c r="F25" i="9" s="1"/>
  <c r="AE53" i="7"/>
  <c r="B87" i="7" s="1"/>
  <c r="F22" i="9" s="1"/>
  <c r="AE59" i="7"/>
  <c r="B93" i="7" s="1"/>
  <c r="F28" i="9" s="1"/>
  <c r="AE61" i="7"/>
  <c r="B95" i="7" s="1"/>
  <c r="F2" i="9" s="1"/>
  <c r="AE49" i="7"/>
  <c r="B83" i="7" s="1"/>
  <c r="F10" i="9" s="1"/>
  <c r="AE52" i="7"/>
  <c r="B86" i="7" s="1"/>
  <c r="F3" i="9" s="1"/>
  <c r="AE60" i="7"/>
  <c r="B94" i="7" s="1"/>
  <c r="F27" i="9" s="1"/>
  <c r="AE55" i="7"/>
  <c r="B89" i="7" s="1"/>
  <c r="F11" i="9" s="1"/>
  <c r="AE57" i="7"/>
  <c r="B91" i="7" s="1"/>
  <c r="F29" i="9" s="1"/>
  <c r="AE58" i="7"/>
  <c r="B92" i="7" s="1"/>
  <c r="F26" i="9" s="1"/>
  <c r="AE45" i="7"/>
  <c r="B79" i="7" s="1"/>
  <c r="F21" i="9" s="1"/>
  <c r="AE51" i="7"/>
  <c r="B85" i="7" s="1"/>
  <c r="F9" i="9" s="1"/>
  <c r="AE54" i="7"/>
  <c r="B88" i="7" s="1"/>
  <c r="F18" i="9" s="1"/>
  <c r="AE46" i="7"/>
  <c r="B80" i="7" s="1"/>
  <c r="F12" i="9" s="1"/>
  <c r="AE63" i="7"/>
  <c r="B97" i="7" s="1"/>
  <c r="F20" i="9" s="1"/>
  <c r="AE68" i="7"/>
  <c r="B102" i="7" s="1"/>
  <c r="F8" i="9" s="1"/>
  <c r="AE48" i="7"/>
  <c r="B82" i="7" s="1"/>
  <c r="F6" i="9" s="1"/>
  <c r="AE70" i="7"/>
  <c r="B104" i="7" s="1"/>
  <c r="F15" i="9" s="1"/>
  <c r="AE66" i="7"/>
  <c r="B100" i="7" s="1"/>
  <c r="F7" i="9" s="1"/>
  <c r="AE69" i="7"/>
  <c r="B103" i="7" s="1"/>
  <c r="F16" i="9" s="1"/>
  <c r="AE62" i="7"/>
  <c r="B96" i="7" s="1"/>
  <c r="F13" i="9" s="1"/>
  <c r="AE44" i="7"/>
  <c r="B78" i="7" s="1"/>
  <c r="F23" i="9" s="1"/>
  <c r="AD50" i="6"/>
  <c r="D82" i="6" s="1"/>
  <c r="H10" i="9" s="1"/>
  <c r="AD52" i="6"/>
  <c r="D84" i="6" s="1"/>
  <c r="H8" i="9" s="1"/>
  <c r="AD71" i="6"/>
  <c r="D103" i="6" s="1"/>
  <c r="H14" i="9" s="1"/>
  <c r="AD66" i="6"/>
  <c r="D98" i="6" s="1"/>
  <c r="H16" i="9" s="1"/>
  <c r="AD70" i="6"/>
  <c r="D102" i="6" s="1"/>
  <c r="H15" i="9" s="1"/>
  <c r="AD44" i="6"/>
  <c r="D76" i="6" s="1"/>
  <c r="H12" i="9" s="1"/>
  <c r="AD53" i="6"/>
  <c r="D85" i="6" s="1"/>
  <c r="H3" i="9" s="1"/>
  <c r="AD48" i="6"/>
  <c r="D80" i="6" s="1"/>
  <c r="H27" i="9" s="1"/>
  <c r="AD45" i="6"/>
  <c r="D77" i="6" s="1"/>
  <c r="H21" i="9" s="1"/>
  <c r="AD68" i="6"/>
  <c r="D100" i="6" s="1"/>
  <c r="H4" i="9" s="1"/>
  <c r="AD51" i="6"/>
  <c r="D83" i="6" s="1"/>
  <c r="H20" i="9" s="1"/>
  <c r="AD62" i="6"/>
  <c r="D94" i="6" s="1"/>
  <c r="H2" i="9" s="1"/>
  <c r="AD46" i="6"/>
  <c r="D78" i="6" s="1"/>
  <c r="H22" i="9" s="1"/>
  <c r="AD47" i="6"/>
  <c r="D79" i="6" s="1"/>
  <c r="H9" i="9" s="1"/>
  <c r="AD61" i="6"/>
  <c r="D93" i="6" s="1"/>
  <c r="H29" i="9" s="1"/>
  <c r="AD58" i="6"/>
  <c r="D90" i="6" s="1"/>
  <c r="H26" i="9" s="1"/>
  <c r="AD65" i="6"/>
  <c r="D97" i="6" s="1"/>
  <c r="H18" i="9" s="1"/>
  <c r="AD67" i="6"/>
  <c r="D99" i="6" s="1"/>
  <c r="H7" i="9" s="1"/>
  <c r="AD49" i="6"/>
  <c r="D81" i="6" s="1"/>
  <c r="H5" i="9" s="1"/>
  <c r="AD59" i="6"/>
  <c r="D91" i="6" s="1"/>
  <c r="H17" i="9" s="1"/>
  <c r="AD54" i="6"/>
  <c r="D86" i="6" s="1"/>
  <c r="H25" i="9" s="1"/>
  <c r="AD55" i="6"/>
  <c r="D87" i="6" s="1"/>
  <c r="H19" i="9" s="1"/>
  <c r="AD64" i="6"/>
  <c r="D96" i="6" s="1"/>
  <c r="H23" i="9" s="1"/>
  <c r="AD60" i="6"/>
  <c r="D92" i="6" s="1"/>
  <c r="H24" i="9" s="1"/>
  <c r="AD63" i="6"/>
  <c r="D95" i="6" s="1"/>
  <c r="H11" i="9" s="1"/>
  <c r="AD56" i="6"/>
  <c r="D88" i="6" s="1"/>
  <c r="H13" i="9" s="1"/>
  <c r="AD69" i="6"/>
  <c r="D101" i="6" s="1"/>
  <c r="H6" i="9" s="1"/>
  <c r="AD57" i="6"/>
  <c r="D89" i="6" s="1"/>
  <c r="H28" i="9" s="1"/>
  <c r="I4" i="9" l="1"/>
  <c r="J4" i="9"/>
  <c r="J3" i="9"/>
  <c r="I3" i="9"/>
  <c r="L4" i="9" l="1"/>
  <c r="L3" i="9"/>
  <c r="K3" i="9"/>
  <c r="K4" i="9"/>
</calcChain>
</file>

<file path=xl/sharedStrings.xml><?xml version="1.0" encoding="utf-8"?>
<sst xmlns="http://schemas.openxmlformats.org/spreadsheetml/2006/main" count="536" uniqueCount="175">
  <si>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</si>
  <si>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</si>
  <si>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</si>
  <si>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</si>
  <si>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</si>
  <si>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</si>
  <si>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</si>
  <si>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</si>
  <si>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</si>
  <si>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</si>
  <si>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</si>
  <si>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</si>
  <si>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</si>
  <si>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</si>
  <si>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</si>
  <si>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</si>
  <si>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</si>
  <si>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</si>
  <si>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</si>
  <si>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</si>
  <si>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</si>
  <si>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</si>
  <si>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</si>
  <si>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</si>
  <si>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</si>
  <si>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</si>
  <si>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</si>
  <si>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</si>
  <si>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</si>
  <si>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</si>
  <si>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</si>
  <si>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</si>
  <si>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</si>
  <si>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</si>
  <si>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</si>
  <si>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</si>
  <si>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</si>
  <si>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</si>
  <si>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</si>
  <si>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</si>
  <si>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</si>
  <si>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</si>
  <si>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</si>
  <si>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</si>
  <si>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</si>
  <si>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</si>
  <si>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</si>
  <si>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</si>
  <si>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</si>
  <si>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</si>
  <si>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</si>
  <si>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</si>
  <si>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</si>
  <si>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</si>
  <si>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</si>
  <si>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</si>
  <si>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</si>
  <si>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</si>
  <si>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</si>
  <si>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</si>
  <si>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</si>
  <si>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</si>
  <si>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</si>
  <si>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</si>
  <si>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</si>
  <si>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</si>
  <si>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</si>
  <si>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</si>
  <si>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</si>
  <si>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</si>
  <si>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</si>
  <si>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</si>
  <si>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</si>
  <si>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</si>
  <si>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</si>
  <si>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</si>
  <si>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</si>
  <si>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</si>
  <si>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</si>
  <si>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</si>
  <si>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</si>
  <si>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</si>
  <si>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</si>
  <si>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</si>
  <si>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</si>
  <si>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</si>
  <si>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</si>
  <si>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</si>
  <si>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</si>
  <si>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</si>
  <si>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</si>
  <si>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</si>
  <si>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</si>
  <si>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</si>
  <si>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</si>
  <si>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</si>
  <si>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</si>
  <si>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</si>
  <si>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</si>
  <si>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</si>
  <si>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</si>
  <si>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</si>
  <si>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</si>
  <si>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</si>
  <si>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</si>
  <si>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</si>
  <si>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</si>
  <si>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</si>
  <si>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</si>
  <si>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</si>
  <si>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</si>
  <si>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</si>
  <si>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</si>
  <si>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</si>
  <si>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</si>
  <si>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</si>
  <si>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</si>
  <si>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</si>
  <si>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</si>
  <si>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</si>
  <si>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</si>
  <si>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</si>
  <si>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</si>
  <si>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</si>
  <si>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</si>
  <si>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</si>
  <si>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</si>
  <si>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</si>
  <si>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</si>
  <si>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</si>
  <si>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</si>
  <si>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</si>
  <si>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</si>
  <si>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</si>
  <si>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</si>
  <si>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</si>
  <si>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c24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</si>
  <si>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</si>
  <si>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</si>
  <si>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</si>
  <si>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</si>
  <si>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</si>
  <si>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</si>
  <si>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symbolh</t>
  </si>
  <si>
    <t>LU</t>
  </si>
  <si>
    <t>CZ</t>
  </si>
  <si>
    <t>FR</t>
  </si>
  <si>
    <t>CY</t>
  </si>
  <si>
    <t>PO</t>
  </si>
  <si>
    <t>FI</t>
  </si>
  <si>
    <t>BE</t>
  </si>
  <si>
    <t>GR</t>
  </si>
  <si>
    <t>HU</t>
  </si>
  <si>
    <t>DE</t>
  </si>
  <si>
    <t>AT</t>
  </si>
  <si>
    <t>ED</t>
  </si>
  <si>
    <t>IT</t>
  </si>
  <si>
    <t>PL</t>
  </si>
  <si>
    <t>GB</t>
  </si>
  <si>
    <t>SI</t>
  </si>
  <si>
    <t>HR</t>
  </si>
  <si>
    <t>NL</t>
  </si>
  <si>
    <t>BG</t>
  </si>
  <si>
    <t>EE</t>
  </si>
  <si>
    <t>SE</t>
  </si>
  <si>
    <t>DK</t>
  </si>
  <si>
    <t>LV</t>
  </si>
  <si>
    <t>RO</t>
  </si>
  <si>
    <t>SK</t>
  </si>
  <si>
    <t>MT</t>
  </si>
  <si>
    <t>LT</t>
  </si>
  <si>
    <t>IE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</si>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</sst>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b/>
      <sz val="10"/>
      <color rgb="FFFF000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3" fontId="0" fillId="2" borderId="0" xfId="0" applyNumberFormat="1" applyFill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0" fontId="6" fillId="2" borderId="0" xfId="0" applyFont="1" applyFill="1"/>
    <xf numFmtId="0" fontId="3" fillId="3" borderId="0" xfId="0" applyFont="1" applyFill="1"/>
    <xf numFmtId="164" fontId="3" fillId="0" borderId="0" xfId="0" applyNumberFormat="1" applyFont="1"/>
    <xf numFmtId="2" fontId="1" fillId="0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F2">
            <v>15</v>
          </cell>
        </row>
        <row r="3">
          <cell r="F3">
            <v>13</v>
          </cell>
        </row>
        <row r="4">
          <cell r="F4">
            <v>34</v>
          </cell>
        </row>
        <row r="5">
          <cell r="N5">
            <v>37</v>
          </cell>
        </row>
        <row r="6">
          <cell r="F6">
            <v>28</v>
          </cell>
        </row>
        <row r="7">
          <cell r="F7">
            <v>14</v>
          </cell>
        </row>
        <row r="8">
          <cell r="F8">
            <v>9</v>
          </cell>
        </row>
        <row r="9">
          <cell r="F9">
            <v>18</v>
          </cell>
        </row>
        <row r="10">
          <cell r="F10">
            <v>14</v>
          </cell>
        </row>
        <row r="11">
          <cell r="F11">
            <v>13</v>
          </cell>
        </row>
        <row r="12">
          <cell r="F12">
            <v>27</v>
          </cell>
        </row>
        <row r="13">
          <cell r="F13">
            <v>27</v>
          </cell>
        </row>
        <row r="14">
          <cell r="F14">
            <v>14</v>
          </cell>
        </row>
        <row r="15">
          <cell r="F15">
            <v>13</v>
          </cell>
        </row>
        <row r="16">
          <cell r="F16">
            <v>12</v>
          </cell>
        </row>
        <row r="17">
          <cell r="F17">
            <v>18</v>
          </cell>
        </row>
        <row r="18">
          <cell r="F18">
            <v>12</v>
          </cell>
        </row>
        <row r="19">
          <cell r="F19">
            <v>13</v>
          </cell>
        </row>
        <row r="20">
          <cell r="F20">
            <v>15</v>
          </cell>
        </row>
        <row r="21">
          <cell r="F21">
            <v>20</v>
          </cell>
        </row>
        <row r="22">
          <cell r="F22">
            <v>21</v>
          </cell>
        </row>
        <row r="23">
          <cell r="F23">
            <v>23</v>
          </cell>
        </row>
        <row r="24">
          <cell r="F24">
            <v>30</v>
          </cell>
        </row>
        <row r="25">
          <cell r="F25">
            <v>36</v>
          </cell>
        </row>
        <row r="26">
          <cell r="F26">
            <v>14</v>
          </cell>
        </row>
        <row r="27">
          <cell r="F27">
            <v>21</v>
          </cell>
        </row>
        <row r="28">
          <cell r="F28">
            <v>9</v>
          </cell>
        </row>
        <row r="29">
          <cell r="F29">
            <v>19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  <row r="3">
          <cell r="B3">
            <v>42.35</v>
          </cell>
        </row>
        <row r="4">
          <cell r="B4">
            <v>580</v>
          </cell>
        </row>
        <row r="5">
          <cell r="B5">
            <v>279</v>
          </cell>
        </row>
        <row r="6">
          <cell r="B6">
            <v>26.41</v>
          </cell>
        </row>
        <row r="7">
          <cell r="B7">
            <v>750.9</v>
          </cell>
        </row>
        <row r="8">
          <cell r="B8">
            <v>120.26</v>
          </cell>
        </row>
        <row r="9">
          <cell r="B9">
            <v>548.59</v>
          </cell>
        </row>
        <row r="10">
          <cell r="B10">
            <v>4327</v>
          </cell>
        </row>
        <row r="11">
          <cell r="B11">
            <v>6179.99</v>
          </cell>
        </row>
        <row r="12">
          <cell r="B12">
            <v>197</v>
          </cell>
        </row>
        <row r="13">
          <cell r="B13">
            <v>5463.43</v>
          </cell>
        </row>
        <row r="14">
          <cell r="B14">
            <v>90</v>
          </cell>
        </row>
        <row r="15">
          <cell r="B15">
            <v>6.47</v>
          </cell>
        </row>
        <row r="16">
          <cell r="B16">
            <v>375</v>
          </cell>
        </row>
        <row r="17">
          <cell r="B17">
            <v>2</v>
          </cell>
        </row>
        <row r="18">
          <cell r="B18">
            <v>530.79</v>
          </cell>
        </row>
        <row r="19">
          <cell r="E19">
            <v>0</v>
          </cell>
        </row>
        <row r="20">
          <cell r="B20">
            <v>9264</v>
          </cell>
        </row>
        <row r="21">
          <cell r="B21">
            <v>1607.4</v>
          </cell>
        </row>
        <row r="22">
          <cell r="B22">
            <v>0</v>
          </cell>
        </row>
        <row r="23">
          <cell r="B23">
            <v>538.9</v>
          </cell>
        </row>
        <row r="24">
          <cell r="B24">
            <v>845.6</v>
          </cell>
        </row>
        <row r="25">
          <cell r="B25">
            <v>258.2</v>
          </cell>
        </row>
        <row r="26">
          <cell r="B26">
            <v>2192.73</v>
          </cell>
        </row>
        <row r="27">
          <cell r="B27">
            <v>872.06</v>
          </cell>
        </row>
        <row r="28">
          <cell r="B28">
            <v>290</v>
          </cell>
        </row>
        <row r="29">
          <cell r="B29">
            <v>4705.63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  <cell r="F2">
            <v>127.4</v>
          </cell>
        </row>
        <row r="3">
          <cell r="F3">
            <v>109.4</v>
          </cell>
        </row>
        <row r="4">
          <cell r="F4">
            <v>130.9</v>
          </cell>
        </row>
        <row r="5">
          <cell r="F5">
            <v>96.3</v>
          </cell>
        </row>
        <row r="6">
          <cell r="F6">
            <v>98.6</v>
          </cell>
        </row>
        <row r="7">
          <cell r="F7">
            <v>146.5</v>
          </cell>
        </row>
        <row r="8">
          <cell r="F8">
            <v>126.7</v>
          </cell>
        </row>
        <row r="9">
          <cell r="F9">
            <v>94.6</v>
          </cell>
        </row>
        <row r="10">
          <cell r="F10">
            <v>112</v>
          </cell>
        </row>
        <row r="11">
          <cell r="F11">
            <v>127.7</v>
          </cell>
        </row>
        <row r="12">
          <cell r="F12">
            <v>103.2</v>
          </cell>
        </row>
        <row r="13">
          <cell r="F13">
            <v>146</v>
          </cell>
        </row>
        <row r="14">
          <cell r="F14">
            <v>120.6</v>
          </cell>
        </row>
        <row r="15">
          <cell r="F15">
            <v>165</v>
          </cell>
        </row>
        <row r="16">
          <cell r="F16">
            <v>116</v>
          </cell>
        </row>
        <row r="17">
          <cell r="F17">
            <v>133.30000000000001</v>
          </cell>
        </row>
        <row r="18">
          <cell r="F18">
            <v>136.69999999999999</v>
          </cell>
        </row>
        <row r="19">
          <cell r="F19">
            <v>154.6</v>
          </cell>
        </row>
        <row r="20">
          <cell r="F20">
            <v>125.7</v>
          </cell>
        </row>
        <row r="21">
          <cell r="F21">
            <v>122.9</v>
          </cell>
        </row>
        <row r="22">
          <cell r="F22">
            <v>110</v>
          </cell>
        </row>
        <row r="23">
          <cell r="F23">
            <v>65.400000000000006</v>
          </cell>
        </row>
        <row r="24">
          <cell r="F24">
            <v>121.8</v>
          </cell>
        </row>
        <row r="25">
          <cell r="F25">
            <v>135.4</v>
          </cell>
        </row>
        <row r="26">
          <cell r="F26">
            <v>108.4</v>
          </cell>
        </row>
        <row r="27">
          <cell r="F27">
            <v>148.69999999999999</v>
          </cell>
        </row>
        <row r="28">
          <cell r="F28">
            <v>150.69999999999999</v>
          </cell>
        </row>
        <row r="29">
          <cell r="F29">
            <v>143.5</v>
          </cell>
        </row>
      </sheetData>
      <sheetData sheetId="13">
        <row r="2">
          <cell r="B2">
            <v>434</v>
          </cell>
          <cell r="F2">
            <v>376</v>
          </cell>
        </row>
        <row r="3">
          <cell r="N3">
            <v>231.76190476190476</v>
          </cell>
        </row>
        <row r="4">
          <cell r="F4">
            <v>22</v>
          </cell>
        </row>
        <row r="5">
          <cell r="F5">
            <v>440</v>
          </cell>
        </row>
        <row r="6">
          <cell r="F6">
            <v>230</v>
          </cell>
        </row>
        <row r="7">
          <cell r="F7">
            <v>10</v>
          </cell>
        </row>
        <row r="8">
          <cell r="N8">
            <v>231.76190476190476</v>
          </cell>
        </row>
        <row r="9">
          <cell r="F9">
            <v>215</v>
          </cell>
        </row>
        <row r="10">
          <cell r="N10">
            <v>231.76190476190476</v>
          </cell>
        </row>
        <row r="11">
          <cell r="F11">
            <v>742</v>
          </cell>
        </row>
        <row r="12">
          <cell r="F12">
            <v>319</v>
          </cell>
        </row>
        <row r="13">
          <cell r="F13">
            <v>70</v>
          </cell>
        </row>
        <row r="14">
          <cell r="F14">
            <v>2</v>
          </cell>
        </row>
        <row r="15">
          <cell r="F15">
            <v>92</v>
          </cell>
        </row>
        <row r="16">
          <cell r="F16">
            <v>164</v>
          </cell>
        </row>
        <row r="17">
          <cell r="F17">
            <v>138</v>
          </cell>
        </row>
        <row r="18">
          <cell r="F18">
            <v>1</v>
          </cell>
        </row>
        <row r="19">
          <cell r="N19">
            <v>231.76190476190473</v>
          </cell>
        </row>
        <row r="20">
          <cell r="F20">
            <v>828</v>
          </cell>
        </row>
        <row r="21">
          <cell r="N21">
            <v>231.76190476190473</v>
          </cell>
        </row>
        <row r="22">
          <cell r="F22">
            <v>130</v>
          </cell>
        </row>
        <row r="23">
          <cell r="F23">
            <v>223</v>
          </cell>
        </row>
        <row r="24">
          <cell r="F24">
            <v>1</v>
          </cell>
        </row>
        <row r="25">
          <cell r="F25">
            <v>0</v>
          </cell>
        </row>
        <row r="26">
          <cell r="F26">
            <v>127</v>
          </cell>
        </row>
        <row r="27">
          <cell r="F27">
            <v>605</v>
          </cell>
        </row>
        <row r="28">
          <cell r="N28">
            <v>231.76190476190473</v>
          </cell>
        </row>
        <row r="29">
          <cell r="F29">
            <v>211</v>
          </cell>
        </row>
      </sheetData>
      <sheetData sheetId="14">
        <row r="2">
          <cell r="B2">
            <v>15.55</v>
          </cell>
        </row>
        <row r="3">
          <cell r="B3">
            <v>0.41</v>
          </cell>
        </row>
        <row r="4">
          <cell r="B4">
            <v>3.01</v>
          </cell>
        </row>
        <row r="5">
          <cell r="B5">
            <v>6.95</v>
          </cell>
        </row>
        <row r="6">
          <cell r="B6">
            <v>6.12</v>
          </cell>
        </row>
        <row r="7">
          <cell r="B7">
            <v>1.34</v>
          </cell>
        </row>
        <row r="8">
          <cell r="B8">
            <v>0.01</v>
          </cell>
        </row>
        <row r="9">
          <cell r="B9">
            <v>0</v>
          </cell>
        </row>
        <row r="10">
          <cell r="B10">
            <v>0.01</v>
          </cell>
        </row>
        <row r="11">
          <cell r="B11">
            <v>3.39</v>
          </cell>
        </row>
        <row r="12">
          <cell r="B12">
            <v>9.41</v>
          </cell>
        </row>
        <row r="13">
          <cell r="B13">
            <v>8.85</v>
          </cell>
        </row>
        <row r="14">
          <cell r="B14">
            <v>0.01</v>
          </cell>
        </row>
        <row r="15">
          <cell r="B15">
            <v>0.68</v>
          </cell>
        </row>
        <row r="16">
          <cell r="B16">
            <v>0.02</v>
          </cell>
        </row>
        <row r="17">
          <cell r="B17">
            <v>2.68</v>
          </cell>
        </row>
        <row r="18">
          <cell r="B18">
            <v>0.01</v>
          </cell>
        </row>
        <row r="19">
          <cell r="B19">
            <v>11.36</v>
          </cell>
        </row>
        <row r="20">
          <cell r="B20">
            <v>1.37</v>
          </cell>
        </row>
        <row r="21">
          <cell r="B21">
            <v>1.0900000000000001</v>
          </cell>
        </row>
        <row r="22">
          <cell r="B22">
            <v>4.4400000000000004</v>
          </cell>
        </row>
        <row r="23">
          <cell r="B23">
            <v>7.51</v>
          </cell>
        </row>
        <row r="24">
          <cell r="B24">
            <v>4.6900000000000004</v>
          </cell>
        </row>
        <row r="25">
          <cell r="B25">
            <v>18.98</v>
          </cell>
        </row>
        <row r="26">
          <cell r="B26">
            <v>0.68</v>
          </cell>
        </row>
        <row r="27">
          <cell r="B27">
            <v>2.57</v>
          </cell>
        </row>
        <row r="28">
          <cell r="B28">
            <v>4.12</v>
          </cell>
        </row>
        <row r="29">
          <cell r="B29">
            <v>24.61</v>
          </cell>
        </row>
      </sheetData>
      <sheetData sheetId="15">
        <row r="2">
          <cell r="B2">
            <v>72.7</v>
          </cell>
          <cell r="F2">
            <v>63.2</v>
          </cell>
        </row>
        <row r="3">
          <cell r="F3">
            <v>78.2</v>
          </cell>
        </row>
        <row r="4">
          <cell r="F4">
            <v>39.6</v>
          </cell>
        </row>
        <row r="5">
          <cell r="F5">
            <v>46.6</v>
          </cell>
        </row>
        <row r="6">
          <cell r="F6">
            <v>100.8</v>
          </cell>
        </row>
        <row r="7">
          <cell r="F7">
            <v>25.5</v>
          </cell>
        </row>
        <row r="8">
          <cell r="F8">
            <v>-15.7</v>
          </cell>
        </row>
        <row r="9">
          <cell r="F9">
            <v>13.6</v>
          </cell>
        </row>
        <row r="10">
          <cell r="F10">
            <v>47.8</v>
          </cell>
        </row>
        <row r="11">
          <cell r="F11">
            <v>48.9</v>
          </cell>
        </row>
        <row r="12">
          <cell r="F12">
            <v>69.099999999999994</v>
          </cell>
        </row>
        <row r="13">
          <cell r="F13">
            <v>76.7</v>
          </cell>
        </row>
        <row r="14">
          <cell r="F14">
            <v>29.9</v>
          </cell>
        </row>
        <row r="15">
          <cell r="F15">
            <v>86.6</v>
          </cell>
        </row>
        <row r="16">
          <cell r="F16">
            <v>81.8</v>
          </cell>
        </row>
        <row r="17">
          <cell r="F17">
            <v>97.1</v>
          </cell>
        </row>
        <row r="18">
          <cell r="F18">
            <v>45.5</v>
          </cell>
        </row>
        <row r="19">
          <cell r="F19">
            <v>99</v>
          </cell>
        </row>
        <row r="20">
          <cell r="F20">
            <v>60.3</v>
          </cell>
        </row>
        <row r="21">
          <cell r="F21">
            <v>31.3</v>
          </cell>
        </row>
        <row r="22">
          <cell r="F22">
            <v>75.099999999999994</v>
          </cell>
        </row>
        <row r="23">
          <cell r="F23">
            <v>21.9</v>
          </cell>
        </row>
        <row r="24">
          <cell r="F24">
            <v>63.1</v>
          </cell>
        </row>
        <row r="25">
          <cell r="F25">
            <v>48.7</v>
          </cell>
        </row>
        <row r="26">
          <cell r="F26">
            <v>36.9</v>
          </cell>
        </row>
        <row r="27">
          <cell r="F27">
            <v>56.4</v>
          </cell>
        </row>
        <row r="28">
          <cell r="F28">
            <v>29</v>
          </cell>
        </row>
        <row r="29">
          <cell r="F29">
            <v>82.6</v>
          </cell>
        </row>
      </sheetData>
      <sheetData sheetId="16">
        <row r="2">
          <cell r="B2">
            <v>97.8</v>
          </cell>
          <cell r="F2">
            <v>91.9</v>
          </cell>
        </row>
        <row r="3">
          <cell r="F3">
            <v>90.5</v>
          </cell>
        </row>
        <row r="4">
          <cell r="F4">
            <v>117.7</v>
          </cell>
        </row>
        <row r="5">
          <cell r="F5">
            <v>96.9</v>
          </cell>
        </row>
        <row r="6">
          <cell r="F6">
            <v>103.9</v>
          </cell>
        </row>
        <row r="7">
          <cell r="F7">
            <v>84.1</v>
          </cell>
        </row>
        <row r="8">
          <cell r="F8">
            <v>90.5</v>
          </cell>
        </row>
        <row r="9">
          <cell r="F9">
            <v>102.3</v>
          </cell>
        </row>
        <row r="10">
          <cell r="F10">
            <v>97.8</v>
          </cell>
        </row>
        <row r="11">
          <cell r="F11">
            <v>90.3</v>
          </cell>
        </row>
        <row r="12">
          <cell r="F12">
            <v>94.9</v>
          </cell>
        </row>
        <row r="13">
          <cell r="F13">
            <v>86.9</v>
          </cell>
        </row>
        <row r="14">
          <cell r="F14">
            <v>96.2</v>
          </cell>
        </row>
        <row r="15">
          <cell r="F15">
            <v>90.3</v>
          </cell>
        </row>
        <row r="16">
          <cell r="F16">
            <v>123.9</v>
          </cell>
        </row>
        <row r="17">
          <cell r="F17">
            <v>104.6</v>
          </cell>
        </row>
        <row r="18">
          <cell r="F18">
            <v>97</v>
          </cell>
        </row>
        <row r="19">
          <cell r="F19">
            <v>85.9</v>
          </cell>
        </row>
        <row r="20">
          <cell r="F20">
            <v>94.9</v>
          </cell>
        </row>
        <row r="21">
          <cell r="F21">
            <v>93</v>
          </cell>
        </row>
        <row r="22">
          <cell r="F22">
            <v>83.6</v>
          </cell>
        </row>
        <row r="23">
          <cell r="F23">
            <v>88.6</v>
          </cell>
        </row>
        <row r="24">
          <cell r="F24">
            <v>91.8</v>
          </cell>
        </row>
        <row r="25">
          <cell r="F25">
            <v>94.1</v>
          </cell>
        </row>
        <row r="26">
          <cell r="F26">
            <v>92.7</v>
          </cell>
        </row>
        <row r="27">
          <cell r="F27">
            <v>84.8</v>
          </cell>
        </row>
        <row r="28">
          <cell r="F28">
            <v>97.2</v>
          </cell>
        </row>
        <row r="29">
          <cell r="F29">
            <v>89</v>
          </cell>
        </row>
      </sheetData>
      <sheetData sheetId="17">
        <row r="2">
          <cell r="B2" t="str">
            <v>:</v>
          </cell>
          <cell r="F2">
            <v>2</v>
          </cell>
        </row>
        <row r="3">
          <cell r="F3">
            <v>5.5</v>
          </cell>
        </row>
        <row r="4">
          <cell r="F4">
            <v>52.6</v>
          </cell>
        </row>
        <row r="5">
          <cell r="F5">
            <v>8.3000000000000007</v>
          </cell>
        </row>
        <row r="6">
          <cell r="F6">
            <v>26.4</v>
          </cell>
        </row>
        <row r="7">
          <cell r="F7">
            <v>15.3</v>
          </cell>
        </row>
        <row r="8">
          <cell r="F8">
            <v>2.8</v>
          </cell>
        </row>
        <row r="9">
          <cell r="F9">
            <v>62.5</v>
          </cell>
        </row>
        <row r="10">
          <cell r="F10">
            <v>12.5</v>
          </cell>
        </row>
        <row r="11">
          <cell r="F11">
            <v>4.3</v>
          </cell>
        </row>
        <row r="12">
          <cell r="F12">
            <v>22.3</v>
          </cell>
        </row>
        <row r="13">
          <cell r="F13">
            <v>9.1</v>
          </cell>
        </row>
        <row r="14">
          <cell r="F14">
            <v>2</v>
          </cell>
        </row>
        <row r="15">
          <cell r="F15">
            <v>6.2</v>
          </cell>
        </row>
        <row r="16">
          <cell r="F16">
            <v>7.2</v>
          </cell>
        </row>
        <row r="17">
          <cell r="F17">
            <v>3.3</v>
          </cell>
        </row>
        <row r="18">
          <cell r="F18">
            <v>2.1</v>
          </cell>
        </row>
        <row r="19">
          <cell r="F19">
            <v>19.5</v>
          </cell>
        </row>
        <row r="20">
          <cell r="F20">
            <v>5</v>
          </cell>
        </row>
        <row r="21">
          <cell r="F21">
            <v>22.8</v>
          </cell>
        </row>
        <row r="22">
          <cell r="F22">
            <v>6.7</v>
          </cell>
        </row>
        <row r="23">
          <cell r="F23">
            <v>17.3</v>
          </cell>
        </row>
        <row r="24">
          <cell r="F24">
            <v>13.5</v>
          </cell>
        </row>
        <row r="25">
          <cell r="F25">
            <v>4.9000000000000004</v>
          </cell>
        </row>
        <row r="26">
          <cell r="F26">
            <v>3.1</v>
          </cell>
        </row>
        <row r="27">
          <cell r="F27">
            <v>3.1</v>
          </cell>
        </row>
        <row r="28">
          <cell r="F28">
            <v>6.7</v>
          </cell>
        </row>
        <row r="29">
          <cell r="F29">
            <v>3.7</v>
          </cell>
        </row>
      </sheetData>
      <sheetData sheetId="18">
        <row r="2">
          <cell r="B2" t="str">
            <v>:</v>
          </cell>
          <cell r="F2">
            <v>4</v>
          </cell>
        </row>
        <row r="3">
          <cell r="F3">
            <v>4.0999999999999996</v>
          </cell>
        </row>
        <row r="4">
          <cell r="F4">
            <v>7.5</v>
          </cell>
        </row>
        <row r="5">
          <cell r="F5">
            <v>9</v>
          </cell>
        </row>
        <row r="6">
          <cell r="F6">
            <v>3.8</v>
          </cell>
        </row>
        <row r="7">
          <cell r="F7">
            <v>4.0999999999999996</v>
          </cell>
        </row>
        <row r="8">
          <cell r="F8">
            <v>6.7</v>
          </cell>
        </row>
        <row r="9">
          <cell r="F9">
            <v>17.5</v>
          </cell>
        </row>
        <row r="10">
          <cell r="F10">
            <v>9.3000000000000007</v>
          </cell>
        </row>
        <row r="11">
          <cell r="F11">
            <v>4.9000000000000004</v>
          </cell>
        </row>
        <row r="12">
          <cell r="F12">
            <v>8.1999999999999993</v>
          </cell>
        </row>
        <row r="13">
          <cell r="F13">
            <v>4</v>
          </cell>
        </row>
        <row r="14">
          <cell r="F14">
            <v>1.8</v>
          </cell>
        </row>
        <row r="15">
          <cell r="F15">
            <v>5.8</v>
          </cell>
        </row>
        <row r="16">
          <cell r="F16">
            <v>8.5</v>
          </cell>
        </row>
        <row r="17">
          <cell r="F17">
            <v>4.8</v>
          </cell>
        </row>
        <row r="18">
          <cell r="F18">
            <v>10.6</v>
          </cell>
        </row>
        <row r="19">
          <cell r="F19">
            <v>3.1</v>
          </cell>
        </row>
        <row r="20">
          <cell r="F20">
            <v>2.8</v>
          </cell>
        </row>
        <row r="21">
          <cell r="F21">
            <v>7</v>
          </cell>
        </row>
        <row r="22">
          <cell r="F22">
            <v>6.4</v>
          </cell>
        </row>
        <row r="23">
          <cell r="F23">
            <v>8.1999999999999993</v>
          </cell>
        </row>
        <row r="24">
          <cell r="F24">
            <v>6.4</v>
          </cell>
        </row>
        <row r="25">
          <cell r="F25">
            <v>7.3</v>
          </cell>
        </row>
        <row r="26">
          <cell r="F26">
            <v>4.5</v>
          </cell>
        </row>
        <row r="27">
          <cell r="F27">
            <v>6.7</v>
          </cell>
        </row>
        <row r="28">
          <cell r="F28">
            <v>2.5</v>
          </cell>
        </row>
        <row r="29">
          <cell r="F29">
            <v>3.6</v>
          </cell>
        </row>
      </sheetData>
      <sheetData sheetId="19">
        <row r="2">
          <cell r="B2">
            <v>18.7</v>
          </cell>
          <cell r="F2">
            <v>21</v>
          </cell>
        </row>
        <row r="3">
          <cell r="F3">
            <v>18.899999999999999</v>
          </cell>
        </row>
        <row r="4">
          <cell r="F4">
            <v>12.9</v>
          </cell>
        </row>
        <row r="5">
          <cell r="F5">
            <v>12.2</v>
          </cell>
        </row>
        <row r="6">
          <cell r="F6">
            <v>29</v>
          </cell>
        </row>
        <row r="7">
          <cell r="F7">
            <v>16.5</v>
          </cell>
        </row>
        <row r="8">
          <cell r="F8">
            <v>18.7</v>
          </cell>
        </row>
        <row r="9">
          <cell r="F9">
            <v>11</v>
          </cell>
        </row>
        <row r="10">
          <cell r="F10">
            <v>13</v>
          </cell>
        </row>
        <row r="11">
          <cell r="F11">
            <v>18.5</v>
          </cell>
        </row>
        <row r="12">
          <cell r="F12">
            <v>23.2</v>
          </cell>
        </row>
        <row r="13">
          <cell r="F13">
            <v>18.399999999999999</v>
          </cell>
        </row>
        <row r="14">
          <cell r="F14">
            <v>23.6</v>
          </cell>
        </row>
        <row r="15">
          <cell r="F15">
            <v>9.5</v>
          </cell>
        </row>
        <row r="16">
          <cell r="F16">
            <v>13.8</v>
          </cell>
        </row>
        <row r="17">
          <cell r="F17">
            <v>16.7</v>
          </cell>
        </row>
        <row r="18">
          <cell r="F18">
            <v>17.5</v>
          </cell>
        </row>
        <row r="19">
          <cell r="F19">
            <v>27.5</v>
          </cell>
        </row>
        <row r="20">
          <cell r="F20">
            <v>25.7</v>
          </cell>
        </row>
        <row r="21">
          <cell r="F21">
            <v>16.2</v>
          </cell>
        </row>
        <row r="22">
          <cell r="F22">
            <v>22.9</v>
          </cell>
        </row>
        <row r="23">
          <cell r="F23">
            <v>31.6</v>
          </cell>
        </row>
        <row r="24">
          <cell r="F24">
            <v>18.3</v>
          </cell>
        </row>
        <row r="25">
          <cell r="F25">
            <v>16.5</v>
          </cell>
        </row>
        <row r="26">
          <cell r="F26">
            <v>13.1</v>
          </cell>
        </row>
        <row r="27">
          <cell r="F27">
            <v>11.4</v>
          </cell>
        </row>
        <row r="28">
          <cell r="F28">
            <v>20.100000000000001</v>
          </cell>
        </row>
        <row r="29">
          <cell r="F29">
            <v>22.3</v>
          </cell>
        </row>
      </sheetData>
      <sheetData sheetId="20">
        <row r="2">
          <cell r="B2">
            <v>24.8</v>
          </cell>
          <cell r="F2">
            <v>20.3</v>
          </cell>
        </row>
        <row r="3">
          <cell r="F3">
            <v>15.1</v>
          </cell>
        </row>
        <row r="4">
          <cell r="F4">
            <v>16.3</v>
          </cell>
        </row>
        <row r="5">
          <cell r="F5">
            <v>10.4</v>
          </cell>
        </row>
        <row r="6">
          <cell r="F6">
            <v>27.8</v>
          </cell>
        </row>
        <row r="7">
          <cell r="F7">
            <v>16</v>
          </cell>
        </row>
        <row r="8">
          <cell r="F8">
            <v>21</v>
          </cell>
        </row>
        <row r="9">
          <cell r="F9">
            <v>25</v>
          </cell>
        </row>
        <row r="10">
          <cell r="F10">
            <v>34.4</v>
          </cell>
        </row>
        <row r="11">
          <cell r="F11">
            <v>12.1</v>
          </cell>
        </row>
        <row r="12">
          <cell r="F12">
            <v>15.9</v>
          </cell>
        </row>
        <row r="13">
          <cell r="F13">
            <v>12.6</v>
          </cell>
        </row>
        <row r="14">
          <cell r="F14">
            <v>11.4</v>
          </cell>
        </row>
        <row r="15">
          <cell r="F15">
            <v>23.1</v>
          </cell>
        </row>
        <row r="16">
          <cell r="F16">
            <v>12.4</v>
          </cell>
        </row>
        <row r="17">
          <cell r="F17">
            <v>21.6</v>
          </cell>
        </row>
        <row r="18">
          <cell r="F18">
            <v>17.600000000000001</v>
          </cell>
        </row>
        <row r="19">
          <cell r="F19">
            <v>7</v>
          </cell>
        </row>
        <row r="20">
          <cell r="F20">
            <v>15.5</v>
          </cell>
        </row>
        <row r="21">
          <cell r="F21">
            <v>17</v>
          </cell>
        </row>
        <row r="22">
          <cell r="F22">
            <v>18.600000000000001</v>
          </cell>
        </row>
        <row r="23">
          <cell r="F23">
            <v>19.7</v>
          </cell>
        </row>
        <row r="24">
          <cell r="F24">
            <v>13.3</v>
          </cell>
        </row>
        <row r="25">
          <cell r="F25">
            <v>16</v>
          </cell>
        </row>
        <row r="26">
          <cell r="F26">
            <v>21.3</v>
          </cell>
        </row>
        <row r="27">
          <cell r="F27">
            <v>10</v>
          </cell>
        </row>
        <row r="28">
          <cell r="F28">
            <v>9.1999999999999993</v>
          </cell>
        </row>
        <row r="29">
          <cell r="F29">
            <v>11.5</v>
          </cell>
        </row>
      </sheetData>
      <sheetData sheetId="21">
        <row r="2">
          <cell r="B2">
            <v>2</v>
          </cell>
          <cell r="F2">
            <v>1</v>
          </cell>
        </row>
        <row r="3">
          <cell r="F3">
            <v>5</v>
          </cell>
        </row>
        <row r="4">
          <cell r="F4">
            <v>-5</v>
          </cell>
        </row>
        <row r="5">
          <cell r="F5">
            <v>7</v>
          </cell>
        </row>
        <row r="6">
          <cell r="F6">
            <v>31</v>
          </cell>
        </row>
        <row r="7">
          <cell r="F7">
            <v>-2</v>
          </cell>
        </row>
        <row r="8">
          <cell r="F8">
            <v>8</v>
          </cell>
        </row>
        <row r="9">
          <cell r="F9">
            <v>-6</v>
          </cell>
        </row>
        <row r="10">
          <cell r="F10">
            <v>5</v>
          </cell>
        </row>
        <row r="11">
          <cell r="F11">
            <v>1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12</v>
          </cell>
        </row>
        <row r="15">
          <cell r="F15">
            <v>2</v>
          </cell>
        </row>
        <row r="16">
          <cell r="F16">
            <v>6</v>
          </cell>
        </row>
        <row r="17">
          <cell r="F17">
            <v>4</v>
          </cell>
        </row>
        <row r="18">
          <cell r="F18">
            <v>2</v>
          </cell>
        </row>
        <row r="19">
          <cell r="F19">
            <v>33</v>
          </cell>
        </row>
        <row r="20">
          <cell r="F20">
            <v>-1</v>
          </cell>
        </row>
        <row r="21">
          <cell r="F21">
            <v>5</v>
          </cell>
        </row>
        <row r="22">
          <cell r="F22">
            <v>6</v>
          </cell>
        </row>
        <row r="23">
          <cell r="F23">
            <v>-1</v>
          </cell>
        </row>
        <row r="24">
          <cell r="F24">
            <v>-3</v>
          </cell>
        </row>
        <row r="25">
          <cell r="F25">
            <v>3</v>
          </cell>
        </row>
        <row r="26">
          <cell r="F26">
            <v>0</v>
          </cell>
        </row>
        <row r="27">
          <cell r="F27">
            <v>-2</v>
          </cell>
        </row>
        <row r="28">
          <cell r="L28">
            <v>-0.54545454545454541</v>
          </cell>
        </row>
        <row r="29">
          <cell r="F29">
            <v>-1</v>
          </cell>
        </row>
      </sheetData>
      <sheetData sheetId="22">
        <row r="2">
          <cell r="B2">
            <v>597</v>
          </cell>
          <cell r="F2">
            <v>562</v>
          </cell>
        </row>
        <row r="3">
          <cell r="F3">
            <v>456</v>
          </cell>
        </row>
        <row r="4">
          <cell r="F4">
            <v>554</v>
          </cell>
        </row>
        <row r="5">
          <cell r="F5">
            <v>379</v>
          </cell>
        </row>
        <row r="6">
          <cell r="F6">
            <v>689</v>
          </cell>
        </row>
        <row r="7">
          <cell r="F7">
            <v>318</v>
          </cell>
        </row>
        <row r="8">
          <cell r="N8">
            <v>783.9</v>
          </cell>
        </row>
        <row r="9">
          <cell r="F9">
            <v>305</v>
          </cell>
        </row>
        <row r="10">
          <cell r="F10">
            <v>470</v>
          </cell>
        </row>
        <row r="11">
          <cell r="F11">
            <v>534</v>
          </cell>
        </row>
        <row r="12">
          <cell r="F12">
            <v>532</v>
          </cell>
        </row>
        <row r="13">
          <cell r="F13">
            <v>510</v>
          </cell>
        </row>
        <row r="14">
          <cell r="F14">
            <v>571</v>
          </cell>
        </row>
        <row r="15">
          <cell r="F15">
            <v>624</v>
          </cell>
        </row>
        <row r="16">
          <cell r="F16">
            <v>404</v>
          </cell>
        </row>
        <row r="17">
          <cell r="F17">
            <v>679</v>
          </cell>
        </row>
        <row r="18">
          <cell r="F18">
            <v>324</v>
          </cell>
        </row>
        <row r="19">
          <cell r="F19">
            <v>601</v>
          </cell>
        </row>
        <row r="20">
          <cell r="F20">
            <v>602</v>
          </cell>
        </row>
        <row r="21">
          <cell r="F21">
            <v>316</v>
          </cell>
        </row>
        <row r="22">
          <cell r="F22">
            <v>516</v>
          </cell>
        </row>
        <row r="23">
          <cell r="F23">
            <v>313</v>
          </cell>
        </row>
        <row r="24">
          <cell r="F24">
            <v>319</v>
          </cell>
        </row>
        <row r="25">
          <cell r="F25">
            <v>490</v>
          </cell>
        </row>
        <row r="26">
          <cell r="F26">
            <v>439</v>
          </cell>
        </row>
        <row r="27">
          <cell r="F27">
            <v>403</v>
          </cell>
        </row>
        <row r="28">
          <cell r="F28">
            <v>509</v>
          </cell>
        </row>
        <row r="29">
          <cell r="F29">
            <v>547</v>
          </cell>
        </row>
      </sheetData>
      <sheetData sheetId="23">
        <row r="2">
          <cell r="B2">
            <v>25.4</v>
          </cell>
          <cell r="F2">
            <v>30.2</v>
          </cell>
        </row>
        <row r="3">
          <cell r="F3">
            <v>5.7</v>
          </cell>
        </row>
        <row r="4">
          <cell r="F4">
            <v>14.1</v>
          </cell>
        </row>
        <row r="5">
          <cell r="F5">
            <v>25.1</v>
          </cell>
        </row>
        <row r="6">
          <cell r="F6">
            <v>6</v>
          </cell>
        </row>
        <row r="7">
          <cell r="F7">
            <v>10.5</v>
          </cell>
        </row>
        <row r="8">
          <cell r="F8">
            <v>22.1</v>
          </cell>
        </row>
        <row r="9">
          <cell r="F9">
            <v>24.6</v>
          </cell>
        </row>
        <row r="10">
          <cell r="F10">
            <v>32.4</v>
          </cell>
        </row>
        <row r="11">
          <cell r="F11">
            <v>12.7</v>
          </cell>
        </row>
        <row r="12">
          <cell r="F12">
            <v>9.8000000000000007</v>
          </cell>
        </row>
        <row r="13">
          <cell r="F13">
            <v>13.8</v>
          </cell>
        </row>
        <row r="14">
          <cell r="F14">
            <v>3.9</v>
          </cell>
        </row>
        <row r="15">
          <cell r="F15">
            <v>5.7</v>
          </cell>
        </row>
        <row r="16">
          <cell r="F16">
            <v>19.600000000000001</v>
          </cell>
        </row>
        <row r="17">
          <cell r="F17">
            <v>2.9</v>
          </cell>
        </row>
        <row r="18">
          <cell r="F18">
            <v>30.4</v>
          </cell>
        </row>
        <row r="19">
          <cell r="F19">
            <v>1</v>
          </cell>
        </row>
        <row r="20">
          <cell r="F20">
            <v>10.5</v>
          </cell>
        </row>
        <row r="21">
          <cell r="F21">
            <v>9.3000000000000007</v>
          </cell>
        </row>
        <row r="22">
          <cell r="F22">
            <v>24.2</v>
          </cell>
        </row>
        <row r="23">
          <cell r="F23">
            <v>23.4</v>
          </cell>
        </row>
        <row r="24">
          <cell r="F24">
            <v>9.1</v>
          </cell>
        </row>
        <row r="25">
          <cell r="F25">
            <v>20.399999999999999</v>
          </cell>
        </row>
        <row r="26">
          <cell r="F26">
            <v>47.2</v>
          </cell>
        </row>
        <row r="27">
          <cell r="F27">
            <v>12.7</v>
          </cell>
        </row>
        <row r="28">
          <cell r="F28">
            <v>3.7</v>
          </cell>
        </row>
        <row r="29">
          <cell r="F29">
            <v>13</v>
          </cell>
        </row>
      </sheetData>
      <sheetData sheetId="24">
        <row r="2">
          <cell r="B2">
            <v>13</v>
          </cell>
          <cell r="F2">
            <v>26.3</v>
          </cell>
        </row>
        <row r="3">
          <cell r="F3">
            <v>9.1999999999999993</v>
          </cell>
        </row>
        <row r="4">
          <cell r="F4">
            <v>28</v>
          </cell>
        </row>
        <row r="5">
          <cell r="F5">
            <v>32.299999999999997</v>
          </cell>
        </row>
        <row r="6">
          <cell r="F6">
            <v>209.4</v>
          </cell>
        </row>
        <row r="7">
          <cell r="F7">
            <v>8.1999999999999993</v>
          </cell>
        </row>
        <row r="8">
          <cell r="F8">
            <v>3.6</v>
          </cell>
        </row>
        <row r="9">
          <cell r="F9">
            <v>10.4</v>
          </cell>
        </row>
        <row r="10">
          <cell r="F10">
            <v>65.5</v>
          </cell>
        </row>
        <row r="11">
          <cell r="F11">
            <v>146.5</v>
          </cell>
        </row>
        <row r="12">
          <cell r="F12">
            <v>12.6</v>
          </cell>
        </row>
        <row r="13">
          <cell r="F13">
            <v>116.1</v>
          </cell>
        </row>
        <row r="14">
          <cell r="F14">
            <v>0.4</v>
          </cell>
        </row>
        <row r="15">
          <cell r="F15">
            <v>11.3</v>
          </cell>
        </row>
        <row r="16">
          <cell r="F16">
            <v>9.9</v>
          </cell>
        </row>
        <row r="17">
          <cell r="F17">
            <v>1.1000000000000001</v>
          </cell>
        </row>
        <row r="18">
          <cell r="F18">
            <v>26.1</v>
          </cell>
        </row>
        <row r="19">
          <cell r="F19">
            <v>0</v>
          </cell>
        </row>
        <row r="20">
          <cell r="F20">
            <v>28</v>
          </cell>
        </row>
        <row r="21">
          <cell r="F21">
            <v>53.3</v>
          </cell>
        </row>
        <row r="22">
          <cell r="F22">
            <v>68.5</v>
          </cell>
        </row>
        <row r="23">
          <cell r="F23">
            <v>30.3</v>
          </cell>
        </row>
        <row r="24">
          <cell r="F24">
            <v>41</v>
          </cell>
        </row>
        <row r="25">
          <cell r="F25">
            <v>7</v>
          </cell>
        </row>
        <row r="26">
          <cell r="F26">
            <v>8.6</v>
          </cell>
        </row>
        <row r="27">
          <cell r="F27">
            <v>82.1</v>
          </cell>
        </row>
        <row r="28">
          <cell r="F28">
            <v>109.8</v>
          </cell>
        </row>
        <row r="29">
          <cell r="F29">
            <v>61.1</v>
          </cell>
        </row>
      </sheetData>
      <sheetData sheetId="25">
        <row r="2">
          <cell r="B2">
            <v>16.7</v>
          </cell>
          <cell r="F2">
            <v>19.5</v>
          </cell>
        </row>
        <row r="3">
          <cell r="F3">
            <v>3.6</v>
          </cell>
        </row>
        <row r="4">
          <cell r="F4">
            <v>0.5</v>
          </cell>
        </row>
        <row r="5">
          <cell r="N5">
            <v>4.1100000000000003</v>
          </cell>
        </row>
        <row r="6">
          <cell r="F6">
            <v>2.8</v>
          </cell>
        </row>
        <row r="7">
          <cell r="F7">
            <v>12.4</v>
          </cell>
        </row>
        <row r="8">
          <cell r="F8">
            <v>6.1</v>
          </cell>
        </row>
        <row r="9">
          <cell r="F9">
            <v>12.8</v>
          </cell>
        </row>
        <row r="10">
          <cell r="F10">
            <v>7.4</v>
          </cell>
        </row>
        <row r="11">
          <cell r="F11">
            <v>2.9</v>
          </cell>
        </row>
        <row r="12">
          <cell r="F12">
            <v>8.4</v>
          </cell>
        </row>
        <row r="13">
          <cell r="F13">
            <v>6.7</v>
          </cell>
        </row>
        <row r="14">
          <cell r="F14">
            <v>2.5</v>
          </cell>
        </row>
        <row r="15">
          <cell r="F15">
            <v>1.1000000000000001</v>
          </cell>
        </row>
        <row r="16">
          <cell r="F16">
            <v>5.2</v>
          </cell>
        </row>
        <row r="17">
          <cell r="F17">
            <v>2.8</v>
          </cell>
        </row>
        <row r="18">
          <cell r="F18">
            <v>9.1999999999999993</v>
          </cell>
        </row>
        <row r="19">
          <cell r="F19">
            <v>0.2</v>
          </cell>
        </row>
        <row r="20">
          <cell r="F20">
            <v>5.9</v>
          </cell>
        </row>
        <row r="21">
          <cell r="F21">
            <v>3.3</v>
          </cell>
        </row>
        <row r="22">
          <cell r="F22">
            <v>5.8</v>
          </cell>
        </row>
        <row r="23">
          <cell r="F23">
            <v>1.3</v>
          </cell>
        </row>
        <row r="24">
          <cell r="F24">
            <v>9.1</v>
          </cell>
        </row>
        <row r="25">
          <cell r="F25">
            <v>6.4</v>
          </cell>
        </row>
        <row r="26">
          <cell r="F26">
            <v>14.3</v>
          </cell>
        </row>
        <row r="27">
          <cell r="F27">
            <v>2.4</v>
          </cell>
        </row>
        <row r="28">
          <cell r="F28">
            <v>4.0999999999999996</v>
          </cell>
        </row>
        <row r="29">
          <cell r="F29">
            <v>8.6</v>
          </cell>
        </row>
      </sheetData>
      <sheetData sheetId="26">
        <row r="2">
          <cell r="B2">
            <v>2214</v>
          </cell>
          <cell r="D2">
            <v>4346</v>
          </cell>
        </row>
        <row r="3">
          <cell r="D3">
            <v>4866</v>
          </cell>
        </row>
        <row r="4">
          <cell r="D4">
            <v>539</v>
          </cell>
        </row>
        <row r="5">
          <cell r="D5">
            <v>2597</v>
          </cell>
        </row>
        <row r="6">
          <cell r="D6">
            <v>3405</v>
          </cell>
        </row>
        <row r="7">
          <cell r="D7">
            <v>6256</v>
          </cell>
        </row>
        <row r="8">
          <cell r="D8">
            <v>9199</v>
          </cell>
        </row>
        <row r="9">
          <cell r="D9">
            <v>1509</v>
          </cell>
        </row>
        <row r="10">
          <cell r="D10">
            <v>2119</v>
          </cell>
        </row>
        <row r="11">
          <cell r="D11">
            <v>3502</v>
          </cell>
        </row>
        <row r="12">
          <cell r="D12">
            <v>6380</v>
          </cell>
        </row>
        <row r="13">
          <cell r="D13">
            <v>214</v>
          </cell>
        </row>
        <row r="14">
          <cell r="D14">
            <v>3180</v>
          </cell>
        </row>
        <row r="15">
          <cell r="D15">
            <v>3339</v>
          </cell>
        </row>
        <row r="16">
          <cell r="D16">
            <v>328</v>
          </cell>
        </row>
        <row r="17">
          <cell r="D17">
            <v>722</v>
          </cell>
        </row>
        <row r="18">
          <cell r="D18">
            <v>24378</v>
          </cell>
        </row>
        <row r="19">
          <cell r="D19">
            <v>1112</v>
          </cell>
        </row>
        <row r="20">
          <cell r="D20">
            <v>854</v>
          </cell>
        </row>
        <row r="21">
          <cell r="D21">
            <v>7308</v>
          </cell>
        </row>
        <row r="22">
          <cell r="D22">
            <v>3745</v>
          </cell>
        </row>
        <row r="23">
          <cell r="D23">
            <v>5867</v>
          </cell>
        </row>
        <row r="24">
          <cell r="D24">
            <v>1081</v>
          </cell>
        </row>
        <row r="25">
          <cell r="D25">
            <v>818</v>
          </cell>
        </row>
        <row r="26">
          <cell r="D26">
            <v>3930</v>
          </cell>
        </row>
        <row r="27">
          <cell r="D27">
            <v>1367</v>
          </cell>
        </row>
        <row r="28">
          <cell r="D28">
            <v>13768</v>
          </cell>
        </row>
        <row r="29">
          <cell r="D29">
            <v>4206</v>
          </cell>
        </row>
      </sheetData>
      <sheetData sheetId="27">
        <row r="2">
          <cell r="B2">
            <v>0.33</v>
          </cell>
          <cell r="F2">
            <v>0.31</v>
          </cell>
        </row>
        <row r="3">
          <cell r="F3">
            <v>0.28000000000000003</v>
          </cell>
        </row>
        <row r="4">
          <cell r="F4">
            <v>0.8</v>
          </cell>
        </row>
        <row r="5">
          <cell r="F5">
            <v>0.77</v>
          </cell>
        </row>
        <row r="6">
          <cell r="F6">
            <v>0.36</v>
          </cell>
        </row>
        <row r="7">
          <cell r="F7">
            <v>0.8</v>
          </cell>
        </row>
        <row r="8">
          <cell r="F8">
            <v>0.4</v>
          </cell>
        </row>
        <row r="9">
          <cell r="K9">
            <v>0.53999999999999992</v>
          </cell>
        </row>
        <row r="10">
          <cell r="F10">
            <v>0.37</v>
          </cell>
        </row>
        <row r="11">
          <cell r="K11">
            <v>0.14000000000000001</v>
          </cell>
        </row>
        <row r="12">
          <cell r="F12">
            <v>0.4</v>
          </cell>
        </row>
        <row r="13">
          <cell r="F13">
            <v>0.23</v>
          </cell>
        </row>
        <row r="14">
          <cell r="K14">
            <v>0.30333333333333329</v>
          </cell>
        </row>
        <row r="15">
          <cell r="F15">
            <v>0.4</v>
          </cell>
        </row>
        <row r="16">
          <cell r="F16">
            <v>0.34</v>
          </cell>
        </row>
        <row r="17">
          <cell r="F17">
            <v>0.4</v>
          </cell>
        </row>
        <row r="18">
          <cell r="F18">
            <v>0.26</v>
          </cell>
        </row>
        <row r="19">
          <cell r="F19">
            <v>0.4</v>
          </cell>
        </row>
        <row r="20">
          <cell r="F20">
            <v>0.5</v>
          </cell>
        </row>
        <row r="21">
          <cell r="F21">
            <v>0.73</v>
          </cell>
        </row>
        <row r="22">
          <cell r="F22">
            <v>0.23</v>
          </cell>
        </row>
        <row r="23">
          <cell r="F23">
            <v>0.82</v>
          </cell>
        </row>
        <row r="24">
          <cell r="F24">
            <v>0.61</v>
          </cell>
        </row>
        <row r="25">
          <cell r="F25">
            <v>0.83</v>
          </cell>
        </row>
        <row r="26">
          <cell r="F26">
            <v>0.36</v>
          </cell>
        </row>
        <row r="27">
          <cell r="F27">
            <v>0.63</v>
          </cell>
        </row>
        <row r="28">
          <cell r="F28">
            <v>0.22</v>
          </cell>
        </row>
        <row r="29">
          <cell r="F29">
            <v>0.73</v>
          </cell>
        </row>
      </sheetData>
      <sheetData sheetId="28">
        <row r="2">
          <cell r="B2">
            <v>2.4300000000000002</v>
          </cell>
          <cell r="F2">
            <v>2.34</v>
          </cell>
        </row>
        <row r="3">
          <cell r="F3">
            <v>2.21</v>
          </cell>
        </row>
        <row r="4">
          <cell r="F4">
            <v>2.75</v>
          </cell>
        </row>
        <row r="5">
          <cell r="F5">
            <v>3.03</v>
          </cell>
        </row>
        <row r="6">
          <cell r="F6">
            <v>2.77</v>
          </cell>
        </row>
        <row r="7">
          <cell r="F7">
            <v>2.2799999999999998</v>
          </cell>
        </row>
        <row r="8">
          <cell r="F8">
            <v>4.0199999999999996</v>
          </cell>
        </row>
        <row r="9">
          <cell r="F9">
            <v>2.93</v>
          </cell>
        </row>
        <row r="10">
          <cell r="F10">
            <v>2.68</v>
          </cell>
        </row>
        <row r="11">
          <cell r="F11">
            <v>1.89</v>
          </cell>
        </row>
        <row r="12">
          <cell r="F12">
            <v>2.64</v>
          </cell>
        </row>
        <row r="13">
          <cell r="F13">
            <v>1.63</v>
          </cell>
        </row>
        <row r="14">
          <cell r="F14">
            <v>3.53</v>
          </cell>
        </row>
        <row r="15">
          <cell r="F15">
            <v>2.4500000000000002</v>
          </cell>
        </row>
        <row r="16">
          <cell r="F16">
            <v>1.83</v>
          </cell>
        </row>
        <row r="17">
          <cell r="F17">
            <v>2.39</v>
          </cell>
        </row>
        <row r="18">
          <cell r="F18">
            <v>2.98</v>
          </cell>
        </row>
        <row r="19">
          <cell r="F19">
            <v>2.89</v>
          </cell>
        </row>
        <row r="20">
          <cell r="F20">
            <v>2.13</v>
          </cell>
        </row>
        <row r="21">
          <cell r="F21">
            <v>2.72</v>
          </cell>
        </row>
        <row r="22">
          <cell r="F22">
            <v>2.42</v>
          </cell>
        </row>
        <row r="23">
          <cell r="F23">
            <v>2.11</v>
          </cell>
        </row>
        <row r="24">
          <cell r="F24">
            <v>1.82</v>
          </cell>
        </row>
        <row r="25">
          <cell r="F25">
            <v>3.62</v>
          </cell>
        </row>
        <row r="26">
          <cell r="F26">
            <v>2.59</v>
          </cell>
        </row>
        <row r="27">
          <cell r="F27">
            <v>2.74</v>
          </cell>
        </row>
        <row r="28">
          <cell r="F28">
            <v>2.4900000000000002</v>
          </cell>
        </row>
        <row r="29">
          <cell r="F29">
            <v>2.79</v>
          </cell>
        </row>
      </sheetData>
      <sheetData sheetId="29">
        <row r="2">
          <cell r="B2">
            <v>127</v>
          </cell>
        </row>
        <row r="3">
          <cell r="B3">
            <v>109</v>
          </cell>
        </row>
        <row r="4">
          <cell r="B4">
            <v>31</v>
          </cell>
        </row>
        <row r="5">
          <cell r="J5">
            <v>71.25</v>
          </cell>
        </row>
        <row r="6">
          <cell r="B6">
            <v>62</v>
          </cell>
        </row>
        <row r="7">
          <cell r="B7">
            <v>74</v>
          </cell>
        </row>
        <row r="8">
          <cell r="B8">
            <v>149</v>
          </cell>
        </row>
        <row r="9">
          <cell r="B9">
            <v>49</v>
          </cell>
        </row>
        <row r="10">
          <cell r="B10">
            <v>139</v>
          </cell>
        </row>
        <row r="11">
          <cell r="B11">
            <v>109</v>
          </cell>
        </row>
        <row r="12">
          <cell r="B12">
            <v>43</v>
          </cell>
        </row>
        <row r="13">
          <cell r="B13">
            <v>105</v>
          </cell>
        </row>
        <row r="14">
          <cell r="B14">
            <v>117</v>
          </cell>
        </row>
        <row r="15">
          <cell r="B15">
            <v>100</v>
          </cell>
        </row>
        <row r="16">
          <cell r="B16">
            <v>47</v>
          </cell>
        </row>
        <row r="17">
          <cell r="B17">
            <v>112</v>
          </cell>
        </row>
        <row r="18">
          <cell r="B18">
            <v>51</v>
          </cell>
        </row>
        <row r="19">
          <cell r="B19">
            <v>67</v>
          </cell>
        </row>
        <row r="20">
          <cell r="B20">
            <v>134</v>
          </cell>
        </row>
        <row r="21">
          <cell r="B21">
            <v>40</v>
          </cell>
        </row>
        <row r="22">
          <cell r="B22">
            <v>71</v>
          </cell>
        </row>
        <row r="23">
          <cell r="B23">
            <v>48</v>
          </cell>
        </row>
        <row r="24">
          <cell r="B24">
            <v>43</v>
          </cell>
        </row>
        <row r="25">
          <cell r="B25">
            <v>87</v>
          </cell>
        </row>
        <row r="26">
          <cell r="B26">
            <v>143</v>
          </cell>
        </row>
        <row r="27">
          <cell r="B27">
            <v>69</v>
          </cell>
        </row>
        <row r="28">
          <cell r="B28">
            <v>116</v>
          </cell>
        </row>
        <row r="29">
          <cell r="B29">
            <v>105</v>
          </cell>
        </row>
      </sheetData>
      <sheetData sheetId="30">
        <row r="2">
          <cell r="B2">
            <v>5.93</v>
          </cell>
          <cell r="F2">
            <v>7.06</v>
          </cell>
        </row>
        <row r="3">
          <cell r="F3">
            <v>11.12</v>
          </cell>
        </row>
        <row r="4">
          <cell r="F4">
            <v>2</v>
          </cell>
        </row>
        <row r="5">
          <cell r="F5">
            <v>1</v>
          </cell>
        </row>
        <row r="6">
          <cell r="F6">
            <v>0</v>
          </cell>
        </row>
        <row r="7">
          <cell r="F7">
            <v>8.27</v>
          </cell>
        </row>
        <row r="8">
          <cell r="F8">
            <v>0.95</v>
          </cell>
        </row>
        <row r="9">
          <cell r="F9">
            <v>0.17</v>
          </cell>
        </row>
        <row r="10">
          <cell r="F10">
            <v>10.47</v>
          </cell>
        </row>
        <row r="11">
          <cell r="F11">
            <v>47.02</v>
          </cell>
        </row>
        <row r="12">
          <cell r="F12">
            <v>1</v>
          </cell>
        </row>
        <row r="13">
          <cell r="F13">
            <v>11.34</v>
          </cell>
        </row>
        <row r="14">
          <cell r="F14">
            <v>8.14</v>
          </cell>
        </row>
        <row r="15">
          <cell r="F15">
            <v>1.58</v>
          </cell>
        </row>
        <row r="16">
          <cell r="F16">
            <v>2</v>
          </cell>
        </row>
        <row r="17">
          <cell r="F17">
            <v>1.64</v>
          </cell>
        </row>
        <row r="18">
          <cell r="F18">
            <v>2</v>
          </cell>
        </row>
        <row r="19">
          <cell r="F19">
            <v>0</v>
          </cell>
        </row>
        <row r="20">
          <cell r="F20">
            <v>71.41</v>
          </cell>
        </row>
        <row r="21">
          <cell r="F21">
            <v>33</v>
          </cell>
        </row>
        <row r="22">
          <cell r="F22">
            <v>2.5</v>
          </cell>
        </row>
        <row r="23">
          <cell r="F23">
            <v>6.16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2.12</v>
          </cell>
        </row>
        <row r="27">
          <cell r="F27">
            <v>6.74</v>
          </cell>
        </row>
        <row r="28">
          <cell r="F28">
            <v>19.809999999999999</v>
          </cell>
        </row>
        <row r="29">
          <cell r="F29">
            <v>27.43</v>
          </cell>
        </row>
      </sheetData>
      <sheetData sheetId="31">
        <row r="2">
          <cell r="B2">
            <v>0.12</v>
          </cell>
          <cell r="F2">
            <v>0.14000000000000001</v>
          </cell>
        </row>
        <row r="3">
          <cell r="F3">
            <v>0.17</v>
          </cell>
        </row>
        <row r="4">
          <cell r="F4">
            <v>0.21</v>
          </cell>
        </row>
        <row r="5">
          <cell r="F5">
            <v>0.2</v>
          </cell>
        </row>
        <row r="6">
          <cell r="F6">
            <v>0.09</v>
          </cell>
        </row>
        <row r="7">
          <cell r="F7">
            <v>0.28999999999999998</v>
          </cell>
        </row>
        <row r="8">
          <cell r="F8">
            <v>0.06</v>
          </cell>
        </row>
        <row r="9">
          <cell r="F9">
            <v>0.17</v>
          </cell>
        </row>
        <row r="10">
          <cell r="F10">
            <v>0.34</v>
          </cell>
        </row>
        <row r="11">
          <cell r="F11">
            <v>0.3</v>
          </cell>
        </row>
        <row r="12">
          <cell r="F12">
            <v>0.14000000000000001</v>
          </cell>
        </row>
        <row r="13">
          <cell r="F13">
            <v>0.27</v>
          </cell>
        </row>
        <row r="14">
          <cell r="F14">
            <v>0.2</v>
          </cell>
        </row>
        <row r="15">
          <cell r="F15">
            <v>0.08</v>
          </cell>
        </row>
        <row r="16">
          <cell r="F16">
            <v>0.14000000000000001</v>
          </cell>
        </row>
        <row r="17">
          <cell r="F17">
            <v>0.32</v>
          </cell>
        </row>
        <row r="18">
          <cell r="F18">
            <v>0.14000000000000001</v>
          </cell>
        </row>
        <row r="19">
          <cell r="F19">
            <v>0.02</v>
          </cell>
        </row>
        <row r="20">
          <cell r="F20">
            <v>0.4</v>
          </cell>
        </row>
        <row r="21">
          <cell r="F21">
            <v>0.26</v>
          </cell>
        </row>
        <row r="22">
          <cell r="F22">
            <v>0.11</v>
          </cell>
        </row>
        <row r="23">
          <cell r="F23">
            <v>0.17</v>
          </cell>
        </row>
        <row r="24">
          <cell r="F24">
            <v>0.18</v>
          </cell>
        </row>
        <row r="25">
          <cell r="F25">
            <v>0.37</v>
          </cell>
        </row>
        <row r="26">
          <cell r="F26">
            <v>0.16</v>
          </cell>
        </row>
        <row r="27">
          <cell r="F27">
            <v>0.21</v>
          </cell>
        </row>
        <row r="28">
          <cell r="F28">
            <v>0.16</v>
          </cell>
        </row>
        <row r="29">
          <cell r="F29">
            <v>0.17</v>
          </cell>
        </row>
      </sheetData>
      <sheetData sheetId="32">
        <row r="2">
          <cell r="B2">
            <v>9.8000000000000007</v>
          </cell>
          <cell r="F2">
            <v>9.5</v>
          </cell>
        </row>
        <row r="3">
          <cell r="F3">
            <v>22.4</v>
          </cell>
        </row>
        <row r="4">
          <cell r="F4">
            <v>21.9</v>
          </cell>
        </row>
        <row r="5">
          <cell r="F5">
            <v>32.299999999999997</v>
          </cell>
        </row>
        <row r="6">
          <cell r="F6">
            <v>16.600000000000001</v>
          </cell>
        </row>
        <row r="7">
          <cell r="F7">
            <v>18.3</v>
          </cell>
        </row>
        <row r="8">
          <cell r="F8">
            <v>13.9</v>
          </cell>
        </row>
        <row r="9">
          <cell r="F9">
            <v>32.9</v>
          </cell>
        </row>
        <row r="10">
          <cell r="F10">
            <v>21.4</v>
          </cell>
        </row>
        <row r="11">
          <cell r="F11">
            <v>23.3</v>
          </cell>
        </row>
        <row r="12">
          <cell r="F12">
            <v>33</v>
          </cell>
        </row>
        <row r="13">
          <cell r="F13">
            <v>41.5</v>
          </cell>
        </row>
        <row r="14">
          <cell r="F14">
            <v>11.1</v>
          </cell>
        </row>
        <row r="15">
          <cell r="F15">
            <v>28.1</v>
          </cell>
        </row>
        <row r="16">
          <cell r="F16">
            <v>35.700000000000003</v>
          </cell>
        </row>
        <row r="17">
          <cell r="F17">
            <v>15.8</v>
          </cell>
        </row>
        <row r="18">
          <cell r="F18">
            <v>36.200000000000003</v>
          </cell>
        </row>
        <row r="19">
          <cell r="F19">
            <v>14</v>
          </cell>
        </row>
        <row r="20">
          <cell r="F20">
            <v>9.8000000000000007</v>
          </cell>
        </row>
        <row r="21">
          <cell r="F21">
            <v>23.7</v>
          </cell>
        </row>
        <row r="22">
          <cell r="F22">
            <v>28.2</v>
          </cell>
        </row>
        <row r="23">
          <cell r="F23">
            <v>22.1</v>
          </cell>
        </row>
        <row r="24">
          <cell r="F24">
            <v>33.9</v>
          </cell>
        </row>
        <row r="25">
          <cell r="F25">
            <v>14.7</v>
          </cell>
        </row>
        <row r="26">
          <cell r="F26">
            <v>24.8</v>
          </cell>
        </row>
        <row r="27">
          <cell r="F27">
            <v>26.4</v>
          </cell>
        </row>
        <row r="28">
          <cell r="F28">
            <v>19.899999999999999</v>
          </cell>
        </row>
        <row r="29">
          <cell r="F29">
            <v>27.9</v>
          </cell>
        </row>
      </sheetData>
      <sheetData sheetId="33">
        <row r="2">
          <cell r="B2">
            <v>17.8</v>
          </cell>
          <cell r="F2">
            <v>18.899999999999999</v>
          </cell>
        </row>
        <row r="3">
          <cell r="F3">
            <v>20.8</v>
          </cell>
        </row>
        <row r="4">
          <cell r="F4">
            <v>49.2</v>
          </cell>
        </row>
        <row r="5">
          <cell r="F5">
            <v>31.1</v>
          </cell>
        </row>
        <row r="6">
          <cell r="F6">
            <v>24.6</v>
          </cell>
        </row>
        <row r="7">
          <cell r="F7">
            <v>14.4</v>
          </cell>
        </row>
        <row r="8">
          <cell r="F8">
            <v>18.3</v>
          </cell>
        </row>
        <row r="9">
          <cell r="F9">
            <v>21.7</v>
          </cell>
        </row>
        <row r="10">
          <cell r="F10">
            <v>16.899999999999999</v>
          </cell>
        </row>
        <row r="11">
          <cell r="F11">
            <v>19.2</v>
          </cell>
        </row>
        <row r="12">
          <cell r="F12">
            <v>27.7</v>
          </cell>
        </row>
        <row r="13">
          <cell r="F13">
            <v>26.1</v>
          </cell>
        </row>
        <row r="14">
          <cell r="F14">
            <v>15.1</v>
          </cell>
        </row>
        <row r="15">
          <cell r="F15">
            <v>27.3</v>
          </cell>
        </row>
        <row r="16">
          <cell r="F16">
            <v>34</v>
          </cell>
        </row>
        <row r="17">
          <cell r="F17">
            <v>17.100000000000001</v>
          </cell>
        </row>
        <row r="18">
          <cell r="F18">
            <v>38.200000000000003</v>
          </cell>
        </row>
        <row r="19">
          <cell r="F19">
            <v>21.2</v>
          </cell>
        </row>
        <row r="20">
          <cell r="F20">
            <v>19.7</v>
          </cell>
        </row>
        <row r="21">
          <cell r="F21">
            <v>27.8</v>
          </cell>
        </row>
        <row r="22">
          <cell r="F22">
            <v>25.3</v>
          </cell>
        </row>
        <row r="23">
          <cell r="F23">
            <v>41.5</v>
          </cell>
        </row>
        <row r="24">
          <cell r="F24">
            <v>20.6</v>
          </cell>
        </row>
        <row r="25">
          <cell r="F25">
            <v>18.3</v>
          </cell>
        </row>
        <row r="26">
          <cell r="F26">
            <v>17.7</v>
          </cell>
        </row>
        <row r="27">
          <cell r="F27">
            <v>29.9</v>
          </cell>
        </row>
        <row r="28">
          <cell r="F28">
            <v>23.2</v>
          </cell>
        </row>
        <row r="29">
          <cell r="F29">
            <v>25</v>
          </cell>
        </row>
      </sheetData>
      <sheetData sheetId="34">
        <row r="2">
          <cell r="B2" t="str">
            <v>:</v>
          </cell>
          <cell r="F2">
            <v>170.2</v>
          </cell>
        </row>
        <row r="3">
          <cell r="F3">
            <v>87.3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F11">
            <v>444.2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F17">
            <v>9.9</v>
          </cell>
        </row>
        <row r="18">
          <cell r="F18">
            <v>26.4</v>
          </cell>
        </row>
        <row r="19">
          <cell r="N19">
            <v>143.91419305977459</v>
          </cell>
        </row>
        <row r="20">
          <cell r="F20">
            <v>442.3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F23">
            <v>172.6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X39" sqref="X39"/>
    </sheetView>
  </sheetViews>
  <sheetFormatPr defaultRowHeight="12.75" x14ac:dyDescent="0.2"/>
  <cols>
    <col min="1" max="1" width="13.85546875" customWidth="1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t="s">
        <v>24</v>
      </c>
      <c r="AA1" s="10" t="s">
        <v>25</v>
      </c>
      <c r="AB1" s="10" t="s">
        <v>26</v>
      </c>
    </row>
    <row r="2" spans="1:33" x14ac:dyDescent="0.2">
      <c r="B2" t="s">
        <v>97</v>
      </c>
      <c r="C2" t="s">
        <v>96</v>
      </c>
      <c r="D2" t="s">
        <v>98</v>
      </c>
      <c r="E2" t="s">
        <v>99</v>
      </c>
      <c r="F2" t="s">
        <v>137</v>
      </c>
      <c r="G2" t="s">
        <v>138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s="10" t="s">
        <v>110</v>
      </c>
      <c r="R2" s="10" t="s">
        <v>112</v>
      </c>
      <c r="S2" s="10" t="s">
        <v>113</v>
      </c>
      <c r="T2" s="10" t="s">
        <v>114</v>
      </c>
      <c r="U2" s="10" t="s">
        <v>139</v>
      </c>
      <c r="V2" s="10" t="s">
        <v>140</v>
      </c>
      <c r="W2" s="10" t="s">
        <v>141</v>
      </c>
      <c r="X2" s="10" t="s">
        <v>120</v>
      </c>
      <c r="Y2" s="10" t="s">
        <v>123</v>
      </c>
      <c r="Z2" t="s">
        <v>122</v>
      </c>
      <c r="AA2" s="10" t="s">
        <v>142</v>
      </c>
      <c r="AB2" s="10" t="s">
        <v>121</v>
      </c>
    </row>
    <row r="3" spans="1:33" x14ac:dyDescent="0.2">
      <c r="A3" t="s">
        <v>87</v>
      </c>
      <c r="B3">
        <f>[1]x1!$F2</f>
        <v>15</v>
      </c>
      <c r="D3">
        <f>[1]x3!$B2</f>
        <v>658.6</v>
      </c>
      <c r="F3">
        <f>[1]x5!$F2</f>
        <v>127.4</v>
      </c>
      <c r="G3">
        <f>[1]x6!$F2</f>
        <v>376</v>
      </c>
      <c r="H3">
        <f>[1]x7!$B2</f>
        <v>15.55</v>
      </c>
      <c r="I3">
        <f>[1]x8!$F2</f>
        <v>63.2</v>
      </c>
      <c r="J3">
        <f>[1]x9!$F2</f>
        <v>91.9</v>
      </c>
      <c r="K3">
        <f>[1]x10!$F2</f>
        <v>2</v>
      </c>
      <c r="L3">
        <f>[1]x11!$F2</f>
        <v>4</v>
      </c>
      <c r="M3">
        <f>[1]x12!$F2</f>
        <v>21</v>
      </c>
      <c r="N3">
        <f>[1]x13!$F2</f>
        <v>20.3</v>
      </c>
      <c r="O3">
        <f>[1]x14!$F2</f>
        <v>1</v>
      </c>
      <c r="P3">
        <f>[1]x15!$F2</f>
        <v>562</v>
      </c>
      <c r="Q3">
        <f>[1]x16!$F2</f>
        <v>30.2</v>
      </c>
      <c r="R3">
        <f>[1]x17!$F2</f>
        <v>26.3</v>
      </c>
      <c r="S3">
        <f>[1]x18!$F2</f>
        <v>19.5</v>
      </c>
      <c r="T3" s="5">
        <f>[1]x19!$D2</f>
        <v>4346</v>
      </c>
      <c r="U3">
        <f>[1]x20!$F2</f>
        <v>0.31</v>
      </c>
      <c r="V3" s="5">
        <f>[1]x21!$F2</f>
        <v>2.34</v>
      </c>
      <c r="W3">
        <f>[1]x22!$B2</f>
        <v>127</v>
      </c>
      <c r="X3">
        <f>[1]x23!$F2</f>
        <v>7.06</v>
      </c>
      <c r="Y3">
        <f>[1]x24!$F2</f>
        <v>0.14000000000000001</v>
      </c>
      <c r="Z3">
        <f>[1]x25!$F2</f>
        <v>9.5</v>
      </c>
      <c r="AA3">
        <f>[1]x26!$F2</f>
        <v>18.899999999999999</v>
      </c>
      <c r="AB3">
        <f>[1]x27!$F2</f>
        <v>170.2</v>
      </c>
      <c r="AF3" t="s">
        <v>0</v>
      </c>
      <c r="AG3" t="s">
        <v>97</v>
      </c>
    </row>
    <row r="4" spans="1:33" x14ac:dyDescent="0.2">
      <c r="A4" t="s">
        <v>68</v>
      </c>
      <c r="B4">
        <f>[1]x1!$F3</f>
        <v>13</v>
      </c>
      <c r="D4">
        <f>[1]x3!$B3</f>
        <v>42.35</v>
      </c>
      <c r="F4">
        <f>[1]x5!$F3</f>
        <v>109.4</v>
      </c>
      <c r="G4">
        <f>[1]x6!$N3</f>
        <v>231.76190476190476</v>
      </c>
      <c r="H4">
        <f>[1]x7!$B3</f>
        <v>0.41</v>
      </c>
      <c r="I4">
        <f>[1]x8!$F3</f>
        <v>78.2</v>
      </c>
      <c r="J4">
        <f>[1]x9!$F3</f>
        <v>90.5</v>
      </c>
      <c r="K4">
        <f>[1]x10!$F3</f>
        <v>5.5</v>
      </c>
      <c r="L4">
        <f>[1]x11!$F3</f>
        <v>4.0999999999999996</v>
      </c>
      <c r="M4">
        <f>[1]x12!$F3</f>
        <v>18.899999999999999</v>
      </c>
      <c r="N4">
        <f>[1]x13!$F3</f>
        <v>15.1</v>
      </c>
      <c r="O4">
        <f>[1]x14!$F3</f>
        <v>5</v>
      </c>
      <c r="P4">
        <f>[1]x15!$F3</f>
        <v>456</v>
      </c>
      <c r="Q4">
        <f>[1]x16!$F3</f>
        <v>5.7</v>
      </c>
      <c r="R4">
        <f>[1]x17!$F3</f>
        <v>9.1999999999999993</v>
      </c>
      <c r="S4">
        <f>[1]x18!$F3</f>
        <v>3.6</v>
      </c>
      <c r="T4" s="5">
        <f>[1]x19!$D3</f>
        <v>4866</v>
      </c>
      <c r="U4">
        <f>[1]x20!$F3</f>
        <v>0.28000000000000003</v>
      </c>
      <c r="V4" s="5">
        <f>[1]x21!$F3</f>
        <v>2.21</v>
      </c>
      <c r="W4">
        <f>[1]x22!$B3</f>
        <v>109</v>
      </c>
      <c r="X4">
        <f>[1]x23!$F3</f>
        <v>11.12</v>
      </c>
      <c r="Y4">
        <f>[1]x24!$F3</f>
        <v>0.17</v>
      </c>
      <c r="Z4">
        <f>[1]x25!$F3</f>
        <v>22.4</v>
      </c>
      <c r="AA4">
        <f>[1]x26!$F3</f>
        <v>20.8</v>
      </c>
      <c r="AB4">
        <f>[1]x27!$F3</f>
        <v>87.3</v>
      </c>
      <c r="AF4" t="s">
        <v>1</v>
      </c>
      <c r="AG4" t="s">
        <v>96</v>
      </c>
    </row>
    <row r="5" spans="1:33" x14ac:dyDescent="0.2">
      <c r="A5" t="s">
        <v>69</v>
      </c>
      <c r="B5">
        <f>[1]x1!$F4</f>
        <v>34</v>
      </c>
      <c r="D5">
        <f>[1]x3!$B4</f>
        <v>580</v>
      </c>
      <c r="F5">
        <f>[1]x5!$F4</f>
        <v>130.9</v>
      </c>
      <c r="G5">
        <f>[1]x6!$F4</f>
        <v>22</v>
      </c>
      <c r="H5">
        <f>[1]x7!$B4</f>
        <v>3.01</v>
      </c>
      <c r="I5">
        <f>[1]x8!$F4</f>
        <v>39.6</v>
      </c>
      <c r="J5">
        <f>[1]x9!$F4</f>
        <v>117.7</v>
      </c>
      <c r="K5">
        <f>[1]x10!$F4</f>
        <v>52.6</v>
      </c>
      <c r="L5">
        <f>[1]x11!$F4</f>
        <v>7.5</v>
      </c>
      <c r="M5">
        <f>[1]x12!$F4</f>
        <v>12.9</v>
      </c>
      <c r="N5">
        <f>[1]x13!$F4</f>
        <v>16.3</v>
      </c>
      <c r="O5">
        <f>[1]x14!$F4</f>
        <v>-5</v>
      </c>
      <c r="P5">
        <f>[1]x15!$F4</f>
        <v>554</v>
      </c>
      <c r="Q5">
        <f>[1]x16!$F4</f>
        <v>14.1</v>
      </c>
      <c r="R5">
        <f>[1]x17!$F4</f>
        <v>28</v>
      </c>
      <c r="S5">
        <f>[1]x18!$F4</f>
        <v>0.5</v>
      </c>
      <c r="T5" s="5">
        <f>[1]x19!$D4</f>
        <v>539</v>
      </c>
      <c r="U5">
        <f>[1]x20!$F4</f>
        <v>0.8</v>
      </c>
      <c r="V5" s="5">
        <f>[1]x21!$F4</f>
        <v>2.75</v>
      </c>
      <c r="W5">
        <f>[1]x22!$B4</f>
        <v>31</v>
      </c>
      <c r="X5">
        <f>[1]x23!$F4</f>
        <v>2</v>
      </c>
      <c r="Y5">
        <f>[1]x24!$F4</f>
        <v>0.21</v>
      </c>
      <c r="Z5">
        <f>[1]x25!$F4</f>
        <v>21.9</v>
      </c>
      <c r="AA5">
        <f>[1]x26!$F4</f>
        <v>49.2</v>
      </c>
      <c r="AB5" s="6">
        <f>[1]x27!$N4</f>
        <v>33.18</v>
      </c>
      <c r="AF5" t="s">
        <v>2</v>
      </c>
      <c r="AG5" t="s">
        <v>98</v>
      </c>
    </row>
    <row r="6" spans="1:33" x14ac:dyDescent="0.2">
      <c r="A6" t="s">
        <v>78</v>
      </c>
      <c r="B6">
        <f>[1]x1!$N$5</f>
        <v>37</v>
      </c>
      <c r="D6">
        <f>[1]x3!$B5</f>
        <v>279</v>
      </c>
      <c r="F6">
        <f>[1]x5!$F5</f>
        <v>96.3</v>
      </c>
      <c r="G6">
        <f>[1]x6!$F5</f>
        <v>440</v>
      </c>
      <c r="H6">
        <f>[1]x7!$B5</f>
        <v>6.95</v>
      </c>
      <c r="I6">
        <f>[1]x8!$F5</f>
        <v>46.6</v>
      </c>
      <c r="J6">
        <f>[1]x9!$F5</f>
        <v>96.9</v>
      </c>
      <c r="K6">
        <f>[1]x10!$F5</f>
        <v>8.3000000000000007</v>
      </c>
      <c r="L6">
        <f>[1]x11!$F5</f>
        <v>9</v>
      </c>
      <c r="M6">
        <f>[1]x12!$F5</f>
        <v>12.2</v>
      </c>
      <c r="N6">
        <f>[1]x13!$F5</f>
        <v>10.4</v>
      </c>
      <c r="O6">
        <f>[1]x14!$F5</f>
        <v>7</v>
      </c>
      <c r="P6">
        <f>[1]x15!$F5</f>
        <v>379</v>
      </c>
      <c r="Q6">
        <f>[1]x16!$F5</f>
        <v>25.1</v>
      </c>
      <c r="R6">
        <f>[1]x17!$F5</f>
        <v>32.299999999999997</v>
      </c>
      <c r="S6">
        <f>[1]x18!$N$5</f>
        <v>4.1100000000000003</v>
      </c>
      <c r="T6" s="5">
        <f>[1]x19!$D5</f>
        <v>2597</v>
      </c>
      <c r="U6">
        <f>[1]x20!$F5</f>
        <v>0.77</v>
      </c>
      <c r="V6" s="5">
        <f>[1]x21!$F5</f>
        <v>3.03</v>
      </c>
      <c r="W6">
        <f>[1]x22!$J$5</f>
        <v>71.25</v>
      </c>
      <c r="X6">
        <f>[1]x23!$F5</f>
        <v>1</v>
      </c>
      <c r="Y6">
        <f>[1]x24!$F5</f>
        <v>0.2</v>
      </c>
      <c r="Z6">
        <f>[1]x25!$F5</f>
        <v>32.299999999999997</v>
      </c>
      <c r="AA6">
        <f>[1]x26!$F5</f>
        <v>31.1</v>
      </c>
      <c r="AB6" s="6">
        <f>[1]x27!$N5</f>
        <v>48.333333333333336</v>
      </c>
      <c r="AF6" t="s">
        <v>3</v>
      </c>
      <c r="AG6" t="s">
        <v>99</v>
      </c>
    </row>
    <row r="7" spans="1:33" x14ac:dyDescent="0.2">
      <c r="A7" t="s">
        <v>80</v>
      </c>
      <c r="B7">
        <f>[1]x1!$F6</f>
        <v>28</v>
      </c>
      <c r="D7">
        <f>[1]x3!$B6</f>
        <v>26.41</v>
      </c>
      <c r="F7">
        <f>[1]x5!$F6</f>
        <v>98.6</v>
      </c>
      <c r="G7">
        <f>[1]x6!$F6</f>
        <v>230</v>
      </c>
      <c r="H7">
        <f>[1]x7!$B6</f>
        <v>6.12</v>
      </c>
      <c r="I7">
        <f>[1]x8!$F6</f>
        <v>100.8</v>
      </c>
      <c r="J7">
        <f>[1]x9!$F6</f>
        <v>103.9</v>
      </c>
      <c r="K7">
        <f>[1]x10!$F6</f>
        <v>26.4</v>
      </c>
      <c r="L7">
        <f>[1]x11!$F6</f>
        <v>3.8</v>
      </c>
      <c r="M7">
        <f>[1]x12!$F6</f>
        <v>29</v>
      </c>
      <c r="N7">
        <f>[1]x13!$F6</f>
        <v>27.8</v>
      </c>
      <c r="O7">
        <f>[1]x14!$F6</f>
        <v>31</v>
      </c>
      <c r="P7">
        <f>[1]x15!$F6</f>
        <v>689</v>
      </c>
      <c r="Q7">
        <f>[1]x16!$F6</f>
        <v>6</v>
      </c>
      <c r="R7">
        <f>[1]x17!$F6</f>
        <v>209.4</v>
      </c>
      <c r="S7">
        <f>[1]x18!$F6</f>
        <v>2.8</v>
      </c>
      <c r="T7" s="5">
        <f>[1]x19!$D6</f>
        <v>3405</v>
      </c>
      <c r="U7">
        <f>[1]x20!$F6</f>
        <v>0.36</v>
      </c>
      <c r="V7" s="5">
        <f>[1]x21!$F6</f>
        <v>2.77</v>
      </c>
      <c r="W7">
        <f>[1]x22!$B6</f>
        <v>62</v>
      </c>
      <c r="X7">
        <f>[1]x23!$F6</f>
        <v>0</v>
      </c>
      <c r="Y7">
        <f>[1]x24!$F6</f>
        <v>0.09</v>
      </c>
      <c r="Z7">
        <f>[1]x25!$F6</f>
        <v>16.600000000000001</v>
      </c>
      <c r="AA7">
        <f>[1]x26!$F6</f>
        <v>24.6</v>
      </c>
      <c r="AB7" s="6">
        <f>[1]x27!$N6</f>
        <v>144.90352633826882</v>
      </c>
      <c r="AF7" t="s">
        <v>4</v>
      </c>
      <c r="AG7" t="s">
        <v>130</v>
      </c>
    </row>
    <row r="8" spans="1:33" x14ac:dyDescent="0.2">
      <c r="A8" t="s">
        <v>70</v>
      </c>
      <c r="B8">
        <f>[1]x1!$F7</f>
        <v>14</v>
      </c>
      <c r="D8">
        <f>[1]x3!$B7</f>
        <v>750.9</v>
      </c>
      <c r="F8">
        <f>[1]x5!$F7</f>
        <v>146.5</v>
      </c>
      <c r="G8">
        <f>[1]x6!$F7</f>
        <v>10</v>
      </c>
      <c r="H8">
        <f>[1]x7!$B7</f>
        <v>1.34</v>
      </c>
      <c r="I8">
        <f>[1]x8!$F7</f>
        <v>25.5</v>
      </c>
      <c r="J8">
        <f>[1]x9!$F7</f>
        <v>84.1</v>
      </c>
      <c r="K8">
        <f>[1]x10!$F7</f>
        <v>15.3</v>
      </c>
      <c r="L8">
        <f>[1]x11!$F7</f>
        <v>4.0999999999999996</v>
      </c>
      <c r="M8">
        <f>[1]x12!$F7</f>
        <v>16.5</v>
      </c>
      <c r="N8">
        <f>[1]x13!$F7</f>
        <v>16</v>
      </c>
      <c r="O8">
        <f>[1]x14!$F7</f>
        <v>-2</v>
      </c>
      <c r="P8">
        <f>[1]x15!$F7</f>
        <v>318</v>
      </c>
      <c r="Q8">
        <f>[1]x16!$F7</f>
        <v>10.5</v>
      </c>
      <c r="R8">
        <f>[1]x17!$F7</f>
        <v>8.1999999999999993</v>
      </c>
      <c r="S8">
        <f>[1]x18!$F7</f>
        <v>12.4</v>
      </c>
      <c r="T8" s="5">
        <f>[1]x19!$D7</f>
        <v>6256</v>
      </c>
      <c r="U8">
        <f>[1]x20!$F7</f>
        <v>0.8</v>
      </c>
      <c r="V8" s="5">
        <f>[1]x21!$F7</f>
        <v>2.2799999999999998</v>
      </c>
      <c r="W8">
        <f>[1]x22!$B7</f>
        <v>74</v>
      </c>
      <c r="X8">
        <f>[1]x23!$F7</f>
        <v>8.27</v>
      </c>
      <c r="Y8">
        <f>[1]x24!$F7</f>
        <v>0.28999999999999998</v>
      </c>
      <c r="Z8">
        <f>[1]x25!$F7</f>
        <v>18.3</v>
      </c>
      <c r="AA8">
        <f>[1]x26!$F7</f>
        <v>14.4</v>
      </c>
      <c r="AB8" s="6">
        <f>[1]x27!$N7</f>
        <v>106.25</v>
      </c>
      <c r="AF8" t="s">
        <v>5</v>
      </c>
      <c r="AG8" t="s">
        <v>131</v>
      </c>
    </row>
    <row r="9" spans="1:33" x14ac:dyDescent="0.2">
      <c r="A9" t="s">
        <v>71</v>
      </c>
      <c r="B9">
        <f>[1]x1!$F8</f>
        <v>9</v>
      </c>
      <c r="D9">
        <f>[1]x3!$B8</f>
        <v>120.26</v>
      </c>
      <c r="F9">
        <f>[1]x5!$F8</f>
        <v>126.7</v>
      </c>
      <c r="G9">
        <f>[1]x6!$N8</f>
        <v>231.76190476190476</v>
      </c>
      <c r="H9">
        <f>[1]x7!$B8</f>
        <v>0.01</v>
      </c>
      <c r="I9">
        <f>[1]x8!$F8</f>
        <v>-15.7</v>
      </c>
      <c r="J9">
        <f>[1]x9!$F8</f>
        <v>90.5</v>
      </c>
      <c r="K9">
        <f>[1]x10!$F8</f>
        <v>2.8</v>
      </c>
      <c r="L9">
        <f>[1]x11!$F8</f>
        <v>6.7</v>
      </c>
      <c r="M9">
        <f>[1]x12!$F8</f>
        <v>18.7</v>
      </c>
      <c r="N9">
        <f>[1]x13!$F8</f>
        <v>21</v>
      </c>
      <c r="O9">
        <f>[1]x14!$F8</f>
        <v>8</v>
      </c>
      <c r="P9">
        <f>[1]x15!$N$8</f>
        <v>783.9</v>
      </c>
      <c r="Q9">
        <f>[1]x16!$F8</f>
        <v>22.1</v>
      </c>
      <c r="R9">
        <f>[1]x17!$F8</f>
        <v>3.6</v>
      </c>
      <c r="S9">
        <f>[1]x18!$F8</f>
        <v>6.1</v>
      </c>
      <c r="T9" s="5">
        <f>[1]x19!$D8</f>
        <v>9199</v>
      </c>
      <c r="U9">
        <f>[1]x20!$F8</f>
        <v>0.4</v>
      </c>
      <c r="V9" s="5">
        <f>[1]x21!$F8</f>
        <v>4.0199999999999996</v>
      </c>
      <c r="W9">
        <f>[1]x22!$B8</f>
        <v>149</v>
      </c>
      <c r="X9">
        <f>[1]x23!$F8</f>
        <v>0.95</v>
      </c>
      <c r="Y9">
        <f>[1]x24!$F8</f>
        <v>0.06</v>
      </c>
      <c r="Z9">
        <f>[1]x25!$F8</f>
        <v>13.9</v>
      </c>
      <c r="AA9">
        <f>[1]x26!$F8</f>
        <v>18.3</v>
      </c>
      <c r="AB9" s="6">
        <f>[1]x27!$N8</f>
        <v>68.575000000000003</v>
      </c>
      <c r="AF9" t="s">
        <v>6</v>
      </c>
      <c r="AG9" t="s">
        <v>100</v>
      </c>
    </row>
    <row r="10" spans="1:33" x14ac:dyDescent="0.2">
      <c r="A10" t="s">
        <v>73</v>
      </c>
      <c r="B10">
        <f>[1]x1!$F9</f>
        <v>18</v>
      </c>
      <c r="D10">
        <f>[1]x3!$B9</f>
        <v>548.59</v>
      </c>
      <c r="F10">
        <f>[1]x5!$F9</f>
        <v>94.6</v>
      </c>
      <c r="G10">
        <f>[1]x6!$F9</f>
        <v>215</v>
      </c>
      <c r="H10">
        <f>[1]x7!$B9</f>
        <v>0</v>
      </c>
      <c r="I10">
        <f>[1]x8!$F9</f>
        <v>13.6</v>
      </c>
      <c r="J10">
        <f>[1]x9!$F9</f>
        <v>102.3</v>
      </c>
      <c r="K10">
        <f>[1]x10!$F9</f>
        <v>62.5</v>
      </c>
      <c r="L10">
        <f>[1]x11!$F9</f>
        <v>17.5</v>
      </c>
      <c r="M10">
        <f>[1]x12!$F9</f>
        <v>11</v>
      </c>
      <c r="N10">
        <f>[1]x13!$F9</f>
        <v>25</v>
      </c>
      <c r="O10">
        <f>[1]x14!$F9</f>
        <v>-6</v>
      </c>
      <c r="P10">
        <f>[1]x15!$F9</f>
        <v>305</v>
      </c>
      <c r="Q10">
        <f>[1]x16!$F9</f>
        <v>24.6</v>
      </c>
      <c r="R10">
        <f>[1]x17!$F9</f>
        <v>10.4</v>
      </c>
      <c r="S10">
        <f>[1]x18!$F9</f>
        <v>12.8</v>
      </c>
      <c r="T10" s="5">
        <f>[1]x19!$D9</f>
        <v>1509</v>
      </c>
      <c r="U10">
        <f>[1]x20!$K9</f>
        <v>0.53999999999999992</v>
      </c>
      <c r="V10" s="5">
        <f>[1]x21!$F9</f>
        <v>2.93</v>
      </c>
      <c r="W10">
        <f>[1]x22!$B9</f>
        <v>49</v>
      </c>
      <c r="X10">
        <f>[1]x23!$F9</f>
        <v>0.17</v>
      </c>
      <c r="Y10">
        <f>[1]x24!$F9</f>
        <v>0.17</v>
      </c>
      <c r="Z10">
        <f>[1]x25!$F9</f>
        <v>32.9</v>
      </c>
      <c r="AA10">
        <f>[1]x26!$F9</f>
        <v>21.7</v>
      </c>
      <c r="AB10" s="6">
        <f>[1]x27!$N9</f>
        <v>28.25</v>
      </c>
      <c r="AF10" t="s">
        <v>7</v>
      </c>
      <c r="AG10" t="s">
        <v>101</v>
      </c>
    </row>
    <row r="11" spans="1:33" x14ac:dyDescent="0.2">
      <c r="A11" t="s">
        <v>93</v>
      </c>
      <c r="B11">
        <f>[1]x1!$F10</f>
        <v>14</v>
      </c>
      <c r="D11">
        <f>[1]x3!$B10</f>
        <v>4327</v>
      </c>
      <c r="F11">
        <f>[1]x5!$F10</f>
        <v>112</v>
      </c>
      <c r="G11">
        <f>[1]x6!$N10</f>
        <v>231.76190476190476</v>
      </c>
      <c r="H11">
        <f>[1]x7!$B10</f>
        <v>0.01</v>
      </c>
      <c r="I11">
        <f>[1]x8!$F10</f>
        <v>47.8</v>
      </c>
      <c r="J11">
        <f>[1]x9!$F10</f>
        <v>97.8</v>
      </c>
      <c r="K11">
        <f>[1]x10!$F10</f>
        <v>12.5</v>
      </c>
      <c r="L11">
        <f>[1]x11!$F10</f>
        <v>9.3000000000000007</v>
      </c>
      <c r="M11">
        <f>[1]x12!$F10</f>
        <v>13</v>
      </c>
      <c r="N11">
        <f>[1]x13!$F10</f>
        <v>34.4</v>
      </c>
      <c r="O11">
        <f>[1]x14!$F10</f>
        <v>5</v>
      </c>
      <c r="P11">
        <f>[1]x15!$F10</f>
        <v>470</v>
      </c>
      <c r="Q11">
        <f>[1]x16!$F10</f>
        <v>32.4</v>
      </c>
      <c r="R11">
        <f>[1]x17!$F10</f>
        <v>65.5</v>
      </c>
      <c r="S11">
        <f>[1]x18!$F10</f>
        <v>7.4</v>
      </c>
      <c r="T11" s="5">
        <f>[1]x19!$D10</f>
        <v>2119</v>
      </c>
      <c r="U11">
        <f>[1]x20!$F10</f>
        <v>0.37</v>
      </c>
      <c r="V11" s="5">
        <f>[1]x21!$F10</f>
        <v>2.68</v>
      </c>
      <c r="W11">
        <f>[1]x22!$B10</f>
        <v>139</v>
      </c>
      <c r="X11">
        <f>[1]x23!$F10</f>
        <v>10.47</v>
      </c>
      <c r="Y11">
        <f>[1]x24!$F10</f>
        <v>0.34</v>
      </c>
      <c r="Z11">
        <f>[1]x25!$F10</f>
        <v>21.4</v>
      </c>
      <c r="AA11">
        <f>[1]x26!$F10</f>
        <v>16.899999999999999</v>
      </c>
      <c r="AB11" s="6">
        <f>[1]x27!$N10</f>
        <v>132.69999999999999</v>
      </c>
      <c r="AF11" t="s">
        <v>8</v>
      </c>
      <c r="AG11" t="s">
        <v>102</v>
      </c>
    </row>
    <row r="12" spans="1:33" x14ac:dyDescent="0.2">
      <c r="A12" t="s">
        <v>77</v>
      </c>
      <c r="B12">
        <f>[1]x1!$F11</f>
        <v>13</v>
      </c>
      <c r="D12">
        <f>[1]x3!$B11</f>
        <v>6179.99</v>
      </c>
      <c r="F12">
        <f>[1]x5!$F11</f>
        <v>127.7</v>
      </c>
      <c r="G12">
        <f>[1]x6!$F11</f>
        <v>742</v>
      </c>
      <c r="H12">
        <f>[1]x7!$B11</f>
        <v>3.39</v>
      </c>
      <c r="I12">
        <f>[1]x8!$F11</f>
        <v>48.9</v>
      </c>
      <c r="J12">
        <f>[1]x9!$F11</f>
        <v>90.3</v>
      </c>
      <c r="K12">
        <f>[1]x10!$F11</f>
        <v>4.3</v>
      </c>
      <c r="L12">
        <f>[1]x11!$F11</f>
        <v>4.9000000000000004</v>
      </c>
      <c r="M12">
        <f>[1]x12!$F11</f>
        <v>18.5</v>
      </c>
      <c r="N12">
        <f>[1]x13!$F11</f>
        <v>12.1</v>
      </c>
      <c r="O12">
        <f>[1]x14!$F11</f>
        <v>1</v>
      </c>
      <c r="P12">
        <f>[1]x15!$F11</f>
        <v>534</v>
      </c>
      <c r="Q12">
        <f>[1]x16!$F11</f>
        <v>12.7</v>
      </c>
      <c r="R12">
        <f>[1]x17!$F11</f>
        <v>146.5</v>
      </c>
      <c r="S12">
        <f>[1]x18!$F11</f>
        <v>2.9</v>
      </c>
      <c r="T12" s="5">
        <f>[1]x19!$D11</f>
        <v>3502</v>
      </c>
      <c r="U12">
        <f>[1]x20!$K11</f>
        <v>0.14000000000000001</v>
      </c>
      <c r="V12" s="5">
        <f>[1]x21!$F11</f>
        <v>1.89</v>
      </c>
      <c r="W12">
        <f>[1]x22!$B11</f>
        <v>109</v>
      </c>
      <c r="X12">
        <f>[1]x23!$F11</f>
        <v>47.02</v>
      </c>
      <c r="Y12">
        <f>[1]x24!$F11</f>
        <v>0.3</v>
      </c>
      <c r="Z12">
        <f>[1]x25!$F11</f>
        <v>23.3</v>
      </c>
      <c r="AA12">
        <f>[1]x26!$F11</f>
        <v>19.2</v>
      </c>
      <c r="AB12">
        <f>[1]x27!$F11</f>
        <v>444.2</v>
      </c>
      <c r="AF12" t="s">
        <v>9</v>
      </c>
      <c r="AG12" t="s">
        <v>103</v>
      </c>
    </row>
    <row r="13" spans="1:33" x14ac:dyDescent="0.2">
      <c r="A13" t="s">
        <v>75</v>
      </c>
      <c r="B13">
        <f>[1]x1!$F12</f>
        <v>27</v>
      </c>
      <c r="D13">
        <f>[1]x3!$B12</f>
        <v>197</v>
      </c>
      <c r="F13">
        <f>[1]x5!$F12</f>
        <v>103.2</v>
      </c>
      <c r="G13">
        <f>[1]x6!$F12</f>
        <v>319</v>
      </c>
      <c r="H13">
        <f>[1]x7!$B12</f>
        <v>9.41</v>
      </c>
      <c r="I13">
        <f>[1]x8!$F12</f>
        <v>69.099999999999994</v>
      </c>
      <c r="J13">
        <f>[1]x9!$F12</f>
        <v>94.9</v>
      </c>
      <c r="K13">
        <f>[1]x10!$F12</f>
        <v>22.3</v>
      </c>
      <c r="L13">
        <f>[1]x11!$F12</f>
        <v>8.1999999999999993</v>
      </c>
      <c r="M13">
        <f>[1]x12!$F12</f>
        <v>23.2</v>
      </c>
      <c r="N13">
        <f>[1]x13!$F12</f>
        <v>15.9</v>
      </c>
      <c r="O13">
        <f>[1]x14!$F12</f>
        <v>2</v>
      </c>
      <c r="P13">
        <f>[1]x15!$F12</f>
        <v>532</v>
      </c>
      <c r="Q13">
        <f>[1]x16!$F12</f>
        <v>9.8000000000000007</v>
      </c>
      <c r="R13">
        <f>[1]x17!$F12</f>
        <v>12.6</v>
      </c>
      <c r="S13">
        <f>[1]x18!$F12</f>
        <v>8.4</v>
      </c>
      <c r="T13" s="5">
        <f>[1]x19!$D12</f>
        <v>6380</v>
      </c>
      <c r="U13">
        <f>[1]x20!$F12</f>
        <v>0.4</v>
      </c>
      <c r="V13" s="5">
        <f>[1]x21!$F12</f>
        <v>2.64</v>
      </c>
      <c r="W13">
        <f>[1]x22!$B12</f>
        <v>43</v>
      </c>
      <c r="X13">
        <f>[1]x23!$F12</f>
        <v>1</v>
      </c>
      <c r="Y13">
        <f>[1]x24!$F12</f>
        <v>0.14000000000000001</v>
      </c>
      <c r="Z13">
        <f>[1]x25!$F12</f>
        <v>33</v>
      </c>
      <c r="AA13">
        <f>[1]x26!$F12</f>
        <v>27.7</v>
      </c>
      <c r="AB13" s="6">
        <f>[1]x27!$N12</f>
        <v>145.53229055046864</v>
      </c>
      <c r="AF13" t="s">
        <v>10</v>
      </c>
      <c r="AG13" t="s">
        <v>104</v>
      </c>
    </row>
    <row r="14" spans="1:33" x14ac:dyDescent="0.2">
      <c r="A14" t="s">
        <v>76</v>
      </c>
      <c r="B14">
        <f>[1]x1!$F13</f>
        <v>27</v>
      </c>
      <c r="D14">
        <f>[1]x3!$B13</f>
        <v>5463.43</v>
      </c>
      <c r="F14">
        <f>[1]x5!$F13</f>
        <v>146</v>
      </c>
      <c r="G14">
        <f>[1]x6!$F13</f>
        <v>70</v>
      </c>
      <c r="H14">
        <f>[1]x7!$B13</f>
        <v>8.85</v>
      </c>
      <c r="I14">
        <f>[1]x8!$F13</f>
        <v>76.7</v>
      </c>
      <c r="J14">
        <f>[1]x9!$F13</f>
        <v>86.9</v>
      </c>
      <c r="K14">
        <f>[1]x10!$F13</f>
        <v>9.1</v>
      </c>
      <c r="L14">
        <f>[1]x11!$F13</f>
        <v>4</v>
      </c>
      <c r="M14">
        <f>[1]x12!$F13</f>
        <v>18.399999999999999</v>
      </c>
      <c r="N14">
        <f>[1]x13!$F13</f>
        <v>12.6</v>
      </c>
      <c r="O14">
        <f>[1]x14!$F13</f>
        <v>0</v>
      </c>
      <c r="P14">
        <f>[1]x15!$F13</f>
        <v>510</v>
      </c>
      <c r="Q14">
        <f>[1]x16!$F13</f>
        <v>13.8</v>
      </c>
      <c r="R14">
        <f>[1]x17!$F13</f>
        <v>116.1</v>
      </c>
      <c r="S14">
        <f>[1]x18!$F13</f>
        <v>6.7</v>
      </c>
      <c r="T14" s="5">
        <f>[1]x19!$D13</f>
        <v>214</v>
      </c>
      <c r="U14">
        <f>[1]x20!$F13</f>
        <v>0.23</v>
      </c>
      <c r="V14" s="5">
        <f>[1]x21!$F13</f>
        <v>1.63</v>
      </c>
      <c r="W14">
        <f>[1]x22!$B13</f>
        <v>105</v>
      </c>
      <c r="X14">
        <f>[1]x23!$F13</f>
        <v>11.34</v>
      </c>
      <c r="Y14">
        <f>[1]x24!$F13</f>
        <v>0.27</v>
      </c>
      <c r="Z14">
        <f>[1]x25!$F13</f>
        <v>41.5</v>
      </c>
      <c r="AA14">
        <f>[1]x26!$F13</f>
        <v>26.1</v>
      </c>
      <c r="AB14" s="6">
        <f>[1]x27!$N13</f>
        <v>259.75</v>
      </c>
      <c r="AF14" t="s">
        <v>11</v>
      </c>
      <c r="AG14" t="s">
        <v>105</v>
      </c>
    </row>
    <row r="15" spans="1:33" x14ac:dyDescent="0.2">
      <c r="A15" t="s">
        <v>86</v>
      </c>
      <c r="B15">
        <f>[1]x1!$F14</f>
        <v>14</v>
      </c>
      <c r="D15">
        <f>[1]x3!$B14</f>
        <v>90</v>
      </c>
      <c r="F15">
        <f>[1]x5!$F14</f>
        <v>120.6</v>
      </c>
      <c r="G15">
        <f>[1]x6!$F14</f>
        <v>2</v>
      </c>
      <c r="H15">
        <f>[1]x7!$B14</f>
        <v>0.01</v>
      </c>
      <c r="I15">
        <f>[1]x8!$F14</f>
        <v>29.9</v>
      </c>
      <c r="J15">
        <f>[1]x9!$F14</f>
        <v>96.2</v>
      </c>
      <c r="K15">
        <f>[1]x10!$F14</f>
        <v>2</v>
      </c>
      <c r="L15">
        <f>[1]x11!$F14</f>
        <v>1.8</v>
      </c>
      <c r="M15">
        <f>[1]x12!$F14</f>
        <v>23.6</v>
      </c>
      <c r="N15">
        <f>[1]x13!$F14</f>
        <v>11.4</v>
      </c>
      <c r="O15">
        <f>[1]x14!$F14</f>
        <v>12</v>
      </c>
      <c r="P15">
        <f>[1]x15!$F14</f>
        <v>571</v>
      </c>
      <c r="Q15">
        <f>[1]x16!$F14</f>
        <v>3.9</v>
      </c>
      <c r="R15">
        <f>[1]x17!$F14</f>
        <v>0.4</v>
      </c>
      <c r="S15">
        <f>[1]x18!$F14</f>
        <v>2.5</v>
      </c>
      <c r="T15" s="5">
        <f>[1]x19!$D14</f>
        <v>3180</v>
      </c>
      <c r="U15">
        <f>[1]x20!$K14</f>
        <v>0.30333333333333329</v>
      </c>
      <c r="V15" s="5">
        <f>[1]x21!$F14</f>
        <v>3.53</v>
      </c>
      <c r="W15">
        <f>[1]x22!$B14</f>
        <v>117</v>
      </c>
      <c r="X15">
        <f>[1]x23!$F14</f>
        <v>8.14</v>
      </c>
      <c r="Y15">
        <f>[1]x24!$F14</f>
        <v>0.2</v>
      </c>
      <c r="Z15">
        <f>[1]x25!$F14</f>
        <v>11.1</v>
      </c>
      <c r="AA15">
        <f>[1]x26!$F14</f>
        <v>15.1</v>
      </c>
      <c r="AB15" s="6">
        <f>[1]x27!$N14</f>
        <v>130.75</v>
      </c>
      <c r="AF15" t="s">
        <v>12</v>
      </c>
      <c r="AG15" t="s">
        <v>106</v>
      </c>
    </row>
    <row r="16" spans="1:33" x14ac:dyDescent="0.2">
      <c r="A16" t="s">
        <v>74</v>
      </c>
      <c r="B16">
        <f>[1]x1!$F15</f>
        <v>13</v>
      </c>
      <c r="D16">
        <f>[1]x3!$B15</f>
        <v>6.47</v>
      </c>
      <c r="F16">
        <f>[1]x5!$F15</f>
        <v>165</v>
      </c>
      <c r="G16">
        <f>[1]x6!$F15</f>
        <v>92</v>
      </c>
      <c r="H16">
        <f>[1]x7!$B15</f>
        <v>0.68</v>
      </c>
      <c r="I16">
        <f>[1]x8!$F15</f>
        <v>86.6</v>
      </c>
      <c r="J16">
        <f>[1]x9!$F15</f>
        <v>90.3</v>
      </c>
      <c r="K16">
        <f>[1]x10!$F15</f>
        <v>6.2</v>
      </c>
      <c r="L16">
        <f>[1]x11!$F15</f>
        <v>5.8</v>
      </c>
      <c r="M16">
        <f>[1]x12!$F15</f>
        <v>9.5</v>
      </c>
      <c r="N16">
        <f>[1]x13!$F15</f>
        <v>23.1</v>
      </c>
      <c r="O16">
        <f>[1]x14!$F15</f>
        <v>2</v>
      </c>
      <c r="P16">
        <f>[1]x15!$F15</f>
        <v>624</v>
      </c>
      <c r="Q16">
        <f>[1]x16!$F15</f>
        <v>5.7</v>
      </c>
      <c r="R16">
        <f>[1]x17!$F15</f>
        <v>11.3</v>
      </c>
      <c r="S16">
        <f>[1]x18!$F15</f>
        <v>1.1000000000000001</v>
      </c>
      <c r="T16" s="5">
        <f>[1]x19!$D15</f>
        <v>3339</v>
      </c>
      <c r="U16">
        <f>[1]x20!$F15</f>
        <v>0.4</v>
      </c>
      <c r="V16" s="5">
        <f>[1]x21!$F15</f>
        <v>2.4500000000000002</v>
      </c>
      <c r="W16">
        <f>[1]x22!$B15</f>
        <v>100</v>
      </c>
      <c r="X16">
        <f>[1]x23!$F15</f>
        <v>1.58</v>
      </c>
      <c r="Y16">
        <f>[1]x24!$F15</f>
        <v>0.08</v>
      </c>
      <c r="Z16">
        <f>[1]x25!$F15</f>
        <v>28.1</v>
      </c>
      <c r="AA16">
        <f>[1]x26!$F15</f>
        <v>27.3</v>
      </c>
      <c r="AB16" s="6">
        <f>[1]x27!$N15</f>
        <v>21.266666666666666</v>
      </c>
      <c r="AF16" t="s">
        <v>13</v>
      </c>
      <c r="AG16" t="s">
        <v>107</v>
      </c>
    </row>
    <row r="17" spans="1:33" x14ac:dyDescent="0.2">
      <c r="A17" t="s">
        <v>82</v>
      </c>
      <c r="B17">
        <f>[1]x1!$F16</f>
        <v>12</v>
      </c>
      <c r="D17">
        <f>[1]x3!$B16</f>
        <v>375</v>
      </c>
      <c r="F17">
        <f>[1]x5!$F16</f>
        <v>116</v>
      </c>
      <c r="G17">
        <f>[1]x6!$F16</f>
        <v>164</v>
      </c>
      <c r="H17">
        <f>[1]x7!$B16</f>
        <v>0.02</v>
      </c>
      <c r="I17">
        <f>[1]x8!$F16</f>
        <v>81.8</v>
      </c>
      <c r="J17">
        <f>[1]x9!$F16</f>
        <v>123.9</v>
      </c>
      <c r="K17">
        <f>[1]x10!$F16</f>
        <v>7.2</v>
      </c>
      <c r="L17">
        <f>[1]x11!$F16</f>
        <v>8.5</v>
      </c>
      <c r="M17">
        <f>[1]x12!$F16</f>
        <v>13.8</v>
      </c>
      <c r="N17">
        <f>[1]x13!$F16</f>
        <v>12.4</v>
      </c>
      <c r="O17">
        <f>[1]x14!$F16</f>
        <v>6</v>
      </c>
      <c r="P17">
        <f>[1]x15!$F16</f>
        <v>404</v>
      </c>
      <c r="Q17">
        <f>[1]x16!$F16</f>
        <v>19.600000000000001</v>
      </c>
      <c r="R17">
        <f>[1]x17!$F16</f>
        <v>9.9</v>
      </c>
      <c r="S17">
        <f>[1]x18!$F16</f>
        <v>5.2</v>
      </c>
      <c r="T17" s="5">
        <f>[1]x19!$D16</f>
        <v>328</v>
      </c>
      <c r="U17">
        <f>[1]x20!$F16</f>
        <v>0.34</v>
      </c>
      <c r="V17" s="5">
        <f>[1]x21!$F16</f>
        <v>1.83</v>
      </c>
      <c r="W17">
        <f>[1]x22!$B16</f>
        <v>47</v>
      </c>
      <c r="X17">
        <f>[1]x23!$F16</f>
        <v>2</v>
      </c>
      <c r="Y17">
        <f>[1]x24!$F16</f>
        <v>0.14000000000000001</v>
      </c>
      <c r="Z17">
        <f>[1]x25!$F16</f>
        <v>35.700000000000003</v>
      </c>
      <c r="AA17">
        <f>[1]x26!$F16</f>
        <v>34</v>
      </c>
      <c r="AB17" s="6">
        <f>[1]x27!$N16</f>
        <v>36.933333333333337</v>
      </c>
      <c r="AF17" t="s">
        <v>14</v>
      </c>
      <c r="AG17" t="s">
        <v>108</v>
      </c>
    </row>
    <row r="18" spans="1:33" x14ac:dyDescent="0.2">
      <c r="A18" t="s">
        <v>83</v>
      </c>
      <c r="B18">
        <f>[1]x1!$F17</f>
        <v>18</v>
      </c>
      <c r="D18">
        <f>[1]x3!$B17</f>
        <v>2</v>
      </c>
      <c r="F18">
        <f>[1]x5!$F17</f>
        <v>133.30000000000001</v>
      </c>
      <c r="G18">
        <f>[1]x6!$F17</f>
        <v>138</v>
      </c>
      <c r="H18">
        <f>[1]x7!$B17</f>
        <v>2.68</v>
      </c>
      <c r="I18">
        <f>[1]x8!$F17</f>
        <v>97.1</v>
      </c>
      <c r="J18">
        <f>[1]x9!$F17</f>
        <v>104.6</v>
      </c>
      <c r="K18">
        <f>[1]x10!$F17</f>
        <v>3.3</v>
      </c>
      <c r="L18">
        <f>[1]x11!$F17</f>
        <v>4.8</v>
      </c>
      <c r="M18">
        <f>[1]x12!$F17</f>
        <v>16.7</v>
      </c>
      <c r="N18">
        <f>[1]x13!$F17</f>
        <v>21.6</v>
      </c>
      <c r="O18">
        <f>[1]x14!$F17</f>
        <v>4</v>
      </c>
      <c r="P18">
        <f>[1]x15!$F17</f>
        <v>679</v>
      </c>
      <c r="Q18">
        <f>[1]x16!$F17</f>
        <v>2.9</v>
      </c>
      <c r="R18">
        <f>[1]x17!$F17</f>
        <v>1.1000000000000001</v>
      </c>
      <c r="S18">
        <f>[1]x18!$F17</f>
        <v>2.8</v>
      </c>
      <c r="T18" s="5">
        <f>[1]x19!$D17</f>
        <v>722</v>
      </c>
      <c r="U18">
        <f>[1]x20!$F17</f>
        <v>0.4</v>
      </c>
      <c r="V18" s="5">
        <f>[1]x21!$F17</f>
        <v>2.39</v>
      </c>
      <c r="W18">
        <f>[1]x22!$B17</f>
        <v>112</v>
      </c>
      <c r="X18">
        <f>[1]x23!$F17</f>
        <v>1.64</v>
      </c>
      <c r="Y18">
        <f>[1]x24!$F17</f>
        <v>0.32</v>
      </c>
      <c r="Z18">
        <f>[1]x25!$F17</f>
        <v>15.8</v>
      </c>
      <c r="AA18">
        <f>[1]x26!$F17</f>
        <v>17.100000000000001</v>
      </c>
      <c r="AB18">
        <f>[1]x27!$F17</f>
        <v>9.9</v>
      </c>
      <c r="AF18" s="10" t="s">
        <v>15</v>
      </c>
      <c r="AG18" s="10" t="s">
        <v>110</v>
      </c>
    </row>
    <row r="19" spans="1:33" x14ac:dyDescent="0.2">
      <c r="A19" t="s">
        <v>81</v>
      </c>
      <c r="B19">
        <f>[1]x1!$F18</f>
        <v>12</v>
      </c>
      <c r="D19">
        <f>[1]x3!$B18</f>
        <v>530.79</v>
      </c>
      <c r="F19">
        <f>[1]x5!$F18</f>
        <v>136.69999999999999</v>
      </c>
      <c r="G19">
        <f>[1]x6!$F18</f>
        <v>1</v>
      </c>
      <c r="H19">
        <f>[1]x7!$B18</f>
        <v>0.01</v>
      </c>
      <c r="I19">
        <f>[1]x8!$F18</f>
        <v>45.5</v>
      </c>
      <c r="J19">
        <f>[1]x9!$F18</f>
        <v>97</v>
      </c>
      <c r="K19">
        <f>[1]x10!$F18</f>
        <v>2.1</v>
      </c>
      <c r="L19">
        <f>[1]x11!$F18</f>
        <v>10.6</v>
      </c>
      <c r="M19">
        <f>[1]x12!$F18</f>
        <v>17.5</v>
      </c>
      <c r="N19">
        <f>[1]x13!$F18</f>
        <v>17.600000000000001</v>
      </c>
      <c r="O19">
        <f>[1]x14!$F18</f>
        <v>2</v>
      </c>
      <c r="P19">
        <f>[1]x15!$F18</f>
        <v>324</v>
      </c>
      <c r="Q19">
        <f>[1]x16!$F18</f>
        <v>30.4</v>
      </c>
      <c r="R19">
        <f>[1]x17!$F18</f>
        <v>26.1</v>
      </c>
      <c r="S19">
        <f>[1]x18!$F18</f>
        <v>9.1999999999999993</v>
      </c>
      <c r="T19" s="5">
        <f>[1]x19!$D18</f>
        <v>24378</v>
      </c>
      <c r="U19">
        <f>[1]x20!$F18</f>
        <v>0.26</v>
      </c>
      <c r="V19" s="5">
        <f>[1]x21!$F18</f>
        <v>2.98</v>
      </c>
      <c r="W19">
        <f>[1]x22!$B18</f>
        <v>51</v>
      </c>
      <c r="X19">
        <f>[1]x23!$F18</f>
        <v>2</v>
      </c>
      <c r="Y19">
        <f>[1]x24!$F18</f>
        <v>0.14000000000000001</v>
      </c>
      <c r="Z19">
        <f>[1]x25!$F18</f>
        <v>36.200000000000003</v>
      </c>
      <c r="AA19">
        <f>[1]x26!$F18</f>
        <v>38.200000000000003</v>
      </c>
      <c r="AB19">
        <f>[1]x27!$F18</f>
        <v>26.4</v>
      </c>
      <c r="AF19" s="10" t="s">
        <v>16</v>
      </c>
      <c r="AG19" s="10" t="s">
        <v>109</v>
      </c>
    </row>
    <row r="20" spans="1:33" x14ac:dyDescent="0.2">
      <c r="A20" t="s">
        <v>85</v>
      </c>
      <c r="B20">
        <f>[1]x1!$F19</f>
        <v>13</v>
      </c>
      <c r="D20">
        <f>[1]x3!$E$19</f>
        <v>0</v>
      </c>
      <c r="F20">
        <f>[1]x5!$F19</f>
        <v>154.6</v>
      </c>
      <c r="G20">
        <f>[1]x6!$N19</f>
        <v>231.76190476190473</v>
      </c>
      <c r="H20">
        <f>[1]x7!$B19</f>
        <v>11.36</v>
      </c>
      <c r="I20">
        <f>[1]x8!$F19</f>
        <v>99</v>
      </c>
      <c r="J20">
        <f>[1]x9!$F19</f>
        <v>85.9</v>
      </c>
      <c r="K20">
        <f>[1]x10!$F19</f>
        <v>19.5</v>
      </c>
      <c r="L20">
        <f>[1]x11!$F19</f>
        <v>3.1</v>
      </c>
      <c r="M20">
        <f>[1]x12!$F19</f>
        <v>27.5</v>
      </c>
      <c r="N20">
        <f>[1]x13!$F19</f>
        <v>7</v>
      </c>
      <c r="O20">
        <f>[1]x14!$F19</f>
        <v>33</v>
      </c>
      <c r="P20">
        <f>[1]x15!$F19</f>
        <v>601</v>
      </c>
      <c r="Q20">
        <f>[1]x16!$F19</f>
        <v>1</v>
      </c>
      <c r="R20">
        <f>[1]x17!$F19</f>
        <v>0</v>
      </c>
      <c r="S20">
        <f>[1]x18!$F19</f>
        <v>0.2</v>
      </c>
      <c r="T20" s="5">
        <f>[1]x19!$D19</f>
        <v>1112</v>
      </c>
      <c r="U20">
        <f>[1]x20!$F19</f>
        <v>0.4</v>
      </c>
      <c r="V20" s="5">
        <f>[1]x21!$F19</f>
        <v>2.89</v>
      </c>
      <c r="W20">
        <f>[1]x22!$B19</f>
        <v>67</v>
      </c>
      <c r="X20">
        <f>[1]x23!$F19</f>
        <v>0</v>
      </c>
      <c r="Y20">
        <f>[1]x24!$F19</f>
        <v>0.02</v>
      </c>
      <c r="Z20">
        <f>[1]x25!$F19</f>
        <v>14</v>
      </c>
      <c r="AA20">
        <f>[1]x26!$F19</f>
        <v>21.2</v>
      </c>
      <c r="AB20" s="6">
        <f>[1]x27!$N19</f>
        <v>143.91419305977459</v>
      </c>
      <c r="AF20" s="10" t="s">
        <v>17</v>
      </c>
      <c r="AG20" s="10" t="s">
        <v>111</v>
      </c>
    </row>
    <row r="21" spans="1:33" x14ac:dyDescent="0.2">
      <c r="A21" t="s">
        <v>72</v>
      </c>
      <c r="B21">
        <f>[1]x1!$F20</f>
        <v>15</v>
      </c>
      <c r="D21">
        <f>[1]x3!$B20</f>
        <v>9264</v>
      </c>
      <c r="F21">
        <f>[1]x5!$F20</f>
        <v>125.7</v>
      </c>
      <c r="G21">
        <f>[1]x6!$F20</f>
        <v>828</v>
      </c>
      <c r="H21">
        <f>[1]x7!$B20</f>
        <v>1.37</v>
      </c>
      <c r="I21">
        <f>[1]x8!$F20</f>
        <v>60.3</v>
      </c>
      <c r="J21">
        <f>[1]x9!$F20</f>
        <v>94.9</v>
      </c>
      <c r="K21">
        <f>[1]x10!$F20</f>
        <v>5</v>
      </c>
      <c r="L21">
        <f>[1]x11!$F20</f>
        <v>2.8</v>
      </c>
      <c r="M21">
        <f>[1]x12!$F20</f>
        <v>25.7</v>
      </c>
      <c r="N21">
        <f>[1]x13!$F20</f>
        <v>15.5</v>
      </c>
      <c r="O21">
        <f>[1]x14!$F20</f>
        <v>-1</v>
      </c>
      <c r="P21">
        <f>[1]x15!$F20</f>
        <v>602</v>
      </c>
      <c r="Q21">
        <f>[1]x16!$F20</f>
        <v>10.5</v>
      </c>
      <c r="R21">
        <f>[1]x17!$F20</f>
        <v>28</v>
      </c>
      <c r="S21">
        <f>[1]x18!$F20</f>
        <v>5.9</v>
      </c>
      <c r="T21" s="5">
        <f>[1]x19!$D20</f>
        <v>854</v>
      </c>
      <c r="U21">
        <f>[1]x20!$F20</f>
        <v>0.5</v>
      </c>
      <c r="V21" s="5">
        <f>[1]x21!$F20</f>
        <v>2.13</v>
      </c>
      <c r="W21">
        <f>[1]x22!$B20</f>
        <v>134</v>
      </c>
      <c r="X21">
        <f>[1]x23!$F20</f>
        <v>71.41</v>
      </c>
      <c r="Y21">
        <f>[1]x24!$F20</f>
        <v>0.4</v>
      </c>
      <c r="Z21">
        <f>[1]x25!$F20</f>
        <v>9.8000000000000007</v>
      </c>
      <c r="AA21">
        <f>[1]x26!$F20</f>
        <v>19.7</v>
      </c>
      <c r="AB21">
        <f>[1]x27!$F20</f>
        <v>442.3</v>
      </c>
      <c r="AF21" s="10" t="s">
        <v>18</v>
      </c>
      <c r="AG21" s="10" t="s">
        <v>112</v>
      </c>
    </row>
    <row r="22" spans="1:33" x14ac:dyDescent="0.2">
      <c r="A22" t="s">
        <v>88</v>
      </c>
      <c r="B22">
        <f>[1]x1!$F21</f>
        <v>20</v>
      </c>
      <c r="D22">
        <f>[1]x3!$B21</f>
        <v>1607.4</v>
      </c>
      <c r="F22">
        <f>[1]x5!$F21</f>
        <v>122.9</v>
      </c>
      <c r="G22">
        <f>[1]x6!$N21</f>
        <v>231.76190476190473</v>
      </c>
      <c r="H22">
        <f>[1]x7!$B21</f>
        <v>1.0900000000000001</v>
      </c>
      <c r="I22">
        <f>[1]x8!$F21</f>
        <v>31.3</v>
      </c>
      <c r="J22">
        <f>[1]x9!$F21</f>
        <v>93</v>
      </c>
      <c r="K22">
        <f>[1]x10!$F21</f>
        <v>22.8</v>
      </c>
      <c r="L22">
        <f>[1]x11!$F21</f>
        <v>7</v>
      </c>
      <c r="M22">
        <f>[1]x12!$F21</f>
        <v>16.2</v>
      </c>
      <c r="N22">
        <f>[1]x13!$F21</f>
        <v>17</v>
      </c>
      <c r="O22">
        <f>[1]x14!$F21</f>
        <v>5</v>
      </c>
      <c r="P22">
        <f>[1]x15!$F21</f>
        <v>316</v>
      </c>
      <c r="Q22">
        <f>[1]x16!$F21</f>
        <v>9.3000000000000007</v>
      </c>
      <c r="R22">
        <f>[1]x17!$F21</f>
        <v>53.3</v>
      </c>
      <c r="S22">
        <f>[1]x18!$F21</f>
        <v>3.3</v>
      </c>
      <c r="T22" s="5">
        <f>[1]x19!$D21</f>
        <v>7308</v>
      </c>
      <c r="U22">
        <f>[1]x20!$F21</f>
        <v>0.73</v>
      </c>
      <c r="V22" s="5">
        <f>[1]x21!$F21</f>
        <v>2.72</v>
      </c>
      <c r="W22">
        <f>[1]x22!$B21</f>
        <v>40</v>
      </c>
      <c r="X22">
        <f>[1]x23!$F21</f>
        <v>33</v>
      </c>
      <c r="Y22">
        <f>[1]x24!$F21</f>
        <v>0.26</v>
      </c>
      <c r="Z22">
        <f>[1]x25!$F21</f>
        <v>23.7</v>
      </c>
      <c r="AA22">
        <f>[1]x26!$F21</f>
        <v>27.8</v>
      </c>
      <c r="AB22" s="6">
        <f>[1]x27!$N21</f>
        <v>442.83333333333331</v>
      </c>
      <c r="AF22" s="10" t="s">
        <v>19</v>
      </c>
      <c r="AG22" s="10" t="s">
        <v>113</v>
      </c>
    </row>
    <row r="23" spans="1:33" x14ac:dyDescent="0.2">
      <c r="A23" t="s">
        <v>89</v>
      </c>
      <c r="B23">
        <f>[1]x1!$F22</f>
        <v>21</v>
      </c>
      <c r="D23">
        <f>[1]x3!$B22</f>
        <v>0</v>
      </c>
      <c r="F23">
        <f>[1]x5!$F22</f>
        <v>110</v>
      </c>
      <c r="G23">
        <f>[1]x6!$F22</f>
        <v>130</v>
      </c>
      <c r="H23">
        <f>[1]x7!$B22</f>
        <v>4.4400000000000004</v>
      </c>
      <c r="I23">
        <f>[1]x8!$F22</f>
        <v>75.099999999999994</v>
      </c>
      <c r="J23">
        <f>[1]x9!$F22</f>
        <v>83.6</v>
      </c>
      <c r="K23">
        <f>[1]x10!$F22</f>
        <v>6.7</v>
      </c>
      <c r="L23">
        <f>[1]x11!$F22</f>
        <v>6.4</v>
      </c>
      <c r="M23">
        <f>[1]x12!$F22</f>
        <v>22.9</v>
      </c>
      <c r="N23">
        <f>[1]x13!$F22</f>
        <v>18.600000000000001</v>
      </c>
      <c r="O23">
        <f>[1]x14!$F22</f>
        <v>6</v>
      </c>
      <c r="P23">
        <f>[1]x15!$F22</f>
        <v>516</v>
      </c>
      <c r="Q23">
        <f>[1]x16!$F22</f>
        <v>24.2</v>
      </c>
      <c r="R23">
        <f>[1]x17!$F22</f>
        <v>68.5</v>
      </c>
      <c r="S23">
        <f>[1]x18!$F22</f>
        <v>5.8</v>
      </c>
      <c r="T23" s="5">
        <f>[1]x19!$D22</f>
        <v>3745</v>
      </c>
      <c r="U23">
        <f>[1]x20!$F22</f>
        <v>0.23</v>
      </c>
      <c r="V23" s="5">
        <f>[1]x21!$F22</f>
        <v>2.42</v>
      </c>
      <c r="W23">
        <f>[1]x22!$B22</f>
        <v>71</v>
      </c>
      <c r="X23">
        <f>[1]x23!$F22</f>
        <v>2.5</v>
      </c>
      <c r="Y23">
        <f>[1]x24!$F22</f>
        <v>0.11</v>
      </c>
      <c r="Z23">
        <f>[1]x25!$F22</f>
        <v>28.2</v>
      </c>
      <c r="AA23">
        <f>[1]x26!$F22</f>
        <v>25.3</v>
      </c>
      <c r="AB23" s="6">
        <f>[1]x27!$N22</f>
        <v>95.699999999999989</v>
      </c>
      <c r="AF23" s="10" t="s">
        <v>20</v>
      </c>
      <c r="AG23" s="10" t="s">
        <v>114</v>
      </c>
    </row>
    <row r="24" spans="1:33" x14ac:dyDescent="0.2">
      <c r="A24" t="s">
        <v>90</v>
      </c>
      <c r="B24">
        <f>[1]x1!$F23</f>
        <v>23</v>
      </c>
      <c r="D24">
        <f>[1]x3!$B23</f>
        <v>538.9</v>
      </c>
      <c r="F24">
        <f>[1]x5!$F23</f>
        <v>65.400000000000006</v>
      </c>
      <c r="G24">
        <f>[1]x6!$F23</f>
        <v>223</v>
      </c>
      <c r="H24">
        <f>[1]x7!$B23</f>
        <v>7.51</v>
      </c>
      <c r="I24">
        <f>[1]x8!$F23</f>
        <v>21.9</v>
      </c>
      <c r="J24">
        <f>[1]x9!$F23</f>
        <v>88.6</v>
      </c>
      <c r="K24">
        <f>[1]x10!$F23</f>
        <v>17.3</v>
      </c>
      <c r="L24">
        <f>[1]x11!$F23</f>
        <v>8.1999999999999993</v>
      </c>
      <c r="M24">
        <f>[1]x12!$F23</f>
        <v>31.6</v>
      </c>
      <c r="N24">
        <f>[1]x13!$F23</f>
        <v>19.7</v>
      </c>
      <c r="O24">
        <f>[1]x14!$F23</f>
        <v>-1</v>
      </c>
      <c r="P24">
        <f>[1]x15!$F23</f>
        <v>313</v>
      </c>
      <c r="Q24">
        <f>[1]x16!$F23</f>
        <v>23.4</v>
      </c>
      <c r="R24">
        <f>[1]x17!$F23</f>
        <v>30.3</v>
      </c>
      <c r="S24">
        <f>[1]x18!$F23</f>
        <v>1.3</v>
      </c>
      <c r="T24" s="5">
        <f>[1]x19!$D23</f>
        <v>5867</v>
      </c>
      <c r="U24">
        <f>[1]x20!$F23</f>
        <v>0.82</v>
      </c>
      <c r="V24" s="5">
        <f>[1]x21!$F23</f>
        <v>2.11</v>
      </c>
      <c r="W24">
        <f>[1]x22!$B23</f>
        <v>48</v>
      </c>
      <c r="X24">
        <f>[1]x23!$F23</f>
        <v>6.16</v>
      </c>
      <c r="Y24">
        <f>[1]x24!$F23</f>
        <v>0.17</v>
      </c>
      <c r="Z24">
        <f>[1]x25!$F23</f>
        <v>22.1</v>
      </c>
      <c r="AA24">
        <f>[1]x26!$F23</f>
        <v>41.5</v>
      </c>
      <c r="AB24">
        <f>[1]x27!$F23</f>
        <v>172.6</v>
      </c>
      <c r="AF24" s="10" t="s">
        <v>21</v>
      </c>
      <c r="AG24" s="10" t="s">
        <v>132</v>
      </c>
    </row>
    <row r="25" spans="1:33" x14ac:dyDescent="0.2">
      <c r="A25" t="s">
        <v>92</v>
      </c>
      <c r="B25">
        <f>[1]x1!$F24</f>
        <v>30</v>
      </c>
      <c r="D25">
        <f>[1]x3!$B24</f>
        <v>845.6</v>
      </c>
      <c r="F25">
        <f>[1]x5!$F24</f>
        <v>121.8</v>
      </c>
      <c r="G25">
        <f>[1]x6!$F24</f>
        <v>1</v>
      </c>
      <c r="H25">
        <f>[1]x7!$B24</f>
        <v>4.6900000000000004</v>
      </c>
      <c r="I25">
        <f>[1]x8!$F24</f>
        <v>63.1</v>
      </c>
      <c r="J25">
        <f>[1]x9!$F24</f>
        <v>91.8</v>
      </c>
      <c r="K25">
        <f>[1]x10!$F24</f>
        <v>13.5</v>
      </c>
      <c r="L25">
        <f>[1]x11!$F24</f>
        <v>6.4</v>
      </c>
      <c r="M25">
        <f>[1]x12!$F24</f>
        <v>18.3</v>
      </c>
      <c r="N25">
        <f>[1]x13!$F24</f>
        <v>13.3</v>
      </c>
      <c r="O25">
        <f>[1]x14!$F24</f>
        <v>-3</v>
      </c>
      <c r="P25">
        <f>[1]x15!$F24</f>
        <v>319</v>
      </c>
      <c r="Q25">
        <f>[1]x16!$F24</f>
        <v>9.1</v>
      </c>
      <c r="R25">
        <f>[1]x17!$F24</f>
        <v>41</v>
      </c>
      <c r="S25">
        <f>[1]x18!$F24</f>
        <v>9.1</v>
      </c>
      <c r="T25" s="5">
        <f>[1]x19!$D24</f>
        <v>1081</v>
      </c>
      <c r="U25">
        <f>[1]x20!$F24</f>
        <v>0.61</v>
      </c>
      <c r="V25" s="5">
        <f>[1]x21!$F24</f>
        <v>1.82</v>
      </c>
      <c r="W25">
        <f>[1]x22!$B24</f>
        <v>43</v>
      </c>
      <c r="X25">
        <f>[1]x23!$F24</f>
        <v>0</v>
      </c>
      <c r="Y25">
        <f>[1]x24!$F24</f>
        <v>0.18</v>
      </c>
      <c r="Z25">
        <f>[1]x25!$F24</f>
        <v>33.9</v>
      </c>
      <c r="AA25">
        <f>[1]x26!$F24</f>
        <v>20.6</v>
      </c>
      <c r="AB25" s="6">
        <f>[1]x27!$N24</f>
        <v>144.01113543840199</v>
      </c>
      <c r="AF25" s="10" t="s">
        <v>22</v>
      </c>
      <c r="AG25" s="10" t="s">
        <v>133</v>
      </c>
    </row>
    <row r="26" spans="1:33" x14ac:dyDescent="0.2">
      <c r="A26" t="s">
        <v>91</v>
      </c>
      <c r="B26">
        <f>[1]x1!$F25</f>
        <v>36</v>
      </c>
      <c r="D26">
        <f>[1]x3!$B25</f>
        <v>258.2</v>
      </c>
      <c r="F26">
        <f>[1]x5!$F25</f>
        <v>135.4</v>
      </c>
      <c r="G26">
        <f>[1]x6!$F25</f>
        <v>0</v>
      </c>
      <c r="H26">
        <f>[1]x7!$B25</f>
        <v>18.98</v>
      </c>
      <c r="I26">
        <f>[1]x8!$F25</f>
        <v>48.7</v>
      </c>
      <c r="J26">
        <f>[1]x9!$F25</f>
        <v>94.1</v>
      </c>
      <c r="K26">
        <f>[1]x10!$F25</f>
        <v>4.9000000000000004</v>
      </c>
      <c r="L26">
        <f>[1]x11!$F25</f>
        <v>7.3</v>
      </c>
      <c r="M26">
        <f>[1]x12!$F25</f>
        <v>16.5</v>
      </c>
      <c r="N26">
        <f>[1]x13!$F25</f>
        <v>16</v>
      </c>
      <c r="O26">
        <f>[1]x14!$F25</f>
        <v>3</v>
      </c>
      <c r="P26">
        <f>[1]x15!$F25</f>
        <v>490</v>
      </c>
      <c r="Q26">
        <f>[1]x16!$F25</f>
        <v>20.399999999999999</v>
      </c>
      <c r="R26">
        <f>[1]x17!$F25</f>
        <v>7</v>
      </c>
      <c r="S26">
        <f>[1]x18!$F25</f>
        <v>6.4</v>
      </c>
      <c r="T26" s="5">
        <f>[1]x19!$D25</f>
        <v>818</v>
      </c>
      <c r="U26">
        <f>[1]x20!$F25</f>
        <v>0.83</v>
      </c>
      <c r="V26" s="5">
        <f>[1]x21!$F25</f>
        <v>3.62</v>
      </c>
      <c r="W26">
        <f>[1]x22!$B25</f>
        <v>87</v>
      </c>
      <c r="X26">
        <f>[1]x23!$F25</f>
        <v>0</v>
      </c>
      <c r="Y26">
        <f>[1]x24!$F25</f>
        <v>0.37</v>
      </c>
      <c r="Z26">
        <f>[1]x25!$F25</f>
        <v>14.7</v>
      </c>
      <c r="AA26">
        <f>[1]x26!$F25</f>
        <v>18.3</v>
      </c>
      <c r="AB26" s="6">
        <f>[1]x27!$N25</f>
        <v>23.599999999999998</v>
      </c>
      <c r="AF26" s="10" t="s">
        <v>23</v>
      </c>
      <c r="AG26" s="10" t="s">
        <v>134</v>
      </c>
    </row>
    <row r="27" spans="1:33" x14ac:dyDescent="0.2">
      <c r="A27" t="s">
        <v>94</v>
      </c>
      <c r="B27">
        <f>[1]x1!$F26</f>
        <v>14</v>
      </c>
      <c r="D27">
        <f>[1]x3!$B26</f>
        <v>2192.73</v>
      </c>
      <c r="F27">
        <f>[1]x5!$F26</f>
        <v>108.4</v>
      </c>
      <c r="G27">
        <f>[1]x6!$F26</f>
        <v>127</v>
      </c>
      <c r="H27">
        <f>[1]x7!$B26</f>
        <v>0.68</v>
      </c>
      <c r="I27">
        <f>[1]x8!$F26</f>
        <v>36.9</v>
      </c>
      <c r="J27">
        <f>[1]x9!$F26</f>
        <v>92.7</v>
      </c>
      <c r="K27">
        <f>[1]x10!$F26</f>
        <v>3.1</v>
      </c>
      <c r="L27">
        <f>[1]x11!$F26</f>
        <v>4.5</v>
      </c>
      <c r="M27">
        <f>[1]x12!$F26</f>
        <v>13.1</v>
      </c>
      <c r="N27">
        <f>[1]x13!$F26</f>
        <v>21.3</v>
      </c>
      <c r="O27">
        <f>[1]x14!$F26</f>
        <v>0</v>
      </c>
      <c r="P27">
        <f>[1]x15!$F26</f>
        <v>439</v>
      </c>
      <c r="Q27">
        <f>[1]x16!$F26</f>
        <v>47.2</v>
      </c>
      <c r="R27">
        <f>[1]x17!$F26</f>
        <v>8.6</v>
      </c>
      <c r="S27">
        <f>[1]x18!$F26</f>
        <v>14.3</v>
      </c>
      <c r="T27" s="5">
        <f>[1]x19!$D26</f>
        <v>3930</v>
      </c>
      <c r="U27">
        <f>[1]x20!$F26</f>
        <v>0.36</v>
      </c>
      <c r="V27" s="5">
        <f>[1]x21!$F26</f>
        <v>2.59</v>
      </c>
      <c r="W27">
        <f>[1]x22!$B26</f>
        <v>143</v>
      </c>
      <c r="X27">
        <f>[1]x23!$F26</f>
        <v>2.12</v>
      </c>
      <c r="Y27">
        <f>[1]x24!$F26</f>
        <v>0.16</v>
      </c>
      <c r="Z27">
        <f>[1]x25!$F26</f>
        <v>24.8</v>
      </c>
      <c r="AA27">
        <f>[1]x26!$F26</f>
        <v>17.7</v>
      </c>
      <c r="AB27" s="6">
        <f>[1]x27!$N26</f>
        <v>71.7</v>
      </c>
      <c r="AF27" t="s">
        <v>24</v>
      </c>
      <c r="AG27" t="s">
        <v>121</v>
      </c>
    </row>
    <row r="28" spans="1:33" x14ac:dyDescent="0.2">
      <c r="A28" t="s">
        <v>84</v>
      </c>
      <c r="B28">
        <f>[1]x1!$F27</f>
        <v>21</v>
      </c>
      <c r="D28">
        <f>[1]x3!$B27</f>
        <v>872.06</v>
      </c>
      <c r="F28">
        <f>[1]x5!$F27</f>
        <v>148.69999999999999</v>
      </c>
      <c r="G28">
        <f>[1]x6!$F27</f>
        <v>605</v>
      </c>
      <c r="H28">
        <f>[1]x7!$B27</f>
        <v>2.57</v>
      </c>
      <c r="I28">
        <f>[1]x8!$F27</f>
        <v>56.4</v>
      </c>
      <c r="J28">
        <f>[1]x9!$F27</f>
        <v>84.8</v>
      </c>
      <c r="K28">
        <f>[1]x10!$F27</f>
        <v>3.1</v>
      </c>
      <c r="L28">
        <f>[1]x11!$F27</f>
        <v>6.7</v>
      </c>
      <c r="M28">
        <f>[1]x12!$F27</f>
        <v>11.4</v>
      </c>
      <c r="N28">
        <f>[1]x13!$F27</f>
        <v>10</v>
      </c>
      <c r="O28">
        <f>[1]x14!$F27</f>
        <v>-2</v>
      </c>
      <c r="P28">
        <f>[1]x15!$F27</f>
        <v>403</v>
      </c>
      <c r="Q28">
        <f>[1]x16!$F27</f>
        <v>12.7</v>
      </c>
      <c r="R28">
        <f>[1]x17!$F27</f>
        <v>82.1</v>
      </c>
      <c r="S28">
        <f>[1]x18!$F27</f>
        <v>2.4</v>
      </c>
      <c r="T28" s="5">
        <f>[1]x19!$D27</f>
        <v>1367</v>
      </c>
      <c r="U28">
        <f>[1]x20!$F27</f>
        <v>0.63</v>
      </c>
      <c r="V28" s="5">
        <f>[1]x21!$F27</f>
        <v>2.74</v>
      </c>
      <c r="W28">
        <f>[1]x22!$B27</f>
        <v>69</v>
      </c>
      <c r="X28">
        <f>[1]x23!$F27</f>
        <v>6.74</v>
      </c>
      <c r="Y28">
        <f>[1]x24!$F27</f>
        <v>0.21</v>
      </c>
      <c r="Z28">
        <f>[1]x25!$F27</f>
        <v>26.4</v>
      </c>
      <c r="AA28">
        <f>[1]x26!$F27</f>
        <v>29.9</v>
      </c>
      <c r="AB28" s="6">
        <f>[1]x27!$N27</f>
        <v>144.12425003756678</v>
      </c>
      <c r="AF28" s="10" t="s">
        <v>25</v>
      </c>
      <c r="AG28" s="10" t="s">
        <v>120</v>
      </c>
    </row>
    <row r="29" spans="1:33" x14ac:dyDescent="0.2">
      <c r="A29" t="s">
        <v>95</v>
      </c>
      <c r="B29">
        <f>[1]x1!$F28</f>
        <v>9</v>
      </c>
      <c r="D29">
        <f>[1]x3!$B28</f>
        <v>290</v>
      </c>
      <c r="F29">
        <f>[1]x5!$F28</f>
        <v>150.69999999999999</v>
      </c>
      <c r="G29">
        <f>[1]x6!$N28</f>
        <v>231.76190476190473</v>
      </c>
      <c r="H29">
        <f>[1]x7!$B28</f>
        <v>4.12</v>
      </c>
      <c r="I29">
        <f>[1]x8!$F28</f>
        <v>29</v>
      </c>
      <c r="J29">
        <f>[1]x9!$F28</f>
        <v>97.2</v>
      </c>
      <c r="K29">
        <f>[1]x10!$F28</f>
        <v>6.7</v>
      </c>
      <c r="L29">
        <f>[1]x11!$F28</f>
        <v>2.5</v>
      </c>
      <c r="M29">
        <f>[1]x12!$F28</f>
        <v>20.100000000000001</v>
      </c>
      <c r="N29">
        <f>[1]x13!$F28</f>
        <v>9.1999999999999993</v>
      </c>
      <c r="O29">
        <f>[1]x14!$L$28</f>
        <v>-0.54545454545454541</v>
      </c>
      <c r="P29">
        <f>[1]x15!$F28</f>
        <v>509</v>
      </c>
      <c r="Q29">
        <f>[1]x16!$F28</f>
        <v>3.7</v>
      </c>
      <c r="R29">
        <f>[1]x17!$F28</f>
        <v>109.8</v>
      </c>
      <c r="S29">
        <f>[1]x18!$F28</f>
        <v>4.0999999999999996</v>
      </c>
      <c r="T29" s="5">
        <f>[1]x19!$D28</f>
        <v>13768</v>
      </c>
      <c r="U29">
        <f>[1]x20!$F28</f>
        <v>0.22</v>
      </c>
      <c r="V29" s="5">
        <f>[1]x21!$F28</f>
        <v>2.4900000000000002</v>
      </c>
      <c r="W29">
        <f>[1]x22!$B28</f>
        <v>116</v>
      </c>
      <c r="X29">
        <f>[1]x23!$F28</f>
        <v>19.809999999999999</v>
      </c>
      <c r="Y29">
        <f>[1]x24!$F28</f>
        <v>0.16</v>
      </c>
      <c r="Z29">
        <f>[1]x25!$F28</f>
        <v>19.899999999999999</v>
      </c>
      <c r="AA29">
        <f>[1]x26!$F28</f>
        <v>23.2</v>
      </c>
      <c r="AB29" s="6">
        <f>[1]x27!$N28</f>
        <v>325.20000000000005</v>
      </c>
      <c r="AF29" s="10" t="s">
        <v>26</v>
      </c>
      <c r="AG29" s="10" t="s">
        <v>122</v>
      </c>
    </row>
    <row r="30" spans="1:33" x14ac:dyDescent="0.2">
      <c r="A30" t="s">
        <v>79</v>
      </c>
      <c r="B30">
        <f>[1]x1!$F29</f>
        <v>19</v>
      </c>
      <c r="D30">
        <f>[1]x3!$B29</f>
        <v>4705.63</v>
      </c>
      <c r="F30">
        <f>[1]x5!$F29</f>
        <v>143.5</v>
      </c>
      <c r="G30">
        <f>[1]x6!$F29</f>
        <v>211</v>
      </c>
      <c r="H30">
        <f>[1]x7!$B29</f>
        <v>24.61</v>
      </c>
      <c r="I30">
        <f>[1]x8!$F29</f>
        <v>82.6</v>
      </c>
      <c r="J30">
        <f>[1]x9!$F29</f>
        <v>89</v>
      </c>
      <c r="K30">
        <f>[1]x10!$F29</f>
        <v>3.7</v>
      </c>
      <c r="L30">
        <f>[1]x11!$F29</f>
        <v>3.6</v>
      </c>
      <c r="M30">
        <f>[1]x12!$F29</f>
        <v>22.3</v>
      </c>
      <c r="N30">
        <f>[1]x13!$F29</f>
        <v>11.5</v>
      </c>
      <c r="O30">
        <f>[1]x14!$F29</f>
        <v>-1</v>
      </c>
      <c r="P30">
        <f>[1]x15!$F29</f>
        <v>547</v>
      </c>
      <c r="Q30">
        <f>[1]x16!$F29</f>
        <v>13</v>
      </c>
      <c r="R30">
        <f>[1]x17!$F29</f>
        <v>61.1</v>
      </c>
      <c r="S30">
        <f>[1]x18!$F29</f>
        <v>8.6</v>
      </c>
      <c r="T30" s="5">
        <f>[1]x19!$D29</f>
        <v>4206</v>
      </c>
      <c r="U30">
        <f>[1]x20!$F29</f>
        <v>0.73</v>
      </c>
      <c r="V30" s="5">
        <f>[1]x21!$F29</f>
        <v>2.79</v>
      </c>
      <c r="W30">
        <f>[1]x22!$B29</f>
        <v>105</v>
      </c>
      <c r="X30">
        <f>[1]x23!$F29</f>
        <v>27.43</v>
      </c>
      <c r="Y30">
        <f>[1]x24!$F29</f>
        <v>0.17</v>
      </c>
      <c r="Z30">
        <f>[1]x25!$F29</f>
        <v>27.9</v>
      </c>
      <c r="AA30">
        <f>[1]x26!$F29</f>
        <v>25</v>
      </c>
      <c r="AB30" s="6">
        <f>[1]x27!$N29</f>
        <v>144.2523062613476</v>
      </c>
      <c r="AF30" s="10" t="s">
        <v>27</v>
      </c>
      <c r="AG30" s="10" t="s">
        <v>123</v>
      </c>
    </row>
    <row r="31" spans="1:33" x14ac:dyDescent="0.2">
      <c r="A31" s="2" t="s">
        <v>115</v>
      </c>
      <c r="B31" s="2">
        <f t="shared" ref="B31:I31" si="0">AVERAGE(B3:B30)</f>
        <v>19.25</v>
      </c>
      <c r="C31" s="2" t="e">
        <f t="shared" si="0"/>
        <v>#DIV/0!</v>
      </c>
      <c r="D31" s="2">
        <f t="shared" si="0"/>
        <v>1455.4396428571429</v>
      </c>
      <c r="E31" s="2" t="e">
        <f t="shared" si="0"/>
        <v>#DIV/0!</v>
      </c>
      <c r="F31" s="2">
        <f t="shared" si="0"/>
        <v>124.21428571428571</v>
      </c>
      <c r="G31" s="2">
        <f t="shared" si="0"/>
        <v>226.30612244897958</v>
      </c>
      <c r="H31" s="2">
        <f t="shared" si="0"/>
        <v>4.9953571428571433</v>
      </c>
      <c r="I31" s="2">
        <f t="shared" si="0"/>
        <v>54.982142857142854</v>
      </c>
      <c r="J31" s="2">
        <f t="shared" ref="J31:L31" si="1">AVERAGE(J3:J30)</f>
        <v>94.83214285714287</v>
      </c>
      <c r="K31" s="2">
        <f t="shared" si="1"/>
        <v>12.525</v>
      </c>
      <c r="L31" s="2">
        <f t="shared" si="1"/>
        <v>6.1821428571428561</v>
      </c>
      <c r="M31" s="2">
        <f t="shared" ref="M31" si="2">AVERAGE(M3:M30)</f>
        <v>18.571428571428573</v>
      </c>
      <c r="N31" s="2">
        <f t="shared" ref="N31" si="3">AVERAGE(N3:N30)</f>
        <v>16.860714285714288</v>
      </c>
      <c r="O31" s="2">
        <f t="shared" ref="O31" si="4">AVERAGE(O3:O30)</f>
        <v>3.9805194805194803</v>
      </c>
      <c r="P31" s="2">
        <f t="shared" ref="P31" si="5">AVERAGE(P3:P30)</f>
        <v>491.06785714285712</v>
      </c>
      <c r="Q31" s="2">
        <f t="shared" ref="Q31" si="6">AVERAGE(Q3:Q30)</f>
        <v>15.857142857142856</v>
      </c>
      <c r="R31" s="2">
        <f t="shared" ref="R31:Y31" si="7">AVERAGE(R3:R30)</f>
        <v>43.092857142857135</v>
      </c>
      <c r="S31" s="2">
        <f t="shared" si="7"/>
        <v>6.0503571428571439</v>
      </c>
      <c r="T31" s="2">
        <f t="shared" si="7"/>
        <v>4319.1071428571431</v>
      </c>
      <c r="U31" s="2">
        <f t="shared" si="7"/>
        <v>0.47011904761904771</v>
      </c>
      <c r="V31" s="9">
        <f>AVERAGE(V3:V30)</f>
        <v>2.5953571428571425</v>
      </c>
      <c r="W31" s="2">
        <f>AVERAGE(W3:W30)</f>
        <v>86.366071428571431</v>
      </c>
      <c r="X31" s="2">
        <f t="shared" si="7"/>
        <v>10.176071428571429</v>
      </c>
      <c r="Y31" s="2">
        <f t="shared" si="7"/>
        <v>0.19535714285714287</v>
      </c>
      <c r="Z31" s="2">
        <f>AVERAGE(Z3:Z30)</f>
        <v>23.546428571428571</v>
      </c>
      <c r="AA31" s="2">
        <f t="shared" ref="AA31:AB31" si="8">AVERAGE(AA3:AA30)</f>
        <v>24.671428571428574</v>
      </c>
      <c r="AB31" s="2">
        <f t="shared" si="8"/>
        <v>144.45212029830341</v>
      </c>
    </row>
    <row r="32" spans="1:33" x14ac:dyDescent="0.2">
      <c r="A32" s="2" t="s">
        <v>116</v>
      </c>
      <c r="B32" s="2">
        <f t="shared" ref="B32:AB32" si="9">ABS(B31)</f>
        <v>19.25</v>
      </c>
      <c r="C32" s="2" t="e">
        <f t="shared" si="9"/>
        <v>#DIV/0!</v>
      </c>
      <c r="D32" s="2">
        <f t="shared" si="9"/>
        <v>1455.4396428571429</v>
      </c>
      <c r="E32" s="2" t="e">
        <f t="shared" si="9"/>
        <v>#DIV/0!</v>
      </c>
      <c r="F32" s="2">
        <f t="shared" si="9"/>
        <v>124.21428571428571</v>
      </c>
      <c r="G32" s="2">
        <f t="shared" si="9"/>
        <v>226.30612244897958</v>
      </c>
      <c r="H32" s="2">
        <f t="shared" si="9"/>
        <v>4.9953571428571433</v>
      </c>
      <c r="I32" s="2">
        <f t="shared" si="9"/>
        <v>54.982142857142854</v>
      </c>
      <c r="J32" s="2">
        <f t="shared" si="9"/>
        <v>94.83214285714287</v>
      </c>
      <c r="K32" s="2">
        <f t="shared" si="9"/>
        <v>12.525</v>
      </c>
      <c r="L32" s="2">
        <f t="shared" si="9"/>
        <v>6.1821428571428561</v>
      </c>
      <c r="M32" s="2">
        <f t="shared" si="9"/>
        <v>18.571428571428573</v>
      </c>
      <c r="N32" s="2">
        <f t="shared" si="9"/>
        <v>16.860714285714288</v>
      </c>
      <c r="O32" s="2">
        <f t="shared" si="9"/>
        <v>3.9805194805194803</v>
      </c>
      <c r="P32" s="2">
        <f t="shared" si="9"/>
        <v>491.06785714285712</v>
      </c>
      <c r="Q32" s="2">
        <f t="shared" si="9"/>
        <v>15.857142857142856</v>
      </c>
      <c r="R32" s="2">
        <f t="shared" si="9"/>
        <v>43.092857142857135</v>
      </c>
      <c r="S32" s="2">
        <f t="shared" si="9"/>
        <v>6.0503571428571439</v>
      </c>
      <c r="T32" s="2">
        <f t="shared" si="9"/>
        <v>4319.1071428571431</v>
      </c>
      <c r="U32" s="2">
        <f t="shared" si="9"/>
        <v>0.47011904761904771</v>
      </c>
      <c r="V32" s="2">
        <f t="shared" si="9"/>
        <v>2.5953571428571425</v>
      </c>
      <c r="W32" s="2">
        <f t="shared" si="9"/>
        <v>86.366071428571431</v>
      </c>
      <c r="X32" s="2">
        <f t="shared" si="9"/>
        <v>10.176071428571429</v>
      </c>
      <c r="Y32" s="2">
        <f t="shared" si="9"/>
        <v>0.19535714285714287</v>
      </c>
      <c r="Z32" s="2">
        <f t="shared" si="9"/>
        <v>23.546428571428571</v>
      </c>
      <c r="AA32" s="2">
        <f t="shared" si="9"/>
        <v>24.671428571428574</v>
      </c>
      <c r="AB32" s="2">
        <f t="shared" si="9"/>
        <v>144.45212029830341</v>
      </c>
    </row>
    <row r="33" spans="1:38" x14ac:dyDescent="0.2">
      <c r="A33" s="2" t="s">
        <v>117</v>
      </c>
      <c r="B33" s="2">
        <f t="shared" ref="B33:Y33" si="10">STDEV(B3:B30)</f>
        <v>8.0903463277973273</v>
      </c>
      <c r="C33" s="2" t="e">
        <f t="shared" si="10"/>
        <v>#DIV/0!</v>
      </c>
      <c r="D33" s="2">
        <f t="shared" si="10"/>
        <v>2332.7298516235064</v>
      </c>
      <c r="E33" s="2" t="e">
        <f t="shared" si="10"/>
        <v>#DIV/0!</v>
      </c>
      <c r="F33" s="2">
        <f t="shared" si="10"/>
        <v>21.766330000556263</v>
      </c>
      <c r="G33" s="2">
        <f t="shared" si="10"/>
        <v>211.99970067870257</v>
      </c>
      <c r="H33" s="2">
        <f t="shared" si="10"/>
        <v>6.2243532950659972</v>
      </c>
      <c r="I33" s="2">
        <f t="shared" si="10"/>
        <v>28.19231644170457</v>
      </c>
      <c r="J33" s="2">
        <f t="shared" si="10"/>
        <v>9.2073663573301605</v>
      </c>
      <c r="K33" s="2">
        <f t="shared" si="10"/>
        <v>14.580901384523019</v>
      </c>
      <c r="L33" s="2">
        <f t="shared" si="10"/>
        <v>3.1846918068726731</v>
      </c>
      <c r="M33" s="2">
        <f t="shared" si="10"/>
        <v>5.6544218778303739</v>
      </c>
      <c r="N33" s="2">
        <f t="shared" si="10"/>
        <v>6.0846095638893294</v>
      </c>
      <c r="O33" s="2">
        <f t="shared" si="10"/>
        <v>8.8832979596687718</v>
      </c>
      <c r="P33" s="2">
        <f t="shared" si="10"/>
        <v>128.00018534006099</v>
      </c>
      <c r="Q33" s="2">
        <f t="shared" si="10"/>
        <v>10.948175175915841</v>
      </c>
      <c r="R33" s="2">
        <f t="shared" si="10"/>
        <v>50.373456624249386</v>
      </c>
      <c r="S33" s="2">
        <f t="shared" si="10"/>
        <v>4.552049178070984</v>
      </c>
      <c r="T33" s="2">
        <f t="shared" si="10"/>
        <v>4976.9841704128094</v>
      </c>
      <c r="U33" s="2">
        <f t="shared" si="10"/>
        <v>0.21446551833288208</v>
      </c>
      <c r="V33" s="2">
        <f t="shared" si="10"/>
        <v>0.54817868229699529</v>
      </c>
      <c r="W33" s="2">
        <f t="shared" si="10"/>
        <v>35.866424135826598</v>
      </c>
      <c r="X33" s="2">
        <f t="shared" si="10"/>
        <v>16.448847159712983</v>
      </c>
      <c r="Y33" s="2">
        <f t="shared" si="10"/>
        <v>9.3748368592507264E-2</v>
      </c>
      <c r="Z33" s="2">
        <f t="shared" ref="Z33:AB33" si="11">STDEV(Z3:Z30)</f>
        <v>8.6611299469337162</v>
      </c>
      <c r="AA33" s="2">
        <f t="shared" si="11"/>
        <v>8.2533430776668943</v>
      </c>
      <c r="AB33" s="2">
        <f t="shared" si="11"/>
        <v>127.94627847909793</v>
      </c>
    </row>
    <row r="34" spans="1:38" x14ac:dyDescent="0.2">
      <c r="A34" s="2" t="s">
        <v>30</v>
      </c>
      <c r="B34" s="4">
        <f t="shared" ref="B34:AB34" si="12">B33/B32*100</f>
        <v>42.027773131414683</v>
      </c>
      <c r="C34" s="4" t="e">
        <f t="shared" si="12"/>
        <v>#DIV/0!</v>
      </c>
      <c r="D34" s="3">
        <f t="shared" si="12"/>
        <v>160.27664651515013</v>
      </c>
      <c r="E34" s="3" t="e">
        <f t="shared" si="12"/>
        <v>#DIV/0!</v>
      </c>
      <c r="F34" s="4">
        <f t="shared" si="12"/>
        <v>17.52320989118963</v>
      </c>
      <c r="G34" s="2">
        <f t="shared" si="12"/>
        <v>93.678287792013947</v>
      </c>
      <c r="H34" s="3">
        <f t="shared" si="12"/>
        <v>124.60276847204396</v>
      </c>
      <c r="I34" s="2">
        <f t="shared" si="12"/>
        <v>51.275405025510103</v>
      </c>
      <c r="J34" s="14">
        <f t="shared" si="12"/>
        <v>9.7091197983370794</v>
      </c>
      <c r="K34" s="2">
        <f t="shared" si="12"/>
        <v>116.41438231156103</v>
      </c>
      <c r="L34" s="2">
        <f t="shared" si="12"/>
        <v>51.514367759927701</v>
      </c>
      <c r="M34" s="2">
        <f t="shared" si="12"/>
        <v>30.446887034471242</v>
      </c>
      <c r="N34" s="2">
        <f t="shared" si="12"/>
        <v>36.087495824804321</v>
      </c>
      <c r="O34" s="2">
        <f t="shared" si="12"/>
        <v>223.16931252675221</v>
      </c>
      <c r="P34" s="2">
        <f t="shared" si="12"/>
        <v>26.065681856025918</v>
      </c>
      <c r="Q34" s="2">
        <f t="shared" si="12"/>
        <v>69.04254615442423</v>
      </c>
      <c r="R34" s="2">
        <f t="shared" si="12"/>
        <v>116.89514217462151</v>
      </c>
      <c r="S34" s="2">
        <f t="shared" si="12"/>
        <v>75.236040957433175</v>
      </c>
      <c r="T34" s="2">
        <f t="shared" si="12"/>
        <v>115.23178300042061</v>
      </c>
      <c r="U34" s="2">
        <f t="shared" si="12"/>
        <v>45.619406279974903</v>
      </c>
      <c r="V34" s="2">
        <f t="shared" si="12"/>
        <v>21.121512459496174</v>
      </c>
      <c r="W34" s="2">
        <f t="shared" si="12"/>
        <v>41.528372823452692</v>
      </c>
      <c r="X34" s="2">
        <f t="shared" si="12"/>
        <v>161.64241058223544</v>
      </c>
      <c r="Y34" s="2">
        <f t="shared" si="12"/>
        <v>47.988195988851977</v>
      </c>
      <c r="Z34" s="2">
        <f>Z33/Z32*100</f>
        <v>36.783200138653733</v>
      </c>
      <c r="AA34" s="2">
        <f t="shared" si="12"/>
        <v>33.453040847520704</v>
      </c>
      <c r="AB34" s="2">
        <f t="shared" si="12"/>
        <v>88.573485951525115</v>
      </c>
    </row>
    <row r="39" spans="1:38" x14ac:dyDescent="0.2"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x14ac:dyDescent="0.2"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5" spans="1:38" x14ac:dyDescent="0.2">
      <c r="I45" s="10"/>
      <c r="J45" s="10"/>
    </row>
    <row r="46" spans="1:38" x14ac:dyDescent="0.2">
      <c r="I46" s="10"/>
      <c r="J46" s="10"/>
    </row>
    <row r="47" spans="1:38" x14ac:dyDescent="0.2">
      <c r="I47" s="10"/>
      <c r="J47" s="10"/>
    </row>
    <row r="48" spans="1:38" x14ac:dyDescent="0.2">
      <c r="I48" s="10"/>
      <c r="J48" s="10"/>
    </row>
    <row r="49" spans="9:10" x14ac:dyDescent="0.2">
      <c r="I49" s="10"/>
      <c r="J49" s="10"/>
    </row>
    <row r="50" spans="9:10" x14ac:dyDescent="0.2">
      <c r="I50" s="10"/>
      <c r="J50" s="10"/>
    </row>
    <row r="51" spans="9:10" x14ac:dyDescent="0.2">
      <c r="I51" s="10"/>
      <c r="J51" s="10"/>
    </row>
    <row r="52" spans="9:10" x14ac:dyDescent="0.2">
      <c r="I52" s="10"/>
      <c r="J52" s="10"/>
    </row>
    <row r="53" spans="9:10" x14ac:dyDescent="0.2">
      <c r="I53" s="10"/>
      <c r="J53" s="10"/>
    </row>
    <row r="54" spans="9:10" x14ac:dyDescent="0.2">
      <c r="I54" s="10"/>
      <c r="J54" s="10"/>
    </row>
    <row r="55" spans="9:10" x14ac:dyDescent="0.2">
      <c r="I55" s="10"/>
      <c r="J55" s="10"/>
    </row>
    <row r="56" spans="9:10" x14ac:dyDescent="0.2">
      <c r="I56" s="10"/>
      <c r="J56" s="10"/>
    </row>
    <row r="57" spans="9:10" x14ac:dyDescent="0.2">
      <c r="I57" s="10"/>
      <c r="J57" s="10"/>
    </row>
    <row r="58" spans="9:10" x14ac:dyDescent="0.2">
      <c r="I58" s="10"/>
      <c r="J58" s="10"/>
    </row>
    <row r="59" spans="9:10" x14ac:dyDescent="0.2">
      <c r="I59" s="10"/>
      <c r="J59" s="10"/>
    </row>
    <row r="60" spans="9:10" x14ac:dyDescent="0.2">
      <c r="I60" s="10"/>
      <c r="J60" s="10"/>
    </row>
    <row r="61" spans="9:10" x14ac:dyDescent="0.2">
      <c r="I61" s="10"/>
      <c r="J61" s="10"/>
    </row>
    <row r="63" spans="9:10" x14ac:dyDescent="0.2">
      <c r="I63" s="10"/>
      <c r="J63" s="10"/>
    </row>
    <row r="64" spans="9:10" x14ac:dyDescent="0.2">
      <c r="I64" s="10"/>
      <c r="J64" s="10"/>
    </row>
    <row r="65" spans="9:10" x14ac:dyDescent="0.2">
      <c r="I65" s="10"/>
      <c r="J65" s="1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0" sqref="T20"/>
    </sheetView>
  </sheetViews>
  <sheetFormatPr defaultRowHeight="12.75" x14ac:dyDescent="0.2"/>
  <cols>
    <col min="1" max="1" width="13.85546875" customWidth="1"/>
  </cols>
  <sheetData>
    <row r="1" spans="1:25" x14ac:dyDescent="0.2">
      <c r="B1" t="s">
        <v>0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t="s">
        <v>22</v>
      </c>
      <c r="V1" s="10" t="s">
        <v>23</v>
      </c>
      <c r="W1" s="10" t="s">
        <v>24</v>
      </c>
      <c r="X1" s="10" t="s">
        <v>25</v>
      </c>
      <c r="Y1" t="s">
        <v>26</v>
      </c>
    </row>
    <row r="2" spans="1:25" x14ac:dyDescent="0.2">
      <c r="B2" t="s">
        <v>97</v>
      </c>
      <c r="C2" t="s">
        <v>98</v>
      </c>
      <c r="D2" t="s">
        <v>137</v>
      </c>
      <c r="E2" t="s">
        <v>138</v>
      </c>
      <c r="F2" t="s">
        <v>100</v>
      </c>
      <c r="G2" t="s">
        <v>101</v>
      </c>
      <c r="H2" t="s">
        <v>103</v>
      </c>
      <c r="I2" t="s">
        <v>104</v>
      </c>
      <c r="J2" t="s">
        <v>105</v>
      </c>
      <c r="K2" t="s">
        <v>106</v>
      </c>
      <c r="L2" s="10" t="s">
        <v>107</v>
      </c>
      <c r="M2" s="10" t="s">
        <v>108</v>
      </c>
      <c r="N2" s="10" t="s">
        <v>110</v>
      </c>
      <c r="O2" s="10" t="s">
        <v>112</v>
      </c>
      <c r="P2" s="10" t="s">
        <v>113</v>
      </c>
      <c r="Q2" s="10" t="s">
        <v>114</v>
      </c>
      <c r="R2" s="10" t="s">
        <v>139</v>
      </c>
      <c r="S2" s="10" t="s">
        <v>140</v>
      </c>
      <c r="T2" s="10" t="s">
        <v>141</v>
      </c>
      <c r="U2" t="s">
        <v>120</v>
      </c>
      <c r="V2" s="10" t="s">
        <v>123</v>
      </c>
      <c r="W2" s="10" t="s">
        <v>122</v>
      </c>
      <c r="X2" s="10" t="s">
        <v>142</v>
      </c>
      <c r="Y2" t="s">
        <v>121</v>
      </c>
    </row>
    <row r="3" spans="1:25" x14ac:dyDescent="0.2">
      <c r="A3" t="s">
        <v>87</v>
      </c>
      <c r="B3">
        <v>15</v>
      </c>
      <c r="C3">
        <v>658.6</v>
      </c>
      <c r="D3">
        <v>376</v>
      </c>
      <c r="E3">
        <v>127.4</v>
      </c>
      <c r="F3">
        <v>15.55</v>
      </c>
      <c r="G3">
        <v>63.2</v>
      </c>
      <c r="H3">
        <v>2</v>
      </c>
      <c r="I3">
        <v>4</v>
      </c>
      <c r="J3">
        <v>21</v>
      </c>
      <c r="K3">
        <v>20.3</v>
      </c>
      <c r="L3">
        <v>1</v>
      </c>
      <c r="M3">
        <v>562</v>
      </c>
      <c r="N3">
        <v>30.2</v>
      </c>
      <c r="O3">
        <v>26.3</v>
      </c>
      <c r="P3">
        <v>19.5</v>
      </c>
      <c r="Q3" s="5">
        <v>4866</v>
      </c>
      <c r="R3">
        <v>0.31</v>
      </c>
      <c r="S3">
        <v>2.34</v>
      </c>
      <c r="T3">
        <v>127</v>
      </c>
      <c r="U3">
        <v>7.06</v>
      </c>
      <c r="V3">
        <v>0.14000000000000001</v>
      </c>
      <c r="W3">
        <v>9.5</v>
      </c>
      <c r="X3">
        <v>18.899999999999999</v>
      </c>
      <c r="Y3">
        <v>170.2</v>
      </c>
    </row>
    <row r="4" spans="1:25" x14ac:dyDescent="0.2">
      <c r="A4" t="s">
        <v>68</v>
      </c>
      <c r="B4">
        <v>13</v>
      </c>
      <c r="C4">
        <v>42.35</v>
      </c>
      <c r="D4">
        <v>151</v>
      </c>
      <c r="E4">
        <v>109.4</v>
      </c>
      <c r="F4">
        <v>0.41</v>
      </c>
      <c r="G4">
        <v>78.2</v>
      </c>
      <c r="H4">
        <v>5.5</v>
      </c>
      <c r="I4">
        <v>4.0999999999999996</v>
      </c>
      <c r="J4">
        <v>18.899999999999999</v>
      </c>
      <c r="K4">
        <v>15.1</v>
      </c>
      <c r="L4">
        <v>5</v>
      </c>
      <c r="M4">
        <v>456</v>
      </c>
      <c r="N4">
        <v>5.7</v>
      </c>
      <c r="O4">
        <v>9.1999999999999993</v>
      </c>
      <c r="P4">
        <v>3.6</v>
      </c>
      <c r="Q4">
        <v>539</v>
      </c>
      <c r="R4">
        <v>0.28000000000000003</v>
      </c>
      <c r="S4">
        <v>2.21</v>
      </c>
      <c r="T4">
        <v>109</v>
      </c>
      <c r="U4">
        <v>11.12</v>
      </c>
      <c r="V4">
        <v>0.17</v>
      </c>
      <c r="W4">
        <v>22.4</v>
      </c>
      <c r="X4">
        <v>20.8</v>
      </c>
      <c r="Y4">
        <v>87.3</v>
      </c>
    </row>
    <row r="5" spans="1:25" x14ac:dyDescent="0.2">
      <c r="A5" t="s">
        <v>69</v>
      </c>
      <c r="B5">
        <v>34</v>
      </c>
      <c r="C5">
        <v>580</v>
      </c>
      <c r="D5">
        <v>22</v>
      </c>
      <c r="E5">
        <v>130.9</v>
      </c>
      <c r="F5">
        <v>3.01</v>
      </c>
      <c r="G5">
        <v>39.6</v>
      </c>
      <c r="H5">
        <v>52.6</v>
      </c>
      <c r="I5">
        <v>7.5</v>
      </c>
      <c r="J5">
        <v>12.9</v>
      </c>
      <c r="K5">
        <v>16.3</v>
      </c>
      <c r="L5">
        <v>-5</v>
      </c>
      <c r="M5">
        <v>554</v>
      </c>
      <c r="N5">
        <v>14.1</v>
      </c>
      <c r="O5">
        <v>28</v>
      </c>
      <c r="P5">
        <v>0.5</v>
      </c>
      <c r="Q5" s="5">
        <v>2597</v>
      </c>
      <c r="R5">
        <v>0.8</v>
      </c>
      <c r="S5">
        <v>2.75</v>
      </c>
      <c r="T5">
        <v>31</v>
      </c>
      <c r="U5">
        <v>2</v>
      </c>
      <c r="V5">
        <v>0.21</v>
      </c>
      <c r="W5">
        <v>21.9</v>
      </c>
      <c r="X5">
        <v>49.2</v>
      </c>
      <c r="Y5">
        <v>128.75</v>
      </c>
    </row>
    <row r="6" spans="1:25" x14ac:dyDescent="0.2">
      <c r="A6" t="s">
        <v>78</v>
      </c>
      <c r="B6">
        <v>15</v>
      </c>
      <c r="C6">
        <v>279</v>
      </c>
      <c r="D6">
        <v>440</v>
      </c>
      <c r="E6">
        <v>96.3</v>
      </c>
      <c r="F6">
        <v>6.95</v>
      </c>
      <c r="G6">
        <v>46.6</v>
      </c>
      <c r="H6">
        <v>8.3000000000000007</v>
      </c>
      <c r="I6">
        <v>9</v>
      </c>
      <c r="J6">
        <v>12.2</v>
      </c>
      <c r="K6">
        <v>10.4</v>
      </c>
      <c r="L6">
        <v>7</v>
      </c>
      <c r="M6">
        <v>379</v>
      </c>
      <c r="N6">
        <v>25.1</v>
      </c>
      <c r="O6">
        <v>32.299999999999997</v>
      </c>
      <c r="P6">
        <v>5.8</v>
      </c>
      <c r="Q6" s="5">
        <v>3405</v>
      </c>
      <c r="R6">
        <v>0.77</v>
      </c>
      <c r="S6">
        <v>3.03</v>
      </c>
      <c r="T6">
        <v>87</v>
      </c>
      <c r="U6">
        <v>1</v>
      </c>
      <c r="V6">
        <v>0.2</v>
      </c>
      <c r="W6">
        <v>32.299999999999997</v>
      </c>
      <c r="X6">
        <v>31.1</v>
      </c>
      <c r="Y6">
        <v>128.75</v>
      </c>
    </row>
    <row r="7" spans="1:25" x14ac:dyDescent="0.2">
      <c r="A7" t="s">
        <v>80</v>
      </c>
      <c r="B7">
        <v>28</v>
      </c>
      <c r="C7">
        <v>26.41</v>
      </c>
      <c r="D7">
        <v>230</v>
      </c>
      <c r="E7">
        <v>98.6</v>
      </c>
      <c r="F7">
        <v>6.12</v>
      </c>
      <c r="G7">
        <v>100.8</v>
      </c>
      <c r="H7">
        <v>26.4</v>
      </c>
      <c r="I7">
        <v>3.8</v>
      </c>
      <c r="J7">
        <v>29</v>
      </c>
      <c r="K7">
        <v>27.8</v>
      </c>
      <c r="L7">
        <v>31</v>
      </c>
      <c r="M7">
        <v>689</v>
      </c>
      <c r="N7">
        <v>6</v>
      </c>
      <c r="O7">
        <v>209.4</v>
      </c>
      <c r="P7">
        <v>2.8</v>
      </c>
      <c r="Q7" s="5">
        <v>6256</v>
      </c>
      <c r="R7">
        <v>0.36</v>
      </c>
      <c r="S7">
        <v>2.77</v>
      </c>
      <c r="T7">
        <v>62</v>
      </c>
      <c r="U7">
        <v>2.31</v>
      </c>
      <c r="V7">
        <v>0.09</v>
      </c>
      <c r="W7">
        <v>16.600000000000001</v>
      </c>
      <c r="X7">
        <v>24.6</v>
      </c>
      <c r="Y7">
        <v>128.75</v>
      </c>
    </row>
    <row r="8" spans="1:25" x14ac:dyDescent="0.2">
      <c r="A8" t="s">
        <v>70</v>
      </c>
      <c r="B8">
        <v>14</v>
      </c>
      <c r="C8">
        <v>750.9</v>
      </c>
      <c r="D8">
        <v>10</v>
      </c>
      <c r="E8">
        <v>146.5</v>
      </c>
      <c r="F8">
        <v>1.34</v>
      </c>
      <c r="G8">
        <v>25.5</v>
      </c>
      <c r="H8">
        <v>15.3</v>
      </c>
      <c r="I8">
        <v>4.0999999999999996</v>
      </c>
      <c r="J8">
        <v>16.5</v>
      </c>
      <c r="K8">
        <v>16</v>
      </c>
      <c r="L8">
        <v>-2</v>
      </c>
      <c r="M8">
        <v>318</v>
      </c>
      <c r="N8">
        <v>10.5</v>
      </c>
      <c r="O8">
        <v>8.1999999999999993</v>
      </c>
      <c r="P8">
        <v>12.4</v>
      </c>
      <c r="Q8" s="5">
        <v>9199</v>
      </c>
      <c r="R8">
        <v>0.8</v>
      </c>
      <c r="S8">
        <v>2.2799999999999998</v>
      </c>
      <c r="T8">
        <v>74</v>
      </c>
      <c r="U8">
        <v>8.27</v>
      </c>
      <c r="V8">
        <v>0.28999999999999998</v>
      </c>
      <c r="W8">
        <v>18.3</v>
      </c>
      <c r="X8">
        <v>14.4</v>
      </c>
      <c r="Y8">
        <v>128.75</v>
      </c>
    </row>
    <row r="9" spans="1:25" x14ac:dyDescent="0.2">
      <c r="A9" t="s">
        <v>71</v>
      </c>
      <c r="B9">
        <v>9</v>
      </c>
      <c r="C9">
        <v>120.26</v>
      </c>
      <c r="D9">
        <v>151</v>
      </c>
      <c r="E9">
        <v>126.7</v>
      </c>
      <c r="F9">
        <v>0.01</v>
      </c>
      <c r="G9">
        <v>-15.7</v>
      </c>
      <c r="H9">
        <v>2.8</v>
      </c>
      <c r="I9">
        <v>6.7</v>
      </c>
      <c r="J9">
        <v>18.7</v>
      </c>
      <c r="K9">
        <v>21</v>
      </c>
      <c r="L9">
        <v>8</v>
      </c>
      <c r="M9">
        <v>509</v>
      </c>
      <c r="N9">
        <v>22.1</v>
      </c>
      <c r="O9">
        <v>3.6</v>
      </c>
      <c r="P9">
        <v>6.1</v>
      </c>
      <c r="Q9" s="5">
        <v>1509</v>
      </c>
      <c r="R9" s="5">
        <v>0.435</v>
      </c>
      <c r="S9">
        <v>4.0199999999999996</v>
      </c>
      <c r="T9">
        <v>149</v>
      </c>
      <c r="U9">
        <v>0.95</v>
      </c>
      <c r="V9">
        <v>0.06</v>
      </c>
      <c r="W9">
        <v>13.9</v>
      </c>
      <c r="X9">
        <v>18.3</v>
      </c>
      <c r="Y9">
        <v>128.75</v>
      </c>
    </row>
    <row r="10" spans="1:25" x14ac:dyDescent="0.2">
      <c r="A10" t="s">
        <v>73</v>
      </c>
      <c r="B10">
        <v>18</v>
      </c>
      <c r="C10">
        <v>548.59</v>
      </c>
      <c r="D10">
        <v>215</v>
      </c>
      <c r="E10">
        <v>94.6</v>
      </c>
      <c r="F10">
        <v>2.8449999999999998</v>
      </c>
      <c r="G10">
        <v>13.6</v>
      </c>
      <c r="H10">
        <v>62.5</v>
      </c>
      <c r="I10">
        <v>17.5</v>
      </c>
      <c r="J10">
        <v>11</v>
      </c>
      <c r="K10">
        <v>25</v>
      </c>
      <c r="L10">
        <v>-6</v>
      </c>
      <c r="M10">
        <v>305</v>
      </c>
      <c r="N10">
        <v>24.6</v>
      </c>
      <c r="O10">
        <v>10.4</v>
      </c>
      <c r="P10">
        <v>12.8</v>
      </c>
      <c r="Q10" s="5">
        <v>2119</v>
      </c>
      <c r="R10" s="5">
        <v>0.435</v>
      </c>
      <c r="S10">
        <v>2.93</v>
      </c>
      <c r="T10">
        <v>49</v>
      </c>
      <c r="U10">
        <v>0.17</v>
      </c>
      <c r="V10">
        <v>0.17</v>
      </c>
      <c r="W10">
        <v>32.9</v>
      </c>
      <c r="X10">
        <v>21.7</v>
      </c>
      <c r="Y10">
        <v>128.75</v>
      </c>
    </row>
    <row r="11" spans="1:25" x14ac:dyDescent="0.2">
      <c r="A11" t="s">
        <v>93</v>
      </c>
      <c r="B11">
        <v>14</v>
      </c>
      <c r="C11">
        <v>4327</v>
      </c>
      <c r="D11">
        <v>151</v>
      </c>
      <c r="E11">
        <v>112</v>
      </c>
      <c r="F11">
        <v>0.01</v>
      </c>
      <c r="G11">
        <v>47.8</v>
      </c>
      <c r="H11">
        <v>12.5</v>
      </c>
      <c r="I11">
        <v>9.3000000000000007</v>
      </c>
      <c r="J11">
        <v>13</v>
      </c>
      <c r="K11">
        <v>34.4</v>
      </c>
      <c r="L11">
        <v>5</v>
      </c>
      <c r="M11">
        <v>470</v>
      </c>
      <c r="N11">
        <v>32.4</v>
      </c>
      <c r="O11">
        <v>65.5</v>
      </c>
      <c r="P11">
        <v>7.4</v>
      </c>
      <c r="Q11" s="5">
        <v>3502</v>
      </c>
      <c r="R11">
        <v>0.37</v>
      </c>
      <c r="S11">
        <v>2.68</v>
      </c>
      <c r="T11">
        <v>139</v>
      </c>
      <c r="U11">
        <v>10.47</v>
      </c>
      <c r="V11">
        <v>0.34</v>
      </c>
      <c r="W11">
        <v>21.4</v>
      </c>
      <c r="X11">
        <v>16.899999999999999</v>
      </c>
      <c r="Y11">
        <v>128.75</v>
      </c>
    </row>
    <row r="12" spans="1:25" x14ac:dyDescent="0.2">
      <c r="A12" t="s">
        <v>77</v>
      </c>
      <c r="B12">
        <v>13</v>
      </c>
      <c r="C12">
        <v>6179.99</v>
      </c>
      <c r="D12">
        <v>742</v>
      </c>
      <c r="E12">
        <v>127.7</v>
      </c>
      <c r="F12">
        <v>3.39</v>
      </c>
      <c r="G12">
        <v>48.9</v>
      </c>
      <c r="H12">
        <v>4.3</v>
      </c>
      <c r="I12">
        <v>4.9000000000000004</v>
      </c>
      <c r="J12">
        <v>18.5</v>
      </c>
      <c r="K12">
        <v>12.1</v>
      </c>
      <c r="L12">
        <v>1</v>
      </c>
      <c r="M12">
        <v>534</v>
      </c>
      <c r="N12">
        <v>12.7</v>
      </c>
      <c r="O12">
        <v>146.5</v>
      </c>
      <c r="P12">
        <v>2.9</v>
      </c>
      <c r="Q12" s="5">
        <v>6380</v>
      </c>
      <c r="R12">
        <v>0.435</v>
      </c>
      <c r="S12">
        <v>1.89</v>
      </c>
      <c r="T12">
        <v>109</v>
      </c>
      <c r="U12">
        <v>47.02</v>
      </c>
      <c r="V12">
        <v>0.3</v>
      </c>
      <c r="W12">
        <v>23.3</v>
      </c>
      <c r="X12">
        <v>19.2</v>
      </c>
      <c r="Y12">
        <v>444.2</v>
      </c>
    </row>
    <row r="13" spans="1:25" x14ac:dyDescent="0.2">
      <c r="A13" t="s">
        <v>75</v>
      </c>
      <c r="B13">
        <v>27</v>
      </c>
      <c r="C13">
        <v>197</v>
      </c>
      <c r="D13">
        <v>319</v>
      </c>
      <c r="E13">
        <v>103.2</v>
      </c>
      <c r="F13">
        <v>9.41</v>
      </c>
      <c r="G13">
        <v>69.099999999999994</v>
      </c>
      <c r="H13">
        <v>22.3</v>
      </c>
      <c r="I13">
        <v>8.1999999999999993</v>
      </c>
      <c r="J13">
        <v>23.2</v>
      </c>
      <c r="K13">
        <v>15.9</v>
      </c>
      <c r="L13">
        <v>2</v>
      </c>
      <c r="M13">
        <v>532</v>
      </c>
      <c r="N13">
        <v>9.8000000000000007</v>
      </c>
      <c r="O13">
        <v>12.6</v>
      </c>
      <c r="P13">
        <v>8.4</v>
      </c>
      <c r="Q13">
        <v>214</v>
      </c>
      <c r="R13">
        <v>0.435</v>
      </c>
      <c r="S13">
        <v>2.64</v>
      </c>
      <c r="T13">
        <v>43</v>
      </c>
      <c r="U13">
        <v>1</v>
      </c>
      <c r="V13">
        <v>0.14000000000000001</v>
      </c>
      <c r="W13">
        <v>33</v>
      </c>
      <c r="X13">
        <v>27.7</v>
      </c>
      <c r="Y13">
        <v>128.75</v>
      </c>
    </row>
    <row r="14" spans="1:25" x14ac:dyDescent="0.2">
      <c r="A14" t="s">
        <v>76</v>
      </c>
      <c r="B14">
        <v>27</v>
      </c>
      <c r="C14">
        <v>5463.43</v>
      </c>
      <c r="D14">
        <v>70</v>
      </c>
      <c r="E14">
        <v>146</v>
      </c>
      <c r="F14">
        <v>8.85</v>
      </c>
      <c r="G14">
        <v>76.7</v>
      </c>
      <c r="H14">
        <v>9.1</v>
      </c>
      <c r="I14">
        <v>4</v>
      </c>
      <c r="J14">
        <v>18.399999999999999</v>
      </c>
      <c r="K14">
        <v>12.6</v>
      </c>
      <c r="L14">
        <v>0</v>
      </c>
      <c r="M14">
        <v>510</v>
      </c>
      <c r="N14">
        <v>13.8</v>
      </c>
      <c r="O14">
        <v>116.1</v>
      </c>
      <c r="P14">
        <v>6.7</v>
      </c>
      <c r="Q14" s="5">
        <v>3180</v>
      </c>
      <c r="R14">
        <v>0.23</v>
      </c>
      <c r="S14">
        <v>1.63</v>
      </c>
      <c r="T14">
        <v>105</v>
      </c>
      <c r="U14">
        <v>11.34</v>
      </c>
      <c r="V14">
        <v>0.27</v>
      </c>
      <c r="W14">
        <v>41.5</v>
      </c>
      <c r="X14">
        <v>26.1</v>
      </c>
      <c r="Y14">
        <v>128.75</v>
      </c>
    </row>
    <row r="15" spans="1:25" x14ac:dyDescent="0.2">
      <c r="A15" t="s">
        <v>86</v>
      </c>
      <c r="B15">
        <v>14</v>
      </c>
      <c r="C15">
        <v>90</v>
      </c>
      <c r="D15">
        <v>2</v>
      </c>
      <c r="E15">
        <v>120.6</v>
      </c>
      <c r="F15">
        <v>0.01</v>
      </c>
      <c r="G15">
        <v>29.9</v>
      </c>
      <c r="H15">
        <v>2</v>
      </c>
      <c r="I15">
        <v>1.8</v>
      </c>
      <c r="J15">
        <v>23.6</v>
      </c>
      <c r="K15">
        <v>11.4</v>
      </c>
      <c r="L15">
        <v>12</v>
      </c>
      <c r="M15">
        <v>571</v>
      </c>
      <c r="N15">
        <v>3.9</v>
      </c>
      <c r="O15">
        <v>0.4</v>
      </c>
      <c r="P15">
        <v>2.5</v>
      </c>
      <c r="Q15" s="5">
        <v>3339</v>
      </c>
      <c r="R15">
        <v>0.435</v>
      </c>
      <c r="S15">
        <v>3.53</v>
      </c>
      <c r="T15">
        <v>117</v>
      </c>
      <c r="U15">
        <v>8.14</v>
      </c>
      <c r="V15">
        <v>0.2</v>
      </c>
      <c r="W15">
        <v>11.1</v>
      </c>
      <c r="X15">
        <v>15.1</v>
      </c>
      <c r="Y15">
        <v>128.75</v>
      </c>
    </row>
    <row r="16" spans="1:25" x14ac:dyDescent="0.2">
      <c r="A16" t="s">
        <v>74</v>
      </c>
      <c r="B16">
        <v>13</v>
      </c>
      <c r="C16">
        <v>6.47</v>
      </c>
      <c r="D16">
        <v>92</v>
      </c>
      <c r="E16">
        <v>165</v>
      </c>
      <c r="F16">
        <v>0.68</v>
      </c>
      <c r="G16">
        <v>86.6</v>
      </c>
      <c r="H16">
        <v>6.2</v>
      </c>
      <c r="I16">
        <v>5.8</v>
      </c>
      <c r="J16">
        <v>9.5</v>
      </c>
      <c r="K16">
        <v>23.1</v>
      </c>
      <c r="L16">
        <v>2</v>
      </c>
      <c r="M16">
        <v>624</v>
      </c>
      <c r="N16">
        <v>5.7</v>
      </c>
      <c r="O16">
        <v>11.3</v>
      </c>
      <c r="P16">
        <v>1.1000000000000001</v>
      </c>
      <c r="Q16">
        <v>328</v>
      </c>
      <c r="R16">
        <v>0.435</v>
      </c>
      <c r="S16">
        <v>2.4500000000000002</v>
      </c>
      <c r="T16">
        <v>100</v>
      </c>
      <c r="U16">
        <v>1.58</v>
      </c>
      <c r="V16">
        <v>0.08</v>
      </c>
      <c r="W16">
        <v>28.1</v>
      </c>
      <c r="X16">
        <v>27.3</v>
      </c>
      <c r="Y16">
        <v>128.75</v>
      </c>
    </row>
    <row r="17" spans="1:25" x14ac:dyDescent="0.2">
      <c r="A17" t="s">
        <v>82</v>
      </c>
      <c r="B17">
        <v>12</v>
      </c>
      <c r="C17">
        <v>375</v>
      </c>
      <c r="D17">
        <v>164</v>
      </c>
      <c r="E17">
        <v>116</v>
      </c>
      <c r="F17">
        <v>0.02</v>
      </c>
      <c r="G17">
        <v>81.8</v>
      </c>
      <c r="H17">
        <v>7.2</v>
      </c>
      <c r="I17">
        <v>8.5</v>
      </c>
      <c r="J17">
        <v>13.8</v>
      </c>
      <c r="K17">
        <v>12.4</v>
      </c>
      <c r="L17">
        <v>6</v>
      </c>
      <c r="M17">
        <v>404</v>
      </c>
      <c r="N17">
        <v>19.600000000000001</v>
      </c>
      <c r="O17">
        <v>9.9</v>
      </c>
      <c r="P17">
        <v>5.2</v>
      </c>
      <c r="Q17">
        <v>722</v>
      </c>
      <c r="R17">
        <v>0.34</v>
      </c>
      <c r="S17">
        <v>1.83</v>
      </c>
      <c r="T17">
        <v>47</v>
      </c>
      <c r="U17">
        <v>2</v>
      </c>
      <c r="V17">
        <v>0.14000000000000001</v>
      </c>
      <c r="W17">
        <v>35.700000000000003</v>
      </c>
      <c r="X17">
        <v>34</v>
      </c>
      <c r="Y17">
        <v>31.6</v>
      </c>
    </row>
    <row r="18" spans="1:25" x14ac:dyDescent="0.2">
      <c r="A18" t="s">
        <v>83</v>
      </c>
      <c r="B18">
        <v>18</v>
      </c>
      <c r="C18">
        <v>2</v>
      </c>
      <c r="D18">
        <v>138</v>
      </c>
      <c r="E18">
        <v>133.30000000000001</v>
      </c>
      <c r="F18">
        <v>2.68</v>
      </c>
      <c r="G18">
        <v>97.1</v>
      </c>
      <c r="H18">
        <v>3.3</v>
      </c>
      <c r="I18">
        <v>4.8</v>
      </c>
      <c r="J18">
        <v>16.7</v>
      </c>
      <c r="K18">
        <v>21.6</v>
      </c>
      <c r="L18">
        <v>4</v>
      </c>
      <c r="M18">
        <v>679</v>
      </c>
      <c r="N18">
        <v>2.9</v>
      </c>
      <c r="O18">
        <v>1.1000000000000001</v>
      </c>
      <c r="P18">
        <v>2.8</v>
      </c>
      <c r="Q18" s="5">
        <v>24378</v>
      </c>
      <c r="R18">
        <v>0.435</v>
      </c>
      <c r="S18">
        <v>2.39</v>
      </c>
      <c r="T18">
        <v>112</v>
      </c>
      <c r="U18">
        <v>1.64</v>
      </c>
      <c r="V18">
        <v>0.32</v>
      </c>
      <c r="W18">
        <v>15.8</v>
      </c>
      <c r="X18">
        <v>17.100000000000001</v>
      </c>
      <c r="Y18">
        <v>9.9</v>
      </c>
    </row>
    <row r="19" spans="1:25" x14ac:dyDescent="0.2">
      <c r="A19" t="s">
        <v>81</v>
      </c>
      <c r="B19">
        <v>11</v>
      </c>
      <c r="C19">
        <v>530.79</v>
      </c>
      <c r="D19">
        <v>1</v>
      </c>
      <c r="E19">
        <v>136.69999999999999</v>
      </c>
      <c r="F19">
        <v>0.01</v>
      </c>
      <c r="G19">
        <v>45.5</v>
      </c>
      <c r="H19">
        <v>2.1</v>
      </c>
      <c r="I19">
        <v>10.6</v>
      </c>
      <c r="J19">
        <v>17.5</v>
      </c>
      <c r="K19">
        <v>17.600000000000001</v>
      </c>
      <c r="L19">
        <v>2</v>
      </c>
      <c r="M19">
        <v>324</v>
      </c>
      <c r="N19">
        <v>30.4</v>
      </c>
      <c r="O19">
        <v>26.1</v>
      </c>
      <c r="P19">
        <v>9.1999999999999993</v>
      </c>
      <c r="Q19" s="5">
        <v>1112</v>
      </c>
      <c r="R19">
        <v>0.26</v>
      </c>
      <c r="S19">
        <v>2.98</v>
      </c>
      <c r="T19">
        <v>51</v>
      </c>
      <c r="U19">
        <v>2</v>
      </c>
      <c r="V19">
        <v>0.14000000000000001</v>
      </c>
      <c r="W19">
        <v>36.200000000000003</v>
      </c>
      <c r="X19">
        <v>38.200000000000003</v>
      </c>
      <c r="Y19">
        <v>26.4</v>
      </c>
    </row>
    <row r="20" spans="1:25" x14ac:dyDescent="0.2">
      <c r="A20" t="s">
        <v>85</v>
      </c>
      <c r="B20">
        <v>13</v>
      </c>
      <c r="C20">
        <v>538.9</v>
      </c>
      <c r="D20">
        <v>151</v>
      </c>
      <c r="E20">
        <v>154.6</v>
      </c>
      <c r="F20">
        <v>11.36</v>
      </c>
      <c r="G20">
        <v>99</v>
      </c>
      <c r="H20">
        <v>19.5</v>
      </c>
      <c r="I20">
        <v>3.1</v>
      </c>
      <c r="J20">
        <v>27.5</v>
      </c>
      <c r="K20">
        <v>7</v>
      </c>
      <c r="L20">
        <v>33</v>
      </c>
      <c r="M20">
        <v>601</v>
      </c>
      <c r="N20">
        <v>1</v>
      </c>
      <c r="O20">
        <v>27.15</v>
      </c>
      <c r="P20">
        <v>0.2</v>
      </c>
      <c r="Q20">
        <v>854</v>
      </c>
      <c r="R20">
        <v>0.435</v>
      </c>
      <c r="S20">
        <v>2.89</v>
      </c>
      <c r="T20">
        <v>67</v>
      </c>
      <c r="U20">
        <v>2.4050000000000002</v>
      </c>
      <c r="V20">
        <v>0.02</v>
      </c>
      <c r="W20">
        <v>14</v>
      </c>
      <c r="X20">
        <v>21.2</v>
      </c>
      <c r="Y20">
        <v>128.75</v>
      </c>
    </row>
    <row r="21" spans="1:25" x14ac:dyDescent="0.2">
      <c r="A21" t="s">
        <v>72</v>
      </c>
      <c r="B21">
        <v>15</v>
      </c>
      <c r="C21">
        <v>9264</v>
      </c>
      <c r="D21">
        <v>828</v>
      </c>
      <c r="E21">
        <v>125.7</v>
      </c>
      <c r="F21">
        <v>1.37</v>
      </c>
      <c r="G21">
        <v>60.3</v>
      </c>
      <c r="H21">
        <v>5</v>
      </c>
      <c r="I21">
        <v>2.8</v>
      </c>
      <c r="J21">
        <v>25.7</v>
      </c>
      <c r="K21">
        <v>15.5</v>
      </c>
      <c r="L21">
        <v>-1</v>
      </c>
      <c r="M21">
        <v>602</v>
      </c>
      <c r="N21">
        <v>10.5</v>
      </c>
      <c r="O21">
        <v>28</v>
      </c>
      <c r="P21">
        <v>5.9</v>
      </c>
      <c r="Q21" s="5">
        <v>7308</v>
      </c>
      <c r="R21">
        <v>0.5</v>
      </c>
      <c r="S21">
        <v>2.13</v>
      </c>
      <c r="T21">
        <v>134</v>
      </c>
      <c r="U21">
        <v>71.41</v>
      </c>
      <c r="V21">
        <v>0.4</v>
      </c>
      <c r="W21">
        <v>9.8000000000000007</v>
      </c>
      <c r="X21">
        <v>19.7</v>
      </c>
      <c r="Y21">
        <v>442.3</v>
      </c>
    </row>
    <row r="22" spans="1:25" x14ac:dyDescent="0.2">
      <c r="A22" t="s">
        <v>88</v>
      </c>
      <c r="B22">
        <v>19</v>
      </c>
      <c r="C22">
        <v>1607.4</v>
      </c>
      <c r="D22">
        <v>151</v>
      </c>
      <c r="E22">
        <v>122.9</v>
      </c>
      <c r="F22">
        <v>1.0900000000000001</v>
      </c>
      <c r="G22">
        <v>31.3</v>
      </c>
      <c r="H22">
        <v>22.8</v>
      </c>
      <c r="I22">
        <v>7</v>
      </c>
      <c r="J22">
        <v>16.2</v>
      </c>
      <c r="K22">
        <v>17</v>
      </c>
      <c r="L22">
        <v>5</v>
      </c>
      <c r="M22">
        <v>316</v>
      </c>
      <c r="N22">
        <v>9.3000000000000007</v>
      </c>
      <c r="O22">
        <v>53.3</v>
      </c>
      <c r="P22">
        <v>3.3</v>
      </c>
      <c r="Q22" s="5">
        <v>3745</v>
      </c>
      <c r="R22">
        <v>0.73</v>
      </c>
      <c r="S22">
        <v>2.72</v>
      </c>
      <c r="T22">
        <v>40</v>
      </c>
      <c r="U22">
        <v>33</v>
      </c>
      <c r="V22">
        <v>0.26</v>
      </c>
      <c r="W22">
        <v>23.7</v>
      </c>
      <c r="X22">
        <v>27.8</v>
      </c>
      <c r="Y22">
        <v>128.75</v>
      </c>
    </row>
    <row r="23" spans="1:25" x14ac:dyDescent="0.2">
      <c r="A23" t="s">
        <v>89</v>
      </c>
      <c r="B23">
        <v>21</v>
      </c>
      <c r="C23">
        <v>0</v>
      </c>
      <c r="D23">
        <v>130</v>
      </c>
      <c r="E23">
        <v>110</v>
      </c>
      <c r="F23">
        <v>4.4400000000000004</v>
      </c>
      <c r="G23">
        <v>75.099999999999994</v>
      </c>
      <c r="H23">
        <v>6.7</v>
      </c>
      <c r="I23">
        <v>6.4</v>
      </c>
      <c r="J23">
        <v>22.9</v>
      </c>
      <c r="K23">
        <v>18.600000000000001</v>
      </c>
      <c r="L23">
        <v>6</v>
      </c>
      <c r="M23">
        <v>516</v>
      </c>
      <c r="N23">
        <v>24.2</v>
      </c>
      <c r="O23">
        <v>68.5</v>
      </c>
      <c r="P23">
        <v>5.8</v>
      </c>
      <c r="Q23" s="5">
        <v>5867</v>
      </c>
      <c r="R23">
        <v>0.23</v>
      </c>
      <c r="S23">
        <v>2.42</v>
      </c>
      <c r="T23">
        <v>71</v>
      </c>
      <c r="U23">
        <v>2.5</v>
      </c>
      <c r="V23">
        <v>0.11</v>
      </c>
      <c r="W23">
        <v>28.2</v>
      </c>
      <c r="X23">
        <v>25.3</v>
      </c>
      <c r="Y23">
        <v>128.75</v>
      </c>
    </row>
    <row r="24" spans="1:25" x14ac:dyDescent="0.2">
      <c r="A24" t="s">
        <v>90</v>
      </c>
      <c r="B24">
        <v>18</v>
      </c>
      <c r="C24">
        <v>538.9</v>
      </c>
      <c r="D24">
        <v>223</v>
      </c>
      <c r="E24">
        <v>65.400000000000006</v>
      </c>
      <c r="F24">
        <v>7.51</v>
      </c>
      <c r="G24">
        <v>21.9</v>
      </c>
      <c r="H24">
        <v>17.3</v>
      </c>
      <c r="I24">
        <v>8.1999999999999993</v>
      </c>
      <c r="J24">
        <v>31.6</v>
      </c>
      <c r="K24">
        <v>19.7</v>
      </c>
      <c r="L24">
        <v>-1</v>
      </c>
      <c r="M24">
        <v>313</v>
      </c>
      <c r="N24">
        <v>23.4</v>
      </c>
      <c r="O24">
        <v>30.3</v>
      </c>
      <c r="P24">
        <v>1.3</v>
      </c>
      <c r="Q24" s="5">
        <v>1081</v>
      </c>
      <c r="R24">
        <v>0.82</v>
      </c>
      <c r="S24">
        <v>2.11</v>
      </c>
      <c r="T24">
        <v>48</v>
      </c>
      <c r="U24">
        <v>6.16</v>
      </c>
      <c r="V24">
        <v>0.17</v>
      </c>
      <c r="W24">
        <v>22.1</v>
      </c>
      <c r="X24">
        <v>41.5</v>
      </c>
      <c r="Y24">
        <v>172.6</v>
      </c>
    </row>
    <row r="25" spans="1:25" x14ac:dyDescent="0.2">
      <c r="A25" t="s">
        <v>92</v>
      </c>
      <c r="B25">
        <v>29</v>
      </c>
      <c r="C25">
        <v>845.6</v>
      </c>
      <c r="D25">
        <v>1</v>
      </c>
      <c r="E25">
        <v>121.8</v>
      </c>
      <c r="F25">
        <v>4.6900000000000004</v>
      </c>
      <c r="G25">
        <v>63.1</v>
      </c>
      <c r="H25">
        <v>13.5</v>
      </c>
      <c r="I25">
        <v>6.4</v>
      </c>
      <c r="J25">
        <v>18.3</v>
      </c>
      <c r="K25">
        <v>13.3</v>
      </c>
      <c r="L25">
        <v>-3</v>
      </c>
      <c r="M25">
        <v>319</v>
      </c>
      <c r="N25">
        <v>9.1</v>
      </c>
      <c r="O25">
        <v>41</v>
      </c>
      <c r="P25">
        <v>9.1</v>
      </c>
      <c r="Q25">
        <v>818</v>
      </c>
      <c r="R25">
        <v>0.61</v>
      </c>
      <c r="S25">
        <v>1.82</v>
      </c>
      <c r="T25">
        <v>43</v>
      </c>
      <c r="U25">
        <v>2.4525000000000001</v>
      </c>
      <c r="V25">
        <v>0.18</v>
      </c>
      <c r="W25">
        <v>33.9</v>
      </c>
      <c r="X25">
        <v>20.6</v>
      </c>
      <c r="Y25">
        <v>128.75</v>
      </c>
    </row>
    <row r="26" spans="1:25" x14ac:dyDescent="0.2">
      <c r="A26" t="s">
        <v>91</v>
      </c>
      <c r="B26">
        <v>36</v>
      </c>
      <c r="C26">
        <v>258.2</v>
      </c>
      <c r="D26">
        <v>0</v>
      </c>
      <c r="E26">
        <v>135.4</v>
      </c>
      <c r="F26">
        <v>18.98</v>
      </c>
      <c r="G26">
        <v>48.7</v>
      </c>
      <c r="H26">
        <v>4.9000000000000004</v>
      </c>
      <c r="I26">
        <v>7.3</v>
      </c>
      <c r="J26">
        <v>16.5</v>
      </c>
      <c r="K26">
        <v>16</v>
      </c>
      <c r="L26">
        <v>3</v>
      </c>
      <c r="M26">
        <v>490</v>
      </c>
      <c r="N26">
        <v>20.399999999999999</v>
      </c>
      <c r="O26">
        <v>7</v>
      </c>
      <c r="P26">
        <v>6.4</v>
      </c>
      <c r="Q26" s="5">
        <v>3930</v>
      </c>
      <c r="R26">
        <v>0.83</v>
      </c>
      <c r="S26">
        <v>3.62</v>
      </c>
      <c r="T26">
        <v>87</v>
      </c>
      <c r="U26">
        <v>2.4525000000000001</v>
      </c>
      <c r="V26">
        <v>0.37</v>
      </c>
      <c r="W26">
        <v>14.7</v>
      </c>
      <c r="X26">
        <v>18.3</v>
      </c>
      <c r="Y26">
        <v>128.75</v>
      </c>
    </row>
    <row r="27" spans="1:25" x14ac:dyDescent="0.2">
      <c r="A27" t="s">
        <v>94</v>
      </c>
      <c r="B27">
        <v>14</v>
      </c>
      <c r="C27">
        <v>2192.73</v>
      </c>
      <c r="D27">
        <v>127</v>
      </c>
      <c r="E27">
        <v>108.4</v>
      </c>
      <c r="F27">
        <v>0.68</v>
      </c>
      <c r="G27">
        <v>36.9</v>
      </c>
      <c r="H27">
        <v>3.1</v>
      </c>
      <c r="I27">
        <v>4.5</v>
      </c>
      <c r="J27">
        <v>13.1</v>
      </c>
      <c r="K27">
        <v>21.3</v>
      </c>
      <c r="L27">
        <v>0</v>
      </c>
      <c r="M27">
        <v>439</v>
      </c>
      <c r="N27">
        <v>47.2</v>
      </c>
      <c r="O27">
        <v>8.6</v>
      </c>
      <c r="P27">
        <v>14.3</v>
      </c>
      <c r="Q27" s="5">
        <v>1367</v>
      </c>
      <c r="R27">
        <v>0.36</v>
      </c>
      <c r="S27">
        <v>2.59</v>
      </c>
      <c r="T27">
        <v>143</v>
      </c>
      <c r="U27">
        <v>2.12</v>
      </c>
      <c r="V27">
        <v>0.16</v>
      </c>
      <c r="W27">
        <v>24.8</v>
      </c>
      <c r="X27">
        <v>17.7</v>
      </c>
      <c r="Y27">
        <v>128.75</v>
      </c>
    </row>
    <row r="28" spans="1:25" x14ac:dyDescent="0.2">
      <c r="A28" t="s">
        <v>84</v>
      </c>
      <c r="B28">
        <v>21</v>
      </c>
      <c r="C28">
        <v>872.06</v>
      </c>
      <c r="D28">
        <v>605</v>
      </c>
      <c r="E28">
        <v>148.69999999999999</v>
      </c>
      <c r="F28">
        <v>2.57</v>
      </c>
      <c r="G28">
        <v>56.4</v>
      </c>
      <c r="H28">
        <v>3.1</v>
      </c>
      <c r="I28">
        <v>6.7</v>
      </c>
      <c r="J28">
        <v>11.4</v>
      </c>
      <c r="K28">
        <v>10</v>
      </c>
      <c r="L28">
        <v>-2</v>
      </c>
      <c r="M28">
        <v>403</v>
      </c>
      <c r="N28">
        <v>12.7</v>
      </c>
      <c r="O28">
        <v>82.1</v>
      </c>
      <c r="P28">
        <v>2.4</v>
      </c>
      <c r="Q28" s="5">
        <v>13768</v>
      </c>
      <c r="R28">
        <v>0.63</v>
      </c>
      <c r="S28">
        <v>2.74</v>
      </c>
      <c r="T28">
        <v>69</v>
      </c>
      <c r="U28">
        <v>6.74</v>
      </c>
      <c r="V28">
        <v>0.21</v>
      </c>
      <c r="W28">
        <v>26.4</v>
      </c>
      <c r="X28">
        <v>29.9</v>
      </c>
      <c r="Y28">
        <v>128.75</v>
      </c>
    </row>
    <row r="29" spans="1:25" x14ac:dyDescent="0.2">
      <c r="A29" t="s">
        <v>95</v>
      </c>
      <c r="B29">
        <v>7</v>
      </c>
      <c r="C29">
        <v>290</v>
      </c>
      <c r="D29">
        <v>151</v>
      </c>
      <c r="E29">
        <v>150.69999999999999</v>
      </c>
      <c r="F29">
        <v>4.12</v>
      </c>
      <c r="G29">
        <v>29</v>
      </c>
      <c r="H29">
        <v>6.7</v>
      </c>
      <c r="I29">
        <v>2.5</v>
      </c>
      <c r="J29">
        <v>20.100000000000001</v>
      </c>
      <c r="K29">
        <v>9.1999999999999993</v>
      </c>
      <c r="L29">
        <v>2</v>
      </c>
      <c r="M29">
        <v>509</v>
      </c>
      <c r="N29">
        <v>3.7</v>
      </c>
      <c r="O29">
        <v>109.8</v>
      </c>
      <c r="P29">
        <v>4.0999999999999996</v>
      </c>
      <c r="Q29" s="5">
        <v>4206</v>
      </c>
      <c r="R29">
        <v>0.22</v>
      </c>
      <c r="S29">
        <v>2.4900000000000002</v>
      </c>
      <c r="T29">
        <v>116</v>
      </c>
      <c r="U29">
        <v>19.809999999999999</v>
      </c>
      <c r="V29">
        <v>0.16</v>
      </c>
      <c r="W29">
        <v>19.899999999999999</v>
      </c>
      <c r="X29">
        <v>23.2</v>
      </c>
      <c r="Y29">
        <v>128.75</v>
      </c>
    </row>
    <row r="30" spans="1:25" x14ac:dyDescent="0.2">
      <c r="A30" t="s">
        <v>79</v>
      </c>
      <c r="B30">
        <v>19</v>
      </c>
      <c r="C30">
        <v>4705.63</v>
      </c>
      <c r="D30">
        <v>211</v>
      </c>
      <c r="E30">
        <v>143.5</v>
      </c>
      <c r="F30">
        <v>24.61</v>
      </c>
      <c r="G30">
        <v>82.6</v>
      </c>
      <c r="H30">
        <v>3.7</v>
      </c>
      <c r="I30">
        <v>3.6</v>
      </c>
      <c r="J30">
        <v>22.3</v>
      </c>
      <c r="K30">
        <v>11.5</v>
      </c>
      <c r="L30">
        <v>-1</v>
      </c>
      <c r="M30">
        <v>547</v>
      </c>
      <c r="N30">
        <v>13</v>
      </c>
      <c r="O30">
        <v>61.1</v>
      </c>
      <c r="P30">
        <v>8.6</v>
      </c>
      <c r="Q30" s="5">
        <v>3255</v>
      </c>
      <c r="R30">
        <v>0.73</v>
      </c>
      <c r="S30">
        <v>2.79</v>
      </c>
      <c r="T30">
        <v>105</v>
      </c>
      <c r="U30">
        <v>27.43</v>
      </c>
      <c r="V30">
        <v>0.17</v>
      </c>
      <c r="W30">
        <v>27.9</v>
      </c>
      <c r="X30">
        <v>25</v>
      </c>
      <c r="Y30">
        <v>128.75</v>
      </c>
    </row>
    <row r="31" spans="1:25" x14ac:dyDescent="0.2">
      <c r="A31" s="2" t="s">
        <v>115</v>
      </c>
      <c r="B31" s="2">
        <f t="shared" ref="B31:Y31" si="0">AVERAGE(B3:B30)</f>
        <v>18.107142857142858</v>
      </c>
      <c r="C31" s="2">
        <f t="shared" si="0"/>
        <v>1474.6860714285715</v>
      </c>
      <c r="D31" s="2">
        <f t="shared" si="0"/>
        <v>209</v>
      </c>
      <c r="E31" s="2">
        <f t="shared" si="0"/>
        <v>124.21428571428571</v>
      </c>
      <c r="F31" s="2">
        <f t="shared" si="0"/>
        <v>5.0969642857142867</v>
      </c>
      <c r="G31" s="2">
        <f t="shared" si="0"/>
        <v>54.982142857142854</v>
      </c>
      <c r="H31" s="2">
        <f t="shared" si="0"/>
        <v>12.525</v>
      </c>
      <c r="I31" s="2">
        <f t="shared" si="0"/>
        <v>6.1821428571428561</v>
      </c>
      <c r="J31" s="2">
        <f t="shared" si="0"/>
        <v>18.571428571428573</v>
      </c>
      <c r="K31" s="2">
        <f t="shared" si="0"/>
        <v>16.860714285714288</v>
      </c>
      <c r="L31" s="2">
        <f t="shared" si="0"/>
        <v>4.0714285714285712</v>
      </c>
      <c r="M31" s="2">
        <f t="shared" si="0"/>
        <v>481.25</v>
      </c>
      <c r="N31" s="2">
        <f t="shared" si="0"/>
        <v>15.857142857142856</v>
      </c>
      <c r="O31" s="2">
        <f t="shared" si="0"/>
        <v>44.062499999999993</v>
      </c>
      <c r="P31" s="2">
        <f t="shared" si="0"/>
        <v>6.1107142857142867</v>
      </c>
      <c r="Q31" s="2">
        <f t="shared" si="0"/>
        <v>4280.1428571428569</v>
      </c>
      <c r="R31" s="2">
        <f t="shared" si="0"/>
        <v>0.48785714285714288</v>
      </c>
      <c r="S31" s="2">
        <f t="shared" si="0"/>
        <v>2.5953571428571425</v>
      </c>
      <c r="T31" s="2">
        <f t="shared" si="0"/>
        <v>86.928571428571431</v>
      </c>
      <c r="U31" s="2">
        <f t="shared" si="0"/>
        <v>10.519642857142856</v>
      </c>
      <c r="V31" s="2">
        <f t="shared" si="0"/>
        <v>0.19535714285714287</v>
      </c>
      <c r="W31" s="2">
        <f t="shared" si="0"/>
        <v>23.546428571428571</v>
      </c>
      <c r="X31" s="2">
        <f t="shared" si="0"/>
        <v>24.671428571428574</v>
      </c>
      <c r="Y31" s="2">
        <f t="shared" si="0"/>
        <v>141.41071428571428</v>
      </c>
    </row>
    <row r="32" spans="1:25" x14ac:dyDescent="0.2">
      <c r="A32" s="2" t="s">
        <v>116</v>
      </c>
      <c r="B32" s="2">
        <f t="shared" ref="B32:Y32" si="1">ABS(B31)</f>
        <v>18.107142857142858</v>
      </c>
      <c r="C32" s="2">
        <f t="shared" si="1"/>
        <v>1474.6860714285715</v>
      </c>
      <c r="D32" s="2">
        <f t="shared" si="1"/>
        <v>209</v>
      </c>
      <c r="E32" s="2">
        <f t="shared" si="1"/>
        <v>124.21428571428571</v>
      </c>
      <c r="F32" s="2">
        <f t="shared" si="1"/>
        <v>5.0969642857142867</v>
      </c>
      <c r="G32" s="2">
        <f t="shared" si="1"/>
        <v>54.982142857142854</v>
      </c>
      <c r="H32" s="2">
        <f t="shared" si="1"/>
        <v>12.525</v>
      </c>
      <c r="I32" s="2">
        <f t="shared" si="1"/>
        <v>6.1821428571428561</v>
      </c>
      <c r="J32" s="2">
        <f t="shared" si="1"/>
        <v>18.571428571428573</v>
      </c>
      <c r="K32" s="2">
        <f t="shared" si="1"/>
        <v>16.860714285714288</v>
      </c>
      <c r="L32" s="2">
        <f t="shared" si="1"/>
        <v>4.0714285714285712</v>
      </c>
      <c r="M32" s="2">
        <f t="shared" si="1"/>
        <v>481.25</v>
      </c>
      <c r="N32" s="2">
        <f t="shared" si="1"/>
        <v>15.857142857142856</v>
      </c>
      <c r="O32" s="2">
        <f t="shared" si="1"/>
        <v>44.062499999999993</v>
      </c>
      <c r="P32" s="2">
        <f t="shared" si="1"/>
        <v>6.1107142857142867</v>
      </c>
      <c r="Q32" s="2">
        <f t="shared" si="1"/>
        <v>4280.1428571428569</v>
      </c>
      <c r="R32" s="2">
        <f t="shared" si="1"/>
        <v>0.48785714285714288</v>
      </c>
      <c r="S32" s="2">
        <f t="shared" si="1"/>
        <v>2.5953571428571425</v>
      </c>
      <c r="T32" s="2">
        <f t="shared" si="1"/>
        <v>86.928571428571431</v>
      </c>
      <c r="U32" s="2">
        <f t="shared" si="1"/>
        <v>10.519642857142856</v>
      </c>
      <c r="V32" s="2">
        <f t="shared" si="1"/>
        <v>0.19535714285714287</v>
      </c>
      <c r="W32" s="2">
        <f t="shared" si="1"/>
        <v>23.546428571428571</v>
      </c>
      <c r="X32" s="2">
        <f t="shared" si="1"/>
        <v>24.671428571428574</v>
      </c>
      <c r="Y32" s="2">
        <f t="shared" si="1"/>
        <v>141.41071428571428</v>
      </c>
    </row>
    <row r="33" spans="1:25" x14ac:dyDescent="0.2">
      <c r="A33" s="2" t="s">
        <v>117</v>
      </c>
      <c r="B33" s="2">
        <f t="shared" ref="B33:Y33" si="2">STDEV(B3:B30)</f>
        <v>7.3552162680105004</v>
      </c>
      <c r="C33" s="2">
        <f t="shared" si="2"/>
        <v>2322.4774415861584</v>
      </c>
      <c r="D33" s="2">
        <f t="shared" si="2"/>
        <v>214.21225195793281</v>
      </c>
      <c r="E33" s="2">
        <f t="shared" si="2"/>
        <v>21.766330000556263</v>
      </c>
      <c r="F33" s="2">
        <f t="shared" si="2"/>
        <v>6.1627040330261869</v>
      </c>
      <c r="G33" s="2">
        <f t="shared" si="2"/>
        <v>28.19231644170457</v>
      </c>
      <c r="H33" s="2">
        <f t="shared" si="2"/>
        <v>14.580901384523019</v>
      </c>
      <c r="I33" s="2">
        <f t="shared" si="2"/>
        <v>3.1846918068726731</v>
      </c>
      <c r="J33" s="2">
        <f t="shared" si="2"/>
        <v>5.6544218778303739</v>
      </c>
      <c r="K33" s="2">
        <f t="shared" si="2"/>
        <v>6.0846095638893294</v>
      </c>
      <c r="L33" s="2">
        <f t="shared" si="2"/>
        <v>8.8482204589965594</v>
      </c>
      <c r="M33" s="2">
        <f t="shared" si="2"/>
        <v>114.54277059813201</v>
      </c>
      <c r="N33" s="2">
        <f t="shared" si="2"/>
        <v>10.948175175915841</v>
      </c>
      <c r="O33" s="2">
        <f t="shared" si="2"/>
        <v>49.770939432936551</v>
      </c>
      <c r="P33" s="2">
        <f t="shared" si="2"/>
        <v>4.5365461887598268</v>
      </c>
      <c r="Q33" s="2">
        <f t="shared" si="2"/>
        <v>4981.0348449879493</v>
      </c>
      <c r="R33" s="2">
        <f t="shared" si="2"/>
        <v>0.19969156110541969</v>
      </c>
      <c r="S33" s="2">
        <f t="shared" si="2"/>
        <v>0.54817868229699529</v>
      </c>
      <c r="T33" s="2">
        <f t="shared" si="2"/>
        <v>35.743871343551163</v>
      </c>
      <c r="U33" s="2">
        <f t="shared" si="2"/>
        <v>16.249558779113762</v>
      </c>
      <c r="V33" s="2">
        <f t="shared" si="2"/>
        <v>9.3748368592507264E-2</v>
      </c>
      <c r="W33" s="2">
        <f t="shared" si="2"/>
        <v>8.6611299469337162</v>
      </c>
      <c r="X33" s="2">
        <f t="shared" si="2"/>
        <v>8.2533430776668943</v>
      </c>
      <c r="Y33" s="2">
        <f t="shared" si="2"/>
        <v>92.842374741381164</v>
      </c>
    </row>
    <row r="34" spans="1:25" x14ac:dyDescent="0.2">
      <c r="A34" s="2" t="s">
        <v>30</v>
      </c>
      <c r="B34" s="4">
        <f t="shared" ref="B34:Y34" si="3">B33/B32*100</f>
        <v>40.620523768105329</v>
      </c>
      <c r="C34" s="4">
        <f t="shared" si="3"/>
        <v>157.48961671118971</v>
      </c>
      <c r="D34" s="4">
        <f t="shared" si="3"/>
        <v>102.49390045834106</v>
      </c>
      <c r="E34" s="4">
        <f t="shared" si="3"/>
        <v>17.52320989118963</v>
      </c>
      <c r="F34" s="4">
        <f t="shared" si="3"/>
        <v>120.90930380459881</v>
      </c>
      <c r="G34" s="4">
        <f t="shared" si="3"/>
        <v>51.275405025510103</v>
      </c>
      <c r="H34" s="4">
        <f t="shared" si="3"/>
        <v>116.41438231156103</v>
      </c>
      <c r="I34" s="4">
        <f t="shared" si="3"/>
        <v>51.514367759927701</v>
      </c>
      <c r="J34" s="4">
        <f t="shared" si="3"/>
        <v>30.446887034471242</v>
      </c>
      <c r="K34" s="4">
        <f t="shared" si="3"/>
        <v>36.087495824804321</v>
      </c>
      <c r="L34" s="4">
        <f t="shared" si="3"/>
        <v>217.32471302798567</v>
      </c>
      <c r="M34" s="4">
        <f t="shared" si="3"/>
        <v>23.801095189222234</v>
      </c>
      <c r="N34" s="4">
        <f t="shared" si="3"/>
        <v>69.04254615442423</v>
      </c>
      <c r="O34" s="4">
        <f t="shared" si="3"/>
        <v>112.95532353574254</v>
      </c>
      <c r="P34" s="4">
        <f t="shared" si="3"/>
        <v>74.239212907817148</v>
      </c>
      <c r="Q34" s="4">
        <f t="shared" si="3"/>
        <v>116.37543444783434</v>
      </c>
      <c r="R34" s="4">
        <f t="shared" si="3"/>
        <v>40.932384413995251</v>
      </c>
      <c r="S34" s="4">
        <f t="shared" si="3"/>
        <v>21.121512459496174</v>
      </c>
      <c r="T34" s="4">
        <f t="shared" si="3"/>
        <v>41.118668760042418</v>
      </c>
      <c r="U34" s="4">
        <f t="shared" si="3"/>
        <v>154.46873054326446</v>
      </c>
      <c r="V34" s="4">
        <f t="shared" si="3"/>
        <v>47.988195988851977</v>
      </c>
      <c r="W34" s="4">
        <f t="shared" si="3"/>
        <v>36.783200138653733</v>
      </c>
      <c r="X34" s="4">
        <f t="shared" si="3"/>
        <v>33.453040847520704</v>
      </c>
      <c r="Y34" s="4">
        <f t="shared" si="3"/>
        <v>65.654413253155013</v>
      </c>
    </row>
    <row r="36" spans="1:25" x14ac:dyDescent="0.2">
      <c r="B36">
        <f>MEDIAN(B3:B30)</f>
        <v>15</v>
      </c>
      <c r="C36">
        <f t="shared" ref="C36:Y36" si="4">MEDIAN(C3:C30)</f>
        <v>538.9</v>
      </c>
      <c r="D36">
        <f t="shared" si="4"/>
        <v>151</v>
      </c>
      <c r="E36">
        <f t="shared" si="4"/>
        <v>126.2</v>
      </c>
      <c r="F36">
        <f t="shared" si="4"/>
        <v>2.9274999999999998</v>
      </c>
      <c r="G36">
        <f t="shared" si="4"/>
        <v>52.65</v>
      </c>
      <c r="H36">
        <f t="shared" si="4"/>
        <v>6.7</v>
      </c>
      <c r="I36">
        <f t="shared" si="4"/>
        <v>6.1</v>
      </c>
      <c r="J36">
        <f t="shared" si="4"/>
        <v>18.350000000000001</v>
      </c>
      <c r="K36">
        <f t="shared" si="4"/>
        <v>16</v>
      </c>
      <c r="L36">
        <f t="shared" si="4"/>
        <v>2</v>
      </c>
      <c r="M36">
        <f t="shared" si="4"/>
        <v>509</v>
      </c>
      <c r="N36">
        <f t="shared" si="4"/>
        <v>12.85</v>
      </c>
      <c r="O36">
        <f t="shared" si="4"/>
        <v>27.574999999999999</v>
      </c>
      <c r="P36">
        <f t="shared" si="4"/>
        <v>5.8</v>
      </c>
      <c r="Q36">
        <f t="shared" si="4"/>
        <v>3297</v>
      </c>
      <c r="R36">
        <f t="shared" si="4"/>
        <v>0.435</v>
      </c>
      <c r="S36">
        <f t="shared" si="4"/>
        <v>2.6150000000000002</v>
      </c>
      <c r="T36">
        <f t="shared" si="4"/>
        <v>87</v>
      </c>
      <c r="U36">
        <f t="shared" si="4"/>
        <v>2.4762500000000003</v>
      </c>
      <c r="V36">
        <f t="shared" si="4"/>
        <v>0.17</v>
      </c>
      <c r="W36">
        <f t="shared" si="4"/>
        <v>22.85</v>
      </c>
      <c r="X36">
        <f t="shared" si="4"/>
        <v>22.45</v>
      </c>
      <c r="Y36">
        <f t="shared" si="4"/>
        <v>128.75</v>
      </c>
    </row>
    <row r="39" spans="1:25" x14ac:dyDescent="0.2">
      <c r="B39" t="s">
        <v>0</v>
      </c>
    </row>
    <row r="40" spans="1:25" x14ac:dyDescent="0.2">
      <c r="B40" t="s">
        <v>1</v>
      </c>
    </row>
    <row r="41" spans="1:25" x14ac:dyDescent="0.2">
      <c r="B41" t="s">
        <v>3</v>
      </c>
    </row>
    <row r="42" spans="1:25" x14ac:dyDescent="0.2">
      <c r="B42" t="s">
        <v>4</v>
      </c>
    </row>
    <row r="43" spans="1:25" x14ac:dyDescent="0.2">
      <c r="B43" t="s">
        <v>5</v>
      </c>
    </row>
    <row r="44" spans="1:25" x14ac:dyDescent="0.2">
      <c r="B44" t="s">
        <v>7</v>
      </c>
    </row>
    <row r="45" spans="1:25" x14ac:dyDescent="0.2">
      <c r="B45" t="s">
        <v>9</v>
      </c>
    </row>
    <row r="46" spans="1:25" x14ac:dyDescent="0.2">
      <c r="B46" t="s">
        <v>10</v>
      </c>
    </row>
    <row r="47" spans="1:25" x14ac:dyDescent="0.2">
      <c r="B47" t="s">
        <v>11</v>
      </c>
    </row>
    <row r="48" spans="1:25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10" t="s">
        <v>15</v>
      </c>
    </row>
    <row r="52" spans="2:2" x14ac:dyDescent="0.2">
      <c r="B52" s="10" t="s">
        <v>16</v>
      </c>
    </row>
    <row r="53" spans="2:2" x14ac:dyDescent="0.2">
      <c r="B53" s="10" t="s">
        <v>17</v>
      </c>
    </row>
    <row r="54" spans="2:2" x14ac:dyDescent="0.2">
      <c r="B54" s="10" t="s">
        <v>18</v>
      </c>
    </row>
    <row r="55" spans="2:2" x14ac:dyDescent="0.2">
      <c r="B55" s="10" t="s">
        <v>19</v>
      </c>
    </row>
    <row r="56" spans="2:2" x14ac:dyDescent="0.2">
      <c r="B56" s="10" t="s">
        <v>21</v>
      </c>
    </row>
    <row r="57" spans="2:2" x14ac:dyDescent="0.2">
      <c r="B57" s="10" t="s">
        <v>22</v>
      </c>
    </row>
    <row r="58" spans="2:2" x14ac:dyDescent="0.2">
      <c r="B58" t="s">
        <v>24</v>
      </c>
    </row>
    <row r="59" spans="2:2" x14ac:dyDescent="0.2">
      <c r="B59" s="10" t="s">
        <v>25</v>
      </c>
    </row>
    <row r="60" spans="2:2" x14ac:dyDescent="0.2">
      <c r="B60" s="10" t="s">
        <v>26</v>
      </c>
    </row>
    <row r="61" spans="2:2" x14ac:dyDescent="0.2">
      <c r="B61" s="10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30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sqref="A1:Y25"/>
    </sheetView>
  </sheetViews>
  <sheetFormatPr defaultRowHeight="12.75" x14ac:dyDescent="0.2"/>
  <cols>
    <col min="16" max="16" width="9.7109375" bestFit="1" customWidth="1"/>
  </cols>
  <sheetData>
    <row r="1" spans="1:51" x14ac:dyDescent="0.2">
      <c r="B1" t="str">
        <f>'dane po Vs'!B1</f>
        <v>X1</v>
      </c>
      <c r="C1" t="str">
        <f>'dane po Vs'!C1</f>
        <v>X3</v>
      </c>
      <c r="D1" t="str">
        <f>'dane po Vs'!D1</f>
        <v>X5</v>
      </c>
      <c r="E1" t="str">
        <f>'dane po Vs'!E1</f>
        <v>X6</v>
      </c>
      <c r="F1" t="str">
        <f>'dane po Vs'!F1</f>
        <v>X7</v>
      </c>
      <c r="G1" t="str">
        <f>'dane po Vs'!G1</f>
        <v>X8</v>
      </c>
      <c r="H1" t="str">
        <f>'dane po Vs'!H1</f>
        <v>X10</v>
      </c>
      <c r="I1" t="str">
        <f>'dane po Vs'!I1</f>
        <v>X11</v>
      </c>
      <c r="J1" t="str">
        <f>'dane po Vs'!J1</f>
        <v>X12</v>
      </c>
      <c r="K1" t="str">
        <f>'dane po Vs'!K1</f>
        <v>X13</v>
      </c>
      <c r="L1" t="str">
        <f>'dane po Vs'!L1</f>
        <v>X14</v>
      </c>
      <c r="M1" t="str">
        <f>'dane po Vs'!M1</f>
        <v>X15</v>
      </c>
      <c r="N1" t="str">
        <f>'dane po Vs'!N1</f>
        <v>X16</v>
      </c>
      <c r="O1" t="str">
        <f>'dane po Vs'!O1</f>
        <v>X17</v>
      </c>
      <c r="P1" t="str">
        <f>'dane po Vs'!P1</f>
        <v>X18</v>
      </c>
      <c r="Q1" t="str">
        <f>'dane po Vs'!Q1</f>
        <v>X19</v>
      </c>
      <c r="R1" t="str">
        <f>'dane po Vs'!R1</f>
        <v>X20</v>
      </c>
      <c r="S1" t="str">
        <f>'dane po Vs'!S1</f>
        <v>X21</v>
      </c>
      <c r="T1" t="str">
        <f>'dane po Vs'!T1</f>
        <v>X22</v>
      </c>
      <c r="U1" t="str">
        <f>'dane po Vs'!U1</f>
        <v>X23</v>
      </c>
      <c r="V1" t="str">
        <f>'dane po Vs'!V1</f>
        <v>X24</v>
      </c>
      <c r="W1" t="str">
        <f>'dane po Vs'!W1</f>
        <v>X25</v>
      </c>
      <c r="X1" t="str">
        <f>'dane po Vs'!X1</f>
        <v>X26</v>
      </c>
      <c r="Y1" t="str">
        <f>'dane po Vs'!Y1</f>
        <v>X27</v>
      </c>
      <c r="AB1" t="str">
        <f>B1</f>
        <v>X1</v>
      </c>
      <c r="AC1" t="str">
        <f t="shared" ref="AC1:AU1" si="0">C1</f>
        <v>X3</v>
      </c>
      <c r="AD1" t="str">
        <f t="shared" si="0"/>
        <v>X5</v>
      </c>
      <c r="AE1" t="str">
        <f t="shared" si="0"/>
        <v>X6</v>
      </c>
      <c r="AF1" t="str">
        <f t="shared" si="0"/>
        <v>X7</v>
      </c>
      <c r="AG1" t="str">
        <f t="shared" si="0"/>
        <v>X8</v>
      </c>
      <c r="AH1" t="str">
        <f t="shared" si="0"/>
        <v>X10</v>
      </c>
      <c r="AI1" t="str">
        <f t="shared" si="0"/>
        <v>X11</v>
      </c>
      <c r="AJ1" t="str">
        <f t="shared" si="0"/>
        <v>X12</v>
      </c>
      <c r="AK1" t="str">
        <f t="shared" si="0"/>
        <v>X13</v>
      </c>
      <c r="AL1" t="str">
        <f t="shared" si="0"/>
        <v>X14</v>
      </c>
      <c r="AM1" t="str">
        <f t="shared" si="0"/>
        <v>X15</v>
      </c>
      <c r="AN1" t="str">
        <f t="shared" si="0"/>
        <v>X16</v>
      </c>
      <c r="AO1" t="str">
        <f t="shared" si="0"/>
        <v>X17</v>
      </c>
      <c r="AP1" t="str">
        <f t="shared" si="0"/>
        <v>X18</v>
      </c>
      <c r="AQ1" t="str">
        <f t="shared" si="0"/>
        <v>X19</v>
      </c>
      <c r="AR1" t="str">
        <f t="shared" si="0"/>
        <v>X20</v>
      </c>
      <c r="AS1" t="str">
        <f t="shared" si="0"/>
        <v>X21</v>
      </c>
      <c r="AT1" t="str">
        <f t="shared" si="0"/>
        <v>X22</v>
      </c>
      <c r="AU1" t="str">
        <f t="shared" si="0"/>
        <v>X23</v>
      </c>
      <c r="AV1" t="str">
        <f>V1</f>
        <v>X24</v>
      </c>
      <c r="AW1" t="str">
        <f t="shared" ref="AW1" si="1">W1</f>
        <v>X25</v>
      </c>
      <c r="AX1" t="str">
        <f t="shared" ref="AX1" si="2">X1</f>
        <v>X26</v>
      </c>
      <c r="AY1" t="str">
        <f t="shared" ref="AY1" si="3">Y1</f>
        <v>X27</v>
      </c>
    </row>
    <row r="2" spans="1:51" x14ac:dyDescent="0.2">
      <c r="A2" t="str">
        <f>B1</f>
        <v>X1</v>
      </c>
      <c r="B2" s="1">
        <f>PEARSON('dane po Vs'!B3:B30,'dane po Vs'!$B$3:$B$30)</f>
        <v>0.99999999999999989</v>
      </c>
      <c r="C2" s="1">
        <f>PEARSON('dane po Vs'!C3:C30,'dane po Vs'!$B$3:$B$30)</f>
        <v>-5.4597086828881286E-2</v>
      </c>
      <c r="D2" s="1">
        <f>PEARSON('dane po Vs'!D3:D30,'dane po Vs'!$B$3:$B$30)</f>
        <v>-0.18050995153480481</v>
      </c>
      <c r="E2" s="1">
        <f>PEARSON('dane po Vs'!E3:E30,'dane po Vs'!$B$3:$B$30)</f>
        <v>-0.10700585915785736</v>
      </c>
      <c r="F2" s="1">
        <f>PEARSON('dane po Vs'!F3:F30,'dane po Vs'!$B$3:$B$30)</f>
        <v>0.4034779245445192</v>
      </c>
      <c r="G2" s="1">
        <f>PEARSON('dane po Vs'!G3:G30,'dane po Vs'!$B$3:$B$30)</f>
        <v>0.22268483813763401</v>
      </c>
      <c r="H2" s="1">
        <f>PEARSON('dane po Vs'!H3:H30,'dane po Vs'!$B$3:$B$30)</f>
        <v>0.39073488490868319</v>
      </c>
      <c r="I2" s="1">
        <f>PEARSON('dane po Vs'!I3:I30,'dane po Vs'!$B$3:$B$30)</f>
        <v>0.11424381493123914</v>
      </c>
      <c r="J2" s="1">
        <f>PEARSON('dane po Vs'!J3:J30,'dane po Vs'!$B$3:$B$30)</f>
        <v>4.1486360749366458E-2</v>
      </c>
      <c r="K2" s="1">
        <f>PEARSON('dane po Vs'!K3:K30,'dane po Vs'!$B$3:$B$30)</f>
        <v>3.9738443131309413E-2</v>
      </c>
      <c r="L2" s="1">
        <f>PEARSON('dane po Vs'!L3:L30,'dane po Vs'!$B$3:$B$30)</f>
        <v>-8.9469881252874001E-2</v>
      </c>
      <c r="M2" s="1">
        <f>PEARSON('dane po Vs'!M3:M30,'dane po Vs'!$B$3:$B$30)</f>
        <v>8.2175147905576937E-2</v>
      </c>
      <c r="N2" s="1">
        <f>PEARSON('dane po Vs'!N3:N30,'dane po Vs'!$B$3:$B$30)</f>
        <v>-0.10034527477835808</v>
      </c>
      <c r="O2" s="1">
        <f>PEARSON('dane po Vs'!O3:O30,'dane po Vs'!$B$3:$B$30)</f>
        <v>0.16872254349134644</v>
      </c>
      <c r="P2" s="1">
        <f>PEARSON('dane po Vs'!P3:P30,'dane po Vs'!$B$3:$B$30)</f>
        <v>-7.6846346709387489E-2</v>
      </c>
      <c r="Q2" s="1">
        <f>PEARSON('dane po Vs'!Q3:Q30,'dane po Vs'!$B$3:$B$30)</f>
        <v>3.9049781961486688E-2</v>
      </c>
      <c r="R2" s="1">
        <f>PEARSON('dane po Vs'!R3:R30,'dane po Vs'!$B$3:$B$30)</f>
        <v>0.4007227664660204</v>
      </c>
      <c r="S2" s="1">
        <f>PEARSON('dane po Vs'!S3:S30,'dane po Vs'!$B$3:$B$30)</f>
        <v>-8.414881109802496E-3</v>
      </c>
      <c r="T2" s="1">
        <f>PEARSON('dane po Vs'!T3:T30,'dane po Vs'!$B$3:$B$30)</f>
        <v>-0.46852574955669907</v>
      </c>
      <c r="U2" s="1">
        <f>PEARSON('dane po Vs'!U3:U30,'dane po Vs'!$B$3:$B$30)</f>
        <v>-0.19325033057378696</v>
      </c>
      <c r="V2" s="1">
        <f>PEARSON('dane po Vs'!V3:V30,'dane po Vs'!$B$3:$B$30)</f>
        <v>0.22795290742292901</v>
      </c>
      <c r="W2" s="1">
        <f>PEARSON('dane po Vs'!W3:W30,'dane po Vs'!$B$3:$B$30)</f>
        <v>0.15195204269286439</v>
      </c>
      <c r="X2" s="1">
        <f>PEARSON('dane po Vs'!X3:X30,'dane po Vs'!$B$3:$B$30)</f>
        <v>0.25532393419991672</v>
      </c>
      <c r="Y2" s="1">
        <f>PEARSON('dane po Vs'!Y3:Y30,'dane po Vs'!$B$3:$B$30)</f>
        <v>-6.3654123692929249E-2</v>
      </c>
      <c r="Z2" s="1"/>
      <c r="AA2" s="1" t="str">
        <f t="shared" ref="AA2:AA25" si="4">A2</f>
        <v>X1</v>
      </c>
      <c r="AB2" s="1">
        <f>ABS(B2)</f>
        <v>0.99999999999999989</v>
      </c>
      <c r="AC2" s="1">
        <f t="shared" ref="AC2:AT16" si="5">ABS(C2)</f>
        <v>5.4597086828881286E-2</v>
      </c>
      <c r="AD2" s="1">
        <f t="shared" si="5"/>
        <v>0.18050995153480481</v>
      </c>
      <c r="AE2" s="1">
        <f t="shared" si="5"/>
        <v>0.10700585915785736</v>
      </c>
      <c r="AF2" s="1">
        <f t="shared" si="5"/>
        <v>0.4034779245445192</v>
      </c>
      <c r="AG2" s="1">
        <f t="shared" si="5"/>
        <v>0.22268483813763401</v>
      </c>
      <c r="AH2" s="1">
        <f t="shared" si="5"/>
        <v>0.39073488490868319</v>
      </c>
      <c r="AI2" s="1">
        <f t="shared" si="5"/>
        <v>0.11424381493123914</v>
      </c>
      <c r="AJ2" s="1">
        <f t="shared" si="5"/>
        <v>4.1486360749366458E-2</v>
      </c>
      <c r="AK2" s="1">
        <f t="shared" si="5"/>
        <v>3.9738443131309413E-2</v>
      </c>
      <c r="AL2" s="1">
        <f t="shared" si="5"/>
        <v>8.9469881252874001E-2</v>
      </c>
      <c r="AM2" s="1">
        <f t="shared" si="5"/>
        <v>8.2175147905576937E-2</v>
      </c>
      <c r="AN2" s="1">
        <f t="shared" si="5"/>
        <v>0.10034527477835808</v>
      </c>
      <c r="AO2" s="1">
        <f t="shared" si="5"/>
        <v>0.16872254349134644</v>
      </c>
      <c r="AP2" s="1">
        <f t="shared" si="5"/>
        <v>7.6846346709387489E-2</v>
      </c>
      <c r="AQ2" s="1">
        <f t="shared" si="5"/>
        <v>3.9049781961486688E-2</v>
      </c>
      <c r="AR2" s="1">
        <f t="shared" si="5"/>
        <v>0.4007227664660204</v>
      </c>
      <c r="AS2" s="1">
        <f t="shared" si="5"/>
        <v>8.414881109802496E-3</v>
      </c>
      <c r="AT2" s="1">
        <f t="shared" si="5"/>
        <v>0.46852574955669907</v>
      </c>
      <c r="AU2" s="1">
        <f t="shared" ref="AU2:AY17" si="6">ABS(U2)</f>
        <v>0.19325033057378696</v>
      </c>
      <c r="AV2" s="1">
        <f t="shared" si="6"/>
        <v>0.22795290742292901</v>
      </c>
      <c r="AW2" s="1">
        <f t="shared" si="6"/>
        <v>0.15195204269286439</v>
      </c>
      <c r="AX2" s="1">
        <f t="shared" si="6"/>
        <v>0.25532393419991672</v>
      </c>
      <c r="AY2" s="1">
        <f t="shared" si="6"/>
        <v>6.3654123692929249E-2</v>
      </c>
    </row>
    <row r="3" spans="1:51" x14ac:dyDescent="0.2">
      <c r="A3" t="str">
        <f>C1</f>
        <v>X3</v>
      </c>
      <c r="B3" s="1"/>
      <c r="C3" s="1">
        <f>PEARSON('dane po Vs'!C3:C30,'dane po Vs'!$C$3:$C$30)</f>
        <v>1</v>
      </c>
      <c r="D3" s="1">
        <f>PEARSON('dane po Vs'!D3:D30,'dane po Vs'!$C$3:$C$30)</f>
        <v>0.56691430627205774</v>
      </c>
      <c r="E3" s="1">
        <f>PEARSON('dane po Vs'!E3:E30,'dane po Vs'!$C$3:$C$30)</f>
        <v>0.1223801505592202</v>
      </c>
      <c r="F3" s="1">
        <f>PEARSON('dane po Vs'!F3:F30,'dane po Vs'!$C$3:$C$30)</f>
        <v>8.1893675101238211E-2</v>
      </c>
      <c r="G3" s="1">
        <f>PEARSON('dane po Vs'!G3:G30,'dane po Vs'!$C$3:$C$30)</f>
        <v>5.9493724913967101E-2</v>
      </c>
      <c r="H3" s="1">
        <f>PEARSON('dane po Vs'!H3:H30,'dane po Vs'!$C$3:$C$30)</f>
        <v>-0.16716208765866475</v>
      </c>
      <c r="I3" s="1">
        <f>PEARSON('dane po Vs'!I3:I30,'dane po Vs'!$C$3:$C$30)</f>
        <v>-0.22556702236362652</v>
      </c>
      <c r="J3" s="1">
        <f>PEARSON('dane po Vs'!J3:J30,'dane po Vs'!$C$3:$C$30)</f>
        <v>0.10609832712739591</v>
      </c>
      <c r="K3" s="1">
        <f>PEARSON('dane po Vs'!K3:K30,'dane po Vs'!$C$3:$C$30)</f>
        <v>-4.4934075350166518E-2</v>
      </c>
      <c r="L3" s="1">
        <f>PEARSON('dane po Vs'!L3:L30,'dane po Vs'!$C$3:$C$30)</f>
        <v>-0.23465327085050161</v>
      </c>
      <c r="M3" s="1">
        <f>PEARSON('dane po Vs'!M3:M30,'dane po Vs'!$C$3:$C$30)</f>
        <v>0.14551357009007235</v>
      </c>
      <c r="N3" s="1">
        <f>PEARSON('dane po Vs'!N3:N30,'dane po Vs'!$C$3:$C$30)</f>
        <v>5.7949877712653149E-2</v>
      </c>
      <c r="O3" s="1">
        <f>PEARSON('dane po Vs'!O3:O30,'dane po Vs'!$C$3:$C$30)</f>
        <v>0.29060036351073992</v>
      </c>
      <c r="P3" s="1">
        <f>PEARSON('dane po Vs'!P3:P30,'dane po Vs'!$C$3:$C$30)</f>
        <v>7.1085790232943369E-2</v>
      </c>
      <c r="Q3" s="1">
        <f>PEARSON('dane po Vs'!Q3:Q30,'dane po Vs'!$C$3:$C$30)</f>
        <v>5.9513451711450997E-2</v>
      </c>
      <c r="R3" s="1">
        <f>PEARSON('dane po Vs'!R3:R30,'dane po Vs'!$C$3:$C$30)</f>
        <v>-2.8648452917077537E-2</v>
      </c>
      <c r="S3" s="1">
        <f>PEARSON('dane po Vs'!S3:S30,'dane po Vs'!$C$3:$C$30)</f>
        <v>-0.369864385285051</v>
      </c>
      <c r="T3" s="1">
        <f>PEARSON('dane po Vs'!T3:T30,'dane po Vs'!$C$3:$C$30)</f>
        <v>0.39456008077532889</v>
      </c>
      <c r="U3" s="1">
        <f>PEARSON('dane po Vs'!U3:U30,'dane po Vs'!$C$3:$C$30)</f>
        <v>0.83077106645098131</v>
      </c>
      <c r="V3" s="1">
        <f>PEARSON('dane po Vs'!V3:V30,'dane po Vs'!$C$3:$C$30)</f>
        <v>0.57137414051673396</v>
      </c>
      <c r="W3" s="1">
        <f>PEARSON('dane po Vs'!W3:W30,'dane po Vs'!$C$3:$C$30)</f>
        <v>-1.9413203146575308E-2</v>
      </c>
      <c r="X3" s="1">
        <f>PEARSON('dane po Vs'!X3:X30,'dane po Vs'!$C$3:$C$30)</f>
        <v>-0.18510368556399501</v>
      </c>
      <c r="Y3" s="1">
        <f>PEARSON('dane po Vs'!Y3:Y30,'dane po Vs'!$C$3:$C$30)</f>
        <v>0.7368109694775169</v>
      </c>
      <c r="Z3" s="1"/>
      <c r="AA3" s="1" t="str">
        <f t="shared" si="4"/>
        <v>X3</v>
      </c>
      <c r="AB3" s="1">
        <f t="shared" ref="AB3:AB25" si="7">ABS(B3)</f>
        <v>0</v>
      </c>
      <c r="AC3" s="1">
        <f t="shared" si="5"/>
        <v>1</v>
      </c>
      <c r="AD3" s="1">
        <f t="shared" si="5"/>
        <v>0.56691430627205774</v>
      </c>
      <c r="AE3" s="1">
        <f t="shared" si="5"/>
        <v>0.1223801505592202</v>
      </c>
      <c r="AF3" s="1">
        <f t="shared" si="5"/>
        <v>8.1893675101238211E-2</v>
      </c>
      <c r="AG3" s="1">
        <f t="shared" si="5"/>
        <v>5.9493724913967101E-2</v>
      </c>
      <c r="AH3" s="1">
        <f t="shared" si="5"/>
        <v>0.16716208765866475</v>
      </c>
      <c r="AI3" s="1">
        <f t="shared" si="5"/>
        <v>0.22556702236362652</v>
      </c>
      <c r="AJ3" s="1">
        <f t="shared" si="5"/>
        <v>0.10609832712739591</v>
      </c>
      <c r="AK3" s="1">
        <f t="shared" si="5"/>
        <v>4.4934075350166518E-2</v>
      </c>
      <c r="AL3" s="1">
        <f t="shared" si="5"/>
        <v>0.23465327085050161</v>
      </c>
      <c r="AM3" s="1">
        <f t="shared" si="5"/>
        <v>0.14551357009007235</v>
      </c>
      <c r="AN3" s="1">
        <f t="shared" si="5"/>
        <v>5.7949877712653149E-2</v>
      </c>
      <c r="AO3" s="1">
        <f t="shared" si="5"/>
        <v>0.29060036351073992</v>
      </c>
      <c r="AP3" s="1">
        <f t="shared" si="5"/>
        <v>7.1085790232943369E-2</v>
      </c>
      <c r="AQ3" s="1">
        <f t="shared" si="5"/>
        <v>5.9513451711450997E-2</v>
      </c>
      <c r="AR3" s="1">
        <f t="shared" si="5"/>
        <v>2.8648452917077537E-2</v>
      </c>
      <c r="AS3" s="1">
        <f t="shared" si="5"/>
        <v>0.369864385285051</v>
      </c>
      <c r="AT3" s="1">
        <f t="shared" si="5"/>
        <v>0.39456008077532889</v>
      </c>
      <c r="AU3" s="1">
        <f t="shared" si="6"/>
        <v>0.83077106645098131</v>
      </c>
      <c r="AV3" s="1">
        <f t="shared" si="6"/>
        <v>0.57137414051673396</v>
      </c>
      <c r="AW3" s="1">
        <f t="shared" si="6"/>
        <v>1.9413203146575308E-2</v>
      </c>
      <c r="AX3" s="1">
        <f t="shared" si="6"/>
        <v>0.18510368556399501</v>
      </c>
      <c r="AY3" s="1">
        <f t="shared" si="6"/>
        <v>0.7368109694775169</v>
      </c>
    </row>
    <row r="4" spans="1:51" x14ac:dyDescent="0.2">
      <c r="A4" t="str">
        <f>D1</f>
        <v>X5</v>
      </c>
      <c r="B4" s="1"/>
      <c r="C4" s="1"/>
      <c r="D4" s="1">
        <f>PEARSON('dane po Vs'!D3:D30,'dane po Vs'!$D$3:$D$30)</f>
        <v>0.99999999999999989</v>
      </c>
      <c r="E4" s="1">
        <f>PEARSON('dane po Vs'!E3:E30,'dane po Vs'!$D$3:$D$30)</f>
        <v>-0.11183202519049094</v>
      </c>
      <c r="F4" s="1">
        <f>PEARSON('dane po Vs'!F3:F30,'dane po Vs'!$D$3:$D$30)</f>
        <v>1.5165210932049733E-2</v>
      </c>
      <c r="G4" s="1">
        <f>PEARSON('dane po Vs'!G3:G30,'dane po Vs'!$D$3:$D$30)</f>
        <v>6.0799683817571192E-2</v>
      </c>
      <c r="H4" s="1">
        <f>PEARSON('dane po Vs'!H3:H30,'dane po Vs'!$D$3:$D$30)</f>
        <v>-0.14758927512383305</v>
      </c>
      <c r="I4" s="1">
        <f>PEARSON('dane po Vs'!I3:I30,'dane po Vs'!$D$3:$D$30)</f>
        <v>-7.7521525791683171E-2</v>
      </c>
      <c r="J4" s="1">
        <f>PEARSON('dane po Vs'!J3:J30,'dane po Vs'!$D$3:$D$30)</f>
        <v>0.11779111904462165</v>
      </c>
      <c r="K4" s="1">
        <f>PEARSON('dane po Vs'!K3:K30,'dane po Vs'!$D$3:$D$30)</f>
        <v>-0.15803422638654735</v>
      </c>
      <c r="L4" s="1">
        <f>PEARSON('dane po Vs'!L3:L30,'dane po Vs'!$D$3:$D$30)</f>
        <v>-8.7365640268832534E-2</v>
      </c>
      <c r="M4" s="1">
        <f>PEARSON('dane po Vs'!M3:M30,'dane po Vs'!$D$3:$D$30)</f>
        <v>0.15747989883354127</v>
      </c>
      <c r="N4" s="1">
        <f>PEARSON('dane po Vs'!N3:N30,'dane po Vs'!$D$3:$D$30)</f>
        <v>-1.4645941086024105E-2</v>
      </c>
      <c r="O4" s="1">
        <f>PEARSON('dane po Vs'!O3:O30,'dane po Vs'!$D$3:$D$30)</f>
        <v>0.29224831047100741</v>
      </c>
      <c r="P4" s="1">
        <f>PEARSON('dane po Vs'!P3:P30,'dane po Vs'!$D$3:$D$30)</f>
        <v>-3.5799001564452995E-2</v>
      </c>
      <c r="Q4" s="1">
        <f>PEARSON('dane po Vs'!Q3:Q30,'dane po Vs'!$D$3:$D$30)</f>
        <v>0.25279100048079256</v>
      </c>
      <c r="R4" s="1">
        <f>PEARSON('dane po Vs'!R3:R30,'dane po Vs'!$D$3:$D$30)</f>
        <v>1.5723457859085802E-2</v>
      </c>
      <c r="S4" s="1">
        <f>PEARSON('dane po Vs'!S3:S30,'dane po Vs'!$D$3:$D$30)</f>
        <v>-0.22273963293398927</v>
      </c>
      <c r="T4" s="1">
        <f>PEARSON('dane po Vs'!T3:T30,'dane po Vs'!$D$3:$D$30)</f>
        <v>0.2164483426235857</v>
      </c>
      <c r="U4" s="1">
        <f>PEARSON('dane po Vs'!U3:U30,'dane po Vs'!$D$3:$D$30)</f>
        <v>0.65599096847716887</v>
      </c>
      <c r="V4" s="1">
        <f>PEARSON('dane po Vs'!V3:V30,'dane po Vs'!$D$3:$D$30)</f>
        <v>0.2631795761859354</v>
      </c>
      <c r="W4" s="1">
        <f>PEARSON('dane po Vs'!W3:W30,'dane po Vs'!$D$3:$D$30)</f>
        <v>-0.15755691461136906</v>
      </c>
      <c r="X4" s="1">
        <f>PEARSON('dane po Vs'!X3:X30,'dane po Vs'!$D$3:$D$30)</f>
        <v>-5.7925911020526293E-2</v>
      </c>
      <c r="Y4" s="1">
        <f>PEARSON('dane po Vs'!Y3:Y30,'dane po Vs'!$D$3:$D$30)</f>
        <v>0.75657362271747086</v>
      </c>
      <c r="Z4" s="1"/>
      <c r="AA4" s="1" t="str">
        <f t="shared" si="4"/>
        <v>X5</v>
      </c>
      <c r="AB4" s="1">
        <f t="shared" si="7"/>
        <v>0</v>
      </c>
      <c r="AC4" s="1">
        <f t="shared" si="5"/>
        <v>0</v>
      </c>
      <c r="AD4" s="1">
        <f t="shared" si="5"/>
        <v>0.99999999999999989</v>
      </c>
      <c r="AE4" s="1">
        <f t="shared" si="5"/>
        <v>0.11183202519049094</v>
      </c>
      <c r="AF4" s="1">
        <f t="shared" si="5"/>
        <v>1.5165210932049733E-2</v>
      </c>
      <c r="AG4" s="1">
        <f t="shared" si="5"/>
        <v>6.0799683817571192E-2</v>
      </c>
      <c r="AH4" s="1">
        <f t="shared" si="5"/>
        <v>0.14758927512383305</v>
      </c>
      <c r="AI4" s="1">
        <f t="shared" si="5"/>
        <v>7.7521525791683171E-2</v>
      </c>
      <c r="AJ4" s="1">
        <f t="shared" si="5"/>
        <v>0.11779111904462165</v>
      </c>
      <c r="AK4" s="1">
        <f t="shared" si="5"/>
        <v>0.15803422638654735</v>
      </c>
      <c r="AL4" s="1">
        <f t="shared" si="5"/>
        <v>8.7365640268832534E-2</v>
      </c>
      <c r="AM4" s="1">
        <f t="shared" si="5"/>
        <v>0.15747989883354127</v>
      </c>
      <c r="AN4" s="1">
        <f t="shared" si="5"/>
        <v>1.4645941086024105E-2</v>
      </c>
      <c r="AO4" s="1">
        <f t="shared" si="5"/>
        <v>0.29224831047100741</v>
      </c>
      <c r="AP4" s="1">
        <f t="shared" si="5"/>
        <v>3.5799001564452995E-2</v>
      </c>
      <c r="AQ4" s="1">
        <f t="shared" si="5"/>
        <v>0.25279100048079256</v>
      </c>
      <c r="AR4" s="1">
        <f t="shared" si="5"/>
        <v>1.5723457859085802E-2</v>
      </c>
      <c r="AS4" s="1">
        <f t="shared" si="5"/>
        <v>0.22273963293398927</v>
      </c>
      <c r="AT4" s="1">
        <f t="shared" si="5"/>
        <v>0.2164483426235857</v>
      </c>
      <c r="AU4" s="1">
        <f t="shared" si="6"/>
        <v>0.65599096847716887</v>
      </c>
      <c r="AV4" s="1">
        <f t="shared" si="6"/>
        <v>0.2631795761859354</v>
      </c>
      <c r="AW4" s="1">
        <f t="shared" si="6"/>
        <v>0.15755691461136906</v>
      </c>
      <c r="AX4" s="1">
        <f t="shared" si="6"/>
        <v>5.7925911020526293E-2</v>
      </c>
      <c r="AY4" s="1">
        <f t="shared" si="6"/>
        <v>0.75657362271747086</v>
      </c>
    </row>
    <row r="5" spans="1:51" x14ac:dyDescent="0.2">
      <c r="A5" t="str">
        <f>E1</f>
        <v>X6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0.10908995996947847</v>
      </c>
      <c r="G5" s="1">
        <f>PEARSON('dane po Vs'!G3:G30,'dane po Vs'!$E$3:$E$30)</f>
        <v>0.23003455250936222</v>
      </c>
      <c r="H5" s="1">
        <f>PEARSON('dane po Vs'!H3:H30,'dane po Vs'!$E$3:$E$30)</f>
        <v>-0.29693910986184013</v>
      </c>
      <c r="I5" s="1">
        <f>PEARSON('dane po Vs'!I3:I30,'dane po Vs'!$E$3:$E$30)</f>
        <v>-0.42289311628828535</v>
      </c>
      <c r="J5" s="1">
        <f>PEARSON('dane po Vs'!J3:J30,'dane po Vs'!$E$3:$E$30)</f>
        <v>-0.2709733340227759</v>
      </c>
      <c r="K5" s="1">
        <f>PEARSON('dane po Vs'!K3:K30,'dane po Vs'!$E$3:$E$30)</f>
        <v>-0.36239135733350247</v>
      </c>
      <c r="L5" s="1">
        <f>PEARSON('dane po Vs'!L3:L30,'dane po Vs'!$E$3:$E$30)</f>
        <v>6.8681071250344041E-4</v>
      </c>
      <c r="M5" s="1">
        <f>PEARSON('dane po Vs'!M3:M30,'dane po Vs'!$E$3:$E$30)</f>
        <v>0.30942686547744008</v>
      </c>
      <c r="N5" s="1">
        <f>PEARSON('dane po Vs'!N3:N30,'dane po Vs'!$E$3:$E$30)</f>
        <v>-0.39606872965273798</v>
      </c>
      <c r="O5" s="1">
        <f>PEARSON('dane po Vs'!O3:O30,'dane po Vs'!$E$3:$E$30)</f>
        <v>1.4465847233970291E-2</v>
      </c>
      <c r="P5" s="1">
        <f>PEARSON('dane po Vs'!P3:P30,'dane po Vs'!$E$3:$E$30)</f>
        <v>-0.10433428845217439</v>
      </c>
      <c r="Q5" s="1">
        <f>PEARSON('dane po Vs'!Q3:Q30,'dane po Vs'!$E$3:$E$30)</f>
        <v>0.20741410060182242</v>
      </c>
      <c r="R5" s="1">
        <f>PEARSON('dane po Vs'!R3:R30,'dane po Vs'!$E$3:$E$30)</f>
        <v>-8.6093289296488823E-2</v>
      </c>
      <c r="S5" s="1">
        <f>PEARSON('dane po Vs'!S3:S30,'dane po Vs'!$E$3:$E$30)</f>
        <v>2.3096801961309848E-2</v>
      </c>
      <c r="T5" s="1">
        <f>PEARSON('dane po Vs'!T3:T30,'dane po Vs'!$E$3:$E$30)</f>
        <v>0.20392542839286262</v>
      </c>
      <c r="U5" s="1">
        <f>PEARSON('dane po Vs'!U3:U30,'dane po Vs'!$E$3:$E$30)</f>
        <v>0.12889041798204715</v>
      </c>
      <c r="V5" s="1">
        <f>PEARSON('dane po Vs'!V3:V30,'dane po Vs'!$E$3:$E$30)</f>
        <v>3.6842813014875138E-2</v>
      </c>
      <c r="W5" s="1">
        <f>PEARSON('dane po Vs'!W3:W30,'dane po Vs'!$E$3:$E$30)</f>
        <v>-9.1369826828997067E-2</v>
      </c>
      <c r="X5" s="1">
        <f>PEARSON('dane po Vs'!X3:X30,'dane po Vs'!$E$3:$E$30)</f>
        <v>-0.18436744608553668</v>
      </c>
      <c r="Y5" s="1">
        <f>PEARSON('dane po Vs'!Y3:Y30,'dane po Vs'!$E$3:$E$30)</f>
        <v>-3.3488573235125003E-2</v>
      </c>
      <c r="Z5" s="1"/>
      <c r="AA5" s="1" t="str">
        <f t="shared" si="4"/>
        <v>X6</v>
      </c>
      <c r="AB5" s="1">
        <f t="shared" si="7"/>
        <v>0</v>
      </c>
      <c r="AC5" s="1">
        <f t="shared" si="5"/>
        <v>0</v>
      </c>
      <c r="AD5" s="1">
        <f t="shared" si="5"/>
        <v>0</v>
      </c>
      <c r="AE5" s="1">
        <f t="shared" si="5"/>
        <v>1</v>
      </c>
      <c r="AF5" s="1">
        <f t="shared" si="5"/>
        <v>0.10908995996947847</v>
      </c>
      <c r="AG5" s="1">
        <f t="shared" si="5"/>
        <v>0.23003455250936222</v>
      </c>
      <c r="AH5" s="1">
        <f t="shared" si="5"/>
        <v>0.29693910986184013</v>
      </c>
      <c r="AI5" s="1">
        <f t="shared" si="5"/>
        <v>0.42289311628828535</v>
      </c>
      <c r="AJ5" s="1">
        <f t="shared" si="5"/>
        <v>0.2709733340227759</v>
      </c>
      <c r="AK5" s="1">
        <f t="shared" si="5"/>
        <v>0.36239135733350247</v>
      </c>
      <c r="AL5" s="1">
        <f t="shared" si="5"/>
        <v>6.8681071250344041E-4</v>
      </c>
      <c r="AM5" s="1">
        <f t="shared" si="5"/>
        <v>0.30942686547744008</v>
      </c>
      <c r="AN5" s="1">
        <f t="shared" si="5"/>
        <v>0.39606872965273798</v>
      </c>
      <c r="AO5" s="1">
        <f t="shared" si="5"/>
        <v>1.4465847233970291E-2</v>
      </c>
      <c r="AP5" s="1">
        <f t="shared" si="5"/>
        <v>0.10433428845217439</v>
      </c>
      <c r="AQ5" s="1">
        <f t="shared" si="5"/>
        <v>0.20741410060182242</v>
      </c>
      <c r="AR5" s="1">
        <f t="shared" si="5"/>
        <v>8.6093289296488823E-2</v>
      </c>
      <c r="AS5" s="1">
        <f t="shared" si="5"/>
        <v>2.3096801961309848E-2</v>
      </c>
      <c r="AT5" s="1">
        <f t="shared" si="5"/>
        <v>0.20392542839286262</v>
      </c>
      <c r="AU5" s="1">
        <f t="shared" si="6"/>
        <v>0.12889041798204715</v>
      </c>
      <c r="AV5" s="1">
        <f t="shared" si="6"/>
        <v>3.6842813014875138E-2</v>
      </c>
      <c r="AW5" s="1">
        <f t="shared" si="6"/>
        <v>9.1369826828997067E-2</v>
      </c>
      <c r="AX5" s="1">
        <f t="shared" si="6"/>
        <v>0.18436744608553668</v>
      </c>
      <c r="AY5" s="1">
        <f t="shared" si="6"/>
        <v>3.3488573235125003E-2</v>
      </c>
    </row>
    <row r="6" spans="1:51" x14ac:dyDescent="0.2">
      <c r="A6" t="str">
        <f>F1</f>
        <v>X7</v>
      </c>
      <c r="B6" s="1"/>
      <c r="C6" s="1"/>
      <c r="D6" s="1"/>
      <c r="E6" s="1"/>
      <c r="F6" s="1">
        <f>PEARSON('dane po Vs'!F3:F30,'dane po Vs'!$F$3:$F$30)</f>
        <v>1.0000000000000002</v>
      </c>
      <c r="G6" s="1">
        <f>PEARSON('dane po Vs'!G3:G30,'dane po Vs'!$F$3:$F$30)</f>
        <v>0.29830402503287395</v>
      </c>
      <c r="H6" s="1">
        <f>PEARSON('dane po Vs'!H3:H30,'dane po Vs'!$F$3:$F$30)</f>
        <v>-6.6754818896388263E-2</v>
      </c>
      <c r="I6" s="1">
        <f>PEARSON('dane po Vs'!I3:I30,'dane po Vs'!$F$3:$F$30)</f>
        <v>-0.15829281630257272</v>
      </c>
      <c r="J6" s="1">
        <f>PEARSON('dane po Vs'!J3:J30,'dane po Vs'!$F$3:$F$30)</f>
        <v>0.32687837802843772</v>
      </c>
      <c r="K6" s="1">
        <f>PEARSON('dane po Vs'!K3:K30,'dane po Vs'!$F$3:$F$30)</f>
        <v>-0.24353610416602989</v>
      </c>
      <c r="L6" s="1">
        <f>PEARSON('dane po Vs'!L3:L30,'dane po Vs'!$F$3:$F$30)</f>
        <v>6.4013599158048634E-2</v>
      </c>
      <c r="M6" s="1">
        <f>PEARSON('dane po Vs'!M3:M30,'dane po Vs'!$F$3:$F$30)</f>
        <v>0.2090769161821745</v>
      </c>
      <c r="N6" s="1">
        <f>PEARSON('dane po Vs'!N3:N30,'dane po Vs'!$F$3:$F$30)</f>
        <v>-1.881163003938631E-2</v>
      </c>
      <c r="O6" s="1">
        <f>PEARSON('dane po Vs'!O3:O30,'dane po Vs'!$F$3:$F$30)</f>
        <v>0.10195141034480963</v>
      </c>
      <c r="P6" s="1">
        <f>PEARSON('dane po Vs'!P3:P30,'dane po Vs'!$F$3:$F$30)</f>
        <v>0.21119361655842075</v>
      </c>
      <c r="Q6" s="1">
        <f>PEARSON('dane po Vs'!Q3:Q30,'dane po Vs'!$F$3:$F$30)</f>
        <v>-7.1477126859396167E-2</v>
      </c>
      <c r="R6" s="1">
        <f>PEARSON('dane po Vs'!R3:R30,'dane po Vs'!$F$3:$F$30)</f>
        <v>0.28956757649908443</v>
      </c>
      <c r="S6" s="1">
        <f>PEARSON('dane po Vs'!S3:S30,'dane po Vs'!$F$3:$F$30)</f>
        <v>9.6064658725355245E-2</v>
      </c>
      <c r="T6" s="1">
        <f>PEARSON('dane po Vs'!T3:T30,'dane po Vs'!$F$3:$F$30)</f>
        <v>-2.3533477647796657E-2</v>
      </c>
      <c r="U6" s="1">
        <f>PEARSON('dane po Vs'!U3:U30,'dane po Vs'!$F$3:$F$30)</f>
        <v>-7.9281760714360154E-3</v>
      </c>
      <c r="V6" s="1">
        <f>PEARSON('dane po Vs'!V3:V30,'dane po Vs'!$F$3:$F$30)</f>
        <v>-2.3113209347776734E-2</v>
      </c>
      <c r="W6" s="1">
        <f>PEARSON('dane po Vs'!W3:W30,'dane po Vs'!$F$3:$F$30)</f>
        <v>-6.4408950313229435E-2</v>
      </c>
      <c r="X6" s="1">
        <f>PEARSON('dane po Vs'!X3:X30,'dane po Vs'!$F$3:$F$30)</f>
        <v>-2.4954826916868674E-2</v>
      </c>
      <c r="Y6" s="1">
        <f>PEARSON('dane po Vs'!Y3:Y30,'dane po Vs'!$F$3:$F$30)</f>
        <v>2.1196292962702576E-2</v>
      </c>
      <c r="Z6" s="1"/>
      <c r="AA6" s="1" t="str">
        <f t="shared" si="4"/>
        <v>X7</v>
      </c>
      <c r="AB6" s="1">
        <f t="shared" si="7"/>
        <v>0</v>
      </c>
      <c r="AC6" s="1">
        <f t="shared" si="5"/>
        <v>0</v>
      </c>
      <c r="AD6" s="1">
        <f t="shared" si="5"/>
        <v>0</v>
      </c>
      <c r="AE6" s="1">
        <f t="shared" si="5"/>
        <v>0</v>
      </c>
      <c r="AF6" s="1">
        <f t="shared" si="5"/>
        <v>1.0000000000000002</v>
      </c>
      <c r="AG6" s="1">
        <f t="shared" si="5"/>
        <v>0.29830402503287395</v>
      </c>
      <c r="AH6" s="1">
        <f t="shared" si="5"/>
        <v>6.6754818896388263E-2</v>
      </c>
      <c r="AI6" s="1">
        <f t="shared" si="5"/>
        <v>0.15829281630257272</v>
      </c>
      <c r="AJ6" s="1">
        <f t="shared" si="5"/>
        <v>0.32687837802843772</v>
      </c>
      <c r="AK6" s="1">
        <f t="shared" si="5"/>
        <v>0.24353610416602989</v>
      </c>
      <c r="AL6" s="1">
        <f t="shared" si="5"/>
        <v>6.4013599158048634E-2</v>
      </c>
      <c r="AM6" s="1">
        <f t="shared" si="5"/>
        <v>0.2090769161821745</v>
      </c>
      <c r="AN6" s="1">
        <f t="shared" si="5"/>
        <v>1.881163003938631E-2</v>
      </c>
      <c r="AO6" s="1">
        <f t="shared" si="5"/>
        <v>0.10195141034480963</v>
      </c>
      <c r="AP6" s="1">
        <f t="shared" si="5"/>
        <v>0.21119361655842075</v>
      </c>
      <c r="AQ6" s="1">
        <f t="shared" si="5"/>
        <v>7.1477126859396167E-2</v>
      </c>
      <c r="AR6" s="1">
        <f t="shared" si="5"/>
        <v>0.28956757649908443</v>
      </c>
      <c r="AS6" s="1">
        <f t="shared" si="5"/>
        <v>9.6064658725355245E-2</v>
      </c>
      <c r="AT6" s="1">
        <f t="shared" si="5"/>
        <v>2.3533477647796657E-2</v>
      </c>
      <c r="AU6" s="1">
        <f t="shared" si="6"/>
        <v>7.9281760714360154E-3</v>
      </c>
      <c r="AV6" s="1">
        <f t="shared" si="6"/>
        <v>2.3113209347776734E-2</v>
      </c>
      <c r="AW6" s="1">
        <f t="shared" si="6"/>
        <v>6.4408950313229435E-2</v>
      </c>
      <c r="AX6" s="1">
        <f t="shared" si="6"/>
        <v>2.4954826916868674E-2</v>
      </c>
      <c r="AY6" s="1">
        <f t="shared" si="6"/>
        <v>2.1196292962702576E-2</v>
      </c>
    </row>
    <row r="7" spans="1:51" x14ac:dyDescent="0.2">
      <c r="A7" t="str">
        <f>G1</f>
        <v>X8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-0.18407701602909041</v>
      </c>
      <c r="I7" s="1">
        <f>PEARSON('dane po Vs'!I3:I30,'dane po Vs'!$G$3:$G$30)</f>
        <v>-0.33893707045238042</v>
      </c>
      <c r="J7" s="1">
        <f>PEARSON('dane po Vs'!J3:J30,'dane po Vs'!$G$3:$G$30)</f>
        <v>0.18815664233049248</v>
      </c>
      <c r="K7" s="1">
        <f>PEARSON('dane po Vs'!K3:K30,'dane po Vs'!$G$3:$G$30)</f>
        <v>-8.9509731846939666E-2</v>
      </c>
      <c r="L7" s="1">
        <f>PEARSON('dane po Vs'!L3:L30,'dane po Vs'!$G$3:$G$30)</f>
        <v>0.40394285846468991</v>
      </c>
      <c r="M7" s="1">
        <f>PEARSON('dane po Vs'!M3:M30,'dane po Vs'!$G$3:$G$30)</f>
        <v>0.53972599113014097</v>
      </c>
      <c r="N7" s="1">
        <f>PEARSON('dane po Vs'!N3:N30,'dane po Vs'!$G$3:$G$30)</f>
        <v>-0.3751014482307799</v>
      </c>
      <c r="O7" s="1">
        <f>PEARSON('dane po Vs'!O3:O30,'dane po Vs'!$G$3:$G$30)</f>
        <v>0.25569836934664525</v>
      </c>
      <c r="P7" s="1">
        <f>PEARSON('dane po Vs'!P3:P30,'dane po Vs'!$G$3:$G$30)</f>
        <v>-0.21136852341275622</v>
      </c>
      <c r="Q7" s="1">
        <f>PEARSON('dane po Vs'!Q3:Q30,'dane po Vs'!$G$3:$G$30)</f>
        <v>0.21173971840157532</v>
      </c>
      <c r="R7" s="1">
        <f>PEARSON('dane po Vs'!R3:R30,'dane po Vs'!$G$3:$G$30)</f>
        <v>-0.27180630459334448</v>
      </c>
      <c r="S7" s="1">
        <f>PEARSON('dane po Vs'!S3:S30,'dane po Vs'!$G$3:$G$30)</f>
        <v>-0.42196065272596422</v>
      </c>
      <c r="T7" s="1">
        <f>PEARSON('dane po Vs'!T3:T30,'dane po Vs'!$G$3:$G$30)</f>
        <v>-0.10398188049489498</v>
      </c>
      <c r="U7" s="1">
        <f>PEARSON('dane po Vs'!U3:U30,'dane po Vs'!$G$3:$G$30)</f>
        <v>-2.5642297384082011E-2</v>
      </c>
      <c r="V7" s="1">
        <f>PEARSON('dane po Vs'!V3:V30,'dane po Vs'!$G$3:$G$30)</f>
        <v>-0.11212526248050401</v>
      </c>
      <c r="W7" s="1">
        <f>PEARSON('dane po Vs'!W3:W30,'dane po Vs'!$G$3:$G$30)</f>
        <v>0.12099634786327197</v>
      </c>
      <c r="X7" s="1">
        <f>PEARSON('dane po Vs'!X3:X30,'dane po Vs'!$G$3:$G$30)</f>
        <v>-2.5856884502361093E-3</v>
      </c>
      <c r="Y7" s="1">
        <f>PEARSON('dane po Vs'!Y3:Y30,'dane po Vs'!$G$3:$G$30)</f>
        <v>-0.12684374577086063</v>
      </c>
      <c r="Z7" s="1"/>
      <c r="AA7" s="1" t="str">
        <f t="shared" si="4"/>
        <v>X8</v>
      </c>
      <c r="AB7" s="1">
        <f t="shared" si="7"/>
        <v>0</v>
      </c>
      <c r="AC7" s="1">
        <f t="shared" si="5"/>
        <v>0</v>
      </c>
      <c r="AD7" s="1">
        <f t="shared" si="5"/>
        <v>0</v>
      </c>
      <c r="AE7" s="1">
        <f t="shared" si="5"/>
        <v>0</v>
      </c>
      <c r="AF7" s="1">
        <f t="shared" si="5"/>
        <v>0</v>
      </c>
      <c r="AG7" s="1">
        <f t="shared" si="5"/>
        <v>0.99999999999999989</v>
      </c>
      <c r="AH7" s="1">
        <f t="shared" si="5"/>
        <v>0.18407701602909041</v>
      </c>
      <c r="AI7" s="1">
        <f t="shared" si="5"/>
        <v>0.33893707045238042</v>
      </c>
      <c r="AJ7" s="1">
        <f t="shared" si="5"/>
        <v>0.18815664233049248</v>
      </c>
      <c r="AK7" s="1">
        <f t="shared" si="5"/>
        <v>8.9509731846939666E-2</v>
      </c>
      <c r="AL7" s="1">
        <f t="shared" si="5"/>
        <v>0.40394285846468991</v>
      </c>
      <c r="AM7" s="1">
        <f t="shared" si="5"/>
        <v>0.53972599113014097</v>
      </c>
      <c r="AN7" s="1">
        <f t="shared" si="5"/>
        <v>0.3751014482307799</v>
      </c>
      <c r="AO7" s="1">
        <f t="shared" si="5"/>
        <v>0.25569836934664525</v>
      </c>
      <c r="AP7" s="1">
        <f t="shared" si="5"/>
        <v>0.21136852341275622</v>
      </c>
      <c r="AQ7" s="1">
        <f t="shared" si="5"/>
        <v>0.21173971840157532</v>
      </c>
      <c r="AR7" s="1">
        <f t="shared" si="5"/>
        <v>0.27180630459334448</v>
      </c>
      <c r="AS7" s="1">
        <f t="shared" si="5"/>
        <v>0.42196065272596422</v>
      </c>
      <c r="AT7" s="1">
        <f t="shared" si="5"/>
        <v>0.10398188049489498</v>
      </c>
      <c r="AU7" s="1">
        <f t="shared" si="6"/>
        <v>2.5642297384082011E-2</v>
      </c>
      <c r="AV7" s="1">
        <f t="shared" si="6"/>
        <v>0.11212526248050401</v>
      </c>
      <c r="AW7" s="1">
        <f t="shared" si="6"/>
        <v>0.12099634786327197</v>
      </c>
      <c r="AX7" s="1">
        <f t="shared" si="6"/>
        <v>2.5856884502361093E-3</v>
      </c>
      <c r="AY7" s="1">
        <f t="shared" si="6"/>
        <v>0.12684374577086063</v>
      </c>
    </row>
    <row r="8" spans="1:51" x14ac:dyDescent="0.2">
      <c r="A8" t="str">
        <f>H1</f>
        <v>X10</v>
      </c>
      <c r="B8" s="1"/>
      <c r="C8" s="1"/>
      <c r="D8" s="1"/>
      <c r="E8" s="1"/>
      <c r="F8" s="1"/>
      <c r="G8" s="1"/>
      <c r="H8" s="1">
        <f>PEARSON('dane po Vs'!H3:H30,'dane po Vs'!$H$3:$H$30)</f>
        <v>0.99999999999999989</v>
      </c>
      <c r="I8" s="1">
        <f>PEARSON('dane po Vs'!I3:I30,'dane po Vs'!$H$3:$H$30)</f>
        <v>0.56503688469670421</v>
      </c>
      <c r="J8" s="1">
        <f>PEARSON('dane po Vs'!J3:J30,'dane po Vs'!$H$3:$H$30)</f>
        <v>-0.11227024416825686</v>
      </c>
      <c r="K8" s="1">
        <f>PEARSON('dane po Vs'!K3:K30,'dane po Vs'!$H$3:$H$30)</f>
        <v>0.2485236919773543</v>
      </c>
      <c r="L8" s="1">
        <f>PEARSON('dane po Vs'!L3:L30,'dane po Vs'!$H$3:$H$30)</f>
        <v>-5.9295417002884626E-2</v>
      </c>
      <c r="M8" s="1">
        <f>PEARSON('dane po Vs'!M3:M30,'dane po Vs'!$H$3:$H$30)</f>
        <v>-0.18270348097708555</v>
      </c>
      <c r="N8" s="1">
        <f>PEARSON('dane po Vs'!N3:N30,'dane po Vs'!$H$3:$H$30)</f>
        <v>-4.8058930005596696E-2</v>
      </c>
      <c r="O8" s="1">
        <f>PEARSON('dane po Vs'!O3:O30,'dane po Vs'!$H$3:$H$30)</f>
        <v>1.9921683517807223E-2</v>
      </c>
      <c r="P8" s="1">
        <f>PEARSON('dane po Vs'!P3:P30,'dane po Vs'!$H$3:$H$30)</f>
        <v>-3.5122425927543936E-2</v>
      </c>
      <c r="Q8" s="1">
        <f>PEARSON('dane po Vs'!Q3:Q30,'dane po Vs'!$H$3:$H$30)</f>
        <v>-0.18627496553365461</v>
      </c>
      <c r="R8" s="1">
        <f>PEARSON('dane po Vs'!R3:R30,'dane po Vs'!$H$3:$H$30)</f>
        <v>0.24008006595785236</v>
      </c>
      <c r="S8" s="1">
        <f>PEARSON('dane po Vs'!S3:S30,'dane po Vs'!$H$3:$H$30)</f>
        <v>5.2422424733935893E-2</v>
      </c>
      <c r="T8" s="1">
        <f>PEARSON('dane po Vs'!T3:T30,'dane po Vs'!$H$3:$H$30)</f>
        <v>-0.58393017622706744</v>
      </c>
      <c r="U8" s="1">
        <f>PEARSON('dane po Vs'!U3:U30,'dane po Vs'!$H$3:$H$30)</f>
        <v>-0.18829188647638162</v>
      </c>
      <c r="V8" s="1">
        <f>PEARSON('dane po Vs'!V3:V30,'dane po Vs'!$H$3:$H$30)</f>
        <v>-9.5502878909265787E-2</v>
      </c>
      <c r="W8" s="1">
        <f>PEARSON('dane po Vs'!W3:W30,'dane po Vs'!$H$3:$H$30)</f>
        <v>0.15817796305645224</v>
      </c>
      <c r="X8" s="1">
        <f>PEARSON('dane po Vs'!X3:X30,'dane po Vs'!$H$3:$H$30)</f>
        <v>0.35382118345243696</v>
      </c>
      <c r="Y8" s="1">
        <f>PEARSON('dane po Vs'!Y3:Y30,'dane po Vs'!$H$3:$H$30)</f>
        <v>-6.0437261715075151E-2</v>
      </c>
      <c r="Z8" s="1"/>
      <c r="AA8" s="1" t="str">
        <f t="shared" si="4"/>
        <v>X10</v>
      </c>
      <c r="AB8" s="1">
        <f t="shared" si="7"/>
        <v>0</v>
      </c>
      <c r="AC8" s="1">
        <f t="shared" si="5"/>
        <v>0</v>
      </c>
      <c r="AD8" s="1">
        <f t="shared" si="5"/>
        <v>0</v>
      </c>
      <c r="AE8" s="1">
        <f t="shared" si="5"/>
        <v>0</v>
      </c>
      <c r="AF8" s="1">
        <f t="shared" si="5"/>
        <v>0</v>
      </c>
      <c r="AG8" s="1">
        <f t="shared" si="5"/>
        <v>0</v>
      </c>
      <c r="AH8" s="1">
        <f t="shared" si="5"/>
        <v>0.99999999999999989</v>
      </c>
      <c r="AI8" s="1">
        <f t="shared" si="5"/>
        <v>0.56503688469670421</v>
      </c>
      <c r="AJ8" s="1">
        <f t="shared" si="5"/>
        <v>0.11227024416825686</v>
      </c>
      <c r="AK8" s="1">
        <f t="shared" si="5"/>
        <v>0.2485236919773543</v>
      </c>
      <c r="AL8" s="1">
        <f t="shared" si="5"/>
        <v>5.9295417002884626E-2</v>
      </c>
      <c r="AM8" s="1">
        <f t="shared" si="5"/>
        <v>0.18270348097708555</v>
      </c>
      <c r="AN8" s="1">
        <f t="shared" si="5"/>
        <v>4.8058930005596696E-2</v>
      </c>
      <c r="AO8" s="1">
        <f t="shared" si="5"/>
        <v>1.9921683517807223E-2</v>
      </c>
      <c r="AP8" s="1">
        <f t="shared" si="5"/>
        <v>3.5122425927543936E-2</v>
      </c>
      <c r="AQ8" s="1">
        <f t="shared" si="5"/>
        <v>0.18627496553365461</v>
      </c>
      <c r="AR8" s="1">
        <f t="shared" si="5"/>
        <v>0.24008006595785236</v>
      </c>
      <c r="AS8" s="1">
        <f t="shared" si="5"/>
        <v>5.2422424733935893E-2</v>
      </c>
      <c r="AT8" s="1">
        <f t="shared" si="5"/>
        <v>0.58393017622706744</v>
      </c>
      <c r="AU8" s="1">
        <f t="shared" si="6"/>
        <v>0.18829188647638162</v>
      </c>
      <c r="AV8" s="1">
        <f t="shared" si="6"/>
        <v>9.5502878909265787E-2</v>
      </c>
      <c r="AW8" s="1">
        <f t="shared" si="6"/>
        <v>0.15817796305645224</v>
      </c>
      <c r="AX8" s="1">
        <f t="shared" si="6"/>
        <v>0.35382118345243696</v>
      </c>
      <c r="AY8" s="1">
        <f t="shared" si="6"/>
        <v>6.0437261715075151E-2</v>
      </c>
    </row>
    <row r="9" spans="1:51" x14ac:dyDescent="0.2">
      <c r="A9" t="str">
        <f>I1</f>
        <v>X11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1</v>
      </c>
      <c r="J9" s="1">
        <f>PEARSON('dane po Vs'!J3:J30,'dane po Vs'!$I$3:$I$30)</f>
        <v>-0.44299072292717734</v>
      </c>
      <c r="K9" s="1">
        <f>PEARSON('dane po Vs'!K3:K30,'dane po Vs'!$I$3:$I$30)</f>
        <v>0.37039769263343736</v>
      </c>
      <c r="L9" s="1">
        <f>PEARSON('dane po Vs'!L3:L30,'dane po Vs'!$I$3:$I$30)</f>
        <v>-0.32696473996962405</v>
      </c>
      <c r="M9" s="1">
        <f>PEARSON('dane po Vs'!M3:M30,'dane po Vs'!$I$3:$I$30)</f>
        <v>-0.57068616250525572</v>
      </c>
      <c r="N9" s="1">
        <f>PEARSON('dane po Vs'!N3:N30,'dane po Vs'!$I$3:$I$30)</f>
        <v>0.44867199678858205</v>
      </c>
      <c r="O9" s="1">
        <f>PEARSON('dane po Vs'!O3:O30,'dane po Vs'!$I$3:$I$30)</f>
        <v>-0.23408844417691557</v>
      </c>
      <c r="P9" s="1">
        <f>PEARSON('dane po Vs'!P3:P30,'dane po Vs'!$I$3:$I$30)</f>
        <v>0.19653624373154199</v>
      </c>
      <c r="Q9" s="1">
        <f>PEARSON('dane po Vs'!Q3:Q30,'dane po Vs'!$I$3:$I$30)</f>
        <v>-0.20771790689714598</v>
      </c>
      <c r="R9" s="1">
        <f>PEARSON('dane po Vs'!R3:R30,'dane po Vs'!$I$3:$I$30)</f>
        <v>0.12701369638417268</v>
      </c>
      <c r="S9" s="1">
        <f>PEARSON('dane po Vs'!S3:S30,'dane po Vs'!$I$3:$I$30)</f>
        <v>0.16513212742055791</v>
      </c>
      <c r="T9" s="1">
        <f>PEARSON('dane po Vs'!T3:T30,'dane po Vs'!$I$3:$I$30)</f>
        <v>-0.46183087673331846</v>
      </c>
      <c r="U9" s="1">
        <f>PEARSON('dane po Vs'!U3:U30,'dane po Vs'!$I$3:$I$30)</f>
        <v>-0.34238106142728864</v>
      </c>
      <c r="V9" s="1">
        <f>PEARSON('dane po Vs'!V3:V30,'dane po Vs'!$I$3:$I$30)</f>
        <v>-3.6015064639048723E-2</v>
      </c>
      <c r="W9" s="1">
        <f>PEARSON('dane po Vs'!W3:W30,'dane po Vs'!$I$3:$I$30)</f>
        <v>0.50088932157883315</v>
      </c>
      <c r="X9" s="1">
        <f>PEARSON('dane po Vs'!X3:X30,'dane po Vs'!$I$3:$I$30)</f>
        <v>0.35150570949613974</v>
      </c>
      <c r="Y9" s="1">
        <f>PEARSON('dane po Vs'!Y3:Y30,'dane po Vs'!$I$3:$I$30)</f>
        <v>-0.23720599190638678</v>
      </c>
      <c r="Z9" s="1"/>
      <c r="AA9" s="1" t="str">
        <f t="shared" si="4"/>
        <v>X11</v>
      </c>
      <c r="AB9" s="1">
        <f t="shared" si="7"/>
        <v>0</v>
      </c>
      <c r="AC9" s="1">
        <f t="shared" si="5"/>
        <v>0</v>
      </c>
      <c r="AD9" s="1">
        <f t="shared" si="5"/>
        <v>0</v>
      </c>
      <c r="AE9" s="1">
        <f t="shared" si="5"/>
        <v>0</v>
      </c>
      <c r="AF9" s="1">
        <f t="shared" si="5"/>
        <v>0</v>
      </c>
      <c r="AG9" s="1">
        <f t="shared" si="5"/>
        <v>0</v>
      </c>
      <c r="AH9" s="1">
        <f t="shared" si="5"/>
        <v>0</v>
      </c>
      <c r="AI9" s="1">
        <f t="shared" si="5"/>
        <v>1</v>
      </c>
      <c r="AJ9" s="1">
        <f t="shared" si="5"/>
        <v>0.44299072292717734</v>
      </c>
      <c r="AK9" s="1">
        <f t="shared" si="5"/>
        <v>0.37039769263343736</v>
      </c>
      <c r="AL9" s="1">
        <f t="shared" si="5"/>
        <v>0.32696473996962405</v>
      </c>
      <c r="AM9" s="1">
        <f t="shared" si="5"/>
        <v>0.57068616250525572</v>
      </c>
      <c r="AN9" s="1">
        <f t="shared" si="5"/>
        <v>0.44867199678858205</v>
      </c>
      <c r="AO9" s="1">
        <f t="shared" si="5"/>
        <v>0.23408844417691557</v>
      </c>
      <c r="AP9" s="1">
        <f t="shared" si="5"/>
        <v>0.19653624373154199</v>
      </c>
      <c r="AQ9" s="1">
        <f t="shared" si="5"/>
        <v>0.20771790689714598</v>
      </c>
      <c r="AR9" s="1">
        <f t="shared" si="5"/>
        <v>0.12701369638417268</v>
      </c>
      <c r="AS9" s="1">
        <f t="shared" si="5"/>
        <v>0.16513212742055791</v>
      </c>
      <c r="AT9" s="1">
        <f t="shared" si="5"/>
        <v>0.46183087673331846</v>
      </c>
      <c r="AU9" s="1">
        <f t="shared" si="6"/>
        <v>0.34238106142728864</v>
      </c>
      <c r="AV9" s="1">
        <f t="shared" si="6"/>
        <v>3.6015064639048723E-2</v>
      </c>
      <c r="AW9" s="1">
        <f t="shared" si="6"/>
        <v>0.50088932157883315</v>
      </c>
      <c r="AX9" s="1">
        <f t="shared" si="6"/>
        <v>0.35150570949613974</v>
      </c>
      <c r="AY9" s="1">
        <f t="shared" si="6"/>
        <v>0.23720599190638678</v>
      </c>
    </row>
    <row r="10" spans="1:51" x14ac:dyDescent="0.2">
      <c r="A10" t="str">
        <f>J1</f>
        <v>X12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-0.1337355263290867</v>
      </c>
      <c r="L10" s="1">
        <f>PEARSON('dane po Vs'!L3:L30,'dane po Vs'!$J$3:$J$30)</f>
        <v>0.47663025978083917</v>
      </c>
      <c r="M10" s="1">
        <f>PEARSON('dane po Vs'!M3:M30,'dane po Vs'!$J$3:$J$30)</f>
        <v>0.30123218879341834</v>
      </c>
      <c r="N10" s="1">
        <f>PEARSON('dane po Vs'!N3:N30,'dane po Vs'!$J$3:$J$30)</f>
        <v>-0.28591578154650665</v>
      </c>
      <c r="O10" s="1">
        <f>PEARSON('dane po Vs'!O3:O30,'dane po Vs'!$J$3:$J$30)</f>
        <v>0.26546361334878227</v>
      </c>
      <c r="P10" s="1">
        <f>PEARSON('dane po Vs'!P3:P30,'dane po Vs'!$J$3:$J$30)</f>
        <v>-0.17278783621477514</v>
      </c>
      <c r="Q10" s="1">
        <f>PEARSON('dane po Vs'!Q3:Q30,'dane po Vs'!$J$3:$J$30)</f>
        <v>-7.3312738147420009E-2</v>
      </c>
      <c r="R10" s="1">
        <f>PEARSON('dane po Vs'!R3:R30,'dane po Vs'!$J$3:$J$30)</f>
        <v>-7.3776686961179574E-2</v>
      </c>
      <c r="S10" s="1">
        <f>PEARSON('dane po Vs'!S3:S30,'dane po Vs'!$J$3:$J$30)</f>
        <v>-6.0887894214404811E-2</v>
      </c>
      <c r="T10" s="1">
        <f>PEARSON('dane po Vs'!T3:T30,'dane po Vs'!$J$3:$J$30)</f>
        <v>-2.9678814273478654E-2</v>
      </c>
      <c r="U10" s="1">
        <f>PEARSON('dane po Vs'!U3:U30,'dane po Vs'!$J$3:$J$30)</f>
        <v>0.2305445235314528</v>
      </c>
      <c r="V10" s="1">
        <f>PEARSON('dane po Vs'!V3:V30,'dane po Vs'!$J$3:$J$30)</f>
        <v>-0.18694938729357069</v>
      </c>
      <c r="W10" s="1">
        <f>PEARSON('dane po Vs'!W3:W30,'dane po Vs'!$J$3:$J$30)</f>
        <v>-0.38289110157955764</v>
      </c>
      <c r="X10" s="1">
        <f>PEARSON('dane po Vs'!X3:X30,'dane po Vs'!$J$3:$J$30)</f>
        <v>-4.0040905906385628E-2</v>
      </c>
      <c r="Y10" s="1">
        <f>PEARSON('dane po Vs'!Y3:Y30,'dane po Vs'!$J$3:$J$30)</f>
        <v>0.25868172264051703</v>
      </c>
      <c r="Z10" s="1"/>
      <c r="AA10" s="1" t="str">
        <f t="shared" si="4"/>
        <v>X12</v>
      </c>
      <c r="AB10" s="1">
        <f t="shared" si="7"/>
        <v>0</v>
      </c>
      <c r="AC10" s="1">
        <f t="shared" si="5"/>
        <v>0</v>
      </c>
      <c r="AD10" s="1">
        <f t="shared" si="5"/>
        <v>0</v>
      </c>
      <c r="AE10" s="1">
        <f t="shared" si="5"/>
        <v>0</v>
      </c>
      <c r="AF10" s="1">
        <f t="shared" si="5"/>
        <v>0</v>
      </c>
      <c r="AG10" s="1">
        <f t="shared" si="5"/>
        <v>0</v>
      </c>
      <c r="AH10" s="1">
        <f t="shared" si="5"/>
        <v>0</v>
      </c>
      <c r="AI10" s="1">
        <f t="shared" si="5"/>
        <v>0</v>
      </c>
      <c r="AJ10" s="1">
        <f t="shared" si="5"/>
        <v>1</v>
      </c>
      <c r="AK10" s="1">
        <f t="shared" si="5"/>
        <v>0.1337355263290867</v>
      </c>
      <c r="AL10" s="1">
        <f t="shared" si="5"/>
        <v>0.47663025978083917</v>
      </c>
      <c r="AM10" s="1">
        <f t="shared" si="5"/>
        <v>0.30123218879341834</v>
      </c>
      <c r="AN10" s="1">
        <f t="shared" si="5"/>
        <v>0.28591578154650665</v>
      </c>
      <c r="AO10" s="1">
        <f t="shared" si="5"/>
        <v>0.26546361334878227</v>
      </c>
      <c r="AP10" s="1">
        <f t="shared" si="5"/>
        <v>0.17278783621477514</v>
      </c>
      <c r="AQ10" s="1">
        <f t="shared" si="5"/>
        <v>7.3312738147420009E-2</v>
      </c>
      <c r="AR10" s="1">
        <f t="shared" si="5"/>
        <v>7.3776686961179574E-2</v>
      </c>
      <c r="AS10" s="1">
        <f t="shared" si="5"/>
        <v>6.0887894214404811E-2</v>
      </c>
      <c r="AT10" s="1">
        <f t="shared" si="5"/>
        <v>2.9678814273478654E-2</v>
      </c>
      <c r="AU10" s="1">
        <f t="shared" si="6"/>
        <v>0.2305445235314528</v>
      </c>
      <c r="AV10" s="1">
        <f t="shared" si="6"/>
        <v>0.18694938729357069</v>
      </c>
      <c r="AW10" s="1">
        <f t="shared" si="6"/>
        <v>0.38289110157955764</v>
      </c>
      <c r="AX10" s="1">
        <f t="shared" si="6"/>
        <v>4.0040905906385628E-2</v>
      </c>
      <c r="AY10" s="1">
        <f t="shared" si="6"/>
        <v>0.25868172264051703</v>
      </c>
    </row>
    <row r="11" spans="1:51" x14ac:dyDescent="0.2">
      <c r="A11" t="str">
        <f>K1</f>
        <v>X13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-3.3856243653617537E-3</v>
      </c>
      <c r="M11" s="1">
        <f>PEARSON('dane po Vs'!M3:M30,'dane po Vs'!$K$3:$K$30)</f>
        <v>8.2416208566280139E-2</v>
      </c>
      <c r="N11" s="1">
        <f>PEARSON('dane po Vs'!N3:N30,'dane po Vs'!$K$3:$K$30)</f>
        <v>0.40853815073174887</v>
      </c>
      <c r="O11" s="1">
        <f>PEARSON('dane po Vs'!O3:O30,'dane po Vs'!$K$3:$K$30)</f>
        <v>3.5138570729930631E-2</v>
      </c>
      <c r="P11" s="1">
        <f>PEARSON('dane po Vs'!P3:P30,'dane po Vs'!$K$3:$K$30)</f>
        <v>0.2383678945045333</v>
      </c>
      <c r="Q11" s="1">
        <f>PEARSON('dane po Vs'!Q3:Q30,'dane po Vs'!$K$3:$K$30)</f>
        <v>5.091228225150294E-2</v>
      </c>
      <c r="R11" s="1">
        <f>PEARSON('dane po Vs'!R3:R30,'dane po Vs'!$K$3:$K$30)</f>
        <v>-0.16801256453507404</v>
      </c>
      <c r="S11" s="1">
        <f>PEARSON('dane po Vs'!S3:S30,'dane po Vs'!$K$3:$K$30)</f>
        <v>0.11130579949475913</v>
      </c>
      <c r="T11" s="1">
        <f>PEARSON('dane po Vs'!T3:T30,'dane po Vs'!$K$3:$K$30)</f>
        <v>0.16587099253107998</v>
      </c>
      <c r="U11" s="1">
        <f>PEARSON('dane po Vs'!U3:U30,'dane po Vs'!$K$3:$K$30)</f>
        <v>-0.20381343332158303</v>
      </c>
      <c r="V11" s="1">
        <f>PEARSON('dane po Vs'!V3:V30,'dane po Vs'!$K$3:$K$30)</f>
        <v>6.0636881098912195E-2</v>
      </c>
      <c r="W11" s="1">
        <f>PEARSON('dane po Vs'!W3:W30,'dane po Vs'!$K$3:$K$30)</f>
        <v>-0.11684602508471638</v>
      </c>
      <c r="X11" s="1">
        <f>PEARSON('dane po Vs'!X3:X30,'dane po Vs'!$K$3:$K$30)</f>
        <v>-0.12974551815380403</v>
      </c>
      <c r="Y11" s="1">
        <f>PEARSON('dane po Vs'!Y3:Y30,'dane po Vs'!$K$3:$K$30)</f>
        <v>-0.11761621028181939</v>
      </c>
      <c r="Z11" s="1"/>
      <c r="AA11" s="1" t="str">
        <f t="shared" si="4"/>
        <v>X13</v>
      </c>
      <c r="AB11" s="1">
        <f t="shared" si="7"/>
        <v>0</v>
      </c>
      <c r="AC11" s="1">
        <f t="shared" si="5"/>
        <v>0</v>
      </c>
      <c r="AD11" s="1">
        <f t="shared" si="5"/>
        <v>0</v>
      </c>
      <c r="AE11" s="1">
        <f t="shared" si="5"/>
        <v>0</v>
      </c>
      <c r="AF11" s="1">
        <f t="shared" si="5"/>
        <v>0</v>
      </c>
      <c r="AG11" s="1">
        <f t="shared" si="5"/>
        <v>0</v>
      </c>
      <c r="AH11" s="1">
        <f t="shared" si="5"/>
        <v>0</v>
      </c>
      <c r="AI11" s="1">
        <f t="shared" si="5"/>
        <v>0</v>
      </c>
      <c r="AJ11" s="1">
        <f t="shared" si="5"/>
        <v>0</v>
      </c>
      <c r="AK11" s="1">
        <f t="shared" si="5"/>
        <v>1</v>
      </c>
      <c r="AL11" s="1">
        <f t="shared" si="5"/>
        <v>3.3856243653617537E-3</v>
      </c>
      <c r="AM11" s="1">
        <f t="shared" si="5"/>
        <v>8.2416208566280139E-2</v>
      </c>
      <c r="AN11" s="1">
        <f t="shared" si="5"/>
        <v>0.40853815073174887</v>
      </c>
      <c r="AO11" s="1">
        <f t="shared" si="5"/>
        <v>3.5138570729930631E-2</v>
      </c>
      <c r="AP11" s="1">
        <f t="shared" si="5"/>
        <v>0.2383678945045333</v>
      </c>
      <c r="AQ11" s="1">
        <f t="shared" si="5"/>
        <v>5.091228225150294E-2</v>
      </c>
      <c r="AR11" s="1">
        <f t="shared" si="5"/>
        <v>0.16801256453507404</v>
      </c>
      <c r="AS11" s="1">
        <f t="shared" si="5"/>
        <v>0.11130579949475913</v>
      </c>
      <c r="AT11" s="1">
        <f t="shared" si="5"/>
        <v>0.16587099253107998</v>
      </c>
      <c r="AU11" s="1">
        <f t="shared" si="6"/>
        <v>0.20381343332158303</v>
      </c>
      <c r="AV11" s="1">
        <f t="shared" si="6"/>
        <v>6.0636881098912195E-2</v>
      </c>
      <c r="AW11" s="1">
        <f t="shared" si="6"/>
        <v>0.11684602508471638</v>
      </c>
      <c r="AX11" s="1">
        <f t="shared" si="6"/>
        <v>0.12974551815380403</v>
      </c>
      <c r="AY11" s="1">
        <f t="shared" si="6"/>
        <v>0.11761621028181939</v>
      </c>
    </row>
    <row r="12" spans="1:51" x14ac:dyDescent="0.2">
      <c r="A12" t="str">
        <f>L1</f>
        <v>X14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1</v>
      </c>
      <c r="M12" s="1">
        <f>PEARSON('dane po Vs'!M3:M30,'dane po Vs'!$L$3:$L$30)</f>
        <v>0.45443928629552671</v>
      </c>
      <c r="N12" s="17">
        <f>PEARSON('dane po Vs'!N3:N30,'dane po Vs'!$L$3:$L$30)</f>
        <v>-0.31099281740912238</v>
      </c>
      <c r="O12" s="1">
        <f>PEARSON('dane po Vs'!O3:O30,'dane po Vs'!$L$3:$L$30)</f>
        <v>0.30501351901039953</v>
      </c>
      <c r="P12" s="1">
        <f>PEARSON('dane po Vs'!P3:P30,'dane po Vs'!$L$3:$L$30)</f>
        <v>-0.36900278090413496</v>
      </c>
      <c r="Q12" s="1">
        <f>PEARSON('dane po Vs'!Q3:Q30,'dane po Vs'!$L$3:$L$30)</f>
        <v>-5.4490279636225956E-2</v>
      </c>
      <c r="R12" s="1">
        <f>PEARSON('dane po Vs'!R3:R30,'dane po Vs'!$L$3:$L$30)</f>
        <v>-0.23824144982919518</v>
      </c>
      <c r="S12" s="1">
        <f>PEARSON('dane po Vs'!S3:S30,'dane po Vs'!$L$3:$L$30)</f>
        <v>0.27916171676733942</v>
      </c>
      <c r="T12" s="1">
        <f>PEARSON('dane po Vs'!T3:T30,'dane po Vs'!$L$3:$L$30)</f>
        <v>-1.1543294173238321E-3</v>
      </c>
      <c r="U12" s="1">
        <f>PEARSON('dane po Vs'!U3:U30,'dane po Vs'!$L$3:$L$30)</f>
        <v>-0.17327289894926018</v>
      </c>
      <c r="V12" s="1">
        <f>PEARSON('dane po Vs'!V3:V30,'dane po Vs'!$L$3:$L$30)</f>
        <v>-0.43179253986895627</v>
      </c>
      <c r="W12" s="1">
        <f>PEARSON('dane po Vs'!W3:W30,'dane po Vs'!$L$3:$L$30)</f>
        <v>-0.33810462618482623</v>
      </c>
      <c r="X12" s="1">
        <f>PEARSON('dane po Vs'!X3:X30,'dane po Vs'!$L$3:$L$30)</f>
        <v>-0.1726104334122231</v>
      </c>
      <c r="Y12" s="1">
        <f>PEARSON('dane po Vs'!Y3:Y30,'dane po Vs'!$L$3:$L$30)</f>
        <v>-0.13138151134043316</v>
      </c>
      <c r="Z12" s="1"/>
      <c r="AA12" s="1" t="str">
        <f t="shared" si="4"/>
        <v>X14</v>
      </c>
      <c r="AB12" s="1">
        <f t="shared" si="7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5"/>
        <v>0</v>
      </c>
      <c r="AG12" s="1">
        <f t="shared" si="5"/>
        <v>0</v>
      </c>
      <c r="AH12" s="1">
        <f t="shared" si="5"/>
        <v>0</v>
      </c>
      <c r="AI12" s="1">
        <f t="shared" si="5"/>
        <v>0</v>
      </c>
      <c r="AJ12" s="1">
        <f t="shared" si="5"/>
        <v>0</v>
      </c>
      <c r="AK12" s="1">
        <f t="shared" si="5"/>
        <v>0</v>
      </c>
      <c r="AL12" s="1">
        <f t="shared" si="5"/>
        <v>1</v>
      </c>
      <c r="AM12" s="1">
        <f t="shared" si="5"/>
        <v>0.45443928629552671</v>
      </c>
      <c r="AN12" s="1">
        <f t="shared" si="5"/>
        <v>0.31099281740912238</v>
      </c>
      <c r="AO12" s="1">
        <f t="shared" si="5"/>
        <v>0.30501351901039953</v>
      </c>
      <c r="AP12" s="1">
        <f t="shared" si="5"/>
        <v>0.36900278090413496</v>
      </c>
      <c r="AQ12" s="1">
        <f t="shared" si="5"/>
        <v>5.4490279636225956E-2</v>
      </c>
      <c r="AR12" s="1">
        <f t="shared" si="5"/>
        <v>0.23824144982919518</v>
      </c>
      <c r="AS12" s="1">
        <f t="shared" si="5"/>
        <v>0.27916171676733942</v>
      </c>
      <c r="AT12" s="1">
        <f t="shared" si="5"/>
        <v>1.1543294173238321E-3</v>
      </c>
      <c r="AU12" s="1">
        <f t="shared" si="6"/>
        <v>0.17327289894926018</v>
      </c>
      <c r="AV12" s="1">
        <f t="shared" si="6"/>
        <v>0.43179253986895627</v>
      </c>
      <c r="AW12" s="1">
        <f t="shared" si="6"/>
        <v>0.33810462618482623</v>
      </c>
      <c r="AX12" s="1">
        <f t="shared" si="6"/>
        <v>0.1726104334122231</v>
      </c>
      <c r="AY12" s="1">
        <f t="shared" si="6"/>
        <v>0.13138151134043316</v>
      </c>
    </row>
    <row r="13" spans="1:51" x14ac:dyDescent="0.2">
      <c r="A13" t="str">
        <f>M1</f>
        <v>X15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</v>
      </c>
      <c r="N13" s="1">
        <f>PEARSON('dane po Vs'!N3:N30,'dane po Vs'!$M$3:$M$30)</f>
        <v>-0.39480578245300446</v>
      </c>
      <c r="O13" s="1">
        <f>PEARSON('dane po Vs'!O3:O30,'dane po Vs'!$M$3:$M$30)</f>
        <v>0.2456730606581943</v>
      </c>
      <c r="P13" s="1">
        <f>PEARSON('dane po Vs'!P3:P30,'dane po Vs'!$M$3:$M$30)</f>
        <v>-0.29838086539232794</v>
      </c>
      <c r="Q13" s="1">
        <f>PEARSON('dane po Vs'!Q3:Q30,'dane po Vs'!$M$3:$M$30)</f>
        <v>0.29261517675256954</v>
      </c>
      <c r="R13" s="1">
        <f>PEARSON('dane po Vs'!R3:R30,'dane po Vs'!$M$3:$M$30)</f>
        <v>-0.31696449028524681</v>
      </c>
      <c r="S13" s="1">
        <f>PEARSON('dane po Vs'!S3:S30,'dane po Vs'!$M$3:$M$30)</f>
        <v>8.8102449585860901E-2</v>
      </c>
      <c r="T13" s="1">
        <f>PEARSON('dane po Vs'!T3:T30,'dane po Vs'!$M$3:$M$30)</f>
        <v>0.41859103996953362</v>
      </c>
      <c r="U13" s="1">
        <f>PEARSON('dane po Vs'!U3:U30,'dane po Vs'!$M$3:$M$30)</f>
        <v>0.13684964822359577</v>
      </c>
      <c r="V13" s="1">
        <f>PEARSON('dane po Vs'!V3:V30,'dane po Vs'!$M$3:$M$30)</f>
        <v>-6.5558624408228419E-2</v>
      </c>
      <c r="W13" s="1">
        <f>PEARSON('dane po Vs'!W3:W30,'dane po Vs'!$M$3:$M$30)</f>
        <v>-0.47843574796396965</v>
      </c>
      <c r="X13" s="1">
        <f>PEARSON('dane po Vs'!X3:X30,'dane po Vs'!$M$3:$M$30)</f>
        <v>-0.23268796217625079</v>
      </c>
      <c r="Y13" s="1">
        <f>PEARSON('dane po Vs'!Y3:Y30,'dane po Vs'!$M$3:$M$30)</f>
        <v>0.17975822761963878</v>
      </c>
      <c r="Z13" s="1"/>
      <c r="AA13" s="1" t="str">
        <f t="shared" si="4"/>
        <v>X15</v>
      </c>
      <c r="AB13" s="1">
        <f t="shared" si="7"/>
        <v>0</v>
      </c>
      <c r="AC13" s="1">
        <f t="shared" si="5"/>
        <v>0</v>
      </c>
      <c r="AD13" s="1">
        <f t="shared" si="5"/>
        <v>0</v>
      </c>
      <c r="AE13" s="1">
        <f t="shared" si="5"/>
        <v>0</v>
      </c>
      <c r="AF13" s="1">
        <f t="shared" si="5"/>
        <v>0</v>
      </c>
      <c r="AG13" s="1">
        <f t="shared" si="5"/>
        <v>0</v>
      </c>
      <c r="AH13" s="1">
        <f t="shared" si="5"/>
        <v>0</v>
      </c>
      <c r="AI13" s="1">
        <f t="shared" si="5"/>
        <v>0</v>
      </c>
      <c r="AJ13" s="1">
        <f t="shared" si="5"/>
        <v>0</v>
      </c>
      <c r="AK13" s="1">
        <f t="shared" si="5"/>
        <v>0</v>
      </c>
      <c r="AL13" s="1">
        <f t="shared" si="5"/>
        <v>0</v>
      </c>
      <c r="AM13" s="1">
        <f t="shared" si="5"/>
        <v>1</v>
      </c>
      <c r="AN13" s="1">
        <f t="shared" si="5"/>
        <v>0.39480578245300446</v>
      </c>
      <c r="AO13" s="1">
        <f t="shared" si="5"/>
        <v>0.2456730606581943</v>
      </c>
      <c r="AP13" s="1">
        <f t="shared" si="5"/>
        <v>0.29838086539232794</v>
      </c>
      <c r="AQ13" s="1">
        <f t="shared" si="5"/>
        <v>0.29261517675256954</v>
      </c>
      <c r="AR13" s="1">
        <f t="shared" si="5"/>
        <v>0.31696449028524681</v>
      </c>
      <c r="AS13" s="1">
        <f t="shared" si="5"/>
        <v>8.8102449585860901E-2</v>
      </c>
      <c r="AT13" s="1">
        <f t="shared" si="5"/>
        <v>0.41859103996953362</v>
      </c>
      <c r="AU13" s="1">
        <f t="shared" si="6"/>
        <v>0.13684964822359577</v>
      </c>
      <c r="AV13" s="1">
        <f t="shared" si="6"/>
        <v>6.5558624408228419E-2</v>
      </c>
      <c r="AW13" s="1">
        <f t="shared" si="6"/>
        <v>0.47843574796396965</v>
      </c>
      <c r="AX13" s="1">
        <f t="shared" si="6"/>
        <v>0.23268796217625079</v>
      </c>
      <c r="AY13" s="1">
        <f t="shared" si="6"/>
        <v>0.17975822761963878</v>
      </c>
    </row>
    <row r="14" spans="1:51" x14ac:dyDescent="0.2">
      <c r="A14" t="str">
        <f>N1</f>
        <v>X16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-0.18487627292323078</v>
      </c>
      <c r="P14" s="1">
        <f>PEARSON('dane po Vs'!P3:P30,'dane po Vs'!$N$3:$N$30)</f>
        <v>0.60558464074428364</v>
      </c>
      <c r="Q14" s="1">
        <f>PEARSON('dane po Vs'!Q3:Q30,'dane po Vs'!$N$3:$N$30)</f>
        <v>-0.25135516716923573</v>
      </c>
      <c r="R14" s="1">
        <f>PEARSON('dane po Vs'!R3:R30,'dane po Vs'!$N$3:$N$30)</f>
        <v>-7.125435771533907E-2</v>
      </c>
      <c r="S14" s="1">
        <f>PEARSON('dane po Vs'!S3:S30,'dane po Vs'!$N$3:$N$30)</f>
        <v>0.11716978561987983</v>
      </c>
      <c r="T14" s="1">
        <f>PEARSON('dane po Vs'!T3:T30,'dane po Vs'!$N$3:$N$30)</f>
        <v>0.18768979197132138</v>
      </c>
      <c r="U14" s="1">
        <f>PEARSON('dane po Vs'!U3:U30,'dane po Vs'!$N$3:$N$30)</f>
        <v>-0.21133438863537035</v>
      </c>
      <c r="V14" s="1">
        <f>PEARSON('dane po Vs'!V3:V30,'dane po Vs'!$N$3:$N$30)</f>
        <v>3.8044256497477757E-3</v>
      </c>
      <c r="W14" s="1">
        <f>PEARSON('dane po Vs'!W3:W30,'dane po Vs'!$N$3:$N$30)</f>
        <v>0.19921821581748889</v>
      </c>
      <c r="X14" s="1">
        <f>PEARSON('dane po Vs'!X3:X30,'dane po Vs'!$N$3:$N$30)</f>
        <v>8.9419285011211727E-2</v>
      </c>
      <c r="Y14" s="1">
        <f>PEARSON('dane po Vs'!Y3:Y30,'dane po Vs'!$N$3:$N$30)</f>
        <v>-5.9812008847109466E-2</v>
      </c>
      <c r="Z14" s="1"/>
      <c r="AA14" s="1" t="str">
        <f t="shared" si="4"/>
        <v>X16</v>
      </c>
      <c r="AB14" s="1">
        <f t="shared" si="7"/>
        <v>0</v>
      </c>
      <c r="AC14" s="1">
        <f t="shared" si="5"/>
        <v>0</v>
      </c>
      <c r="AD14" s="1">
        <f t="shared" si="5"/>
        <v>0</v>
      </c>
      <c r="AE14" s="1">
        <f t="shared" si="5"/>
        <v>0</v>
      </c>
      <c r="AF14" s="1">
        <f t="shared" si="5"/>
        <v>0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1</v>
      </c>
      <c r="AO14" s="1">
        <f t="shared" si="5"/>
        <v>0.18487627292323078</v>
      </c>
      <c r="AP14" s="1">
        <f t="shared" si="5"/>
        <v>0.60558464074428364</v>
      </c>
      <c r="AQ14" s="1">
        <f t="shared" si="5"/>
        <v>0.25135516716923573</v>
      </c>
      <c r="AR14" s="1">
        <f t="shared" si="5"/>
        <v>7.125435771533907E-2</v>
      </c>
      <c r="AS14" s="1">
        <f t="shared" si="5"/>
        <v>0.11716978561987983</v>
      </c>
      <c r="AT14" s="1">
        <f t="shared" si="5"/>
        <v>0.18768979197132138</v>
      </c>
      <c r="AU14" s="1">
        <f t="shared" si="6"/>
        <v>0.21133438863537035</v>
      </c>
      <c r="AV14" s="1">
        <f t="shared" si="6"/>
        <v>3.8044256497477757E-3</v>
      </c>
      <c r="AW14" s="1">
        <f t="shared" si="6"/>
        <v>0.19921821581748889</v>
      </c>
      <c r="AX14" s="1">
        <f t="shared" si="6"/>
        <v>8.9419285011211727E-2</v>
      </c>
      <c r="AY14" s="1">
        <f t="shared" si="6"/>
        <v>5.9812008847109466E-2</v>
      </c>
    </row>
    <row r="15" spans="1:51" x14ac:dyDescent="0.2">
      <c r="A15" t="str">
        <f>O1</f>
        <v>X17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1.0000000000000002</v>
      </c>
      <c r="P15" s="1">
        <f>PEARSON('dane po Vs'!P3:P30,'dane po Vs'!$O$3:$O$30)</f>
        <v>-0.22153897879327117</v>
      </c>
      <c r="Q15" s="1">
        <f>PEARSON('dane po Vs'!Q3:Q30,'dane po Vs'!$O$3:$O$30)</f>
        <v>0.11620174160412024</v>
      </c>
      <c r="R15" s="1">
        <f>PEARSON('dane po Vs'!R3:R30,'dane po Vs'!$O$3:$O$30)</f>
        <v>-0.22461455991431542</v>
      </c>
      <c r="S15" s="1">
        <f>PEARSON('dane po Vs'!S3:S30,'dane po Vs'!$O$3:$O$30)</f>
        <v>-0.26499168805176798</v>
      </c>
      <c r="T15" s="1">
        <f>PEARSON('dane po Vs'!T3:T30,'dane po Vs'!$O$3:$O$30)</f>
        <v>-2.6021084367500072E-2</v>
      </c>
      <c r="U15" s="1">
        <f>PEARSON('dane po Vs'!U3:U30,'dane po Vs'!$O$3:$O$30)</f>
        <v>0.25987253480860495</v>
      </c>
      <c r="V15" s="1">
        <f>PEARSON('dane po Vs'!V3:V30,'dane po Vs'!$O$3:$O$30)</f>
        <v>2.4458150632495172E-3</v>
      </c>
      <c r="W15" s="1">
        <f>PEARSON('dane po Vs'!W3:W30,'dane po Vs'!$O$3:$O$30)</f>
        <v>9.0152710829250915E-2</v>
      </c>
      <c r="X15" s="1">
        <f>PEARSON('dane po Vs'!X3:X30,'dane po Vs'!$O$3:$O$30)</f>
        <v>3.7237052158766056E-2</v>
      </c>
      <c r="Y15" s="1">
        <f>PEARSON('dane po Vs'!Y3:Y30,'dane po Vs'!$O$3:$O$30)</f>
        <v>0.30174218984504608</v>
      </c>
      <c r="Z15" s="1"/>
      <c r="AA15" s="1" t="str">
        <f t="shared" si="4"/>
        <v>X17</v>
      </c>
      <c r="AB15" s="1">
        <f t="shared" si="7"/>
        <v>0</v>
      </c>
      <c r="AC15" s="1">
        <f t="shared" si="5"/>
        <v>0</v>
      </c>
      <c r="AD15" s="1">
        <f t="shared" si="5"/>
        <v>0</v>
      </c>
      <c r="AE15" s="1">
        <f t="shared" si="5"/>
        <v>0</v>
      </c>
      <c r="AF15" s="1">
        <f t="shared" si="5"/>
        <v>0</v>
      </c>
      <c r="AG15" s="1">
        <f t="shared" si="5"/>
        <v>0</v>
      </c>
      <c r="AH15" s="1">
        <f t="shared" si="5"/>
        <v>0</v>
      </c>
      <c r="AI15" s="1">
        <f t="shared" si="5"/>
        <v>0</v>
      </c>
      <c r="AJ15" s="1">
        <f t="shared" si="5"/>
        <v>0</v>
      </c>
      <c r="AK15" s="1">
        <f t="shared" si="5"/>
        <v>0</v>
      </c>
      <c r="AL15" s="1">
        <f t="shared" si="5"/>
        <v>0</v>
      </c>
      <c r="AM15" s="1">
        <f t="shared" si="5"/>
        <v>0</v>
      </c>
      <c r="AN15" s="1">
        <f t="shared" si="5"/>
        <v>0</v>
      </c>
      <c r="AO15" s="1">
        <f t="shared" si="5"/>
        <v>1.0000000000000002</v>
      </c>
      <c r="AP15" s="1">
        <f t="shared" si="5"/>
        <v>0.22153897879327117</v>
      </c>
      <c r="AQ15" s="1">
        <f t="shared" si="5"/>
        <v>0.11620174160412024</v>
      </c>
      <c r="AR15" s="1">
        <f t="shared" si="5"/>
        <v>0.22461455991431542</v>
      </c>
      <c r="AS15" s="1">
        <f t="shared" si="5"/>
        <v>0.26499168805176798</v>
      </c>
      <c r="AT15" s="1">
        <f t="shared" si="5"/>
        <v>2.6021084367500072E-2</v>
      </c>
      <c r="AU15" s="1">
        <f t="shared" si="6"/>
        <v>0.25987253480860495</v>
      </c>
      <c r="AV15" s="1">
        <f t="shared" si="6"/>
        <v>2.4458150632495172E-3</v>
      </c>
      <c r="AW15" s="1">
        <f t="shared" si="6"/>
        <v>9.0152710829250915E-2</v>
      </c>
      <c r="AX15" s="1">
        <f t="shared" si="6"/>
        <v>3.7237052158766056E-2</v>
      </c>
      <c r="AY15" s="1">
        <f t="shared" si="6"/>
        <v>0.30174218984504608</v>
      </c>
    </row>
    <row r="16" spans="1:51" x14ac:dyDescent="0.2">
      <c r="A16" t="str">
        <f>P1</f>
        <v>X18</v>
      </c>
      <c r="B16" s="1"/>
      <c r="C16" s="1"/>
      <c r="D16" s="1"/>
      <c r="E16" s="1"/>
      <c r="F16" s="1"/>
      <c r="G16" s="1"/>
      <c r="P16" s="1">
        <f>PEARSON('dane po Vs'!P3:P30,'dane po Vs'!$P$3:$P$30)</f>
        <v>1</v>
      </c>
      <c r="Q16" s="1">
        <f>PEARSON('dane po Vs'!Q3:Q30,'dane po Vs'!$P$3:$P$30)</f>
        <v>-0.10910812876979485</v>
      </c>
      <c r="R16" s="1">
        <f>PEARSON('dane po Vs'!R3:R30,'dane po Vs'!$P$3:$P$30)</f>
        <v>-0.15193877823658941</v>
      </c>
      <c r="S16" s="1">
        <f>PEARSON('dane po Vs'!S3:S30,'dane po Vs'!$P$3:$P$30)</f>
        <v>-5.1777893080735299E-2</v>
      </c>
      <c r="T16" s="1">
        <f>PEARSON('dane po Vs'!T3:T30,'dane po Vs'!$P$3:$P$30)</f>
        <v>0.21226347114106109</v>
      </c>
      <c r="U16" s="1">
        <f>PEARSON('dane po Vs'!U3:U30,'dane po Vs'!$P$3:$P$30)</f>
        <v>-9.5407646342611119E-2</v>
      </c>
      <c r="V16" s="1">
        <f>PEARSON('dane po Vs'!V3:V30,'dane po Vs'!$P$3:$P$30)</f>
        <v>3.8264863869485667E-2</v>
      </c>
      <c r="W16" s="1">
        <f>PEARSON('dane po Vs'!W3:W30,'dane po Vs'!$P$3:$P$30)</f>
        <v>8.5473018251629021E-2</v>
      </c>
      <c r="X16" s="1">
        <f>PEARSON('dane po Vs'!X3:X30,'dane po Vs'!$P$3:$P$30)</f>
        <v>-0.3475840222920013</v>
      </c>
      <c r="Y16" s="1">
        <f>PEARSON('dane po Vs'!Y3:Y30,'dane po Vs'!$P$3:$P$30)</f>
        <v>-4.0891648833699043E-2</v>
      </c>
      <c r="Z16" s="1"/>
      <c r="AA16" s="1" t="str">
        <f t="shared" si="4"/>
        <v>X18</v>
      </c>
      <c r="AB16" s="1">
        <f t="shared" si="7"/>
        <v>0</v>
      </c>
      <c r="AC16" s="1">
        <f t="shared" si="5"/>
        <v>0</v>
      </c>
      <c r="AD16" s="1">
        <f t="shared" si="5"/>
        <v>0</v>
      </c>
      <c r="AE16" s="1">
        <f t="shared" si="5"/>
        <v>0</v>
      </c>
      <c r="AF16" s="1">
        <f t="shared" ref="AF16:AF25" si="8">ABS(F16)</f>
        <v>0</v>
      </c>
      <c r="AG16" s="1">
        <f t="shared" ref="AG16:AG25" si="9">ABS(G16)</f>
        <v>0</v>
      </c>
      <c r="AH16" s="1">
        <f t="shared" ref="AH16:AH25" si="10">ABS(H16)</f>
        <v>0</v>
      </c>
      <c r="AI16" s="1">
        <f t="shared" ref="AI16:AI25" si="11">ABS(I16)</f>
        <v>0</v>
      </c>
      <c r="AJ16" s="1">
        <f t="shared" ref="AJ16:AJ25" si="12">ABS(J16)</f>
        <v>0</v>
      </c>
      <c r="AK16" s="1">
        <f t="shared" ref="AK16:AK25" si="13">ABS(K16)</f>
        <v>0</v>
      </c>
      <c r="AL16" s="1">
        <f t="shared" ref="AL16:AL25" si="14">ABS(L16)</f>
        <v>0</v>
      </c>
      <c r="AM16" s="1">
        <f t="shared" ref="AM16:AM25" si="15">ABS(M16)</f>
        <v>0</v>
      </c>
      <c r="AN16" s="1">
        <f t="shared" ref="AN16:AN25" si="16">ABS(N16)</f>
        <v>0</v>
      </c>
      <c r="AO16" s="1">
        <f t="shared" ref="AO16:AO25" si="17">ABS(O16)</f>
        <v>0</v>
      </c>
      <c r="AP16" s="1">
        <f t="shared" ref="AP16:AP25" si="18">ABS(P16)</f>
        <v>1</v>
      </c>
      <c r="AQ16" s="1">
        <f t="shared" ref="AQ16:AQ25" si="19">ABS(Q16)</f>
        <v>0.10910812876979485</v>
      </c>
      <c r="AR16" s="1">
        <f t="shared" ref="AR16:AR25" si="20">ABS(R16)</f>
        <v>0.15193877823658941</v>
      </c>
      <c r="AS16" s="1">
        <f t="shared" ref="AS16:AS25" si="21">ABS(S16)</f>
        <v>5.1777893080735299E-2</v>
      </c>
      <c r="AT16" s="1">
        <f t="shared" ref="AT16:AT25" si="22">ABS(T16)</f>
        <v>0.21226347114106109</v>
      </c>
      <c r="AU16" s="1">
        <f t="shared" si="6"/>
        <v>9.5407646342611119E-2</v>
      </c>
      <c r="AV16" s="1">
        <f t="shared" si="6"/>
        <v>3.8264863869485667E-2</v>
      </c>
      <c r="AW16" s="1">
        <f t="shared" si="6"/>
        <v>8.5473018251629021E-2</v>
      </c>
      <c r="AX16" s="1">
        <f t="shared" si="6"/>
        <v>0.3475840222920013</v>
      </c>
      <c r="AY16" s="1">
        <f t="shared" si="6"/>
        <v>4.0891648833699043E-2</v>
      </c>
    </row>
    <row r="17" spans="1:51" x14ac:dyDescent="0.2">
      <c r="A17" t="str">
        <f>Q1</f>
        <v>X19</v>
      </c>
      <c r="B17" s="1"/>
      <c r="C17" s="1"/>
      <c r="D17" s="1"/>
      <c r="E17" s="1"/>
      <c r="F17" s="1"/>
      <c r="G17" s="1"/>
      <c r="Q17" s="1">
        <f>PEARSON('dane po Vs'!Q3:Q30,'dane po Vs'!$Q$3:$Q$30)</f>
        <v>1.0000000000000002</v>
      </c>
      <c r="R17" s="1">
        <f>PEARSON('dane po Vs'!R3:R30,'dane po Vs'!$Q$3:$Q$30)</f>
        <v>7.2043337560177778E-2</v>
      </c>
      <c r="S17" s="1">
        <f>PEARSON('dane po Vs'!S3:S30,'dane po Vs'!$Q$3:$Q$30)</f>
        <v>-8.8289192715772916E-2</v>
      </c>
      <c r="T17" s="1">
        <f>PEARSON('dane po Vs'!T3:T30,'dane po Vs'!$Q$3:$Q$30)</f>
        <v>0.16841379953682054</v>
      </c>
      <c r="U17" s="1">
        <f>PEARSON('dane po Vs'!U3:U30,'dane po Vs'!$Q$3:$Q$30)</f>
        <v>0.1251960899384417</v>
      </c>
      <c r="V17" s="1">
        <f>PEARSON('dane po Vs'!V3:V30,'dane po Vs'!$Q$3:$Q$30)</f>
        <v>0.45162890701111308</v>
      </c>
      <c r="W17" s="1">
        <f>PEARSON('dane po Vs'!W3:W30,'dane po Vs'!$Q$3:$Q$30)</f>
        <v>-0.30450029817051744</v>
      </c>
      <c r="X17" s="1">
        <f>PEARSON('dane po Vs'!X3:X30,'dane po Vs'!$Q$3:$Q$30)</f>
        <v>-0.25494606302450762</v>
      </c>
      <c r="Y17" s="1">
        <f>PEARSON('dane po Vs'!Y3:Y30,'dane po Vs'!$Q$3:$Q$30)</f>
        <v>-5.4332905618480441E-3</v>
      </c>
      <c r="Z17" s="1"/>
      <c r="AA17" s="1" t="str">
        <f t="shared" si="4"/>
        <v>X19</v>
      </c>
      <c r="AB17" s="1">
        <f t="shared" si="7"/>
        <v>0</v>
      </c>
      <c r="AC17" s="1">
        <f t="shared" ref="AC17:AC25" si="23">ABS(C17)</f>
        <v>0</v>
      </c>
      <c r="AD17" s="1">
        <f t="shared" ref="AD17:AD25" si="24">ABS(D17)</f>
        <v>0</v>
      </c>
      <c r="AE17" s="1">
        <f t="shared" ref="AE17:AE25" si="25">ABS(E17)</f>
        <v>0</v>
      </c>
      <c r="AF17" s="1">
        <f t="shared" si="8"/>
        <v>0</v>
      </c>
      <c r="AG17" s="1">
        <f t="shared" si="9"/>
        <v>0</v>
      </c>
      <c r="AH17" s="1">
        <f t="shared" si="10"/>
        <v>0</v>
      </c>
      <c r="AI17" s="1">
        <f t="shared" si="11"/>
        <v>0</v>
      </c>
      <c r="AJ17" s="1">
        <f t="shared" si="12"/>
        <v>0</v>
      </c>
      <c r="AK17" s="1">
        <f t="shared" si="13"/>
        <v>0</v>
      </c>
      <c r="AL17" s="1">
        <f t="shared" si="14"/>
        <v>0</v>
      </c>
      <c r="AM17" s="1">
        <f t="shared" si="15"/>
        <v>0</v>
      </c>
      <c r="AN17" s="1">
        <f t="shared" si="16"/>
        <v>0</v>
      </c>
      <c r="AO17" s="1">
        <f t="shared" si="17"/>
        <v>0</v>
      </c>
      <c r="AP17" s="1">
        <f t="shared" si="18"/>
        <v>0</v>
      </c>
      <c r="AQ17" s="1">
        <f t="shared" si="19"/>
        <v>1.0000000000000002</v>
      </c>
      <c r="AR17" s="1">
        <f t="shared" si="20"/>
        <v>7.2043337560177778E-2</v>
      </c>
      <c r="AS17" s="1">
        <f t="shared" si="21"/>
        <v>8.8289192715772916E-2</v>
      </c>
      <c r="AT17" s="1">
        <f t="shared" si="22"/>
        <v>0.16841379953682054</v>
      </c>
      <c r="AU17" s="1">
        <f t="shared" si="6"/>
        <v>0.1251960899384417</v>
      </c>
      <c r="AV17" s="1">
        <f t="shared" si="6"/>
        <v>0.45162890701111308</v>
      </c>
      <c r="AW17" s="1">
        <f t="shared" si="6"/>
        <v>0.30450029817051744</v>
      </c>
      <c r="AX17" s="1">
        <f t="shared" si="6"/>
        <v>0.25494606302450762</v>
      </c>
      <c r="AY17" s="1">
        <f t="shared" si="6"/>
        <v>5.4332905618480441E-3</v>
      </c>
    </row>
    <row r="18" spans="1:51" x14ac:dyDescent="0.2">
      <c r="A18" t="str">
        <f>R1</f>
        <v>X20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>
        <f>PEARSON('dane po Vs'!R3:R30,'dane po Vs'!$R$3:$R$30)</f>
        <v>1.0000000000000002</v>
      </c>
      <c r="S18" s="1">
        <f>PEARSON('dane po Vs'!S3:S30,'dane po Vs'!$R$3:$R$30)</f>
        <v>0.20186137575099103</v>
      </c>
      <c r="T18" s="1">
        <f>PEARSON('dane po Vs'!T3:T30,'dane po Vs'!$R$3:$R$30)</f>
        <v>-0.3500651374342213</v>
      </c>
      <c r="U18" s="1">
        <f>PEARSON('dane po Vs'!U3:U30,'dane po Vs'!$R$3:$R$30)</f>
        <v>5.4918703509511453E-2</v>
      </c>
      <c r="V18" s="1">
        <f>PEARSON('dane po Vs'!V3:V30,'dane po Vs'!$R$3:$R$30)</f>
        <v>0.32143251321600896</v>
      </c>
      <c r="W18" s="1">
        <f>PEARSON('dane po Vs'!W3:W30,'dane po Vs'!$R$3:$R$30)</f>
        <v>-0.11884272303049453</v>
      </c>
      <c r="X18" s="1">
        <f>PEARSON('dane po Vs'!X3:X30,'dane po Vs'!$R$3:$R$30)</f>
        <v>0.25436985802197309</v>
      </c>
      <c r="Y18" s="1">
        <f>PEARSON('dane po Vs'!Y3:Y30,'dane po Vs'!$R$3:$R$30)</f>
        <v>9.3710397642174245E-2</v>
      </c>
      <c r="Z18" s="1"/>
      <c r="AA18" s="1" t="str">
        <f t="shared" si="4"/>
        <v>X20</v>
      </c>
      <c r="AB18" s="1">
        <f t="shared" si="7"/>
        <v>0</v>
      </c>
      <c r="AC18" s="1">
        <f t="shared" si="23"/>
        <v>0</v>
      </c>
      <c r="AD18" s="1">
        <f t="shared" si="24"/>
        <v>0</v>
      </c>
      <c r="AE18" s="1">
        <f t="shared" si="25"/>
        <v>0</v>
      </c>
      <c r="AF18" s="1">
        <f t="shared" si="8"/>
        <v>0</v>
      </c>
      <c r="AG18" s="1">
        <f t="shared" si="9"/>
        <v>0</v>
      </c>
      <c r="AH18" s="1">
        <f t="shared" si="10"/>
        <v>0</v>
      </c>
      <c r="AI18" s="1">
        <f t="shared" si="11"/>
        <v>0</v>
      </c>
      <c r="AJ18" s="1">
        <f t="shared" si="12"/>
        <v>0</v>
      </c>
      <c r="AK18" s="1">
        <f t="shared" si="13"/>
        <v>0</v>
      </c>
      <c r="AL18" s="1">
        <f t="shared" si="14"/>
        <v>0</v>
      </c>
      <c r="AM18" s="1">
        <f t="shared" si="15"/>
        <v>0</v>
      </c>
      <c r="AN18" s="1">
        <f t="shared" si="16"/>
        <v>0</v>
      </c>
      <c r="AO18" s="1">
        <f t="shared" si="17"/>
        <v>0</v>
      </c>
      <c r="AP18" s="1">
        <f t="shared" si="18"/>
        <v>0</v>
      </c>
      <c r="AQ18" s="1">
        <f t="shared" si="19"/>
        <v>0</v>
      </c>
      <c r="AR18" s="1">
        <f t="shared" si="20"/>
        <v>1.0000000000000002</v>
      </c>
      <c r="AS18" s="1">
        <f t="shared" si="21"/>
        <v>0.20186137575099103</v>
      </c>
      <c r="AT18" s="1">
        <f t="shared" si="22"/>
        <v>0.3500651374342213</v>
      </c>
      <c r="AU18" s="1">
        <f t="shared" ref="AU18:AU25" si="26">ABS(U18)</f>
        <v>5.4918703509511453E-2</v>
      </c>
      <c r="AV18" s="1">
        <f t="shared" ref="AV18:AV25" si="27">ABS(V18)</f>
        <v>0.32143251321600896</v>
      </c>
      <c r="AW18" s="1">
        <f t="shared" ref="AW18:AW25" si="28">ABS(W18)</f>
        <v>0.11884272303049453</v>
      </c>
      <c r="AX18" s="1">
        <f t="shared" ref="AX18:AX25" si="29">ABS(X18)</f>
        <v>0.25436985802197309</v>
      </c>
      <c r="AY18" s="1">
        <f t="shared" ref="AY18:AY25" si="30">ABS(Y18)</f>
        <v>9.3710397642174245E-2</v>
      </c>
    </row>
    <row r="19" spans="1:51" x14ac:dyDescent="0.2">
      <c r="A19" t="str">
        <f>S1</f>
        <v>X21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S19" s="1">
        <f>PEARSON('dane po Vs'!S3:S30,'dane po Vs'!$S$3:$S$30)</f>
        <v>1.0000000000000002</v>
      </c>
      <c r="T19" s="1">
        <f>PEARSON('dane po Vs'!T3:T30,'dane po Vs'!$S$3:$S$30)</f>
        <v>0.14193801930399316</v>
      </c>
      <c r="U19" s="1">
        <f>PEARSON('dane po Vs'!U3:U30,'dane po Vs'!$S$3:$S$30)</f>
        <v>-0.29126443444156125</v>
      </c>
      <c r="V19" s="1">
        <f>PEARSON('dane po Vs'!V3:V30,'dane po Vs'!$S$3:$S$30)</f>
        <v>-0.18774313089906011</v>
      </c>
      <c r="W19" s="1">
        <f>PEARSON('dane po Vs'!W3:W30,'dane po Vs'!$S$3:$S$30)</f>
        <v>-0.36362654354030582</v>
      </c>
      <c r="X19" s="1">
        <f>PEARSON('dane po Vs'!X3:X30,'dane po Vs'!$S$3:$S$30)</f>
        <v>-0.11460494770214556</v>
      </c>
      <c r="Y19" s="1">
        <f>PEARSON('dane po Vs'!Y3:Y30,'dane po Vs'!$S$3:$S$30)</f>
        <v>-0.2364520610948429</v>
      </c>
      <c r="Z19" s="1"/>
      <c r="AA19" s="1" t="str">
        <f t="shared" si="4"/>
        <v>X21</v>
      </c>
      <c r="AB19" s="1">
        <f t="shared" si="7"/>
        <v>0</v>
      </c>
      <c r="AC19" s="1">
        <f t="shared" si="23"/>
        <v>0</v>
      </c>
      <c r="AD19" s="1">
        <f t="shared" si="24"/>
        <v>0</v>
      </c>
      <c r="AE19" s="1">
        <f t="shared" si="25"/>
        <v>0</v>
      </c>
      <c r="AF19" s="1">
        <f t="shared" si="8"/>
        <v>0</v>
      </c>
      <c r="AG19" s="1">
        <f t="shared" si="9"/>
        <v>0</v>
      </c>
      <c r="AH19" s="1">
        <f t="shared" si="10"/>
        <v>0</v>
      </c>
      <c r="AI19" s="1">
        <f t="shared" si="11"/>
        <v>0</v>
      </c>
      <c r="AJ19" s="1">
        <f t="shared" si="12"/>
        <v>0</v>
      </c>
      <c r="AK19" s="1">
        <f t="shared" si="13"/>
        <v>0</v>
      </c>
      <c r="AL19" s="1">
        <f t="shared" si="14"/>
        <v>0</v>
      </c>
      <c r="AM19" s="1">
        <f t="shared" si="15"/>
        <v>0</v>
      </c>
      <c r="AN19" s="1">
        <f t="shared" si="16"/>
        <v>0</v>
      </c>
      <c r="AO19" s="1">
        <f t="shared" si="17"/>
        <v>0</v>
      </c>
      <c r="AP19" s="1">
        <f t="shared" si="18"/>
        <v>0</v>
      </c>
      <c r="AQ19" s="1">
        <f t="shared" si="19"/>
        <v>0</v>
      </c>
      <c r="AR19" s="1">
        <f t="shared" si="20"/>
        <v>0</v>
      </c>
      <c r="AS19" s="1">
        <f t="shared" si="21"/>
        <v>1.0000000000000002</v>
      </c>
      <c r="AT19" s="1">
        <f t="shared" si="22"/>
        <v>0.14193801930399316</v>
      </c>
      <c r="AU19" s="1">
        <f t="shared" si="26"/>
        <v>0.29126443444156125</v>
      </c>
      <c r="AV19" s="1">
        <f t="shared" si="27"/>
        <v>0.18774313089906011</v>
      </c>
      <c r="AW19" s="1">
        <f t="shared" si="28"/>
        <v>0.36362654354030582</v>
      </c>
      <c r="AX19" s="1">
        <f t="shared" si="29"/>
        <v>0.11460494770214556</v>
      </c>
      <c r="AY19" s="1">
        <f t="shared" si="30"/>
        <v>0.2364520610948429</v>
      </c>
    </row>
    <row r="20" spans="1:51" x14ac:dyDescent="0.2">
      <c r="A20" t="str">
        <f>T1</f>
        <v>X22</v>
      </c>
      <c r="J20" s="1"/>
      <c r="T20" s="1">
        <f>PEARSON('dane po Vs'!T3:T30,'dane po Vs'!$T$3:$T$30)</f>
        <v>1.0000000000000002</v>
      </c>
      <c r="U20" s="1">
        <f>PEARSON('dane po Vs'!U3:U30,'dane po Vs'!$T$3:$T$30)</f>
        <v>0.29655596516808214</v>
      </c>
      <c r="V20" s="1">
        <f>PEARSON('dane po Vs'!V3:V30,'dane po Vs'!$T$3:$T$30)</f>
        <v>0.213768366199658</v>
      </c>
      <c r="W20" s="1">
        <f>PEARSON('dane po Vs'!W3:W30,'dane po Vs'!$T$3:$T$30)</f>
        <v>-0.45585998896030255</v>
      </c>
      <c r="X20" s="1">
        <f>PEARSON('dane po Vs'!X3:X30,'dane po Vs'!$T$3:$T$30)</f>
        <v>-0.63911439200610443</v>
      </c>
      <c r="Y20" s="1">
        <f>PEARSON('dane po Vs'!Y3:Y30,'dane po Vs'!$T$3:$T$30)</f>
        <v>0.28278083017949862</v>
      </c>
      <c r="Z20" s="1"/>
      <c r="AA20" s="1" t="str">
        <f t="shared" si="4"/>
        <v>X22</v>
      </c>
      <c r="AB20" s="1">
        <f t="shared" si="7"/>
        <v>0</v>
      </c>
      <c r="AC20" s="1">
        <f t="shared" si="23"/>
        <v>0</v>
      </c>
      <c r="AD20" s="1">
        <f t="shared" si="24"/>
        <v>0</v>
      </c>
      <c r="AE20" s="1">
        <f t="shared" si="25"/>
        <v>0</v>
      </c>
      <c r="AF20" s="1">
        <f t="shared" si="8"/>
        <v>0</v>
      </c>
      <c r="AG20" s="1">
        <f t="shared" si="9"/>
        <v>0</v>
      </c>
      <c r="AH20" s="1">
        <f t="shared" si="10"/>
        <v>0</v>
      </c>
      <c r="AI20" s="1">
        <f t="shared" si="11"/>
        <v>0</v>
      </c>
      <c r="AJ20" s="1">
        <f t="shared" si="12"/>
        <v>0</v>
      </c>
      <c r="AK20" s="1">
        <f t="shared" si="13"/>
        <v>0</v>
      </c>
      <c r="AL20" s="1">
        <f t="shared" si="14"/>
        <v>0</v>
      </c>
      <c r="AM20" s="1">
        <f t="shared" si="15"/>
        <v>0</v>
      </c>
      <c r="AN20" s="1">
        <f t="shared" si="16"/>
        <v>0</v>
      </c>
      <c r="AO20" s="1">
        <f t="shared" si="17"/>
        <v>0</v>
      </c>
      <c r="AP20" s="1">
        <f t="shared" si="18"/>
        <v>0</v>
      </c>
      <c r="AQ20" s="1">
        <f t="shared" si="19"/>
        <v>0</v>
      </c>
      <c r="AR20" s="1">
        <f t="shared" si="20"/>
        <v>0</v>
      </c>
      <c r="AS20" s="1">
        <f t="shared" si="21"/>
        <v>0</v>
      </c>
      <c r="AT20" s="1">
        <f t="shared" si="22"/>
        <v>1.0000000000000002</v>
      </c>
      <c r="AU20" s="1">
        <f t="shared" si="26"/>
        <v>0.29655596516808214</v>
      </c>
      <c r="AV20" s="1">
        <f t="shared" si="27"/>
        <v>0.213768366199658</v>
      </c>
      <c r="AW20" s="1">
        <f t="shared" si="28"/>
        <v>0.45585998896030255</v>
      </c>
      <c r="AX20" s="1">
        <f t="shared" si="29"/>
        <v>0.63911439200610443</v>
      </c>
      <c r="AY20" s="1">
        <f t="shared" si="30"/>
        <v>0.28278083017949862</v>
      </c>
    </row>
    <row r="21" spans="1:51" x14ac:dyDescent="0.2">
      <c r="A21" t="str">
        <f>U1</f>
        <v>X23</v>
      </c>
      <c r="J21" s="1"/>
      <c r="U21" s="1">
        <f>PEARSON('dane po Vs'!U3:U30,'dane po Vs'!$U$3:$U$30)</f>
        <v>0.99999999999999989</v>
      </c>
      <c r="V21" s="1">
        <f>PEARSON('dane po Vs'!V3:V30,'dane po Vs'!$U$3:$U$30)</f>
        <v>0.530153393499464</v>
      </c>
      <c r="W21" s="1">
        <f>PEARSON('dane po Vs'!W3:W30,'dane po Vs'!$U$3:$U$30)</f>
        <v>-0.25676956816609692</v>
      </c>
      <c r="X21" s="1">
        <f>PEARSON('dane po Vs'!X3:X30,'dane po Vs'!$U$3:$U$30)</f>
        <v>-0.18227032229855372</v>
      </c>
      <c r="Y21" s="1">
        <f>PEARSON('dane po Vs'!Y3:Y30,'dane po Vs'!$U$3:$U$30)</f>
        <v>0.81018762293825264</v>
      </c>
      <c r="Z21" s="1"/>
      <c r="AA21" s="1" t="str">
        <f t="shared" si="4"/>
        <v>X23</v>
      </c>
      <c r="AB21" s="1">
        <f t="shared" si="7"/>
        <v>0</v>
      </c>
      <c r="AC21" s="1">
        <f t="shared" si="23"/>
        <v>0</v>
      </c>
      <c r="AD21" s="1">
        <f t="shared" si="24"/>
        <v>0</v>
      </c>
      <c r="AE21" s="1">
        <f t="shared" si="25"/>
        <v>0</v>
      </c>
      <c r="AF21" s="1">
        <f t="shared" si="8"/>
        <v>0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13"/>
        <v>0</v>
      </c>
      <c r="AL21" s="1">
        <f t="shared" si="14"/>
        <v>0</v>
      </c>
      <c r="AM21" s="1">
        <f t="shared" si="15"/>
        <v>0</v>
      </c>
      <c r="AN21" s="1">
        <f t="shared" si="16"/>
        <v>0</v>
      </c>
      <c r="AO21" s="1">
        <f t="shared" si="17"/>
        <v>0</v>
      </c>
      <c r="AP21" s="1">
        <f t="shared" si="18"/>
        <v>0</v>
      </c>
      <c r="AQ21" s="1">
        <f t="shared" si="19"/>
        <v>0</v>
      </c>
      <c r="AR21" s="1">
        <f t="shared" si="20"/>
        <v>0</v>
      </c>
      <c r="AS21" s="1">
        <f t="shared" si="21"/>
        <v>0</v>
      </c>
      <c r="AT21" s="1">
        <f t="shared" si="22"/>
        <v>0</v>
      </c>
      <c r="AU21" s="1">
        <f t="shared" si="26"/>
        <v>0.99999999999999989</v>
      </c>
      <c r="AV21" s="1">
        <f t="shared" si="27"/>
        <v>0.530153393499464</v>
      </c>
      <c r="AW21" s="1">
        <f t="shared" si="28"/>
        <v>0.25676956816609692</v>
      </c>
      <c r="AX21" s="1">
        <f t="shared" si="29"/>
        <v>0.18227032229855372</v>
      </c>
      <c r="AY21" s="1">
        <f t="shared" si="30"/>
        <v>0.81018762293825264</v>
      </c>
    </row>
    <row r="22" spans="1:51" x14ac:dyDescent="0.2">
      <c r="A22" t="str">
        <f>V1</f>
        <v>X24</v>
      </c>
      <c r="J22" s="1"/>
      <c r="V22" s="1">
        <f>PEARSON('dane po Vs'!V3:V30,'dane po Vs'!$V$3:$V$30)</f>
        <v>0.99999999999999978</v>
      </c>
      <c r="W22" s="1">
        <f>PEARSON('dane po Vs'!W3:W30,'dane po Vs'!$V$3:$V$30)</f>
        <v>-0.15928238710388609</v>
      </c>
      <c r="X22" s="1">
        <f>PEARSON('dane po Vs'!X3:X30,'dane po Vs'!$V$3:$V$30)</f>
        <v>-0.23477742339982877</v>
      </c>
      <c r="Y22" s="1">
        <f>PEARSON('dane po Vs'!Y3:Y30,'dane po Vs'!$V$3:$V$30)</f>
        <v>0.38744112370623396</v>
      </c>
      <c r="Z22" s="1"/>
      <c r="AA22" s="1" t="str">
        <f t="shared" si="4"/>
        <v>X24</v>
      </c>
      <c r="AB22" s="1">
        <f t="shared" si="7"/>
        <v>0</v>
      </c>
      <c r="AC22" s="1">
        <f t="shared" si="23"/>
        <v>0</v>
      </c>
      <c r="AD22" s="1">
        <f t="shared" si="24"/>
        <v>0</v>
      </c>
      <c r="AE22" s="1">
        <f t="shared" si="25"/>
        <v>0</v>
      </c>
      <c r="AF22" s="1">
        <f t="shared" si="8"/>
        <v>0</v>
      </c>
      <c r="AG22" s="1">
        <f t="shared" si="9"/>
        <v>0</v>
      </c>
      <c r="AH22" s="1">
        <f t="shared" si="10"/>
        <v>0</v>
      </c>
      <c r="AI22" s="1">
        <f t="shared" si="11"/>
        <v>0</v>
      </c>
      <c r="AJ22" s="1">
        <f t="shared" si="12"/>
        <v>0</v>
      </c>
      <c r="AK22" s="1">
        <f t="shared" si="13"/>
        <v>0</v>
      </c>
      <c r="AL22" s="1">
        <f t="shared" si="14"/>
        <v>0</v>
      </c>
      <c r="AM22" s="1">
        <f t="shared" si="15"/>
        <v>0</v>
      </c>
      <c r="AN22" s="1">
        <f t="shared" si="16"/>
        <v>0</v>
      </c>
      <c r="AO22" s="1">
        <f t="shared" si="17"/>
        <v>0</v>
      </c>
      <c r="AP22" s="1">
        <f t="shared" si="18"/>
        <v>0</v>
      </c>
      <c r="AQ22" s="1">
        <f t="shared" si="19"/>
        <v>0</v>
      </c>
      <c r="AR22" s="1">
        <f t="shared" si="20"/>
        <v>0</v>
      </c>
      <c r="AS22" s="1">
        <f t="shared" si="21"/>
        <v>0</v>
      </c>
      <c r="AT22" s="1">
        <f t="shared" si="22"/>
        <v>0</v>
      </c>
      <c r="AU22" s="1">
        <f t="shared" si="26"/>
        <v>0</v>
      </c>
      <c r="AV22" s="1">
        <f t="shared" si="27"/>
        <v>0.99999999999999978</v>
      </c>
      <c r="AW22" s="1">
        <f t="shared" si="28"/>
        <v>0.15928238710388609</v>
      </c>
      <c r="AX22" s="1">
        <f t="shared" si="29"/>
        <v>0.23477742339982877</v>
      </c>
      <c r="AY22" s="1">
        <f t="shared" si="30"/>
        <v>0.38744112370623396</v>
      </c>
    </row>
    <row r="23" spans="1:51" x14ac:dyDescent="0.2">
      <c r="A23" t="str">
        <f>W1</f>
        <v>X25</v>
      </c>
      <c r="J23" s="1"/>
      <c r="W23" s="1">
        <f>PEARSON('dane po Vs'!W3:W30,'dane po Vs'!$W$3:$W$30)</f>
        <v>1</v>
      </c>
      <c r="X23" s="1">
        <f>PEARSON('dane po Vs'!X3:X30,'dane po Vs'!$W$3:$W$30)</f>
        <v>0.43718961119860122</v>
      </c>
      <c r="Y23" s="1">
        <f>PEARSON('dane po Vs'!Y3:Y30,'dane po Vs'!$W$3:$W$30)</f>
        <v>-0.30128219153016228</v>
      </c>
      <c r="Z23" s="1"/>
      <c r="AA23" s="1" t="str">
        <f t="shared" si="4"/>
        <v>X25</v>
      </c>
      <c r="AB23" s="1">
        <f t="shared" si="7"/>
        <v>0</v>
      </c>
      <c r="AC23" s="1">
        <f t="shared" si="23"/>
        <v>0</v>
      </c>
      <c r="AD23" s="1">
        <f t="shared" si="24"/>
        <v>0</v>
      </c>
      <c r="AE23" s="1">
        <f t="shared" si="25"/>
        <v>0</v>
      </c>
      <c r="AF23" s="1">
        <f t="shared" si="8"/>
        <v>0</v>
      </c>
      <c r="AG23" s="1">
        <f t="shared" si="9"/>
        <v>0</v>
      </c>
      <c r="AH23" s="1">
        <f t="shared" si="10"/>
        <v>0</v>
      </c>
      <c r="AI23" s="1">
        <f t="shared" si="11"/>
        <v>0</v>
      </c>
      <c r="AJ23" s="1">
        <f t="shared" si="12"/>
        <v>0</v>
      </c>
      <c r="AK23" s="1">
        <f t="shared" si="13"/>
        <v>0</v>
      </c>
      <c r="AL23" s="1">
        <f t="shared" si="14"/>
        <v>0</v>
      </c>
      <c r="AM23" s="1">
        <f t="shared" si="15"/>
        <v>0</v>
      </c>
      <c r="AN23" s="1">
        <f t="shared" si="16"/>
        <v>0</v>
      </c>
      <c r="AO23" s="1">
        <f t="shared" si="17"/>
        <v>0</v>
      </c>
      <c r="AP23" s="1">
        <f t="shared" si="18"/>
        <v>0</v>
      </c>
      <c r="AQ23" s="1">
        <f t="shared" si="19"/>
        <v>0</v>
      </c>
      <c r="AR23" s="1">
        <f t="shared" si="20"/>
        <v>0</v>
      </c>
      <c r="AS23" s="1">
        <f t="shared" si="21"/>
        <v>0</v>
      </c>
      <c r="AT23" s="1">
        <f t="shared" si="22"/>
        <v>0</v>
      </c>
      <c r="AU23" s="1">
        <f t="shared" si="26"/>
        <v>0</v>
      </c>
      <c r="AV23" s="1">
        <f t="shared" si="27"/>
        <v>0</v>
      </c>
      <c r="AW23" s="1">
        <f t="shared" si="28"/>
        <v>1</v>
      </c>
      <c r="AX23" s="1">
        <f t="shared" si="29"/>
        <v>0.43718961119860122</v>
      </c>
      <c r="AY23" s="1">
        <f t="shared" si="30"/>
        <v>0.30128219153016228</v>
      </c>
    </row>
    <row r="24" spans="1:51" x14ac:dyDescent="0.2">
      <c r="A24" t="str">
        <f>X1</f>
        <v>X26</v>
      </c>
      <c r="J24" s="1"/>
      <c r="W24" s="1"/>
      <c r="X24" s="1">
        <f>PEARSON('dane po Vs'!X3:X30,'dane po Vs'!$X$3:$X$30)</f>
        <v>1</v>
      </c>
      <c r="Y24" s="1">
        <f>PEARSON('dane po Vs'!Y3:Y30,'dane po Vs'!$X$3:$X$30)</f>
        <v>-0.19414315328533879</v>
      </c>
      <c r="Z24" s="1"/>
      <c r="AA24" s="1" t="str">
        <f t="shared" si="4"/>
        <v>X26</v>
      </c>
      <c r="AB24" s="1">
        <f t="shared" si="7"/>
        <v>0</v>
      </c>
      <c r="AC24" s="1">
        <f t="shared" si="23"/>
        <v>0</v>
      </c>
      <c r="AD24" s="1">
        <f t="shared" si="24"/>
        <v>0</v>
      </c>
      <c r="AE24" s="1">
        <f t="shared" si="25"/>
        <v>0</v>
      </c>
      <c r="AF24" s="1">
        <f t="shared" si="8"/>
        <v>0</v>
      </c>
      <c r="AG24" s="1">
        <f t="shared" si="9"/>
        <v>0</v>
      </c>
      <c r="AH24" s="1">
        <f t="shared" si="10"/>
        <v>0</v>
      </c>
      <c r="AI24" s="1">
        <f t="shared" si="11"/>
        <v>0</v>
      </c>
      <c r="AJ24" s="1">
        <f t="shared" si="12"/>
        <v>0</v>
      </c>
      <c r="AK24" s="1">
        <f t="shared" si="13"/>
        <v>0</v>
      </c>
      <c r="AL24" s="1">
        <f t="shared" si="14"/>
        <v>0</v>
      </c>
      <c r="AM24" s="1">
        <f t="shared" si="15"/>
        <v>0</v>
      </c>
      <c r="AN24" s="1">
        <f t="shared" si="16"/>
        <v>0</v>
      </c>
      <c r="AO24" s="1">
        <f t="shared" si="17"/>
        <v>0</v>
      </c>
      <c r="AP24" s="1">
        <f t="shared" si="18"/>
        <v>0</v>
      </c>
      <c r="AQ24" s="1">
        <f t="shared" si="19"/>
        <v>0</v>
      </c>
      <c r="AR24" s="1">
        <f t="shared" si="20"/>
        <v>0</v>
      </c>
      <c r="AS24" s="1">
        <f t="shared" si="21"/>
        <v>0</v>
      </c>
      <c r="AT24" s="1">
        <f t="shared" si="22"/>
        <v>0</v>
      </c>
      <c r="AU24" s="1">
        <f t="shared" si="26"/>
        <v>0</v>
      </c>
      <c r="AV24" s="1">
        <f t="shared" si="27"/>
        <v>0</v>
      </c>
      <c r="AW24" s="1">
        <f t="shared" si="28"/>
        <v>0</v>
      </c>
      <c r="AX24" s="1">
        <f t="shared" si="29"/>
        <v>1</v>
      </c>
      <c r="AY24" s="1">
        <f t="shared" si="30"/>
        <v>0.19414315328533879</v>
      </c>
    </row>
    <row r="25" spans="1:51" x14ac:dyDescent="0.2">
      <c r="A25" t="str">
        <f>Y1</f>
        <v>X27</v>
      </c>
      <c r="J25" s="1"/>
      <c r="Y25" s="1">
        <f>PEARSON('dane po Vs'!Y3:Y30,'dane po Vs'!$Y$3:$Y$30)</f>
        <v>0.99999999999999978</v>
      </c>
      <c r="Z25" s="1"/>
      <c r="AA25" s="1" t="str">
        <f t="shared" si="4"/>
        <v>X27</v>
      </c>
      <c r="AB25" s="1">
        <f t="shared" si="7"/>
        <v>0</v>
      </c>
      <c r="AC25" s="1">
        <f t="shared" si="23"/>
        <v>0</v>
      </c>
      <c r="AD25" s="1">
        <f t="shared" si="24"/>
        <v>0</v>
      </c>
      <c r="AE25" s="1">
        <f t="shared" si="25"/>
        <v>0</v>
      </c>
      <c r="AF25" s="1">
        <f t="shared" si="8"/>
        <v>0</v>
      </c>
      <c r="AG25" s="1">
        <f t="shared" si="9"/>
        <v>0</v>
      </c>
      <c r="AH25" s="1">
        <f t="shared" si="10"/>
        <v>0</v>
      </c>
      <c r="AI25" s="1">
        <f t="shared" si="11"/>
        <v>0</v>
      </c>
      <c r="AJ25" s="1">
        <f t="shared" si="12"/>
        <v>0</v>
      </c>
      <c r="AK25" s="1">
        <f t="shared" si="13"/>
        <v>0</v>
      </c>
      <c r="AL25" s="1">
        <f t="shared" si="14"/>
        <v>0</v>
      </c>
      <c r="AM25" s="1">
        <f t="shared" si="15"/>
        <v>0</v>
      </c>
      <c r="AN25" s="1">
        <f t="shared" si="16"/>
        <v>0</v>
      </c>
      <c r="AO25" s="1">
        <f t="shared" si="17"/>
        <v>0</v>
      </c>
      <c r="AP25" s="1">
        <f t="shared" si="18"/>
        <v>0</v>
      </c>
      <c r="AQ25" s="1">
        <f t="shared" si="19"/>
        <v>0</v>
      </c>
      <c r="AR25" s="1">
        <f t="shared" si="20"/>
        <v>0</v>
      </c>
      <c r="AS25" s="1">
        <f t="shared" si="21"/>
        <v>0</v>
      </c>
      <c r="AT25" s="1">
        <f t="shared" si="22"/>
        <v>0</v>
      </c>
      <c r="AU25" s="1">
        <f t="shared" si="26"/>
        <v>0</v>
      </c>
      <c r="AV25" s="1">
        <f t="shared" si="27"/>
        <v>0</v>
      </c>
      <c r="AW25" s="1">
        <f t="shared" si="28"/>
        <v>0</v>
      </c>
      <c r="AX25" s="1">
        <f t="shared" si="29"/>
        <v>0</v>
      </c>
      <c r="AY25" s="1">
        <f t="shared" si="30"/>
        <v>0.99999999999999978</v>
      </c>
    </row>
    <row r="26" spans="1:51" x14ac:dyDescent="0.2">
      <c r="J26" s="1"/>
      <c r="AA26" s="1"/>
    </row>
    <row r="27" spans="1:51" x14ac:dyDescent="0.2">
      <c r="J27" s="1"/>
      <c r="AA27" s="1"/>
    </row>
    <row r="28" spans="1:51" x14ac:dyDescent="0.2">
      <c r="J28" s="1"/>
      <c r="AA28" s="1"/>
    </row>
    <row r="29" spans="1:51" x14ac:dyDescent="0.2">
      <c r="J29" s="1"/>
      <c r="AA29" s="1"/>
    </row>
    <row r="30" spans="1:51" x14ac:dyDescent="0.2">
      <c r="J30" s="1"/>
      <c r="AA30" s="1"/>
    </row>
  </sheetData>
  <phoneticPr fontId="0" type="noConversion"/>
  <conditionalFormatting sqref="AA1:AY25">
    <cfRule type="cellIs" dxfId="1" priority="2" operator="greaterThan">
      <formula>0.6</formula>
    </cfRule>
  </conditionalFormatting>
  <conditionalFormatting sqref="A1:Y25">
    <cfRule type="cellIs" dxfId="0" priority="1" operator="greaterThan">
      <formula>0.599999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2"/>
  <sheetViews>
    <sheetView tabSelected="1" zoomScale="80" zoomScaleNormal="8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AD35" sqref="AD35"/>
    </sheetView>
  </sheetViews>
  <sheetFormatPr defaultRowHeight="12.75" x14ac:dyDescent="0.2"/>
  <cols>
    <col min="1" max="1" width="13.85546875" style="8" customWidth="1"/>
    <col min="2" max="4" width="9.140625" style="8"/>
    <col min="5" max="13" width="9.140625" style="7"/>
    <col min="14" max="22" width="9.140625" style="8"/>
    <col min="23" max="24" width="9.140625" style="7"/>
    <col min="25" max="25" width="9.140625" style="8"/>
    <col min="26" max="26" width="9.7109375" style="8" bestFit="1" customWidth="1"/>
    <col min="27" max="16384" width="9.140625" style="8"/>
  </cols>
  <sheetData>
    <row r="1" spans="1:33" x14ac:dyDescent="0.2">
      <c r="B1" s="8" t="str">
        <f>'dane po Vs'!B1</f>
        <v>X1</v>
      </c>
      <c r="C1" s="8" t="str">
        <f>'dane po Vs'!C1</f>
        <v>X3</v>
      </c>
      <c r="D1" s="8" t="str">
        <f>'dane po Vs'!D1</f>
        <v>X5</v>
      </c>
      <c r="E1" s="7" t="str">
        <f>'dane po Vs'!E1</f>
        <v>X6</v>
      </c>
      <c r="F1" s="7" t="str">
        <f>'dane po Vs'!F1</f>
        <v>X7</v>
      </c>
      <c r="G1" s="7" t="str">
        <f>'dane po Vs'!G1</f>
        <v>X8</v>
      </c>
      <c r="H1" s="7" t="str">
        <f>'dane po Vs'!H1</f>
        <v>X10</v>
      </c>
      <c r="I1" s="7" t="str">
        <f>'dane po Vs'!I1</f>
        <v>X11</v>
      </c>
      <c r="J1" s="7" t="str">
        <f>'dane po Vs'!J1</f>
        <v>X12</v>
      </c>
      <c r="K1" s="7" t="str">
        <f>'dane po Vs'!K1</f>
        <v>X13</v>
      </c>
      <c r="L1" s="7" t="str">
        <f>'dane po Vs'!L1</f>
        <v>X14</v>
      </c>
      <c r="M1" s="7" t="str">
        <f>'dane po Vs'!M1</f>
        <v>X15</v>
      </c>
      <c r="N1" s="8" t="str">
        <f>'dane po Vs'!N1</f>
        <v>X16</v>
      </c>
      <c r="O1" s="8" t="str">
        <f>'dane po Vs'!O1</f>
        <v>X17</v>
      </c>
      <c r="P1" s="8" t="str">
        <f>'dane po Vs'!P1</f>
        <v>X18</v>
      </c>
      <c r="Q1" s="8" t="str">
        <f>'dane po Vs'!Q1</f>
        <v>X19</v>
      </c>
      <c r="R1" s="8" t="str">
        <f>'dane po Vs'!R1</f>
        <v>X20</v>
      </c>
      <c r="S1" s="8" t="str">
        <f>'dane po Vs'!S1</f>
        <v>X21</v>
      </c>
      <c r="T1" s="8" t="str">
        <f>'dane po Vs'!T1</f>
        <v>X22</v>
      </c>
      <c r="U1" s="8" t="str">
        <f>'dane po Vs'!U1</f>
        <v>X23</v>
      </c>
      <c r="V1" s="8" t="str">
        <f>'dane po Vs'!V1</f>
        <v>X24</v>
      </c>
      <c r="W1" s="7" t="str">
        <f>'dane po Vs'!W1</f>
        <v>X25</v>
      </c>
      <c r="X1" s="7" t="str">
        <f>'dane po Vs'!X1</f>
        <v>X26</v>
      </c>
      <c r="Y1" s="8" t="str">
        <f>'dane po Vs'!Y1</f>
        <v>X27</v>
      </c>
      <c r="Z1" s="8" t="s">
        <v>174</v>
      </c>
      <c r="AA1" s="8" t="s">
        <v>174</v>
      </c>
      <c r="AB1" s="8" t="s">
        <v>174</v>
      </c>
      <c r="AC1" s="8" t="s">
        <v>174</v>
      </c>
      <c r="AD1" s="8" t="s">
        <v>174</v>
      </c>
      <c r="AE1" s="8" t="s">
        <v>174</v>
      </c>
      <c r="AF1" s="8" t="s">
        <v>174</v>
      </c>
      <c r="AG1" s="8" t="s">
        <v>174</v>
      </c>
    </row>
    <row r="2" spans="1:33" x14ac:dyDescent="0.2">
      <c r="B2" s="8" t="str">
        <f>'dane po Vs'!B2</f>
        <v>Chroniony obszar lądowy (% powierzchni państwa)</v>
      </c>
      <c r="C2" s="8" t="str">
        <f>'dane po Vs'!C2</f>
        <v>Chroniona powierzchnia lasów (tys. ha)</v>
      </c>
      <c r="D2" s="8" t="str">
        <f>'dane po Vs'!D2</f>
        <v>Indeks wydajnosci zasobów (rok 2000=100)</v>
      </c>
      <c r="E2" s="7" t="str">
        <f>'dane po Vs'!E2</f>
        <v>Połowy w regionach rybackich (tys.ton)</v>
      </c>
      <c r="F2" s="7" t="str">
        <f>'dane po Vs'!F2</f>
        <v>Erozja gleby przez wodę (% powierzchni kraju)</v>
      </c>
      <c r="G2" s="7" t="str">
        <f>'dane po Vs'!G2</f>
        <v>Zależność energetyczna (%)</v>
      </c>
      <c r="H2" s="7" t="str">
        <f>'dane po Vs'!H2</f>
        <v>Emisja tlenków siarki (kg/osoba)</v>
      </c>
      <c r="I2" s="7" t="str">
        <f>'dane po Vs'!I2</f>
        <v>Emisja cząstek stałych (kg/osoba)</v>
      </c>
      <c r="J2" s="7" t="str">
        <f>'dane po Vs'!J2</f>
        <v>Zanieczyszczenie hałasem (% ludności)</v>
      </c>
      <c r="K2" s="7" t="str">
        <f>'dane po Vs'!K2</f>
        <v>Konsumpcja surowców (ton/osoba)</v>
      </c>
      <c r="L2" s="7" t="str">
        <f>'dane po Vs'!L2</f>
        <v>Zużycie nawozów (kg/ha)</v>
      </c>
      <c r="M2" s="7" t="str">
        <f>'dane po Vs'!M2</f>
        <v>Odpady komunalne (kg/osoba)</v>
      </c>
      <c r="N2" s="8" t="str">
        <f>'dane po Vs'!N2</f>
        <v>Odnawialna energia elektryczna (%konsumpcji prądu)</v>
      </c>
      <c r="O2" s="8" t="str">
        <f>'dane po Vs'!O2</f>
        <v>Krajowa konsumpcja biomasy (100 tys. ton ekwiwalentu oleju)</v>
      </c>
      <c r="P2" s="8" t="str">
        <f>'dane po Vs'!P2</f>
        <v>Uprawy ekologiczne (% użytków rolnych)</v>
      </c>
      <c r="Q2" s="8" t="str">
        <f>'dane po Vs'!Q2</f>
        <v>Odzysk odpadów (kg/osoba)</v>
      </c>
      <c r="R2" s="8" t="str">
        <f>'dane po Vs'!R2</f>
        <v>Wydatki na ochronę środoiwska (% PKB)</v>
      </c>
      <c r="S2" s="8" t="str">
        <f>'dane po Vs'!S2</f>
        <v>Dochody z podatków środoiwskowych (% PKB)</v>
      </c>
      <c r="T2" s="8" t="str">
        <f>'dane po Vs'!T2</f>
        <v>Indeks eko-innowacyjnosci (śr krajów UE=100)</v>
      </c>
      <c r="U2" s="8" t="str">
        <f>'dane po Vs'!U2</f>
        <v>Patenty związane z recyklingiem i surowcami wtórnymi  (liczba)</v>
      </c>
      <c r="V2" s="8" t="str">
        <f>'dane po Vs'!V2</f>
        <v>Wydatki publiczne na badania i rozwój dotyczące środowiska (% PKB)</v>
      </c>
      <c r="W2" s="7" t="str">
        <f>'dane po Vs'!W2</f>
        <v>Stopa bezrobocia ludzi młodych w wieku 15-24 lata, obliczona jako udział (%) w całkowitej populacji w tej samej grupie wiekowej</v>
      </c>
      <c r="X2" s="7" t="str">
        <f>'dane po Vs'!X2</f>
        <v>Osoby zagrożone ubóstwem lub wykluczeniem społecznym</v>
      </c>
      <c r="Y2" s="8" t="str">
        <f>'dane po Vs'!Y2</f>
        <v>Zatrudnienie w sektorze dóbr i usług środowiskowych (ekwiwalent pełnego czasu pracy ∙〖10〗^(-3); FTE)</v>
      </c>
      <c r="Z2" s="11" t="s">
        <v>64</v>
      </c>
      <c r="AA2" s="11" t="s">
        <v>65</v>
      </c>
      <c r="AB2" s="8" t="s">
        <v>63</v>
      </c>
      <c r="AC2" s="8" t="s">
        <v>65</v>
      </c>
      <c r="AD2" s="8" t="str">
        <f>AA2</f>
        <v>zi</v>
      </c>
      <c r="AE2" s="8" t="s">
        <v>115</v>
      </c>
      <c r="AF2" s="8" t="s">
        <v>118</v>
      </c>
      <c r="AG2" s="8" t="s">
        <v>119</v>
      </c>
    </row>
    <row r="3" spans="1:33" x14ac:dyDescent="0.2">
      <c r="A3" s="8" t="str">
        <f>'dane po Vs'!A3</f>
        <v>Austria</v>
      </c>
      <c r="B3" s="8">
        <f>'dane po Vs'!B3</f>
        <v>15</v>
      </c>
      <c r="C3" s="8">
        <f>'dane po Vs'!C3</f>
        <v>658.6</v>
      </c>
      <c r="D3" s="8">
        <f>'dane po Vs'!D3</f>
        <v>376</v>
      </c>
      <c r="E3" s="7">
        <f>'dane po Vs'!E3</f>
        <v>127.4</v>
      </c>
      <c r="F3" s="7">
        <f>'dane po Vs'!F3</f>
        <v>15.55</v>
      </c>
      <c r="G3" s="7">
        <f>'dane po Vs'!G3</f>
        <v>63.2</v>
      </c>
      <c r="H3" s="7">
        <f>'dane po Vs'!H3</f>
        <v>2</v>
      </c>
      <c r="I3" s="7">
        <f>'dane po Vs'!I3</f>
        <v>4</v>
      </c>
      <c r="J3" s="7">
        <f>'dane po Vs'!J3</f>
        <v>21</v>
      </c>
      <c r="K3" s="7">
        <f>'dane po Vs'!K3</f>
        <v>20.3</v>
      </c>
      <c r="L3" s="7">
        <f>'dane po Vs'!L3</f>
        <v>1</v>
      </c>
      <c r="M3" s="7">
        <f>'dane po Vs'!M3</f>
        <v>562</v>
      </c>
      <c r="N3" s="8">
        <f>'dane po Vs'!N3</f>
        <v>30.2</v>
      </c>
      <c r="O3" s="8">
        <f>'dane po Vs'!O3</f>
        <v>26.3</v>
      </c>
      <c r="P3" s="8">
        <f>'dane po Vs'!P3</f>
        <v>19.5</v>
      </c>
      <c r="Q3" s="8">
        <f>'dane po Vs'!Q3</f>
        <v>4866</v>
      </c>
      <c r="R3" s="8">
        <f>'dane po Vs'!R3</f>
        <v>0.31</v>
      </c>
      <c r="S3" s="8">
        <f>'dane po Vs'!S3</f>
        <v>2.34</v>
      </c>
      <c r="T3" s="8">
        <f>'dane po Vs'!T3</f>
        <v>127</v>
      </c>
      <c r="U3" s="8">
        <f>'dane po Vs'!U3</f>
        <v>7.06</v>
      </c>
      <c r="V3" s="8">
        <f>'dane po Vs'!V3</f>
        <v>0.14000000000000001</v>
      </c>
      <c r="W3" s="7">
        <f>'dane po Vs'!W3</f>
        <v>9.5</v>
      </c>
      <c r="X3" s="7">
        <f>'dane po Vs'!X3</f>
        <v>18.899999999999999</v>
      </c>
      <c r="Y3" s="8">
        <f>'dane po Vs'!Y3</f>
        <v>170.2</v>
      </c>
      <c r="Z3" s="12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+(X3-$X$31)^2+(Y3-$Y$31)^2)^(0.5)</f>
        <v>21334.621153995213</v>
      </c>
      <c r="AA3" s="12">
        <f>1-(Z3/$AG$12)</f>
        <v>0.28026056431712687</v>
      </c>
      <c r="AB3" s="8" t="str">
        <f>A3</f>
        <v>Austria</v>
      </c>
      <c r="AC3" s="13">
        <f>AA3</f>
        <v>0.28026056431712687</v>
      </c>
      <c r="AD3" s="8">
        <f>AA3</f>
        <v>0.28026056431712687</v>
      </c>
    </row>
    <row r="4" spans="1:33" x14ac:dyDescent="0.2">
      <c r="A4" s="8" t="str">
        <f>'dane po Vs'!A4</f>
        <v>Belgia</v>
      </c>
      <c r="B4" s="8">
        <f>'dane po Vs'!B4</f>
        <v>13</v>
      </c>
      <c r="C4" s="8">
        <f>'dane po Vs'!C4</f>
        <v>42.35</v>
      </c>
      <c r="D4" s="8">
        <f>'dane po Vs'!D4</f>
        <v>151</v>
      </c>
      <c r="E4" s="7">
        <f>'dane po Vs'!E4</f>
        <v>109.4</v>
      </c>
      <c r="F4" s="7">
        <f>'dane po Vs'!F4</f>
        <v>0.41</v>
      </c>
      <c r="G4" s="7">
        <f>'dane po Vs'!G4</f>
        <v>78.2</v>
      </c>
      <c r="H4" s="7">
        <f>'dane po Vs'!H4</f>
        <v>5.5</v>
      </c>
      <c r="I4" s="7">
        <f>'dane po Vs'!I4</f>
        <v>4.0999999999999996</v>
      </c>
      <c r="J4" s="7">
        <f>'dane po Vs'!J4</f>
        <v>18.899999999999999</v>
      </c>
      <c r="K4" s="7">
        <f>'dane po Vs'!K4</f>
        <v>15.1</v>
      </c>
      <c r="L4" s="7">
        <f>'dane po Vs'!L4</f>
        <v>5</v>
      </c>
      <c r="M4" s="7">
        <f>'dane po Vs'!M4</f>
        <v>456</v>
      </c>
      <c r="N4" s="8">
        <f>'dane po Vs'!N4</f>
        <v>5.7</v>
      </c>
      <c r="O4" s="8">
        <f>'dane po Vs'!O4</f>
        <v>9.1999999999999993</v>
      </c>
      <c r="P4" s="8">
        <f>'dane po Vs'!P4</f>
        <v>3.6</v>
      </c>
      <c r="Q4" s="8">
        <f>'dane po Vs'!Q4</f>
        <v>539</v>
      </c>
      <c r="R4" s="8">
        <f>'dane po Vs'!R4</f>
        <v>0.28000000000000003</v>
      </c>
      <c r="S4" s="8">
        <f>'dane po Vs'!S4</f>
        <v>2.21</v>
      </c>
      <c r="T4" s="8">
        <f>'dane po Vs'!T4</f>
        <v>109</v>
      </c>
      <c r="U4" s="8">
        <f>'dane po Vs'!U4</f>
        <v>11.12</v>
      </c>
      <c r="V4" s="8">
        <f>'dane po Vs'!V4</f>
        <v>0.17</v>
      </c>
      <c r="W4" s="7">
        <f>'dane po Vs'!W4</f>
        <v>22.4</v>
      </c>
      <c r="X4" s="7">
        <f>'dane po Vs'!X4</f>
        <v>20.8</v>
      </c>
      <c r="Y4" s="8">
        <f>'dane po Vs'!Y4</f>
        <v>87.3</v>
      </c>
      <c r="Z4" s="12">
        <f t="shared" ref="Z4:Z30" si="0"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+(X4-$X$31)^2+(Y4-$Y$31)^2)^(0.5)</f>
        <v>25573.50842567558</v>
      </c>
      <c r="AA4" s="12">
        <f>1-(Z4/$AG$12)</f>
        <v>0.13725852501111291</v>
      </c>
      <c r="AB4" s="8" t="str">
        <f>A4</f>
        <v>Belgia</v>
      </c>
      <c r="AC4" s="13">
        <f>AA4</f>
        <v>0.13725852501111291</v>
      </c>
      <c r="AD4" s="8">
        <f>AA4</f>
        <v>0.13725852501111291</v>
      </c>
    </row>
    <row r="5" spans="1:33" x14ac:dyDescent="0.2">
      <c r="A5" s="8" t="str">
        <f>'dane po Vs'!A5</f>
        <v>Bułgaria</v>
      </c>
      <c r="B5" s="8">
        <f>'dane po Vs'!B5</f>
        <v>34</v>
      </c>
      <c r="C5" s="8">
        <f>'dane po Vs'!C5</f>
        <v>580</v>
      </c>
      <c r="D5" s="8">
        <f>'dane po Vs'!D5</f>
        <v>22</v>
      </c>
      <c r="E5" s="7">
        <f>'dane po Vs'!E5</f>
        <v>130.9</v>
      </c>
      <c r="F5" s="7">
        <f>'dane po Vs'!F5</f>
        <v>3.01</v>
      </c>
      <c r="G5" s="7">
        <f>'dane po Vs'!G5</f>
        <v>39.6</v>
      </c>
      <c r="H5" s="7">
        <f>'dane po Vs'!H5</f>
        <v>52.6</v>
      </c>
      <c r="I5" s="7">
        <f>'dane po Vs'!I5</f>
        <v>7.5</v>
      </c>
      <c r="J5" s="7">
        <f>'dane po Vs'!J5</f>
        <v>12.9</v>
      </c>
      <c r="K5" s="7">
        <f>'dane po Vs'!K5</f>
        <v>16.3</v>
      </c>
      <c r="L5" s="7">
        <f>'dane po Vs'!L5</f>
        <v>-5</v>
      </c>
      <c r="M5" s="7">
        <f>'dane po Vs'!M5</f>
        <v>554</v>
      </c>
      <c r="N5" s="8">
        <f>'dane po Vs'!N5</f>
        <v>14.1</v>
      </c>
      <c r="O5" s="8">
        <f>'dane po Vs'!O5</f>
        <v>28</v>
      </c>
      <c r="P5" s="8">
        <f>'dane po Vs'!P5</f>
        <v>0.5</v>
      </c>
      <c r="Q5" s="8">
        <f>'dane po Vs'!Q5</f>
        <v>2597</v>
      </c>
      <c r="R5" s="8">
        <f>'dane po Vs'!R5</f>
        <v>0.8</v>
      </c>
      <c r="S5" s="8">
        <f>'dane po Vs'!S5</f>
        <v>2.75</v>
      </c>
      <c r="T5" s="8">
        <f>'dane po Vs'!T5</f>
        <v>31</v>
      </c>
      <c r="U5" s="8">
        <f>'dane po Vs'!U5</f>
        <v>2</v>
      </c>
      <c r="V5" s="8">
        <f>'dane po Vs'!V5</f>
        <v>0.21</v>
      </c>
      <c r="W5" s="7">
        <f>'dane po Vs'!W5</f>
        <v>21.9</v>
      </c>
      <c r="X5" s="7">
        <f>'dane po Vs'!X5</f>
        <v>49.2</v>
      </c>
      <c r="Y5" s="8">
        <f>'dane po Vs'!Y5</f>
        <v>128.75</v>
      </c>
      <c r="Z5" s="12">
        <f t="shared" si="0"/>
        <v>23466.987167305906</v>
      </c>
      <c r="AA5" s="12">
        <f>1-(Z5/$AG$12)</f>
        <v>0.20832359857437344</v>
      </c>
      <c r="AB5" s="8" t="str">
        <f>A5</f>
        <v>Bułgaria</v>
      </c>
      <c r="AC5" s="13">
        <f>AA5</f>
        <v>0.20832359857437344</v>
      </c>
      <c r="AD5" s="8">
        <f>AA5</f>
        <v>0.20832359857437344</v>
      </c>
    </row>
    <row r="6" spans="1:33" x14ac:dyDescent="0.2">
      <c r="A6" s="8" t="str">
        <f>'dane po Vs'!A6</f>
        <v>Chorwacja</v>
      </c>
      <c r="B6" s="8">
        <f>'dane po Vs'!B6</f>
        <v>15</v>
      </c>
      <c r="C6" s="8">
        <f>'dane po Vs'!C6</f>
        <v>279</v>
      </c>
      <c r="D6" s="8">
        <f>'dane po Vs'!D6</f>
        <v>440</v>
      </c>
      <c r="E6" s="7">
        <f>'dane po Vs'!E6</f>
        <v>96.3</v>
      </c>
      <c r="F6" s="7">
        <f>'dane po Vs'!F6</f>
        <v>6.95</v>
      </c>
      <c r="G6" s="7">
        <f>'dane po Vs'!G6</f>
        <v>46.6</v>
      </c>
      <c r="H6" s="7">
        <f>'dane po Vs'!H6</f>
        <v>8.3000000000000007</v>
      </c>
      <c r="I6" s="7">
        <f>'dane po Vs'!I6</f>
        <v>9</v>
      </c>
      <c r="J6" s="7">
        <f>'dane po Vs'!J6</f>
        <v>12.2</v>
      </c>
      <c r="K6" s="7">
        <f>'dane po Vs'!K6</f>
        <v>10.4</v>
      </c>
      <c r="L6" s="7">
        <f>'dane po Vs'!L6</f>
        <v>7</v>
      </c>
      <c r="M6" s="7">
        <f>'dane po Vs'!M6</f>
        <v>379</v>
      </c>
      <c r="N6" s="8">
        <f>'dane po Vs'!N6</f>
        <v>25.1</v>
      </c>
      <c r="O6" s="8">
        <f>'dane po Vs'!O6</f>
        <v>32.299999999999997</v>
      </c>
      <c r="P6" s="8">
        <f>'dane po Vs'!P6</f>
        <v>5.8</v>
      </c>
      <c r="Q6" s="8">
        <f>'dane po Vs'!Q6</f>
        <v>3405</v>
      </c>
      <c r="R6" s="8">
        <f>'dane po Vs'!R6</f>
        <v>0.77</v>
      </c>
      <c r="S6" s="8">
        <f>'dane po Vs'!S6</f>
        <v>3.03</v>
      </c>
      <c r="T6" s="8">
        <f>'dane po Vs'!T6</f>
        <v>87</v>
      </c>
      <c r="U6" s="8">
        <f>'dane po Vs'!U6</f>
        <v>1</v>
      </c>
      <c r="V6" s="8">
        <f>'dane po Vs'!V6</f>
        <v>0.2</v>
      </c>
      <c r="W6" s="7">
        <f>'dane po Vs'!W6</f>
        <v>32.299999999999997</v>
      </c>
      <c r="X6" s="7">
        <f>'dane po Vs'!X6</f>
        <v>31.1</v>
      </c>
      <c r="Y6" s="8">
        <f>'dane po Vs'!Y6</f>
        <v>128.75</v>
      </c>
      <c r="Z6" s="12">
        <f t="shared" si="0"/>
        <v>22823.2278430966</v>
      </c>
      <c r="AA6" s="12">
        <f>1-(Z6/$AG$12)</f>
        <v>0.23004130189694816</v>
      </c>
      <c r="AB6" s="8" t="str">
        <f>A6</f>
        <v>Chorwacja</v>
      </c>
      <c r="AC6" s="13">
        <f>AA6</f>
        <v>0.23004130189694816</v>
      </c>
      <c r="AD6" s="8">
        <f>AA6</f>
        <v>0.23004130189694816</v>
      </c>
    </row>
    <row r="7" spans="1:33" x14ac:dyDescent="0.2">
      <c r="A7" s="8" t="str">
        <f>'dane po Vs'!A7</f>
        <v>Cypr</v>
      </c>
      <c r="B7" s="8">
        <f>'dane po Vs'!B7</f>
        <v>28</v>
      </c>
      <c r="C7" s="8">
        <f>'dane po Vs'!C7</f>
        <v>26.41</v>
      </c>
      <c r="D7" s="8">
        <f>'dane po Vs'!D7</f>
        <v>230</v>
      </c>
      <c r="E7" s="7">
        <f>'dane po Vs'!E7</f>
        <v>98.6</v>
      </c>
      <c r="F7" s="7">
        <f>'dane po Vs'!F7</f>
        <v>6.12</v>
      </c>
      <c r="G7" s="7">
        <f>'dane po Vs'!G7</f>
        <v>100.8</v>
      </c>
      <c r="H7" s="7">
        <f>'dane po Vs'!H7</f>
        <v>26.4</v>
      </c>
      <c r="I7" s="7">
        <f>'dane po Vs'!I7</f>
        <v>3.8</v>
      </c>
      <c r="J7" s="7">
        <f>'dane po Vs'!J7</f>
        <v>29</v>
      </c>
      <c r="K7" s="7">
        <f>'dane po Vs'!K7</f>
        <v>27.8</v>
      </c>
      <c r="L7" s="7">
        <f>'dane po Vs'!L7</f>
        <v>31</v>
      </c>
      <c r="M7" s="7">
        <f>'dane po Vs'!M7</f>
        <v>689</v>
      </c>
      <c r="N7" s="8">
        <f>'dane po Vs'!N7</f>
        <v>6</v>
      </c>
      <c r="O7" s="8">
        <f>'dane po Vs'!O7</f>
        <v>209.4</v>
      </c>
      <c r="P7" s="8">
        <f>'dane po Vs'!P7</f>
        <v>2.8</v>
      </c>
      <c r="Q7" s="8">
        <f>'dane po Vs'!Q7</f>
        <v>6256</v>
      </c>
      <c r="R7" s="8">
        <f>'dane po Vs'!R7</f>
        <v>0.36</v>
      </c>
      <c r="S7" s="8">
        <f>'dane po Vs'!S7</f>
        <v>2.77</v>
      </c>
      <c r="T7" s="8">
        <f>'dane po Vs'!T7</f>
        <v>62</v>
      </c>
      <c r="U7" s="8">
        <f>'dane po Vs'!U7</f>
        <v>2.31</v>
      </c>
      <c r="V7" s="8">
        <f>'dane po Vs'!V7</f>
        <v>0.09</v>
      </c>
      <c r="W7" s="7">
        <f>'dane po Vs'!W7</f>
        <v>16.600000000000001</v>
      </c>
      <c r="X7" s="7">
        <f>'dane po Vs'!X7</f>
        <v>24.6</v>
      </c>
      <c r="Y7" s="8">
        <f>'dane po Vs'!Y7</f>
        <v>128.75</v>
      </c>
      <c r="Z7" s="12">
        <f t="shared" si="0"/>
        <v>20356.241186726984</v>
      </c>
      <c r="AA7" s="12">
        <f>1-(Z7/$AG$12)</f>
        <v>0.31326694584329684</v>
      </c>
      <c r="AB7" s="8" t="str">
        <f>A7</f>
        <v>Cypr</v>
      </c>
      <c r="AC7" s="13">
        <f>AA7</f>
        <v>0.31326694584329684</v>
      </c>
      <c r="AD7" s="8">
        <f>AA7</f>
        <v>0.31326694584329684</v>
      </c>
    </row>
    <row r="8" spans="1:33" x14ac:dyDescent="0.2">
      <c r="A8" s="8" t="str">
        <f>'dane po Vs'!A8</f>
        <v>Czechy</v>
      </c>
      <c r="B8" s="8">
        <f>'dane po Vs'!B8</f>
        <v>14</v>
      </c>
      <c r="C8" s="8">
        <f>'dane po Vs'!C8</f>
        <v>750.9</v>
      </c>
      <c r="D8" s="8">
        <f>'dane po Vs'!D8</f>
        <v>10</v>
      </c>
      <c r="E8" s="7">
        <f>'dane po Vs'!E8</f>
        <v>146.5</v>
      </c>
      <c r="F8" s="7">
        <f>'dane po Vs'!F8</f>
        <v>1.34</v>
      </c>
      <c r="G8" s="7">
        <f>'dane po Vs'!G8</f>
        <v>25.5</v>
      </c>
      <c r="H8" s="7">
        <f>'dane po Vs'!H8</f>
        <v>15.3</v>
      </c>
      <c r="I8" s="7">
        <f>'dane po Vs'!I8</f>
        <v>4.0999999999999996</v>
      </c>
      <c r="J8" s="7">
        <f>'dane po Vs'!J8</f>
        <v>16.5</v>
      </c>
      <c r="K8" s="7">
        <f>'dane po Vs'!K8</f>
        <v>16</v>
      </c>
      <c r="L8" s="7">
        <f>'dane po Vs'!L8</f>
        <v>-2</v>
      </c>
      <c r="M8" s="7">
        <f>'dane po Vs'!M8</f>
        <v>318</v>
      </c>
      <c r="N8" s="8">
        <f>'dane po Vs'!N8</f>
        <v>10.5</v>
      </c>
      <c r="O8" s="8">
        <f>'dane po Vs'!O8</f>
        <v>8.1999999999999993</v>
      </c>
      <c r="P8" s="8">
        <f>'dane po Vs'!P8</f>
        <v>12.4</v>
      </c>
      <c r="Q8" s="8">
        <f>'dane po Vs'!Q8</f>
        <v>9199</v>
      </c>
      <c r="R8" s="8">
        <f>'dane po Vs'!R8</f>
        <v>0.8</v>
      </c>
      <c r="S8" s="8">
        <f>'dane po Vs'!S8</f>
        <v>2.2799999999999998</v>
      </c>
      <c r="T8" s="8">
        <f>'dane po Vs'!T8</f>
        <v>74</v>
      </c>
      <c r="U8" s="8">
        <f>'dane po Vs'!U8</f>
        <v>8.27</v>
      </c>
      <c r="V8" s="8">
        <f>'dane po Vs'!V8</f>
        <v>0.28999999999999998</v>
      </c>
      <c r="W8" s="7">
        <f>'dane po Vs'!W8</f>
        <v>18.3</v>
      </c>
      <c r="X8" s="7">
        <f>'dane po Vs'!X8</f>
        <v>14.4</v>
      </c>
      <c r="Y8" s="8">
        <f>'dane po Vs'!Y8</f>
        <v>128.75</v>
      </c>
      <c r="Z8" s="12">
        <f t="shared" si="0"/>
        <v>17427.116049180368</v>
      </c>
      <c r="AA8" s="12">
        <f>1-(Z8/$AG$12)</f>
        <v>0.41208317784128234</v>
      </c>
      <c r="AB8" s="8" t="str">
        <f>A8</f>
        <v>Czechy</v>
      </c>
      <c r="AC8" s="13">
        <f>AA8</f>
        <v>0.41208317784128234</v>
      </c>
      <c r="AD8" s="8">
        <f>AA8</f>
        <v>0.41208317784128234</v>
      </c>
    </row>
    <row r="9" spans="1:33" x14ac:dyDescent="0.2">
      <c r="A9" s="8" t="str">
        <f>'dane po Vs'!A9</f>
        <v>Dania</v>
      </c>
      <c r="B9" s="8">
        <f>'dane po Vs'!B9</f>
        <v>9</v>
      </c>
      <c r="C9" s="8">
        <f>'dane po Vs'!C9</f>
        <v>120.26</v>
      </c>
      <c r="D9" s="8">
        <f>'dane po Vs'!D9</f>
        <v>151</v>
      </c>
      <c r="E9" s="7">
        <f>'dane po Vs'!E9</f>
        <v>126.7</v>
      </c>
      <c r="F9" s="7">
        <f>'dane po Vs'!F9</f>
        <v>0.01</v>
      </c>
      <c r="G9" s="7">
        <f>'dane po Vs'!G9</f>
        <v>-15.7</v>
      </c>
      <c r="H9" s="7">
        <f>'dane po Vs'!H9</f>
        <v>2.8</v>
      </c>
      <c r="I9" s="7">
        <f>'dane po Vs'!I9</f>
        <v>6.7</v>
      </c>
      <c r="J9" s="7">
        <f>'dane po Vs'!J9</f>
        <v>18.7</v>
      </c>
      <c r="K9" s="7">
        <f>'dane po Vs'!K9</f>
        <v>21</v>
      </c>
      <c r="L9" s="7">
        <f>'dane po Vs'!L9</f>
        <v>8</v>
      </c>
      <c r="M9" s="7">
        <f>'dane po Vs'!M9</f>
        <v>509</v>
      </c>
      <c r="N9" s="8">
        <f>'dane po Vs'!N9</f>
        <v>22.1</v>
      </c>
      <c r="O9" s="8">
        <f>'dane po Vs'!O9</f>
        <v>3.6</v>
      </c>
      <c r="P9" s="8">
        <f>'dane po Vs'!P9</f>
        <v>6.1</v>
      </c>
      <c r="Q9" s="8">
        <f>'dane po Vs'!Q9</f>
        <v>1509</v>
      </c>
      <c r="R9" s="8">
        <f>'dane po Vs'!R9</f>
        <v>0.435</v>
      </c>
      <c r="S9" s="8">
        <f>'dane po Vs'!S9</f>
        <v>4.0199999999999996</v>
      </c>
      <c r="T9" s="8">
        <f>'dane po Vs'!T9</f>
        <v>149</v>
      </c>
      <c r="U9" s="8">
        <f>'dane po Vs'!U9</f>
        <v>0.95</v>
      </c>
      <c r="V9" s="8">
        <f>'dane po Vs'!V9</f>
        <v>0.06</v>
      </c>
      <c r="W9" s="7">
        <f>'dane po Vs'!W9</f>
        <v>13.9</v>
      </c>
      <c r="X9" s="7">
        <f>'dane po Vs'!X9</f>
        <v>18.3</v>
      </c>
      <c r="Y9" s="8">
        <f>'dane po Vs'!Y9</f>
        <v>128.75</v>
      </c>
      <c r="Z9" s="12">
        <f t="shared" si="0"/>
        <v>24642.478498181248</v>
      </c>
      <c r="AA9" s="12">
        <f>1-(Z9/$AG$12)</f>
        <v>0.16866751745498154</v>
      </c>
      <c r="AB9" s="8" t="str">
        <f>A9</f>
        <v>Dania</v>
      </c>
      <c r="AC9" s="13">
        <f>AA9</f>
        <v>0.16866751745498154</v>
      </c>
      <c r="AD9" s="8">
        <f>AA9</f>
        <v>0.16866751745498154</v>
      </c>
    </row>
    <row r="10" spans="1:33" x14ac:dyDescent="0.2">
      <c r="A10" s="8" t="str">
        <f>'dane po Vs'!A10</f>
        <v>Estonia</v>
      </c>
      <c r="B10" s="8">
        <f>'dane po Vs'!B10</f>
        <v>18</v>
      </c>
      <c r="C10" s="8">
        <f>'dane po Vs'!C10</f>
        <v>548.59</v>
      </c>
      <c r="D10" s="8">
        <f>'dane po Vs'!D10</f>
        <v>215</v>
      </c>
      <c r="E10" s="7">
        <f>'dane po Vs'!E10</f>
        <v>94.6</v>
      </c>
      <c r="F10" s="7">
        <f>'dane po Vs'!F10</f>
        <v>2.8449999999999998</v>
      </c>
      <c r="G10" s="7">
        <f>'dane po Vs'!G10</f>
        <v>13.6</v>
      </c>
      <c r="H10" s="7">
        <f>'dane po Vs'!H10</f>
        <v>62.5</v>
      </c>
      <c r="I10" s="7">
        <f>'dane po Vs'!I10</f>
        <v>17.5</v>
      </c>
      <c r="J10" s="7">
        <f>'dane po Vs'!J10</f>
        <v>11</v>
      </c>
      <c r="K10" s="7">
        <f>'dane po Vs'!K10</f>
        <v>25</v>
      </c>
      <c r="L10" s="7">
        <f>'dane po Vs'!L10</f>
        <v>-6</v>
      </c>
      <c r="M10" s="7">
        <f>'dane po Vs'!M10</f>
        <v>305</v>
      </c>
      <c r="N10" s="8">
        <f>'dane po Vs'!N10</f>
        <v>24.6</v>
      </c>
      <c r="O10" s="8">
        <f>'dane po Vs'!O10</f>
        <v>10.4</v>
      </c>
      <c r="P10" s="8">
        <f>'dane po Vs'!P10</f>
        <v>12.8</v>
      </c>
      <c r="Q10" s="8">
        <f>'dane po Vs'!Q10</f>
        <v>2119</v>
      </c>
      <c r="R10" s="8">
        <f>'dane po Vs'!R10</f>
        <v>0.435</v>
      </c>
      <c r="S10" s="8">
        <f>'dane po Vs'!S10</f>
        <v>2.93</v>
      </c>
      <c r="T10" s="8">
        <f>'dane po Vs'!T10</f>
        <v>49</v>
      </c>
      <c r="U10" s="8">
        <f>'dane po Vs'!U10</f>
        <v>0.17</v>
      </c>
      <c r="V10" s="8">
        <f>'dane po Vs'!V10</f>
        <v>0.17</v>
      </c>
      <c r="W10" s="7">
        <f>'dane po Vs'!W10</f>
        <v>32.9</v>
      </c>
      <c r="X10" s="7">
        <f>'dane po Vs'!X10</f>
        <v>21.7</v>
      </c>
      <c r="Y10" s="8">
        <f>'dane po Vs'!Y10</f>
        <v>128.75</v>
      </c>
      <c r="Z10" s="12">
        <f t="shared" si="0"/>
        <v>23915.660985271759</v>
      </c>
      <c r="AA10" s="12">
        <f>1-(Z10/$AG$12)</f>
        <v>0.19318725102840584</v>
      </c>
      <c r="AB10" s="8" t="str">
        <f>A10</f>
        <v>Estonia</v>
      </c>
      <c r="AC10" s="13">
        <f>AA10</f>
        <v>0.19318725102840584</v>
      </c>
      <c r="AD10" s="8">
        <f>AA10</f>
        <v>0.19318725102840584</v>
      </c>
    </row>
    <row r="11" spans="1:33" x14ac:dyDescent="0.2">
      <c r="A11" s="8" t="str">
        <f>'dane po Vs'!A11</f>
        <v>Finlandia</v>
      </c>
      <c r="B11" s="8">
        <f>'dane po Vs'!B11</f>
        <v>14</v>
      </c>
      <c r="C11" s="8">
        <f>'dane po Vs'!C11</f>
        <v>4327</v>
      </c>
      <c r="D11" s="8">
        <f>'dane po Vs'!D11</f>
        <v>151</v>
      </c>
      <c r="E11" s="7">
        <f>'dane po Vs'!E11</f>
        <v>112</v>
      </c>
      <c r="F11" s="7">
        <f>'dane po Vs'!F11</f>
        <v>0.01</v>
      </c>
      <c r="G11" s="7">
        <f>'dane po Vs'!G11</f>
        <v>47.8</v>
      </c>
      <c r="H11" s="7">
        <f>'dane po Vs'!H11</f>
        <v>12.5</v>
      </c>
      <c r="I11" s="7">
        <f>'dane po Vs'!I11</f>
        <v>9.3000000000000007</v>
      </c>
      <c r="J11" s="7">
        <f>'dane po Vs'!J11</f>
        <v>13</v>
      </c>
      <c r="K11" s="7">
        <f>'dane po Vs'!K11</f>
        <v>34.4</v>
      </c>
      <c r="L11" s="7">
        <f>'dane po Vs'!L11</f>
        <v>5</v>
      </c>
      <c r="M11" s="7">
        <f>'dane po Vs'!M11</f>
        <v>470</v>
      </c>
      <c r="N11" s="8">
        <f>'dane po Vs'!N11</f>
        <v>32.4</v>
      </c>
      <c r="O11" s="8">
        <f>'dane po Vs'!O11</f>
        <v>65.5</v>
      </c>
      <c r="P11" s="8">
        <f>'dane po Vs'!P11</f>
        <v>7.4</v>
      </c>
      <c r="Q11" s="8">
        <f>'dane po Vs'!Q11</f>
        <v>3502</v>
      </c>
      <c r="R11" s="8">
        <f>'dane po Vs'!R11</f>
        <v>0.37</v>
      </c>
      <c r="S11" s="8">
        <f>'dane po Vs'!S11</f>
        <v>2.68</v>
      </c>
      <c r="T11" s="8">
        <f>'dane po Vs'!T11</f>
        <v>139</v>
      </c>
      <c r="U11" s="8">
        <f>'dane po Vs'!U11</f>
        <v>10.47</v>
      </c>
      <c r="V11" s="8">
        <f>'dane po Vs'!V11</f>
        <v>0.34</v>
      </c>
      <c r="W11" s="7">
        <f>'dane po Vs'!W11</f>
        <v>21.4</v>
      </c>
      <c r="X11" s="7">
        <f>'dane po Vs'!X11</f>
        <v>16.899999999999999</v>
      </c>
      <c r="Y11" s="8">
        <f>'dane po Vs'!Y11</f>
        <v>128.75</v>
      </c>
      <c r="Z11" s="12">
        <f t="shared" si="0"/>
        <v>21466.233536344935</v>
      </c>
      <c r="AA11" s="12">
        <f>1-(Z11/$AG$12)</f>
        <v>0.27582052195042528</v>
      </c>
      <c r="AB11" s="8" t="str">
        <f>A11</f>
        <v>Finlandia</v>
      </c>
      <c r="AC11" s="13">
        <f>AA11</f>
        <v>0.27582052195042528</v>
      </c>
      <c r="AD11" s="8">
        <f>AA11</f>
        <v>0.27582052195042528</v>
      </c>
    </row>
    <row r="12" spans="1:33" x14ac:dyDescent="0.2">
      <c r="A12" s="8" t="str">
        <f>'dane po Vs'!A12</f>
        <v>Francja</v>
      </c>
      <c r="B12" s="8">
        <f>'dane po Vs'!B12</f>
        <v>13</v>
      </c>
      <c r="C12" s="8">
        <f>'dane po Vs'!C12</f>
        <v>6179.99</v>
      </c>
      <c r="D12" s="8">
        <f>'dane po Vs'!D12</f>
        <v>742</v>
      </c>
      <c r="E12" s="7">
        <f>'dane po Vs'!E12</f>
        <v>127.7</v>
      </c>
      <c r="F12" s="7">
        <f>'dane po Vs'!F12</f>
        <v>3.39</v>
      </c>
      <c r="G12" s="7">
        <f>'dane po Vs'!G12</f>
        <v>48.9</v>
      </c>
      <c r="H12" s="7">
        <f>'dane po Vs'!H12</f>
        <v>4.3</v>
      </c>
      <c r="I12" s="7">
        <f>'dane po Vs'!I12</f>
        <v>4.9000000000000004</v>
      </c>
      <c r="J12" s="7">
        <f>'dane po Vs'!J12</f>
        <v>18.5</v>
      </c>
      <c r="K12" s="7">
        <f>'dane po Vs'!K12</f>
        <v>12.1</v>
      </c>
      <c r="L12" s="7">
        <f>'dane po Vs'!L12</f>
        <v>1</v>
      </c>
      <c r="M12" s="7">
        <f>'dane po Vs'!M12</f>
        <v>534</v>
      </c>
      <c r="N12" s="8">
        <f>'dane po Vs'!N12</f>
        <v>12.7</v>
      </c>
      <c r="O12" s="8">
        <f>'dane po Vs'!O12</f>
        <v>146.5</v>
      </c>
      <c r="P12" s="8">
        <f>'dane po Vs'!P12</f>
        <v>2.9</v>
      </c>
      <c r="Q12" s="8">
        <f>'dane po Vs'!Q12</f>
        <v>6380</v>
      </c>
      <c r="R12" s="8">
        <f>'dane po Vs'!R12</f>
        <v>0.435</v>
      </c>
      <c r="S12" s="8">
        <f>'dane po Vs'!S12</f>
        <v>1.89</v>
      </c>
      <c r="T12" s="8">
        <f>'dane po Vs'!T12</f>
        <v>109</v>
      </c>
      <c r="U12" s="8">
        <f>'dane po Vs'!U12</f>
        <v>47.02</v>
      </c>
      <c r="V12" s="8">
        <f>'dane po Vs'!V12</f>
        <v>0.3</v>
      </c>
      <c r="W12" s="7">
        <f>'dane po Vs'!W12</f>
        <v>23.3</v>
      </c>
      <c r="X12" s="7">
        <f>'dane po Vs'!X12</f>
        <v>19.2</v>
      </c>
      <c r="Y12" s="8">
        <f>'dane po Vs'!Y12</f>
        <v>444.2</v>
      </c>
      <c r="Z12" s="12">
        <f t="shared" si="0"/>
        <v>18262.408377306783</v>
      </c>
      <c r="AA12" s="12">
        <f>1-(Z12/$AG$12)</f>
        <v>0.38390396507080582</v>
      </c>
      <c r="AB12" s="8" t="str">
        <f>A12</f>
        <v>Francja</v>
      </c>
      <c r="AC12" s="13">
        <f>AA12</f>
        <v>0.38390396507080582</v>
      </c>
      <c r="AD12" s="8">
        <f>AA12</f>
        <v>0.38390396507080582</v>
      </c>
      <c r="AE12" s="13">
        <f>AVERAGE(Z3:Z30)</f>
        <v>21907.127438832602</v>
      </c>
      <c r="AF12" s="13">
        <f>STDEV(Z3:Z30)</f>
        <v>3867.5090857394898</v>
      </c>
      <c r="AG12" s="13">
        <f>AE12+2*AF12</f>
        <v>29642.145610311582</v>
      </c>
    </row>
    <row r="13" spans="1:33" x14ac:dyDescent="0.2">
      <c r="A13" s="8" t="str">
        <f>'dane po Vs'!A13</f>
        <v>Grecja</v>
      </c>
      <c r="B13" s="8">
        <f>'dane po Vs'!B13</f>
        <v>27</v>
      </c>
      <c r="C13" s="8">
        <f>'dane po Vs'!C13</f>
        <v>197</v>
      </c>
      <c r="D13" s="8">
        <f>'dane po Vs'!D13</f>
        <v>319</v>
      </c>
      <c r="E13" s="7">
        <f>'dane po Vs'!E13</f>
        <v>103.2</v>
      </c>
      <c r="F13" s="7">
        <f>'dane po Vs'!F13</f>
        <v>9.41</v>
      </c>
      <c r="G13" s="7">
        <f>'dane po Vs'!G13</f>
        <v>69.099999999999994</v>
      </c>
      <c r="H13" s="7">
        <f>'dane po Vs'!H13</f>
        <v>22.3</v>
      </c>
      <c r="I13" s="7">
        <f>'dane po Vs'!I13</f>
        <v>8.1999999999999993</v>
      </c>
      <c r="J13" s="7">
        <f>'dane po Vs'!J13</f>
        <v>23.2</v>
      </c>
      <c r="K13" s="7">
        <f>'dane po Vs'!K13</f>
        <v>15.9</v>
      </c>
      <c r="L13" s="7">
        <f>'dane po Vs'!L13</f>
        <v>2</v>
      </c>
      <c r="M13" s="7">
        <f>'dane po Vs'!M13</f>
        <v>532</v>
      </c>
      <c r="N13" s="8">
        <f>'dane po Vs'!N13</f>
        <v>9.8000000000000007</v>
      </c>
      <c r="O13" s="8">
        <f>'dane po Vs'!O13</f>
        <v>12.6</v>
      </c>
      <c r="P13" s="8">
        <f>'dane po Vs'!P13</f>
        <v>8.4</v>
      </c>
      <c r="Q13" s="8">
        <f>'dane po Vs'!Q13</f>
        <v>214</v>
      </c>
      <c r="R13" s="8">
        <f>'dane po Vs'!R13</f>
        <v>0.435</v>
      </c>
      <c r="S13" s="8">
        <f>'dane po Vs'!S13</f>
        <v>2.64</v>
      </c>
      <c r="T13" s="8">
        <f>'dane po Vs'!T13</f>
        <v>43</v>
      </c>
      <c r="U13" s="8">
        <f>'dane po Vs'!U13</f>
        <v>1</v>
      </c>
      <c r="V13" s="8">
        <f>'dane po Vs'!V13</f>
        <v>0.14000000000000001</v>
      </c>
      <c r="W13" s="7">
        <f>'dane po Vs'!W13</f>
        <v>33</v>
      </c>
      <c r="X13" s="7">
        <f>'dane po Vs'!X13</f>
        <v>27.7</v>
      </c>
      <c r="Y13" s="8">
        <f>'dane po Vs'!Y13</f>
        <v>128.75</v>
      </c>
      <c r="Z13" s="12">
        <f t="shared" si="0"/>
        <v>25818.331741974052</v>
      </c>
      <c r="AA13" s="12">
        <f>1-(Z13/$AG$12)</f>
        <v>0.12899922693205257</v>
      </c>
      <c r="AB13" s="8" t="str">
        <f>A13</f>
        <v>Grecja</v>
      </c>
      <c r="AC13" s="13">
        <f>AA13</f>
        <v>0.12899922693205257</v>
      </c>
      <c r="AD13" s="8">
        <f>AA13</f>
        <v>0.12899922693205257</v>
      </c>
      <c r="AE13" s="8" t="s">
        <v>174</v>
      </c>
      <c r="AF13" s="8" t="s">
        <v>174</v>
      </c>
      <c r="AG13" s="8" t="s">
        <v>174</v>
      </c>
    </row>
    <row r="14" spans="1:33" x14ac:dyDescent="0.2">
      <c r="A14" s="8" t="str">
        <f>'dane po Vs'!A14</f>
        <v>Hiszpania</v>
      </c>
      <c r="B14" s="8">
        <f>'dane po Vs'!B14</f>
        <v>27</v>
      </c>
      <c r="C14" s="8">
        <f>'dane po Vs'!C14</f>
        <v>5463.43</v>
      </c>
      <c r="D14" s="8">
        <f>'dane po Vs'!D14</f>
        <v>70</v>
      </c>
      <c r="E14" s="7">
        <f>'dane po Vs'!E14</f>
        <v>146</v>
      </c>
      <c r="F14" s="7">
        <f>'dane po Vs'!F14</f>
        <v>8.85</v>
      </c>
      <c r="G14" s="7">
        <f>'dane po Vs'!G14</f>
        <v>76.7</v>
      </c>
      <c r="H14" s="7">
        <f>'dane po Vs'!H14</f>
        <v>9.1</v>
      </c>
      <c r="I14" s="7">
        <f>'dane po Vs'!I14</f>
        <v>4</v>
      </c>
      <c r="J14" s="7">
        <f>'dane po Vs'!J14</f>
        <v>18.399999999999999</v>
      </c>
      <c r="K14" s="7">
        <f>'dane po Vs'!K14</f>
        <v>12.6</v>
      </c>
      <c r="L14" s="7">
        <f>'dane po Vs'!L14</f>
        <v>0</v>
      </c>
      <c r="M14" s="7">
        <f>'dane po Vs'!M14</f>
        <v>510</v>
      </c>
      <c r="N14" s="8">
        <f>'dane po Vs'!N14</f>
        <v>13.8</v>
      </c>
      <c r="O14" s="8">
        <f>'dane po Vs'!O14</f>
        <v>116.1</v>
      </c>
      <c r="P14" s="8">
        <f>'dane po Vs'!P14</f>
        <v>6.7</v>
      </c>
      <c r="Q14" s="8">
        <f>'dane po Vs'!Q14</f>
        <v>3180</v>
      </c>
      <c r="R14" s="8">
        <f>'dane po Vs'!R14</f>
        <v>0.23</v>
      </c>
      <c r="S14" s="8">
        <f>'dane po Vs'!S14</f>
        <v>1.63</v>
      </c>
      <c r="T14" s="8">
        <f>'dane po Vs'!T14</f>
        <v>105</v>
      </c>
      <c r="U14" s="8">
        <f>'dane po Vs'!U14</f>
        <v>11.34</v>
      </c>
      <c r="V14" s="8">
        <f>'dane po Vs'!V14</f>
        <v>0.27</v>
      </c>
      <c r="W14" s="7">
        <f>'dane po Vs'!W14</f>
        <v>41.5</v>
      </c>
      <c r="X14" s="7">
        <f>'dane po Vs'!X14</f>
        <v>26.1</v>
      </c>
      <c r="Y14" s="8">
        <f>'dane po Vs'!Y14</f>
        <v>128.75</v>
      </c>
      <c r="Z14" s="12">
        <f t="shared" si="0"/>
        <v>21553.369221235458</v>
      </c>
      <c r="AA14" s="12">
        <f>1-(Z14/$AG$12)</f>
        <v>0.27288093430936688</v>
      </c>
      <c r="AB14" s="8" t="str">
        <f>A14</f>
        <v>Hiszpania</v>
      </c>
      <c r="AC14" s="13">
        <f>AA14</f>
        <v>0.27288093430936688</v>
      </c>
      <c r="AD14" s="8">
        <f>AA14</f>
        <v>0.27288093430936688</v>
      </c>
      <c r="AE14" s="8" t="s">
        <v>174</v>
      </c>
      <c r="AF14" s="8" t="s">
        <v>174</v>
      </c>
      <c r="AG14" s="8" t="s">
        <v>174</v>
      </c>
    </row>
    <row r="15" spans="1:33" x14ac:dyDescent="0.2">
      <c r="A15" s="8" t="str">
        <f>'dane po Vs'!A15</f>
        <v>Holandia</v>
      </c>
      <c r="B15" s="8">
        <f>'dane po Vs'!B15</f>
        <v>14</v>
      </c>
      <c r="C15" s="8">
        <f>'dane po Vs'!C15</f>
        <v>90</v>
      </c>
      <c r="D15" s="8">
        <f>'dane po Vs'!D15</f>
        <v>2</v>
      </c>
      <c r="E15" s="7">
        <f>'dane po Vs'!E15</f>
        <v>120.6</v>
      </c>
      <c r="F15" s="7">
        <f>'dane po Vs'!F15</f>
        <v>0.01</v>
      </c>
      <c r="G15" s="7">
        <f>'dane po Vs'!G15</f>
        <v>29.9</v>
      </c>
      <c r="H15" s="7">
        <f>'dane po Vs'!H15</f>
        <v>2</v>
      </c>
      <c r="I15" s="7">
        <f>'dane po Vs'!I15</f>
        <v>1.8</v>
      </c>
      <c r="J15" s="7">
        <f>'dane po Vs'!J15</f>
        <v>23.6</v>
      </c>
      <c r="K15" s="7">
        <f>'dane po Vs'!K15</f>
        <v>11.4</v>
      </c>
      <c r="L15" s="7">
        <f>'dane po Vs'!L15</f>
        <v>12</v>
      </c>
      <c r="M15" s="7">
        <f>'dane po Vs'!M15</f>
        <v>571</v>
      </c>
      <c r="N15" s="8">
        <f>'dane po Vs'!N15</f>
        <v>3.9</v>
      </c>
      <c r="O15" s="8">
        <f>'dane po Vs'!O15</f>
        <v>0.4</v>
      </c>
      <c r="P15" s="8">
        <f>'dane po Vs'!P15</f>
        <v>2.5</v>
      </c>
      <c r="Q15" s="8">
        <f>'dane po Vs'!Q15</f>
        <v>3339</v>
      </c>
      <c r="R15" s="8">
        <f>'dane po Vs'!R15</f>
        <v>0.435</v>
      </c>
      <c r="S15" s="8">
        <f>'dane po Vs'!S15</f>
        <v>3.53</v>
      </c>
      <c r="T15" s="8">
        <f>'dane po Vs'!T15</f>
        <v>117</v>
      </c>
      <c r="U15" s="8">
        <f>'dane po Vs'!U15</f>
        <v>8.14</v>
      </c>
      <c r="V15" s="8">
        <f>'dane po Vs'!V15</f>
        <v>0.2</v>
      </c>
      <c r="W15" s="7">
        <f>'dane po Vs'!W15</f>
        <v>11.1</v>
      </c>
      <c r="X15" s="7">
        <f>'dane po Vs'!X15</f>
        <v>15.1</v>
      </c>
      <c r="Y15" s="8">
        <f>'dane po Vs'!Y15</f>
        <v>128.75</v>
      </c>
      <c r="Z15" s="12">
        <f t="shared" si="0"/>
        <v>22971.96913069328</v>
      </c>
      <c r="AA15" s="12">
        <f>1-(Z15/$AG$12)</f>
        <v>0.22502340307302027</v>
      </c>
      <c r="AB15" s="8" t="str">
        <f>A15</f>
        <v>Holandia</v>
      </c>
      <c r="AC15" s="13">
        <f>AA15</f>
        <v>0.22502340307302027</v>
      </c>
      <c r="AD15" s="8">
        <f>AA15</f>
        <v>0.22502340307302027</v>
      </c>
      <c r="AE15" s="8" t="s">
        <v>174</v>
      </c>
      <c r="AF15" s="8" t="s">
        <v>174</v>
      </c>
      <c r="AG15" s="8" t="s">
        <v>174</v>
      </c>
    </row>
    <row r="16" spans="1:33" x14ac:dyDescent="0.2">
      <c r="A16" s="8" t="str">
        <f>'dane po Vs'!A16</f>
        <v>Irlandia</v>
      </c>
      <c r="B16" s="8">
        <f>'dane po Vs'!B16</f>
        <v>13</v>
      </c>
      <c r="C16" s="8">
        <f>'dane po Vs'!C16</f>
        <v>6.47</v>
      </c>
      <c r="D16" s="8">
        <f>'dane po Vs'!D16</f>
        <v>92</v>
      </c>
      <c r="E16" s="7">
        <f>'dane po Vs'!E16</f>
        <v>165</v>
      </c>
      <c r="F16" s="7">
        <f>'dane po Vs'!F16</f>
        <v>0.68</v>
      </c>
      <c r="G16" s="7">
        <f>'dane po Vs'!G16</f>
        <v>86.6</v>
      </c>
      <c r="H16" s="7">
        <f>'dane po Vs'!H16</f>
        <v>6.2</v>
      </c>
      <c r="I16" s="7">
        <f>'dane po Vs'!I16</f>
        <v>5.8</v>
      </c>
      <c r="J16" s="7">
        <f>'dane po Vs'!J16</f>
        <v>9.5</v>
      </c>
      <c r="K16" s="7">
        <f>'dane po Vs'!K16</f>
        <v>23.1</v>
      </c>
      <c r="L16" s="7">
        <f>'dane po Vs'!L16</f>
        <v>2</v>
      </c>
      <c r="M16" s="7">
        <f>'dane po Vs'!M16</f>
        <v>624</v>
      </c>
      <c r="N16" s="8">
        <f>'dane po Vs'!N16</f>
        <v>5.7</v>
      </c>
      <c r="O16" s="8">
        <f>'dane po Vs'!O16</f>
        <v>11.3</v>
      </c>
      <c r="P16" s="8">
        <f>'dane po Vs'!P16</f>
        <v>1.1000000000000001</v>
      </c>
      <c r="Q16" s="8">
        <f>'dane po Vs'!Q16</f>
        <v>328</v>
      </c>
      <c r="R16" s="8">
        <f>'dane po Vs'!R16</f>
        <v>0.435</v>
      </c>
      <c r="S16" s="8">
        <f>'dane po Vs'!S16</f>
        <v>2.4500000000000002</v>
      </c>
      <c r="T16" s="8">
        <f>'dane po Vs'!T16</f>
        <v>100</v>
      </c>
      <c r="U16" s="8">
        <f>'dane po Vs'!U16</f>
        <v>1.58</v>
      </c>
      <c r="V16" s="8">
        <f>'dane po Vs'!V16</f>
        <v>0.08</v>
      </c>
      <c r="W16" s="7">
        <f>'dane po Vs'!W16</f>
        <v>28.1</v>
      </c>
      <c r="X16" s="7">
        <f>'dane po Vs'!X16</f>
        <v>27.3</v>
      </c>
      <c r="Y16" s="8">
        <f>'dane po Vs'!Y16</f>
        <v>128.75</v>
      </c>
      <c r="Z16" s="12">
        <f t="shared" si="0"/>
        <v>25785.998058918041</v>
      </c>
      <c r="AA16" s="12">
        <f>1-(Z16/$AG$12)</f>
        <v>0.13009002796518565</v>
      </c>
      <c r="AB16" s="8" t="str">
        <f>A16</f>
        <v>Irlandia</v>
      </c>
      <c r="AC16" s="13">
        <f>AA16</f>
        <v>0.13009002796518565</v>
      </c>
      <c r="AD16" s="8">
        <f>AA16</f>
        <v>0.13009002796518565</v>
      </c>
      <c r="AE16" s="8" t="s">
        <v>174</v>
      </c>
      <c r="AF16" s="8" t="s">
        <v>174</v>
      </c>
      <c r="AG16" s="8" t="s">
        <v>174</v>
      </c>
    </row>
    <row r="17" spans="1:33" x14ac:dyDescent="0.2">
      <c r="A17" s="8" t="str">
        <f>'dane po Vs'!A17</f>
        <v>Litwa</v>
      </c>
      <c r="B17" s="8">
        <f>'dane po Vs'!B17</f>
        <v>12</v>
      </c>
      <c r="C17" s="8">
        <f>'dane po Vs'!C17</f>
        <v>375</v>
      </c>
      <c r="D17" s="8">
        <f>'dane po Vs'!D17</f>
        <v>164</v>
      </c>
      <c r="E17" s="7">
        <f>'dane po Vs'!E17</f>
        <v>116</v>
      </c>
      <c r="F17" s="7">
        <f>'dane po Vs'!F17</f>
        <v>0.02</v>
      </c>
      <c r="G17" s="7">
        <f>'dane po Vs'!G17</f>
        <v>81.8</v>
      </c>
      <c r="H17" s="7">
        <f>'dane po Vs'!H17</f>
        <v>7.2</v>
      </c>
      <c r="I17" s="7">
        <f>'dane po Vs'!I17</f>
        <v>8.5</v>
      </c>
      <c r="J17" s="7">
        <f>'dane po Vs'!J17</f>
        <v>13.8</v>
      </c>
      <c r="K17" s="7">
        <f>'dane po Vs'!K17</f>
        <v>12.4</v>
      </c>
      <c r="L17" s="7">
        <f>'dane po Vs'!L17</f>
        <v>6</v>
      </c>
      <c r="M17" s="7">
        <f>'dane po Vs'!M17</f>
        <v>404</v>
      </c>
      <c r="N17" s="8">
        <f>'dane po Vs'!N17</f>
        <v>19.600000000000001</v>
      </c>
      <c r="O17" s="8">
        <f>'dane po Vs'!O17</f>
        <v>9.9</v>
      </c>
      <c r="P17" s="8">
        <f>'dane po Vs'!P17</f>
        <v>5.2</v>
      </c>
      <c r="Q17" s="8">
        <f>'dane po Vs'!Q17</f>
        <v>722</v>
      </c>
      <c r="R17" s="8">
        <f>'dane po Vs'!R17</f>
        <v>0.34</v>
      </c>
      <c r="S17" s="8">
        <f>'dane po Vs'!S17</f>
        <v>1.83</v>
      </c>
      <c r="T17" s="8">
        <f>'dane po Vs'!T17</f>
        <v>47</v>
      </c>
      <c r="U17" s="8">
        <f>'dane po Vs'!U17</f>
        <v>2</v>
      </c>
      <c r="V17" s="8">
        <f>'dane po Vs'!V17</f>
        <v>0.14000000000000001</v>
      </c>
      <c r="W17" s="7">
        <f>'dane po Vs'!W17</f>
        <v>35.700000000000003</v>
      </c>
      <c r="X17" s="7">
        <f>'dane po Vs'!X17</f>
        <v>34</v>
      </c>
      <c r="Y17" s="8">
        <f>'dane po Vs'!Y17</f>
        <v>31.6</v>
      </c>
      <c r="Z17" s="12">
        <f t="shared" si="0"/>
        <v>25284.611187479233</v>
      </c>
      <c r="AA17" s="12">
        <f>1-(Z17/$AG$12)</f>
        <v>0.14700468988036064</v>
      </c>
      <c r="AB17" s="8" t="str">
        <f>A17</f>
        <v>Litwa</v>
      </c>
      <c r="AC17" s="13">
        <f>AA17</f>
        <v>0.14700468988036064</v>
      </c>
      <c r="AD17" s="8">
        <f>AA17</f>
        <v>0.14700468988036064</v>
      </c>
      <c r="AE17" s="8" t="s">
        <v>174</v>
      </c>
      <c r="AF17" s="8" t="s">
        <v>174</v>
      </c>
      <c r="AG17" s="8" t="s">
        <v>174</v>
      </c>
    </row>
    <row r="18" spans="1:33" x14ac:dyDescent="0.2">
      <c r="A18" s="8" t="str">
        <f>'dane po Vs'!A18</f>
        <v>Luksemburg</v>
      </c>
      <c r="B18" s="8">
        <f>'dane po Vs'!B18</f>
        <v>18</v>
      </c>
      <c r="C18" s="8">
        <f>'dane po Vs'!C18</f>
        <v>2</v>
      </c>
      <c r="D18" s="8">
        <f>'dane po Vs'!D18</f>
        <v>138</v>
      </c>
      <c r="E18" s="7">
        <f>'dane po Vs'!E18</f>
        <v>133.30000000000001</v>
      </c>
      <c r="F18" s="7">
        <f>'dane po Vs'!F18</f>
        <v>2.68</v>
      </c>
      <c r="G18" s="7">
        <f>'dane po Vs'!G18</f>
        <v>97.1</v>
      </c>
      <c r="H18" s="7">
        <f>'dane po Vs'!H18</f>
        <v>3.3</v>
      </c>
      <c r="I18" s="7">
        <f>'dane po Vs'!I18</f>
        <v>4.8</v>
      </c>
      <c r="J18" s="7">
        <f>'dane po Vs'!J18</f>
        <v>16.7</v>
      </c>
      <c r="K18" s="7">
        <f>'dane po Vs'!K18</f>
        <v>21.6</v>
      </c>
      <c r="L18" s="7">
        <f>'dane po Vs'!L18</f>
        <v>4</v>
      </c>
      <c r="M18" s="7">
        <f>'dane po Vs'!M18</f>
        <v>679</v>
      </c>
      <c r="N18" s="8">
        <f>'dane po Vs'!N18</f>
        <v>2.9</v>
      </c>
      <c r="O18" s="8">
        <f>'dane po Vs'!O18</f>
        <v>1.1000000000000001</v>
      </c>
      <c r="P18" s="8">
        <f>'dane po Vs'!P18</f>
        <v>2.8</v>
      </c>
      <c r="Q18" s="8">
        <f>'dane po Vs'!Q18</f>
        <v>24378</v>
      </c>
      <c r="R18" s="8">
        <f>'dane po Vs'!R18</f>
        <v>0.435</v>
      </c>
      <c r="S18" s="8">
        <f>'dane po Vs'!S18</f>
        <v>2.39</v>
      </c>
      <c r="T18" s="8">
        <f>'dane po Vs'!T18</f>
        <v>112</v>
      </c>
      <c r="U18" s="8">
        <f>'dane po Vs'!U18</f>
        <v>1.64</v>
      </c>
      <c r="V18" s="8">
        <f>'dane po Vs'!V18</f>
        <v>0.32</v>
      </c>
      <c r="W18" s="7">
        <f>'dane po Vs'!W18</f>
        <v>15.8</v>
      </c>
      <c r="X18" s="7">
        <f>'dane po Vs'!X18</f>
        <v>17.100000000000001</v>
      </c>
      <c r="Y18" s="8">
        <f>'dane po Vs'!Y18</f>
        <v>9.9</v>
      </c>
      <c r="Z18" s="12">
        <f t="shared" si="0"/>
        <v>9309.0920331214365</v>
      </c>
      <c r="AA18" s="12">
        <f>1-(Z18/$AG$12)</f>
        <v>0.68595080276904474</v>
      </c>
      <c r="AB18" s="8" t="str">
        <f>A18</f>
        <v>Luksemburg</v>
      </c>
      <c r="AC18" s="13">
        <f>AA18</f>
        <v>0.68595080276904474</v>
      </c>
      <c r="AD18" s="8">
        <f>AA18</f>
        <v>0.68595080276904474</v>
      </c>
      <c r="AE18" s="8" t="s">
        <v>174</v>
      </c>
      <c r="AF18" s="8" t="s">
        <v>174</v>
      </c>
      <c r="AG18" s="8" t="s">
        <v>174</v>
      </c>
    </row>
    <row r="19" spans="1:33" x14ac:dyDescent="0.2">
      <c r="A19" s="8" t="str">
        <f>'dane po Vs'!A19</f>
        <v>Łotwa</v>
      </c>
      <c r="B19" s="8">
        <f>'dane po Vs'!B19</f>
        <v>11</v>
      </c>
      <c r="C19" s="8">
        <f>'dane po Vs'!C19</f>
        <v>530.79</v>
      </c>
      <c r="D19" s="8">
        <f>'dane po Vs'!D19</f>
        <v>1</v>
      </c>
      <c r="E19" s="7">
        <f>'dane po Vs'!E19</f>
        <v>136.69999999999999</v>
      </c>
      <c r="F19" s="7">
        <f>'dane po Vs'!F19</f>
        <v>0.01</v>
      </c>
      <c r="G19" s="7">
        <f>'dane po Vs'!G19</f>
        <v>45.5</v>
      </c>
      <c r="H19" s="7">
        <f>'dane po Vs'!H19</f>
        <v>2.1</v>
      </c>
      <c r="I19" s="7">
        <f>'dane po Vs'!I19</f>
        <v>10.6</v>
      </c>
      <c r="J19" s="7">
        <f>'dane po Vs'!J19</f>
        <v>17.5</v>
      </c>
      <c r="K19" s="7">
        <f>'dane po Vs'!K19</f>
        <v>17.600000000000001</v>
      </c>
      <c r="L19" s="7">
        <f>'dane po Vs'!L19</f>
        <v>2</v>
      </c>
      <c r="M19" s="7">
        <f>'dane po Vs'!M19</f>
        <v>324</v>
      </c>
      <c r="N19" s="8">
        <f>'dane po Vs'!N19</f>
        <v>30.4</v>
      </c>
      <c r="O19" s="8">
        <f>'dane po Vs'!O19</f>
        <v>26.1</v>
      </c>
      <c r="P19" s="8">
        <f>'dane po Vs'!P19</f>
        <v>9.1999999999999993</v>
      </c>
      <c r="Q19" s="8">
        <f>'dane po Vs'!Q19</f>
        <v>1112</v>
      </c>
      <c r="R19" s="8">
        <f>'dane po Vs'!R19</f>
        <v>0.26</v>
      </c>
      <c r="S19" s="8">
        <f>'dane po Vs'!S19</f>
        <v>2.98</v>
      </c>
      <c r="T19" s="8">
        <f>'dane po Vs'!T19</f>
        <v>51</v>
      </c>
      <c r="U19" s="8">
        <f>'dane po Vs'!U19</f>
        <v>2</v>
      </c>
      <c r="V19" s="8">
        <f>'dane po Vs'!V19</f>
        <v>0.14000000000000001</v>
      </c>
      <c r="W19" s="7">
        <f>'dane po Vs'!W19</f>
        <v>36.200000000000003</v>
      </c>
      <c r="X19" s="7">
        <f>'dane po Vs'!X19</f>
        <v>38.200000000000003</v>
      </c>
      <c r="Y19" s="8">
        <f>'dane po Vs'!Y19</f>
        <v>26.4</v>
      </c>
      <c r="Z19" s="12">
        <f t="shared" si="0"/>
        <v>24869.540033066558</v>
      </c>
      <c r="AA19" s="12">
        <f>1-(Z19/$AG$12)</f>
        <v>0.16100742638497745</v>
      </c>
      <c r="AB19" s="8" t="str">
        <f>A19</f>
        <v>Łotwa</v>
      </c>
      <c r="AC19" s="13">
        <f>AA19</f>
        <v>0.16100742638497745</v>
      </c>
      <c r="AD19" s="8">
        <f>AA19</f>
        <v>0.16100742638497745</v>
      </c>
      <c r="AE19" s="8" t="s">
        <v>174</v>
      </c>
      <c r="AF19" s="8" t="s">
        <v>174</v>
      </c>
      <c r="AG19" s="8" t="s">
        <v>174</v>
      </c>
    </row>
    <row r="20" spans="1:33" x14ac:dyDescent="0.2">
      <c r="A20" s="8" t="str">
        <f>'dane po Vs'!A20</f>
        <v>Malta</v>
      </c>
      <c r="B20" s="8">
        <f>'dane po Vs'!B20</f>
        <v>13</v>
      </c>
      <c r="C20" s="8">
        <f>'dane po Vs'!C20</f>
        <v>538.9</v>
      </c>
      <c r="D20" s="8">
        <f>'dane po Vs'!D20</f>
        <v>151</v>
      </c>
      <c r="E20" s="7">
        <f>'dane po Vs'!E20</f>
        <v>154.6</v>
      </c>
      <c r="F20" s="7">
        <f>'dane po Vs'!F20</f>
        <v>11.36</v>
      </c>
      <c r="G20" s="7">
        <f>'dane po Vs'!G20</f>
        <v>99</v>
      </c>
      <c r="H20" s="7">
        <f>'dane po Vs'!H20</f>
        <v>19.5</v>
      </c>
      <c r="I20" s="7">
        <f>'dane po Vs'!I20</f>
        <v>3.1</v>
      </c>
      <c r="J20" s="7">
        <f>'dane po Vs'!J20</f>
        <v>27.5</v>
      </c>
      <c r="K20" s="7">
        <f>'dane po Vs'!K20</f>
        <v>7</v>
      </c>
      <c r="L20" s="7">
        <f>'dane po Vs'!L20</f>
        <v>33</v>
      </c>
      <c r="M20" s="7">
        <f>'dane po Vs'!M20</f>
        <v>601</v>
      </c>
      <c r="N20" s="8">
        <f>'dane po Vs'!N20</f>
        <v>1</v>
      </c>
      <c r="O20" s="8">
        <f>'dane po Vs'!O20</f>
        <v>27.15</v>
      </c>
      <c r="P20" s="8">
        <f>'dane po Vs'!P20</f>
        <v>0.2</v>
      </c>
      <c r="Q20" s="8">
        <f>'dane po Vs'!Q20</f>
        <v>854</v>
      </c>
      <c r="R20" s="8">
        <f>'dane po Vs'!R20</f>
        <v>0.435</v>
      </c>
      <c r="S20" s="8">
        <f>'dane po Vs'!S20</f>
        <v>2.89</v>
      </c>
      <c r="T20" s="8">
        <f>'dane po Vs'!T20</f>
        <v>67</v>
      </c>
      <c r="U20" s="8">
        <f>'dane po Vs'!U20</f>
        <v>2.4050000000000002</v>
      </c>
      <c r="V20" s="8">
        <f>'dane po Vs'!V20</f>
        <v>0.02</v>
      </c>
      <c r="W20" s="7">
        <f>'dane po Vs'!W20</f>
        <v>14</v>
      </c>
      <c r="X20" s="7">
        <f>'dane po Vs'!X20</f>
        <v>21.2</v>
      </c>
      <c r="Y20" s="8">
        <f>'dane po Vs'!Y20</f>
        <v>128.75</v>
      </c>
      <c r="Z20" s="12">
        <f t="shared" si="0"/>
        <v>25104.234681719539</v>
      </c>
      <c r="AA20" s="12">
        <f>1-(Z20/$AG$12)</f>
        <v>0.15308982650073222</v>
      </c>
      <c r="AB20" s="8" t="str">
        <f>A20</f>
        <v>Malta</v>
      </c>
      <c r="AC20" s="13">
        <f>AA20</f>
        <v>0.15308982650073222</v>
      </c>
      <c r="AD20" s="8">
        <f>AA20</f>
        <v>0.15308982650073222</v>
      </c>
      <c r="AE20" s="8" t="s">
        <v>174</v>
      </c>
      <c r="AF20" s="8" t="s">
        <v>174</v>
      </c>
      <c r="AG20" s="8" t="s">
        <v>174</v>
      </c>
    </row>
    <row r="21" spans="1:33" x14ac:dyDescent="0.2">
      <c r="A21" s="8" t="str">
        <f>'dane po Vs'!A21</f>
        <v>Niemcy</v>
      </c>
      <c r="B21" s="8">
        <f>'dane po Vs'!B21</f>
        <v>15</v>
      </c>
      <c r="C21" s="8">
        <f>'dane po Vs'!C21</f>
        <v>9264</v>
      </c>
      <c r="D21" s="8">
        <f>'dane po Vs'!D21</f>
        <v>828</v>
      </c>
      <c r="E21" s="7">
        <f>'dane po Vs'!E21</f>
        <v>125.7</v>
      </c>
      <c r="F21" s="7">
        <f>'dane po Vs'!F21</f>
        <v>1.37</v>
      </c>
      <c r="G21" s="7">
        <f>'dane po Vs'!G21</f>
        <v>60.3</v>
      </c>
      <c r="H21" s="7">
        <f>'dane po Vs'!H21</f>
        <v>5</v>
      </c>
      <c r="I21" s="7">
        <f>'dane po Vs'!I21</f>
        <v>2.8</v>
      </c>
      <c r="J21" s="7">
        <f>'dane po Vs'!J21</f>
        <v>25.7</v>
      </c>
      <c r="K21" s="7">
        <f>'dane po Vs'!K21</f>
        <v>15.5</v>
      </c>
      <c r="L21" s="7">
        <f>'dane po Vs'!L21</f>
        <v>-1</v>
      </c>
      <c r="M21" s="7">
        <f>'dane po Vs'!M21</f>
        <v>602</v>
      </c>
      <c r="N21" s="8">
        <f>'dane po Vs'!N21</f>
        <v>10.5</v>
      </c>
      <c r="O21" s="8">
        <f>'dane po Vs'!O21</f>
        <v>28</v>
      </c>
      <c r="P21" s="8">
        <f>'dane po Vs'!P21</f>
        <v>5.9</v>
      </c>
      <c r="Q21" s="8">
        <f>'dane po Vs'!Q21</f>
        <v>7308</v>
      </c>
      <c r="R21" s="8">
        <f>'dane po Vs'!R21</f>
        <v>0.5</v>
      </c>
      <c r="S21" s="8">
        <f>'dane po Vs'!S21</f>
        <v>2.13</v>
      </c>
      <c r="T21" s="8">
        <f>'dane po Vs'!T21</f>
        <v>134</v>
      </c>
      <c r="U21" s="8">
        <f>'dane po Vs'!U21</f>
        <v>71.41</v>
      </c>
      <c r="V21" s="8">
        <f>'dane po Vs'!V21</f>
        <v>0.4</v>
      </c>
      <c r="W21" s="7">
        <f>'dane po Vs'!W21</f>
        <v>9.8000000000000007</v>
      </c>
      <c r="X21" s="7">
        <f>'dane po Vs'!X21</f>
        <v>19.7</v>
      </c>
      <c r="Y21" s="8">
        <f>'dane po Vs'!Y21</f>
        <v>442.3</v>
      </c>
      <c r="Z21" s="12">
        <f t="shared" si="0"/>
        <v>17073.899141982769</v>
      </c>
      <c r="AA21" s="12">
        <f>1-(Z21/$AG$12)</f>
        <v>0.42399921495415327</v>
      </c>
      <c r="AB21" s="8" t="str">
        <f>A21</f>
        <v>Niemcy</v>
      </c>
      <c r="AC21" s="13">
        <f>AA21</f>
        <v>0.42399921495415327</v>
      </c>
      <c r="AD21" s="8">
        <f>AA21</f>
        <v>0.42399921495415327</v>
      </c>
      <c r="AE21" s="8" t="s">
        <v>174</v>
      </c>
      <c r="AF21" s="8" t="s">
        <v>174</v>
      </c>
      <c r="AG21" s="8" t="s">
        <v>174</v>
      </c>
    </row>
    <row r="22" spans="1:33" x14ac:dyDescent="0.2">
      <c r="A22" s="8" t="str">
        <f>'dane po Vs'!A22</f>
        <v>Polska</v>
      </c>
      <c r="B22" s="8">
        <f>'dane po Vs'!B22</f>
        <v>19</v>
      </c>
      <c r="C22" s="8">
        <f>'dane po Vs'!C22</f>
        <v>1607.4</v>
      </c>
      <c r="D22" s="8">
        <f>'dane po Vs'!D22</f>
        <v>151</v>
      </c>
      <c r="E22" s="7">
        <f>'dane po Vs'!E22</f>
        <v>122.9</v>
      </c>
      <c r="F22" s="7">
        <f>'dane po Vs'!F22</f>
        <v>1.0900000000000001</v>
      </c>
      <c r="G22" s="7">
        <f>'dane po Vs'!G22</f>
        <v>31.3</v>
      </c>
      <c r="H22" s="7">
        <f>'dane po Vs'!H22</f>
        <v>22.8</v>
      </c>
      <c r="I22" s="7">
        <f>'dane po Vs'!I22</f>
        <v>7</v>
      </c>
      <c r="J22" s="7">
        <f>'dane po Vs'!J22</f>
        <v>16.2</v>
      </c>
      <c r="K22" s="7">
        <f>'dane po Vs'!K22</f>
        <v>17</v>
      </c>
      <c r="L22" s="7">
        <f>'dane po Vs'!L22</f>
        <v>5</v>
      </c>
      <c r="M22" s="7">
        <f>'dane po Vs'!M22</f>
        <v>316</v>
      </c>
      <c r="N22" s="8">
        <f>'dane po Vs'!N22</f>
        <v>9.3000000000000007</v>
      </c>
      <c r="O22" s="8">
        <f>'dane po Vs'!O22</f>
        <v>53.3</v>
      </c>
      <c r="P22" s="8">
        <f>'dane po Vs'!P22</f>
        <v>3.3</v>
      </c>
      <c r="Q22" s="8">
        <f>'dane po Vs'!Q22</f>
        <v>3745</v>
      </c>
      <c r="R22" s="8">
        <f>'dane po Vs'!R22</f>
        <v>0.73</v>
      </c>
      <c r="S22" s="8">
        <f>'dane po Vs'!S22</f>
        <v>2.72</v>
      </c>
      <c r="T22" s="8">
        <f>'dane po Vs'!T22</f>
        <v>40</v>
      </c>
      <c r="U22" s="8">
        <f>'dane po Vs'!U22</f>
        <v>33</v>
      </c>
      <c r="V22" s="8">
        <f>'dane po Vs'!V22</f>
        <v>0.26</v>
      </c>
      <c r="W22" s="7">
        <f>'dane po Vs'!W22</f>
        <v>23.7</v>
      </c>
      <c r="X22" s="7">
        <f>'dane po Vs'!X22</f>
        <v>27.8</v>
      </c>
      <c r="Y22" s="8">
        <f>'dane po Vs'!Y22</f>
        <v>128.75</v>
      </c>
      <c r="Z22" s="12">
        <f t="shared" si="0"/>
        <v>22021.546438808513</v>
      </c>
      <c r="AA22" s="12">
        <f>1-(Z22/$AG$12)</f>
        <v>0.25708662495916279</v>
      </c>
      <c r="AB22" s="8" t="str">
        <f>A22</f>
        <v>Polska</v>
      </c>
      <c r="AC22" s="13">
        <f>AA22</f>
        <v>0.25708662495916279</v>
      </c>
      <c r="AD22" s="8">
        <f>AA22</f>
        <v>0.25708662495916279</v>
      </c>
      <c r="AE22" s="8" t="s">
        <v>174</v>
      </c>
      <c r="AF22" s="8" t="s">
        <v>174</v>
      </c>
      <c r="AG22" s="8" t="s">
        <v>174</v>
      </c>
    </row>
    <row r="23" spans="1:33" x14ac:dyDescent="0.2">
      <c r="A23" s="8" t="str">
        <f>'dane po Vs'!A23</f>
        <v>Portugalia</v>
      </c>
      <c r="B23" s="8">
        <f>'dane po Vs'!B23</f>
        <v>21</v>
      </c>
      <c r="C23" s="8">
        <f>'dane po Vs'!C23</f>
        <v>0</v>
      </c>
      <c r="D23" s="8">
        <f>'dane po Vs'!D23</f>
        <v>130</v>
      </c>
      <c r="E23" s="7">
        <f>'dane po Vs'!E23</f>
        <v>110</v>
      </c>
      <c r="F23" s="7">
        <f>'dane po Vs'!F23</f>
        <v>4.4400000000000004</v>
      </c>
      <c r="G23" s="7">
        <f>'dane po Vs'!G23</f>
        <v>75.099999999999994</v>
      </c>
      <c r="H23" s="7">
        <f>'dane po Vs'!H23</f>
        <v>6.7</v>
      </c>
      <c r="I23" s="7">
        <f>'dane po Vs'!I23</f>
        <v>6.4</v>
      </c>
      <c r="J23" s="7">
        <f>'dane po Vs'!J23</f>
        <v>22.9</v>
      </c>
      <c r="K23" s="7">
        <f>'dane po Vs'!K23</f>
        <v>18.600000000000001</v>
      </c>
      <c r="L23" s="7">
        <f>'dane po Vs'!L23</f>
        <v>6</v>
      </c>
      <c r="M23" s="7">
        <f>'dane po Vs'!M23</f>
        <v>516</v>
      </c>
      <c r="N23" s="8">
        <f>'dane po Vs'!N23</f>
        <v>24.2</v>
      </c>
      <c r="O23" s="8">
        <f>'dane po Vs'!O23</f>
        <v>68.5</v>
      </c>
      <c r="P23" s="8">
        <f>'dane po Vs'!P23</f>
        <v>5.8</v>
      </c>
      <c r="Q23" s="8">
        <f>'dane po Vs'!Q23</f>
        <v>5867</v>
      </c>
      <c r="R23" s="8">
        <f>'dane po Vs'!R23</f>
        <v>0.23</v>
      </c>
      <c r="S23" s="8">
        <f>'dane po Vs'!S23</f>
        <v>2.42</v>
      </c>
      <c r="T23" s="8">
        <f>'dane po Vs'!T23</f>
        <v>71</v>
      </c>
      <c r="U23" s="8">
        <f>'dane po Vs'!U23</f>
        <v>2.5</v>
      </c>
      <c r="V23" s="8">
        <f>'dane po Vs'!V23</f>
        <v>0.11</v>
      </c>
      <c r="W23" s="7">
        <f>'dane po Vs'!W23</f>
        <v>28.2</v>
      </c>
      <c r="X23" s="7">
        <f>'dane po Vs'!X23</f>
        <v>25.3</v>
      </c>
      <c r="Y23" s="8">
        <f>'dane po Vs'!Y23</f>
        <v>128.75</v>
      </c>
      <c r="Z23" s="12">
        <f t="shared" si="0"/>
        <v>20716.005987873243</v>
      </c>
      <c r="AA23" s="12">
        <f>1-(Z23/$AG$12)</f>
        <v>0.30113001062018985</v>
      </c>
      <c r="AB23" s="8" t="str">
        <f>A23</f>
        <v>Portugalia</v>
      </c>
      <c r="AC23" s="13">
        <f>AA23</f>
        <v>0.30113001062018985</v>
      </c>
      <c r="AD23" s="8">
        <f>AA23</f>
        <v>0.30113001062018985</v>
      </c>
      <c r="AE23" s="8" t="s">
        <v>174</v>
      </c>
      <c r="AF23" s="8" t="s">
        <v>174</v>
      </c>
      <c r="AG23" s="8" t="s">
        <v>174</v>
      </c>
    </row>
    <row r="24" spans="1:33" x14ac:dyDescent="0.2">
      <c r="A24" s="8" t="str">
        <f>'dane po Vs'!A24</f>
        <v>Rumunia</v>
      </c>
      <c r="B24" s="8">
        <f>'dane po Vs'!B24</f>
        <v>18</v>
      </c>
      <c r="C24" s="8">
        <f>'dane po Vs'!C24</f>
        <v>538.9</v>
      </c>
      <c r="D24" s="8">
        <f>'dane po Vs'!D24</f>
        <v>223</v>
      </c>
      <c r="E24" s="7">
        <f>'dane po Vs'!E24</f>
        <v>65.400000000000006</v>
      </c>
      <c r="F24" s="7">
        <f>'dane po Vs'!F24</f>
        <v>7.51</v>
      </c>
      <c r="G24" s="7">
        <f>'dane po Vs'!G24</f>
        <v>21.9</v>
      </c>
      <c r="H24" s="7">
        <f>'dane po Vs'!H24</f>
        <v>17.3</v>
      </c>
      <c r="I24" s="7">
        <f>'dane po Vs'!I24</f>
        <v>8.1999999999999993</v>
      </c>
      <c r="J24" s="7">
        <f>'dane po Vs'!J24</f>
        <v>31.6</v>
      </c>
      <c r="K24" s="7">
        <f>'dane po Vs'!K24</f>
        <v>19.7</v>
      </c>
      <c r="L24" s="7">
        <f>'dane po Vs'!L24</f>
        <v>-1</v>
      </c>
      <c r="M24" s="7">
        <f>'dane po Vs'!M24</f>
        <v>313</v>
      </c>
      <c r="N24" s="8">
        <f>'dane po Vs'!N24</f>
        <v>23.4</v>
      </c>
      <c r="O24" s="8">
        <f>'dane po Vs'!O24</f>
        <v>30.3</v>
      </c>
      <c r="P24" s="8">
        <f>'dane po Vs'!P24</f>
        <v>1.3</v>
      </c>
      <c r="Q24" s="8">
        <f>'dane po Vs'!Q24</f>
        <v>1081</v>
      </c>
      <c r="R24" s="8">
        <f>'dane po Vs'!R24</f>
        <v>0.82</v>
      </c>
      <c r="S24" s="8">
        <f>'dane po Vs'!S24</f>
        <v>2.11</v>
      </c>
      <c r="T24" s="8">
        <f>'dane po Vs'!T24</f>
        <v>48</v>
      </c>
      <c r="U24" s="8">
        <f>'dane po Vs'!U24</f>
        <v>6.16</v>
      </c>
      <c r="V24" s="8">
        <f>'dane po Vs'!V24</f>
        <v>0.17</v>
      </c>
      <c r="W24" s="7">
        <f>'dane po Vs'!W24</f>
        <v>22.1</v>
      </c>
      <c r="X24" s="7">
        <f>'dane po Vs'!X24</f>
        <v>41.5</v>
      </c>
      <c r="Y24" s="8">
        <f>'dane po Vs'!Y24</f>
        <v>172.6</v>
      </c>
      <c r="Z24" s="12">
        <f t="shared" si="0"/>
        <v>24887.115305989159</v>
      </c>
      <c r="AA24" s="12">
        <f>1-(Z24/$AG$12)</f>
        <v>0.16041451137964502</v>
      </c>
      <c r="AB24" s="8" t="str">
        <f>A24</f>
        <v>Rumunia</v>
      </c>
      <c r="AC24" s="13">
        <f>AA24</f>
        <v>0.16041451137964502</v>
      </c>
      <c r="AD24" s="8">
        <f>AA24</f>
        <v>0.16041451137964502</v>
      </c>
      <c r="AE24" s="8" t="s">
        <v>174</v>
      </c>
      <c r="AF24" s="8" t="s">
        <v>174</v>
      </c>
      <c r="AG24" s="8" t="s">
        <v>174</v>
      </c>
    </row>
    <row r="25" spans="1:33" x14ac:dyDescent="0.2">
      <c r="A25" s="8" t="str">
        <f>'dane po Vs'!A25</f>
        <v>Słowacja</v>
      </c>
      <c r="B25" s="8">
        <f>'dane po Vs'!B25</f>
        <v>29</v>
      </c>
      <c r="C25" s="8">
        <f>'dane po Vs'!C25</f>
        <v>845.6</v>
      </c>
      <c r="D25" s="8">
        <f>'dane po Vs'!D25</f>
        <v>1</v>
      </c>
      <c r="E25" s="7">
        <f>'dane po Vs'!E25</f>
        <v>121.8</v>
      </c>
      <c r="F25" s="7">
        <f>'dane po Vs'!F25</f>
        <v>4.6900000000000004</v>
      </c>
      <c r="G25" s="7">
        <f>'dane po Vs'!G25</f>
        <v>63.1</v>
      </c>
      <c r="H25" s="7">
        <f>'dane po Vs'!H25</f>
        <v>13.5</v>
      </c>
      <c r="I25" s="7">
        <f>'dane po Vs'!I25</f>
        <v>6.4</v>
      </c>
      <c r="J25" s="7">
        <f>'dane po Vs'!J25</f>
        <v>18.3</v>
      </c>
      <c r="K25" s="7">
        <f>'dane po Vs'!K25</f>
        <v>13.3</v>
      </c>
      <c r="L25" s="7">
        <f>'dane po Vs'!L25</f>
        <v>-3</v>
      </c>
      <c r="M25" s="7">
        <f>'dane po Vs'!M25</f>
        <v>319</v>
      </c>
      <c r="N25" s="8">
        <f>'dane po Vs'!N25</f>
        <v>9.1</v>
      </c>
      <c r="O25" s="8">
        <f>'dane po Vs'!O25</f>
        <v>41</v>
      </c>
      <c r="P25" s="8">
        <f>'dane po Vs'!P25</f>
        <v>9.1</v>
      </c>
      <c r="Q25" s="8">
        <f>'dane po Vs'!Q25</f>
        <v>818</v>
      </c>
      <c r="R25" s="8">
        <f>'dane po Vs'!R25</f>
        <v>0.61</v>
      </c>
      <c r="S25" s="8">
        <f>'dane po Vs'!S25</f>
        <v>1.82</v>
      </c>
      <c r="T25" s="8">
        <f>'dane po Vs'!T25</f>
        <v>43</v>
      </c>
      <c r="U25" s="8">
        <f>'dane po Vs'!U25</f>
        <v>2.4525000000000001</v>
      </c>
      <c r="V25" s="8">
        <f>'dane po Vs'!V25</f>
        <v>0.18</v>
      </c>
      <c r="W25" s="7">
        <f>'dane po Vs'!W25</f>
        <v>33.9</v>
      </c>
      <c r="X25" s="7">
        <f>'dane po Vs'!X25</f>
        <v>20.6</v>
      </c>
      <c r="Y25" s="8">
        <f>'dane po Vs'!Y25</f>
        <v>128.75</v>
      </c>
      <c r="Z25" s="12">
        <f t="shared" si="0"/>
        <v>25035.634230202886</v>
      </c>
      <c r="AA25" s="12">
        <f>1-(Z25/$AG$12)</f>
        <v>0.15540411415111033</v>
      </c>
      <c r="AB25" s="8" t="str">
        <f>A25</f>
        <v>Słowacja</v>
      </c>
      <c r="AC25" s="13">
        <f>AA25</f>
        <v>0.15540411415111033</v>
      </c>
      <c r="AD25" s="8">
        <f>AA25</f>
        <v>0.15540411415111033</v>
      </c>
      <c r="AE25" s="8" t="s">
        <v>174</v>
      </c>
      <c r="AF25" s="8" t="s">
        <v>174</v>
      </c>
      <c r="AG25" s="8" t="s">
        <v>174</v>
      </c>
    </row>
    <row r="26" spans="1:33" x14ac:dyDescent="0.2">
      <c r="A26" s="8" t="str">
        <f>'dane po Vs'!A26</f>
        <v>Słowenia</v>
      </c>
      <c r="B26" s="8">
        <f>'dane po Vs'!B26</f>
        <v>36</v>
      </c>
      <c r="C26" s="8">
        <f>'dane po Vs'!C26</f>
        <v>258.2</v>
      </c>
      <c r="D26" s="8">
        <f>'dane po Vs'!D26</f>
        <v>0</v>
      </c>
      <c r="E26" s="7">
        <f>'dane po Vs'!E26</f>
        <v>135.4</v>
      </c>
      <c r="F26" s="7">
        <f>'dane po Vs'!F26</f>
        <v>18.98</v>
      </c>
      <c r="G26" s="7">
        <f>'dane po Vs'!G26</f>
        <v>48.7</v>
      </c>
      <c r="H26" s="7">
        <f>'dane po Vs'!H26</f>
        <v>4.9000000000000004</v>
      </c>
      <c r="I26" s="7">
        <f>'dane po Vs'!I26</f>
        <v>7.3</v>
      </c>
      <c r="J26" s="7">
        <f>'dane po Vs'!J26</f>
        <v>16.5</v>
      </c>
      <c r="K26" s="7">
        <f>'dane po Vs'!K26</f>
        <v>16</v>
      </c>
      <c r="L26" s="7">
        <f>'dane po Vs'!L26</f>
        <v>3</v>
      </c>
      <c r="M26" s="7">
        <f>'dane po Vs'!M26</f>
        <v>490</v>
      </c>
      <c r="N26" s="8">
        <f>'dane po Vs'!N26</f>
        <v>20.399999999999999</v>
      </c>
      <c r="O26" s="8">
        <f>'dane po Vs'!O26</f>
        <v>7</v>
      </c>
      <c r="P26" s="8">
        <f>'dane po Vs'!P26</f>
        <v>6.4</v>
      </c>
      <c r="Q26" s="8">
        <f>'dane po Vs'!Q26</f>
        <v>3930</v>
      </c>
      <c r="R26" s="8">
        <f>'dane po Vs'!R26</f>
        <v>0.83</v>
      </c>
      <c r="S26" s="8">
        <f>'dane po Vs'!S26</f>
        <v>3.62</v>
      </c>
      <c r="T26" s="8">
        <f>'dane po Vs'!T26</f>
        <v>87</v>
      </c>
      <c r="U26" s="8">
        <f>'dane po Vs'!U26</f>
        <v>2.4525000000000001</v>
      </c>
      <c r="V26" s="8">
        <f>'dane po Vs'!V26</f>
        <v>0.37</v>
      </c>
      <c r="W26" s="7">
        <f>'dane po Vs'!W26</f>
        <v>14.7</v>
      </c>
      <c r="X26" s="7">
        <f>'dane po Vs'!X26</f>
        <v>18.3</v>
      </c>
      <c r="Y26" s="8">
        <f>'dane po Vs'!Y26</f>
        <v>128.75</v>
      </c>
      <c r="Z26" s="12">
        <f t="shared" si="0"/>
        <v>22363.018789535239</v>
      </c>
      <c r="AA26" s="12">
        <f>1-(Z26/$AG$12)</f>
        <v>0.24556679926179703</v>
      </c>
      <c r="AB26" s="8" t="str">
        <f>A26</f>
        <v>Słowenia</v>
      </c>
      <c r="AC26" s="13">
        <f>AA26</f>
        <v>0.24556679926179703</v>
      </c>
      <c r="AD26" s="8">
        <f>AA26</f>
        <v>0.24556679926179703</v>
      </c>
      <c r="AE26" s="8" t="s">
        <v>174</v>
      </c>
      <c r="AF26" s="8" t="s">
        <v>174</v>
      </c>
      <c r="AG26" s="8" t="s">
        <v>174</v>
      </c>
    </row>
    <row r="27" spans="1:33" x14ac:dyDescent="0.2">
      <c r="A27" s="8" t="str">
        <f>'dane po Vs'!A27</f>
        <v>Szwecja</v>
      </c>
      <c r="B27" s="8">
        <f>'dane po Vs'!B27</f>
        <v>14</v>
      </c>
      <c r="C27" s="8">
        <f>'dane po Vs'!C27</f>
        <v>2192.73</v>
      </c>
      <c r="D27" s="8">
        <f>'dane po Vs'!D27</f>
        <v>127</v>
      </c>
      <c r="E27" s="7">
        <f>'dane po Vs'!E27</f>
        <v>108.4</v>
      </c>
      <c r="F27" s="7">
        <f>'dane po Vs'!F27</f>
        <v>0.68</v>
      </c>
      <c r="G27" s="7">
        <f>'dane po Vs'!G27</f>
        <v>36.9</v>
      </c>
      <c r="H27" s="7">
        <f>'dane po Vs'!H27</f>
        <v>3.1</v>
      </c>
      <c r="I27" s="7">
        <f>'dane po Vs'!I27</f>
        <v>4.5</v>
      </c>
      <c r="J27" s="7">
        <f>'dane po Vs'!J27</f>
        <v>13.1</v>
      </c>
      <c r="K27" s="7">
        <f>'dane po Vs'!K27</f>
        <v>21.3</v>
      </c>
      <c r="L27" s="7">
        <f>'dane po Vs'!L27</f>
        <v>0</v>
      </c>
      <c r="M27" s="7">
        <f>'dane po Vs'!M27</f>
        <v>439</v>
      </c>
      <c r="N27" s="8">
        <f>'dane po Vs'!N27</f>
        <v>47.2</v>
      </c>
      <c r="O27" s="8">
        <f>'dane po Vs'!O27</f>
        <v>8.6</v>
      </c>
      <c r="P27" s="8">
        <f>'dane po Vs'!P27</f>
        <v>14.3</v>
      </c>
      <c r="Q27" s="8">
        <f>'dane po Vs'!Q27</f>
        <v>1367</v>
      </c>
      <c r="R27" s="8">
        <f>'dane po Vs'!R27</f>
        <v>0.36</v>
      </c>
      <c r="S27" s="8">
        <f>'dane po Vs'!S27</f>
        <v>2.59</v>
      </c>
      <c r="T27" s="8">
        <f>'dane po Vs'!T27</f>
        <v>143</v>
      </c>
      <c r="U27" s="8">
        <f>'dane po Vs'!U27</f>
        <v>2.12</v>
      </c>
      <c r="V27" s="8">
        <f>'dane po Vs'!V27</f>
        <v>0.16</v>
      </c>
      <c r="W27" s="7">
        <f>'dane po Vs'!W27</f>
        <v>24.8</v>
      </c>
      <c r="X27" s="7">
        <f>'dane po Vs'!X27</f>
        <v>17.7</v>
      </c>
      <c r="Y27" s="8">
        <f>'dane po Vs'!Y27</f>
        <v>128.75</v>
      </c>
      <c r="Z27" s="12">
        <f t="shared" si="0"/>
        <v>24086.690108061757</v>
      </c>
      <c r="AA27" s="12">
        <f>1-(Z27/$AG$12)</f>
        <v>0.18741745537871102</v>
      </c>
      <c r="AB27" s="8" t="str">
        <f>A27</f>
        <v>Szwecja</v>
      </c>
      <c r="AC27" s="13">
        <f>AA27</f>
        <v>0.18741745537871102</v>
      </c>
      <c r="AD27" s="8">
        <f>AA27</f>
        <v>0.18741745537871102</v>
      </c>
      <c r="AE27" s="8" t="s">
        <v>174</v>
      </c>
      <c r="AF27" s="8" t="s">
        <v>174</v>
      </c>
      <c r="AG27" s="8" t="s">
        <v>174</v>
      </c>
    </row>
    <row r="28" spans="1:33" x14ac:dyDescent="0.2">
      <c r="A28" s="8" t="str">
        <f>'dane po Vs'!A28</f>
        <v>Węgry</v>
      </c>
      <c r="B28" s="8">
        <f>'dane po Vs'!B28</f>
        <v>21</v>
      </c>
      <c r="C28" s="8">
        <f>'dane po Vs'!C28</f>
        <v>872.06</v>
      </c>
      <c r="D28" s="8">
        <f>'dane po Vs'!D28</f>
        <v>605</v>
      </c>
      <c r="E28" s="7">
        <f>'dane po Vs'!E28</f>
        <v>148.69999999999999</v>
      </c>
      <c r="F28" s="7">
        <f>'dane po Vs'!F28</f>
        <v>2.57</v>
      </c>
      <c r="G28" s="7">
        <f>'dane po Vs'!G28</f>
        <v>56.4</v>
      </c>
      <c r="H28" s="7">
        <f>'dane po Vs'!H28</f>
        <v>3.1</v>
      </c>
      <c r="I28" s="7">
        <f>'dane po Vs'!I28</f>
        <v>6.7</v>
      </c>
      <c r="J28" s="7">
        <f>'dane po Vs'!J28</f>
        <v>11.4</v>
      </c>
      <c r="K28" s="7">
        <f>'dane po Vs'!K28</f>
        <v>10</v>
      </c>
      <c r="L28" s="7">
        <f>'dane po Vs'!L28</f>
        <v>-2</v>
      </c>
      <c r="M28" s="7">
        <f>'dane po Vs'!M28</f>
        <v>403</v>
      </c>
      <c r="N28" s="8">
        <f>'dane po Vs'!N28</f>
        <v>12.7</v>
      </c>
      <c r="O28" s="8">
        <f>'dane po Vs'!O28</f>
        <v>82.1</v>
      </c>
      <c r="P28" s="8">
        <f>'dane po Vs'!P28</f>
        <v>2.4</v>
      </c>
      <c r="Q28" s="8">
        <f>'dane po Vs'!Q28</f>
        <v>13768</v>
      </c>
      <c r="R28" s="8">
        <f>'dane po Vs'!R28</f>
        <v>0.63</v>
      </c>
      <c r="S28" s="8">
        <f>'dane po Vs'!S28</f>
        <v>2.74</v>
      </c>
      <c r="T28" s="8">
        <f>'dane po Vs'!T28</f>
        <v>69</v>
      </c>
      <c r="U28" s="8">
        <f>'dane po Vs'!U28</f>
        <v>6.74</v>
      </c>
      <c r="V28" s="8">
        <f>'dane po Vs'!V28</f>
        <v>0.21</v>
      </c>
      <c r="W28" s="7">
        <f>'dane po Vs'!W28</f>
        <v>26.4</v>
      </c>
      <c r="X28" s="7">
        <f>'dane po Vs'!X28</f>
        <v>29.9</v>
      </c>
      <c r="Y28" s="8">
        <f>'dane po Vs'!Y28</f>
        <v>128.75</v>
      </c>
      <c r="Z28" s="12">
        <f t="shared" si="0"/>
        <v>13535.02194616248</v>
      </c>
      <c r="AA28" s="12">
        <f>1-(Z28/$AG$12)</f>
        <v>0.5433858896687267</v>
      </c>
      <c r="AB28" s="8" t="str">
        <f>A28</f>
        <v>Węgry</v>
      </c>
      <c r="AC28" s="13">
        <f>AA28</f>
        <v>0.5433858896687267</v>
      </c>
      <c r="AD28" s="8">
        <f>AA28</f>
        <v>0.5433858896687267</v>
      </c>
      <c r="AE28" s="8" t="s">
        <v>174</v>
      </c>
      <c r="AF28" s="8" t="s">
        <v>174</v>
      </c>
      <c r="AG28" s="8" t="s">
        <v>174</v>
      </c>
    </row>
    <row r="29" spans="1:33" x14ac:dyDescent="0.2">
      <c r="A29" s="8" t="str">
        <f>'dane po Vs'!A29</f>
        <v>Wielka Brytania</v>
      </c>
      <c r="B29" s="8">
        <f>'dane po Vs'!B29</f>
        <v>7</v>
      </c>
      <c r="C29" s="8">
        <f>'dane po Vs'!C29</f>
        <v>290</v>
      </c>
      <c r="D29" s="8">
        <f>'dane po Vs'!D29</f>
        <v>151</v>
      </c>
      <c r="E29" s="7">
        <f>'dane po Vs'!E29</f>
        <v>150.69999999999999</v>
      </c>
      <c r="F29" s="7">
        <f>'dane po Vs'!F29</f>
        <v>4.12</v>
      </c>
      <c r="G29" s="7">
        <f>'dane po Vs'!G29</f>
        <v>29</v>
      </c>
      <c r="H29" s="7">
        <f>'dane po Vs'!H29</f>
        <v>6.7</v>
      </c>
      <c r="I29" s="7">
        <f>'dane po Vs'!I29</f>
        <v>2.5</v>
      </c>
      <c r="J29" s="7">
        <f>'dane po Vs'!J29</f>
        <v>20.100000000000001</v>
      </c>
      <c r="K29" s="7">
        <f>'dane po Vs'!K29</f>
        <v>9.1999999999999993</v>
      </c>
      <c r="L29" s="7">
        <f>'dane po Vs'!L29</f>
        <v>2</v>
      </c>
      <c r="M29" s="7">
        <f>'dane po Vs'!M29</f>
        <v>509</v>
      </c>
      <c r="N29" s="8">
        <f>'dane po Vs'!N29</f>
        <v>3.7</v>
      </c>
      <c r="O29" s="8">
        <f>'dane po Vs'!O29</f>
        <v>109.8</v>
      </c>
      <c r="P29" s="8">
        <f>'dane po Vs'!P29</f>
        <v>4.0999999999999996</v>
      </c>
      <c r="Q29" s="8">
        <f>'dane po Vs'!Q29</f>
        <v>4206</v>
      </c>
      <c r="R29" s="8">
        <f>'dane po Vs'!R29</f>
        <v>0.22</v>
      </c>
      <c r="S29" s="8">
        <f>'dane po Vs'!S29</f>
        <v>2.4900000000000002</v>
      </c>
      <c r="T29" s="8">
        <f>'dane po Vs'!T29</f>
        <v>116</v>
      </c>
      <c r="U29" s="8">
        <f>'dane po Vs'!U29</f>
        <v>19.809999999999999</v>
      </c>
      <c r="V29" s="8">
        <f>'dane po Vs'!V29</f>
        <v>0.16</v>
      </c>
      <c r="W29" s="7">
        <f>'dane po Vs'!W29</f>
        <v>19.899999999999999</v>
      </c>
      <c r="X29" s="7">
        <f>'dane po Vs'!X29</f>
        <v>23.2</v>
      </c>
      <c r="Y29" s="8">
        <f>'dane po Vs'!Y29</f>
        <v>128.75</v>
      </c>
      <c r="Z29" s="12">
        <f t="shared" si="0"/>
        <v>22092.261972355842</v>
      </c>
      <c r="AA29" s="12">
        <f>1-(Z29/$AG$12)</f>
        <v>0.25470098343115111</v>
      </c>
      <c r="AB29" s="8" t="str">
        <f>A29</f>
        <v>Wielka Brytania</v>
      </c>
      <c r="AC29" s="13">
        <f>AA29</f>
        <v>0.25470098343115111</v>
      </c>
      <c r="AD29" s="8">
        <f>AA29</f>
        <v>0.25470098343115111</v>
      </c>
      <c r="AE29" s="8" t="s">
        <v>174</v>
      </c>
      <c r="AF29" s="8" t="s">
        <v>174</v>
      </c>
      <c r="AG29" s="8" t="s">
        <v>174</v>
      </c>
    </row>
    <row r="30" spans="1:33" x14ac:dyDescent="0.2">
      <c r="A30" s="8" t="str">
        <f>'dane po Vs'!A30</f>
        <v>Włochy</v>
      </c>
      <c r="B30" s="8">
        <f>'dane po Vs'!B30</f>
        <v>19</v>
      </c>
      <c r="C30" s="8">
        <f>'dane po Vs'!C30</f>
        <v>4705.63</v>
      </c>
      <c r="D30" s="8">
        <f>'dane po Vs'!D30</f>
        <v>211</v>
      </c>
      <c r="E30" s="7">
        <f>'dane po Vs'!E30</f>
        <v>143.5</v>
      </c>
      <c r="F30" s="7">
        <f>'dane po Vs'!F30</f>
        <v>24.61</v>
      </c>
      <c r="G30" s="7">
        <f>'dane po Vs'!G30</f>
        <v>82.6</v>
      </c>
      <c r="H30" s="7">
        <f>'dane po Vs'!H30</f>
        <v>3.7</v>
      </c>
      <c r="I30" s="7">
        <f>'dane po Vs'!I30</f>
        <v>3.6</v>
      </c>
      <c r="J30" s="7">
        <f>'dane po Vs'!J30</f>
        <v>22.3</v>
      </c>
      <c r="K30" s="7">
        <f>'dane po Vs'!K30</f>
        <v>11.5</v>
      </c>
      <c r="L30" s="7">
        <f>'dane po Vs'!L30</f>
        <v>-1</v>
      </c>
      <c r="M30" s="7">
        <f>'dane po Vs'!M30</f>
        <v>547</v>
      </c>
      <c r="N30" s="8">
        <f>'dane po Vs'!N30</f>
        <v>13</v>
      </c>
      <c r="O30" s="8">
        <f>'dane po Vs'!O30</f>
        <v>61.1</v>
      </c>
      <c r="P30" s="8">
        <f>'dane po Vs'!P30</f>
        <v>8.6</v>
      </c>
      <c r="Q30" s="8">
        <f>'dane po Vs'!Q30</f>
        <v>3255</v>
      </c>
      <c r="R30" s="8">
        <f>'dane po Vs'!R30</f>
        <v>0.73</v>
      </c>
      <c r="S30" s="8">
        <f>'dane po Vs'!S30</f>
        <v>2.79</v>
      </c>
      <c r="T30" s="8">
        <f>'dane po Vs'!T30</f>
        <v>105</v>
      </c>
      <c r="U30" s="8">
        <f>'dane po Vs'!U30</f>
        <v>27.43</v>
      </c>
      <c r="V30" s="8">
        <f>'dane po Vs'!V30</f>
        <v>0.17</v>
      </c>
      <c r="W30" s="7">
        <f>'dane po Vs'!W30</f>
        <v>27.9</v>
      </c>
      <c r="X30" s="7">
        <f>'dane po Vs'!X30</f>
        <v>25</v>
      </c>
      <c r="Y30" s="8">
        <f>'dane po Vs'!Y30</f>
        <v>128.75</v>
      </c>
      <c r="Z30" s="12">
        <f t="shared" si="0"/>
        <v>21622.745055047937</v>
      </c>
      <c r="AA30" s="12">
        <f>1-(Z30/$AG$12)</f>
        <v>0.27054048855606272</v>
      </c>
      <c r="AB30" s="8" t="str">
        <f>A30</f>
        <v>Włochy</v>
      </c>
      <c r="AC30" s="13">
        <f>AA30</f>
        <v>0.27054048855606272</v>
      </c>
      <c r="AD30" s="8">
        <f>AA30</f>
        <v>0.27054048855606272</v>
      </c>
      <c r="AE30" s="8" t="s">
        <v>174</v>
      </c>
      <c r="AF30" s="8" t="s">
        <v>174</v>
      </c>
      <c r="AG30" s="8" t="s">
        <v>174</v>
      </c>
    </row>
    <row r="31" spans="1:33" x14ac:dyDescent="0.2">
      <c r="A31" s="8" t="s">
        <v>63</v>
      </c>
      <c r="B31" s="11">
        <f>MAX(B3:B30)</f>
        <v>36</v>
      </c>
      <c r="C31" s="11">
        <f t="shared" ref="C31:D31" si="1">MAX(C3:C30)</f>
        <v>9264</v>
      </c>
      <c r="D31" s="11">
        <f t="shared" si="1"/>
        <v>828</v>
      </c>
      <c r="E31" s="15">
        <f>MIN(E3:E30)</f>
        <v>65.400000000000006</v>
      </c>
      <c r="F31" s="15">
        <f t="shared" ref="F31:M31" si="2">MIN(F3:F30)</f>
        <v>0.01</v>
      </c>
      <c r="G31" s="15">
        <f t="shared" si="2"/>
        <v>-15.7</v>
      </c>
      <c r="H31" s="15">
        <f t="shared" si="2"/>
        <v>2</v>
      </c>
      <c r="I31" s="15">
        <f t="shared" si="2"/>
        <v>1.8</v>
      </c>
      <c r="J31" s="15">
        <f t="shared" si="2"/>
        <v>9.5</v>
      </c>
      <c r="K31" s="15">
        <f t="shared" si="2"/>
        <v>7</v>
      </c>
      <c r="L31" s="15">
        <f t="shared" si="2"/>
        <v>-6</v>
      </c>
      <c r="M31" s="15">
        <f t="shared" si="2"/>
        <v>305</v>
      </c>
      <c r="N31" s="11">
        <f>MAX(N3:N30)</f>
        <v>47.2</v>
      </c>
      <c r="O31" s="11">
        <f t="shared" ref="O31:V31" si="3">MAX(O3:O30)</f>
        <v>209.4</v>
      </c>
      <c r="P31" s="11">
        <f t="shared" si="3"/>
        <v>19.5</v>
      </c>
      <c r="Q31" s="11">
        <f t="shared" si="3"/>
        <v>24378</v>
      </c>
      <c r="R31" s="11">
        <f t="shared" si="3"/>
        <v>0.83</v>
      </c>
      <c r="S31" s="11">
        <f t="shared" si="3"/>
        <v>4.0199999999999996</v>
      </c>
      <c r="T31" s="11">
        <f t="shared" si="3"/>
        <v>149</v>
      </c>
      <c r="U31" s="11">
        <f t="shared" si="3"/>
        <v>71.41</v>
      </c>
      <c r="V31" s="11">
        <f t="shared" si="3"/>
        <v>0.4</v>
      </c>
      <c r="W31" s="15">
        <f>MIN(W3:W30)</f>
        <v>9.5</v>
      </c>
      <c r="X31" s="15">
        <f>MIN(X3:X30)</f>
        <v>14.4</v>
      </c>
      <c r="Y31" s="11">
        <f t="shared" ref="Y31" si="4">MAX(Y3:Y30)</f>
        <v>444.2</v>
      </c>
      <c r="Z31" s="8" t="s">
        <v>174</v>
      </c>
      <c r="AA31" s="8" t="s">
        <v>174</v>
      </c>
      <c r="AB31" s="8" t="s">
        <v>174</v>
      </c>
      <c r="AC31" s="8" t="s">
        <v>174</v>
      </c>
      <c r="AD31" s="8" t="s">
        <v>174</v>
      </c>
      <c r="AE31" s="8" t="s">
        <v>174</v>
      </c>
      <c r="AF31" s="8" t="s">
        <v>174</v>
      </c>
      <c r="AG31" s="8" t="s">
        <v>174</v>
      </c>
    </row>
    <row r="35" spans="26:26" x14ac:dyDescent="0.2">
      <c r="Z35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  <row r="91" spans="2:2" x14ac:dyDescent="0.2">
      <c r="B91" s="13"/>
    </row>
    <row r="92" spans="2:2" x14ac:dyDescent="0.2">
      <c r="B92" s="13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4"/>
  <sheetViews>
    <sheetView zoomScale="80" zoomScaleNormal="80" workbookViewId="0">
      <pane xSplit="1" ySplit="2" topLeftCell="K21" activePane="bottomRight" state="frozen"/>
      <selection pane="topRight" activeCell="B1" sqref="B1"/>
      <selection pane="bottomLeft" activeCell="A3" sqref="A3"/>
      <selection pane="bottomRight" activeCell="AC42" sqref="AC42"/>
    </sheetView>
  </sheetViews>
  <sheetFormatPr defaultRowHeight="12.75" x14ac:dyDescent="0.2"/>
  <cols>
    <col min="1" max="1" width="18.42578125" style="8" customWidth="1"/>
    <col min="2" max="4" width="9.140625" style="8"/>
    <col min="5" max="13" width="9.140625" style="7"/>
    <col min="14" max="22" width="9.140625" style="8"/>
    <col min="23" max="24" width="9.140625" style="7"/>
    <col min="25" max="16384" width="9.140625" style="8"/>
  </cols>
  <sheetData>
    <row r="1" spans="1:25" x14ac:dyDescent="0.2">
      <c r="B1" s="8" t="str">
        <f>wzorzec!B1</f>
        <v>X1</v>
      </c>
      <c r="C1" s="8" t="str">
        <f>wzorzec!C1</f>
        <v>X3</v>
      </c>
      <c r="D1" s="8" t="str">
        <f>wzorzec!D1</f>
        <v>X5</v>
      </c>
      <c r="E1" s="7" t="str">
        <f>wzorzec!E1</f>
        <v>X6</v>
      </c>
      <c r="F1" s="7" t="str">
        <f>wzorzec!F1</f>
        <v>X7</v>
      </c>
      <c r="G1" s="7" t="str">
        <f>wzorzec!G1</f>
        <v>X8</v>
      </c>
      <c r="H1" s="7" t="str">
        <f>wzorzec!H1</f>
        <v>X10</v>
      </c>
      <c r="I1" s="7" t="str">
        <f>wzorzec!I1</f>
        <v>X11</v>
      </c>
      <c r="J1" s="7" t="str">
        <f>wzorzec!J1</f>
        <v>X12</v>
      </c>
      <c r="K1" s="7" t="str">
        <f>wzorzec!K1</f>
        <v>X13</v>
      </c>
      <c r="L1" s="7" t="str">
        <f>wzorzec!L1</f>
        <v>X14</v>
      </c>
      <c r="M1" s="7" t="str">
        <f>wzorzec!M1</f>
        <v>X15</v>
      </c>
      <c r="N1" s="8" t="str">
        <f>wzorzec!N1</f>
        <v>X16</v>
      </c>
      <c r="O1" s="8" t="str">
        <f>wzorzec!O1</f>
        <v>X17</v>
      </c>
      <c r="P1" s="8" t="str">
        <f>wzorzec!P1</f>
        <v>X18</v>
      </c>
      <c r="Q1" s="8" t="str">
        <f>wzorzec!Q1</f>
        <v>X19</v>
      </c>
      <c r="R1" s="8" t="str">
        <f>wzorzec!R1</f>
        <v>X20</v>
      </c>
      <c r="S1" s="8" t="str">
        <f>wzorzec!S1</f>
        <v>X21</v>
      </c>
      <c r="T1" s="8" t="str">
        <f>wzorzec!T1</f>
        <v>X22</v>
      </c>
      <c r="U1" s="8" t="str">
        <f>wzorzec!U1</f>
        <v>X23</v>
      </c>
      <c r="V1" s="8" t="str">
        <f>wzorzec!V1</f>
        <v>X24</v>
      </c>
      <c r="W1" s="7" t="str">
        <f>wzorzec!W1</f>
        <v>X25</v>
      </c>
      <c r="X1" s="7" t="str">
        <f>wzorzec!X1</f>
        <v>X26</v>
      </c>
      <c r="Y1" s="8" t="str">
        <f>wzorzec!Y1</f>
        <v>X27</v>
      </c>
    </row>
    <row r="2" spans="1:25" x14ac:dyDescent="0.2">
      <c r="B2" s="8" t="str">
        <f>wzorzec!B2</f>
        <v>Chroniony obszar lądowy (% powierzchni państwa)</v>
      </c>
      <c r="C2" s="8" t="str">
        <f>wzorzec!C2</f>
        <v>Chroniona powierzchnia lasów (tys. ha)</v>
      </c>
      <c r="D2" s="8" t="str">
        <f>wzorzec!D2</f>
        <v>Indeks wydajnosci zasobów (rok 2000=100)</v>
      </c>
      <c r="E2" s="7" t="str">
        <f>wzorzec!E2</f>
        <v>Połowy w regionach rybackich (tys.ton)</v>
      </c>
      <c r="F2" s="7" t="str">
        <f>wzorzec!F2</f>
        <v>Erozja gleby przez wodę (% powierzchni kraju)</v>
      </c>
      <c r="G2" s="7" t="str">
        <f>wzorzec!G2</f>
        <v>Zależność energetyczna (%)</v>
      </c>
      <c r="H2" s="7" t="str">
        <f>wzorzec!H2</f>
        <v>Emisja tlenków siarki (kg/osoba)</v>
      </c>
      <c r="I2" s="7" t="str">
        <f>wzorzec!I2</f>
        <v>Emisja cząstek stałych (kg/osoba)</v>
      </c>
      <c r="J2" s="7" t="str">
        <f>wzorzec!J2</f>
        <v>Zanieczyszczenie hałasem (% ludności)</v>
      </c>
      <c r="K2" s="7" t="str">
        <f>wzorzec!K2</f>
        <v>Konsumpcja surowców (ton/osoba)</v>
      </c>
      <c r="L2" s="7" t="str">
        <f>wzorzec!L2</f>
        <v>Zużycie nawozów (kg/ha)</v>
      </c>
      <c r="M2" s="7" t="str">
        <f>wzorzec!M2</f>
        <v>Odpady komunalne (kg/osoba)</v>
      </c>
      <c r="N2" s="8" t="str">
        <f>wzorzec!N2</f>
        <v>Odnawialna energia elektryczna (%konsumpcji prądu)</v>
      </c>
      <c r="O2" s="8" t="str">
        <f>wzorzec!O2</f>
        <v>Krajowa konsumpcja biomasy (100 tys. ton ekwiwalentu oleju)</v>
      </c>
      <c r="P2" s="8" t="str">
        <f>wzorzec!P2</f>
        <v>Uprawy ekologiczne (% użytków rolnych)</v>
      </c>
      <c r="Q2" s="8" t="str">
        <f>wzorzec!Q2</f>
        <v>Odzysk odpadów (kg/osoba)</v>
      </c>
      <c r="R2" s="8" t="str">
        <f>wzorzec!R2</f>
        <v>Wydatki na ochronę środoiwska (% PKB)</v>
      </c>
      <c r="S2" s="8" t="str">
        <f>wzorzec!S2</f>
        <v>Dochody z podatków środoiwskowych (% PKB)</v>
      </c>
      <c r="T2" s="8" t="str">
        <f>wzorzec!T2</f>
        <v>Indeks eko-innowacyjnosci (śr krajów UE=100)</v>
      </c>
      <c r="U2" s="8" t="str">
        <f>wzorzec!U2</f>
        <v>Patenty związane z recyklingiem i surowcami wtórnymi  (liczba)</v>
      </c>
      <c r="V2" s="8" t="str">
        <f>wzorzec!V2</f>
        <v>Wydatki publiczne na badania i rozwój dotyczące środowiska (% PKB)</v>
      </c>
      <c r="W2" s="7" t="str">
        <f>wzorzec!W2</f>
        <v>Stopa bezrobocia ludzi młodych w wieku 15-24 lata, obliczona jako udział (%) w całkowitej populacji w tej samej grupie wiekowej</v>
      </c>
      <c r="X2" s="7" t="str">
        <f>wzorzec!X2</f>
        <v>Osoby zagrożone ubóstwem lub wykluczeniem społecznym</v>
      </c>
      <c r="Y2" s="8" t="str">
        <f>wzorzec!Y2</f>
        <v>Zatrudnienie w sektorze dóbr i usług środowiskowych (ekwiwalent pełnego czasu pracy ∙〖10〗^(-3); FTE)</v>
      </c>
    </row>
    <row r="3" spans="1:25" x14ac:dyDescent="0.2">
      <c r="A3" s="8" t="str">
        <f>'dane '!A3</f>
        <v>Austria</v>
      </c>
      <c r="B3" s="8">
        <f>wzorzec!B3</f>
        <v>15</v>
      </c>
      <c r="C3" s="8">
        <f>wzorzec!C3</f>
        <v>658.6</v>
      </c>
      <c r="D3" s="8">
        <f>wzorzec!D3</f>
        <v>376</v>
      </c>
      <c r="E3" s="7">
        <f>wzorzec!E3</f>
        <v>127.4</v>
      </c>
      <c r="F3" s="7">
        <f>wzorzec!F3</f>
        <v>15.55</v>
      </c>
      <c r="G3" s="7">
        <f>wzorzec!G3</f>
        <v>63.2</v>
      </c>
      <c r="H3" s="7">
        <f>wzorzec!H3</f>
        <v>2</v>
      </c>
      <c r="I3" s="7">
        <f>wzorzec!I3</f>
        <v>4</v>
      </c>
      <c r="J3" s="7">
        <f>wzorzec!J3</f>
        <v>21</v>
      </c>
      <c r="K3" s="7">
        <f>wzorzec!K3</f>
        <v>20.3</v>
      </c>
      <c r="L3" s="7">
        <f>wzorzec!L3</f>
        <v>1</v>
      </c>
      <c r="M3" s="7">
        <f>wzorzec!M3</f>
        <v>562</v>
      </c>
      <c r="N3" s="8">
        <f>wzorzec!N3</f>
        <v>30.2</v>
      </c>
      <c r="O3" s="8">
        <f>wzorzec!O3</f>
        <v>26.3</v>
      </c>
      <c r="P3" s="8">
        <f>wzorzec!P3</f>
        <v>19.5</v>
      </c>
      <c r="Q3" s="8">
        <f>wzorzec!Q3</f>
        <v>4866</v>
      </c>
      <c r="R3" s="8">
        <f>wzorzec!R3</f>
        <v>0.31</v>
      </c>
      <c r="S3" s="8">
        <f>wzorzec!S3</f>
        <v>2.34</v>
      </c>
      <c r="T3" s="8">
        <f>wzorzec!T3</f>
        <v>127</v>
      </c>
      <c r="U3" s="8">
        <f>wzorzec!U3</f>
        <v>7.06</v>
      </c>
      <c r="V3" s="8">
        <f>wzorzec!V3</f>
        <v>0.14000000000000001</v>
      </c>
      <c r="W3" s="7">
        <f>wzorzec!W3</f>
        <v>9.5</v>
      </c>
      <c r="X3" s="7">
        <f>wzorzec!X3</f>
        <v>18.899999999999999</v>
      </c>
      <c r="Y3" s="8">
        <f>wzorzec!Y3</f>
        <v>170.2</v>
      </c>
    </row>
    <row r="4" spans="1:25" x14ac:dyDescent="0.2">
      <c r="A4" s="8" t="str">
        <f>'dane '!A4</f>
        <v>Belgia</v>
      </c>
      <c r="B4" s="8">
        <f>wzorzec!B4</f>
        <v>13</v>
      </c>
      <c r="C4" s="8">
        <f>wzorzec!C4</f>
        <v>42.35</v>
      </c>
      <c r="D4" s="8">
        <f>wzorzec!D4</f>
        <v>151</v>
      </c>
      <c r="E4" s="7">
        <f>wzorzec!E4</f>
        <v>109.4</v>
      </c>
      <c r="F4" s="7">
        <f>wzorzec!F4</f>
        <v>0.41</v>
      </c>
      <c r="G4" s="7">
        <f>wzorzec!G4</f>
        <v>78.2</v>
      </c>
      <c r="H4" s="7">
        <f>wzorzec!H4</f>
        <v>5.5</v>
      </c>
      <c r="I4" s="7">
        <f>wzorzec!I4</f>
        <v>4.0999999999999996</v>
      </c>
      <c r="J4" s="7">
        <f>wzorzec!J4</f>
        <v>18.899999999999999</v>
      </c>
      <c r="K4" s="7">
        <f>wzorzec!K4</f>
        <v>15.1</v>
      </c>
      <c r="L4" s="7">
        <f>wzorzec!L4</f>
        <v>5</v>
      </c>
      <c r="M4" s="7">
        <f>wzorzec!M4</f>
        <v>456</v>
      </c>
      <c r="N4" s="8">
        <f>wzorzec!N4</f>
        <v>5.7</v>
      </c>
      <c r="O4" s="8">
        <f>wzorzec!O4</f>
        <v>9.1999999999999993</v>
      </c>
      <c r="P4" s="8">
        <f>wzorzec!P4</f>
        <v>3.6</v>
      </c>
      <c r="Q4" s="8">
        <f>wzorzec!Q4</f>
        <v>539</v>
      </c>
      <c r="R4" s="8">
        <f>wzorzec!R4</f>
        <v>0.28000000000000003</v>
      </c>
      <c r="S4" s="8">
        <f>wzorzec!S4</f>
        <v>2.21</v>
      </c>
      <c r="T4" s="8">
        <f>wzorzec!T4</f>
        <v>109</v>
      </c>
      <c r="U4" s="8">
        <f>wzorzec!U4</f>
        <v>11.12</v>
      </c>
      <c r="V4" s="8">
        <f>wzorzec!V4</f>
        <v>0.17</v>
      </c>
      <c r="W4" s="7">
        <f>wzorzec!W4</f>
        <v>22.4</v>
      </c>
      <c r="X4" s="7">
        <f>wzorzec!X4</f>
        <v>20.8</v>
      </c>
      <c r="Y4" s="8">
        <f>wzorzec!Y4</f>
        <v>87.3</v>
      </c>
    </row>
    <row r="5" spans="1:25" x14ac:dyDescent="0.2">
      <c r="A5" s="8" t="str">
        <f>'dane '!A5</f>
        <v>Bułgaria</v>
      </c>
      <c r="B5" s="8">
        <f>wzorzec!B5</f>
        <v>34</v>
      </c>
      <c r="C5" s="8">
        <f>wzorzec!C5</f>
        <v>580</v>
      </c>
      <c r="D5" s="8">
        <f>wzorzec!D5</f>
        <v>22</v>
      </c>
      <c r="E5" s="7">
        <f>wzorzec!E5</f>
        <v>130.9</v>
      </c>
      <c r="F5" s="7">
        <f>wzorzec!F5</f>
        <v>3.01</v>
      </c>
      <c r="G5" s="7">
        <f>wzorzec!G5</f>
        <v>39.6</v>
      </c>
      <c r="H5" s="7">
        <f>wzorzec!H5</f>
        <v>52.6</v>
      </c>
      <c r="I5" s="7">
        <f>wzorzec!I5</f>
        <v>7.5</v>
      </c>
      <c r="J5" s="7">
        <f>wzorzec!J5</f>
        <v>12.9</v>
      </c>
      <c r="K5" s="7">
        <f>wzorzec!K5</f>
        <v>16.3</v>
      </c>
      <c r="L5" s="7">
        <f>wzorzec!L5</f>
        <v>-5</v>
      </c>
      <c r="M5" s="7">
        <f>wzorzec!M5</f>
        <v>554</v>
      </c>
      <c r="N5" s="8">
        <f>wzorzec!N5</f>
        <v>14.1</v>
      </c>
      <c r="O5" s="8">
        <f>wzorzec!O5</f>
        <v>28</v>
      </c>
      <c r="P5" s="8">
        <f>wzorzec!P5</f>
        <v>0.5</v>
      </c>
      <c r="Q5" s="8">
        <f>wzorzec!Q5</f>
        <v>2597</v>
      </c>
      <c r="R5" s="8">
        <f>wzorzec!R5</f>
        <v>0.8</v>
      </c>
      <c r="S5" s="8">
        <f>wzorzec!S5</f>
        <v>2.75</v>
      </c>
      <c r="T5" s="8">
        <f>wzorzec!T5</f>
        <v>31</v>
      </c>
      <c r="U5" s="8">
        <f>wzorzec!U5</f>
        <v>2</v>
      </c>
      <c r="V5" s="8">
        <f>wzorzec!V5</f>
        <v>0.21</v>
      </c>
      <c r="W5" s="7">
        <f>wzorzec!W5</f>
        <v>21.9</v>
      </c>
      <c r="X5" s="7">
        <f>wzorzec!X5</f>
        <v>49.2</v>
      </c>
      <c r="Y5" s="8">
        <f>wzorzec!Y5</f>
        <v>128.75</v>
      </c>
    </row>
    <row r="6" spans="1:25" x14ac:dyDescent="0.2">
      <c r="A6" s="8" t="str">
        <f>'dane '!A6</f>
        <v>Chorwacja</v>
      </c>
      <c r="B6" s="8">
        <f>wzorzec!B6</f>
        <v>15</v>
      </c>
      <c r="C6" s="8">
        <f>wzorzec!C6</f>
        <v>279</v>
      </c>
      <c r="D6" s="8">
        <f>wzorzec!D6</f>
        <v>440</v>
      </c>
      <c r="E6" s="7">
        <f>wzorzec!E6</f>
        <v>96.3</v>
      </c>
      <c r="F6" s="7">
        <f>wzorzec!F6</f>
        <v>6.95</v>
      </c>
      <c r="G6" s="7">
        <f>wzorzec!G6</f>
        <v>46.6</v>
      </c>
      <c r="H6" s="7">
        <f>wzorzec!H6</f>
        <v>8.3000000000000007</v>
      </c>
      <c r="I6" s="7">
        <f>wzorzec!I6</f>
        <v>9</v>
      </c>
      <c r="J6" s="7">
        <f>wzorzec!J6</f>
        <v>12.2</v>
      </c>
      <c r="K6" s="7">
        <f>wzorzec!K6</f>
        <v>10.4</v>
      </c>
      <c r="L6" s="7">
        <f>wzorzec!L6</f>
        <v>7</v>
      </c>
      <c r="M6" s="7">
        <f>wzorzec!M6</f>
        <v>379</v>
      </c>
      <c r="N6" s="8">
        <f>wzorzec!N6</f>
        <v>25.1</v>
      </c>
      <c r="O6" s="8">
        <f>wzorzec!O6</f>
        <v>32.299999999999997</v>
      </c>
      <c r="P6" s="8">
        <f>wzorzec!P6</f>
        <v>5.8</v>
      </c>
      <c r="Q6" s="8">
        <f>wzorzec!Q6</f>
        <v>3405</v>
      </c>
      <c r="R6" s="8">
        <f>wzorzec!R6</f>
        <v>0.77</v>
      </c>
      <c r="S6" s="8">
        <f>wzorzec!S6</f>
        <v>3.03</v>
      </c>
      <c r="T6" s="8">
        <f>wzorzec!T6</f>
        <v>87</v>
      </c>
      <c r="U6" s="8">
        <f>wzorzec!U6</f>
        <v>1</v>
      </c>
      <c r="V6" s="8">
        <f>wzorzec!V6</f>
        <v>0.2</v>
      </c>
      <c r="W6" s="7">
        <f>wzorzec!W6</f>
        <v>32.299999999999997</v>
      </c>
      <c r="X6" s="7">
        <f>wzorzec!X6</f>
        <v>31.1</v>
      </c>
      <c r="Y6" s="8">
        <f>wzorzec!Y6</f>
        <v>128.75</v>
      </c>
    </row>
    <row r="7" spans="1:25" x14ac:dyDescent="0.2">
      <c r="A7" s="8" t="str">
        <f>'dane '!A7</f>
        <v>Cypr</v>
      </c>
      <c r="B7" s="8">
        <f>wzorzec!B7</f>
        <v>28</v>
      </c>
      <c r="C7" s="8">
        <f>wzorzec!C7</f>
        <v>26.41</v>
      </c>
      <c r="D7" s="8">
        <f>wzorzec!D7</f>
        <v>230</v>
      </c>
      <c r="E7" s="7">
        <f>wzorzec!E7</f>
        <v>98.6</v>
      </c>
      <c r="F7" s="7">
        <f>wzorzec!F7</f>
        <v>6.12</v>
      </c>
      <c r="G7" s="7">
        <f>wzorzec!G7</f>
        <v>100.8</v>
      </c>
      <c r="H7" s="7">
        <f>wzorzec!H7</f>
        <v>26.4</v>
      </c>
      <c r="I7" s="7">
        <f>wzorzec!I7</f>
        <v>3.8</v>
      </c>
      <c r="J7" s="7">
        <f>wzorzec!J7</f>
        <v>29</v>
      </c>
      <c r="K7" s="7">
        <f>wzorzec!K7</f>
        <v>27.8</v>
      </c>
      <c r="L7" s="7">
        <f>wzorzec!L7</f>
        <v>31</v>
      </c>
      <c r="M7" s="7">
        <f>wzorzec!M7</f>
        <v>689</v>
      </c>
      <c r="N7" s="8">
        <f>wzorzec!N7</f>
        <v>6</v>
      </c>
      <c r="O7" s="8">
        <f>wzorzec!O7</f>
        <v>209.4</v>
      </c>
      <c r="P7" s="8">
        <f>wzorzec!P7</f>
        <v>2.8</v>
      </c>
      <c r="Q7" s="8">
        <f>wzorzec!Q7</f>
        <v>6256</v>
      </c>
      <c r="R7" s="8">
        <f>wzorzec!R7</f>
        <v>0.36</v>
      </c>
      <c r="S7" s="8">
        <f>wzorzec!S7</f>
        <v>2.77</v>
      </c>
      <c r="T7" s="8">
        <f>wzorzec!T7</f>
        <v>62</v>
      </c>
      <c r="U7" s="8">
        <f>wzorzec!U7</f>
        <v>2.31</v>
      </c>
      <c r="V7" s="8">
        <f>wzorzec!V7</f>
        <v>0.09</v>
      </c>
      <c r="W7" s="7">
        <f>wzorzec!W7</f>
        <v>16.600000000000001</v>
      </c>
      <c r="X7" s="7">
        <f>wzorzec!X7</f>
        <v>24.6</v>
      </c>
      <c r="Y7" s="8">
        <f>wzorzec!Y7</f>
        <v>128.75</v>
      </c>
    </row>
    <row r="8" spans="1:25" x14ac:dyDescent="0.2">
      <c r="A8" s="8" t="str">
        <f>'dane '!A8</f>
        <v>Czechy</v>
      </c>
      <c r="B8" s="8">
        <f>wzorzec!B8</f>
        <v>14</v>
      </c>
      <c r="C8" s="8">
        <f>wzorzec!C8</f>
        <v>750.9</v>
      </c>
      <c r="D8" s="8">
        <f>wzorzec!D8</f>
        <v>10</v>
      </c>
      <c r="E8" s="7">
        <f>wzorzec!E8</f>
        <v>146.5</v>
      </c>
      <c r="F8" s="7">
        <f>wzorzec!F8</f>
        <v>1.34</v>
      </c>
      <c r="G8" s="7">
        <f>wzorzec!G8</f>
        <v>25.5</v>
      </c>
      <c r="H8" s="7">
        <f>wzorzec!H8</f>
        <v>15.3</v>
      </c>
      <c r="I8" s="7">
        <f>wzorzec!I8</f>
        <v>4.0999999999999996</v>
      </c>
      <c r="J8" s="7">
        <f>wzorzec!J8</f>
        <v>16.5</v>
      </c>
      <c r="K8" s="7">
        <f>wzorzec!K8</f>
        <v>16</v>
      </c>
      <c r="L8" s="7">
        <f>wzorzec!L8</f>
        <v>-2</v>
      </c>
      <c r="M8" s="7">
        <f>wzorzec!M8</f>
        <v>318</v>
      </c>
      <c r="N8" s="8">
        <f>wzorzec!N8</f>
        <v>10.5</v>
      </c>
      <c r="O8" s="8">
        <f>wzorzec!O8</f>
        <v>8.1999999999999993</v>
      </c>
      <c r="P8" s="8">
        <f>wzorzec!P8</f>
        <v>12.4</v>
      </c>
      <c r="Q8" s="8">
        <f>wzorzec!Q8</f>
        <v>9199</v>
      </c>
      <c r="R8" s="8">
        <f>wzorzec!R8</f>
        <v>0.8</v>
      </c>
      <c r="S8" s="8">
        <f>wzorzec!S8</f>
        <v>2.2799999999999998</v>
      </c>
      <c r="T8" s="8">
        <f>wzorzec!T8</f>
        <v>74</v>
      </c>
      <c r="U8" s="8">
        <f>wzorzec!U8</f>
        <v>8.27</v>
      </c>
      <c r="V8" s="8">
        <f>wzorzec!V8</f>
        <v>0.28999999999999998</v>
      </c>
      <c r="W8" s="7">
        <f>wzorzec!W8</f>
        <v>18.3</v>
      </c>
      <c r="X8" s="7">
        <f>wzorzec!X8</f>
        <v>14.4</v>
      </c>
      <c r="Y8" s="8">
        <f>wzorzec!Y8</f>
        <v>128.75</v>
      </c>
    </row>
    <row r="9" spans="1:25" x14ac:dyDescent="0.2">
      <c r="A9" s="8" t="str">
        <f>'dane '!A9</f>
        <v>Dania</v>
      </c>
      <c r="B9" s="8">
        <f>wzorzec!B9</f>
        <v>9</v>
      </c>
      <c r="C9" s="8">
        <f>wzorzec!C9</f>
        <v>120.26</v>
      </c>
      <c r="D9" s="8">
        <f>wzorzec!D9</f>
        <v>151</v>
      </c>
      <c r="E9" s="7">
        <f>wzorzec!E9</f>
        <v>126.7</v>
      </c>
      <c r="F9" s="7">
        <f>wzorzec!F9</f>
        <v>0.01</v>
      </c>
      <c r="G9" s="7">
        <f>wzorzec!G9</f>
        <v>-15.7</v>
      </c>
      <c r="H9" s="7">
        <f>wzorzec!H9</f>
        <v>2.8</v>
      </c>
      <c r="I9" s="7">
        <f>wzorzec!I9</f>
        <v>6.7</v>
      </c>
      <c r="J9" s="7">
        <f>wzorzec!J9</f>
        <v>18.7</v>
      </c>
      <c r="K9" s="7">
        <f>wzorzec!K9</f>
        <v>21</v>
      </c>
      <c r="L9" s="7">
        <f>wzorzec!L9</f>
        <v>8</v>
      </c>
      <c r="M9" s="7">
        <f>wzorzec!M9</f>
        <v>509</v>
      </c>
      <c r="N9" s="8">
        <f>wzorzec!N9</f>
        <v>22.1</v>
      </c>
      <c r="O9" s="8">
        <f>wzorzec!O9</f>
        <v>3.6</v>
      </c>
      <c r="P9" s="8">
        <f>wzorzec!P9</f>
        <v>6.1</v>
      </c>
      <c r="Q9" s="8">
        <f>wzorzec!Q9</f>
        <v>1509</v>
      </c>
      <c r="R9" s="8">
        <f>wzorzec!R9</f>
        <v>0.435</v>
      </c>
      <c r="S9" s="8">
        <f>wzorzec!S9</f>
        <v>4.0199999999999996</v>
      </c>
      <c r="T9" s="8">
        <f>wzorzec!T9</f>
        <v>149</v>
      </c>
      <c r="U9" s="8">
        <f>wzorzec!U9</f>
        <v>0.95</v>
      </c>
      <c r="V9" s="8">
        <f>wzorzec!V9</f>
        <v>0.06</v>
      </c>
      <c r="W9" s="7">
        <f>wzorzec!W9</f>
        <v>13.9</v>
      </c>
      <c r="X9" s="7">
        <f>wzorzec!X9</f>
        <v>18.3</v>
      </c>
      <c r="Y9" s="8">
        <f>wzorzec!Y9</f>
        <v>128.75</v>
      </c>
    </row>
    <row r="10" spans="1:25" x14ac:dyDescent="0.2">
      <c r="A10" s="8" t="str">
        <f>'dane '!A10</f>
        <v>Estonia</v>
      </c>
      <c r="B10" s="8">
        <f>wzorzec!B10</f>
        <v>18</v>
      </c>
      <c r="C10" s="8">
        <f>wzorzec!C10</f>
        <v>548.59</v>
      </c>
      <c r="D10" s="8">
        <f>wzorzec!D10</f>
        <v>215</v>
      </c>
      <c r="E10" s="7">
        <f>wzorzec!E10</f>
        <v>94.6</v>
      </c>
      <c r="F10" s="7">
        <f>wzorzec!F10</f>
        <v>2.8449999999999998</v>
      </c>
      <c r="G10" s="7">
        <f>wzorzec!G10</f>
        <v>13.6</v>
      </c>
      <c r="H10" s="7">
        <f>wzorzec!H10</f>
        <v>62.5</v>
      </c>
      <c r="I10" s="7">
        <f>wzorzec!I10</f>
        <v>17.5</v>
      </c>
      <c r="J10" s="7">
        <f>wzorzec!J10</f>
        <v>11</v>
      </c>
      <c r="K10" s="7">
        <f>wzorzec!K10</f>
        <v>25</v>
      </c>
      <c r="L10" s="7">
        <f>wzorzec!L10</f>
        <v>-6</v>
      </c>
      <c r="M10" s="7">
        <f>wzorzec!M10</f>
        <v>305</v>
      </c>
      <c r="N10" s="8">
        <f>wzorzec!N10</f>
        <v>24.6</v>
      </c>
      <c r="O10" s="8">
        <f>wzorzec!O10</f>
        <v>10.4</v>
      </c>
      <c r="P10" s="8">
        <f>wzorzec!P10</f>
        <v>12.8</v>
      </c>
      <c r="Q10" s="8">
        <f>wzorzec!Q10</f>
        <v>2119</v>
      </c>
      <c r="R10" s="8">
        <f>wzorzec!R10</f>
        <v>0.435</v>
      </c>
      <c r="S10" s="8">
        <f>wzorzec!S10</f>
        <v>2.93</v>
      </c>
      <c r="T10" s="8">
        <f>wzorzec!T10</f>
        <v>49</v>
      </c>
      <c r="U10" s="8">
        <f>wzorzec!U10</f>
        <v>0.17</v>
      </c>
      <c r="V10" s="8">
        <f>wzorzec!V10</f>
        <v>0.17</v>
      </c>
      <c r="W10" s="7">
        <f>wzorzec!W10</f>
        <v>32.9</v>
      </c>
      <c r="X10" s="7">
        <f>wzorzec!X10</f>
        <v>21.7</v>
      </c>
      <c r="Y10" s="8">
        <f>wzorzec!Y10</f>
        <v>128.75</v>
      </c>
    </row>
    <row r="11" spans="1:25" x14ac:dyDescent="0.2">
      <c r="A11" s="8" t="str">
        <f>'dane '!A11</f>
        <v>Finlandia</v>
      </c>
      <c r="B11" s="8">
        <f>wzorzec!B11</f>
        <v>14</v>
      </c>
      <c r="C11" s="8">
        <f>wzorzec!C11</f>
        <v>4327</v>
      </c>
      <c r="D11" s="8">
        <f>wzorzec!D11</f>
        <v>151</v>
      </c>
      <c r="E11" s="7">
        <f>wzorzec!E11</f>
        <v>112</v>
      </c>
      <c r="F11" s="7">
        <f>wzorzec!F11</f>
        <v>0.01</v>
      </c>
      <c r="G11" s="7">
        <f>wzorzec!G11</f>
        <v>47.8</v>
      </c>
      <c r="H11" s="7">
        <f>wzorzec!H11</f>
        <v>12.5</v>
      </c>
      <c r="I11" s="7">
        <f>wzorzec!I11</f>
        <v>9.3000000000000007</v>
      </c>
      <c r="J11" s="7">
        <f>wzorzec!J11</f>
        <v>13</v>
      </c>
      <c r="K11" s="7">
        <f>wzorzec!K11</f>
        <v>34.4</v>
      </c>
      <c r="L11" s="7">
        <f>wzorzec!L11</f>
        <v>5</v>
      </c>
      <c r="M11" s="7">
        <f>wzorzec!M11</f>
        <v>470</v>
      </c>
      <c r="N11" s="8">
        <f>wzorzec!N11</f>
        <v>32.4</v>
      </c>
      <c r="O11" s="8">
        <f>wzorzec!O11</f>
        <v>65.5</v>
      </c>
      <c r="P11" s="8">
        <f>wzorzec!P11</f>
        <v>7.4</v>
      </c>
      <c r="Q11" s="8">
        <f>wzorzec!Q11</f>
        <v>3502</v>
      </c>
      <c r="R11" s="8">
        <f>wzorzec!R11</f>
        <v>0.37</v>
      </c>
      <c r="S11" s="8">
        <f>wzorzec!S11</f>
        <v>2.68</v>
      </c>
      <c r="T11" s="8">
        <f>wzorzec!T11</f>
        <v>139</v>
      </c>
      <c r="U11" s="8">
        <f>wzorzec!U11</f>
        <v>10.47</v>
      </c>
      <c r="V11" s="8">
        <f>wzorzec!V11</f>
        <v>0.34</v>
      </c>
      <c r="W11" s="7">
        <f>wzorzec!W11</f>
        <v>21.4</v>
      </c>
      <c r="X11" s="7">
        <f>wzorzec!X11</f>
        <v>16.899999999999999</v>
      </c>
      <c r="Y11" s="8">
        <f>wzorzec!Y11</f>
        <v>128.75</v>
      </c>
    </row>
    <row r="12" spans="1:25" x14ac:dyDescent="0.2">
      <c r="A12" s="8" t="str">
        <f>'dane '!A12</f>
        <v>Francja</v>
      </c>
      <c r="B12" s="8">
        <f>wzorzec!B12</f>
        <v>13</v>
      </c>
      <c r="C12" s="8">
        <f>wzorzec!C12</f>
        <v>6179.99</v>
      </c>
      <c r="D12" s="8">
        <f>wzorzec!D12</f>
        <v>742</v>
      </c>
      <c r="E12" s="7">
        <f>wzorzec!E12</f>
        <v>127.7</v>
      </c>
      <c r="F12" s="7">
        <f>wzorzec!F12</f>
        <v>3.39</v>
      </c>
      <c r="G12" s="7">
        <f>wzorzec!G12</f>
        <v>48.9</v>
      </c>
      <c r="H12" s="7">
        <f>wzorzec!H12</f>
        <v>4.3</v>
      </c>
      <c r="I12" s="7">
        <f>wzorzec!I12</f>
        <v>4.9000000000000004</v>
      </c>
      <c r="J12" s="7">
        <f>wzorzec!J12</f>
        <v>18.5</v>
      </c>
      <c r="K12" s="7">
        <f>wzorzec!K12</f>
        <v>12.1</v>
      </c>
      <c r="L12" s="7">
        <f>wzorzec!L12</f>
        <v>1</v>
      </c>
      <c r="M12" s="7">
        <f>wzorzec!M12</f>
        <v>534</v>
      </c>
      <c r="N12" s="8">
        <f>wzorzec!N12</f>
        <v>12.7</v>
      </c>
      <c r="O12" s="8">
        <f>wzorzec!O12</f>
        <v>146.5</v>
      </c>
      <c r="P12" s="8">
        <f>wzorzec!P12</f>
        <v>2.9</v>
      </c>
      <c r="Q12" s="8">
        <f>wzorzec!Q12</f>
        <v>6380</v>
      </c>
      <c r="R12" s="8">
        <f>wzorzec!R12</f>
        <v>0.435</v>
      </c>
      <c r="S12" s="8">
        <f>wzorzec!S12</f>
        <v>1.89</v>
      </c>
      <c r="T12" s="8">
        <f>wzorzec!T12</f>
        <v>109</v>
      </c>
      <c r="U12" s="8">
        <f>wzorzec!U12</f>
        <v>47.02</v>
      </c>
      <c r="V12" s="8">
        <f>wzorzec!V12</f>
        <v>0.3</v>
      </c>
      <c r="W12" s="7">
        <f>wzorzec!W12</f>
        <v>23.3</v>
      </c>
      <c r="X12" s="7">
        <f>wzorzec!X12</f>
        <v>19.2</v>
      </c>
      <c r="Y12" s="8">
        <f>wzorzec!Y12</f>
        <v>444.2</v>
      </c>
    </row>
    <row r="13" spans="1:25" x14ac:dyDescent="0.2">
      <c r="A13" s="8" t="str">
        <f>'dane '!A13</f>
        <v>Grecja</v>
      </c>
      <c r="B13" s="8">
        <f>wzorzec!B13</f>
        <v>27</v>
      </c>
      <c r="C13" s="8">
        <f>wzorzec!C13</f>
        <v>197</v>
      </c>
      <c r="D13" s="8">
        <f>wzorzec!D13</f>
        <v>319</v>
      </c>
      <c r="E13" s="7">
        <f>wzorzec!E13</f>
        <v>103.2</v>
      </c>
      <c r="F13" s="7">
        <f>wzorzec!F13</f>
        <v>9.41</v>
      </c>
      <c r="G13" s="7">
        <f>wzorzec!G13</f>
        <v>69.099999999999994</v>
      </c>
      <c r="H13" s="7">
        <f>wzorzec!H13</f>
        <v>22.3</v>
      </c>
      <c r="I13" s="7">
        <f>wzorzec!I13</f>
        <v>8.1999999999999993</v>
      </c>
      <c r="J13" s="7">
        <f>wzorzec!J13</f>
        <v>23.2</v>
      </c>
      <c r="K13" s="7">
        <f>wzorzec!K13</f>
        <v>15.9</v>
      </c>
      <c r="L13" s="7">
        <f>wzorzec!L13</f>
        <v>2</v>
      </c>
      <c r="M13" s="7">
        <f>wzorzec!M13</f>
        <v>532</v>
      </c>
      <c r="N13" s="8">
        <f>wzorzec!N13</f>
        <v>9.8000000000000007</v>
      </c>
      <c r="O13" s="8">
        <f>wzorzec!O13</f>
        <v>12.6</v>
      </c>
      <c r="P13" s="8">
        <f>wzorzec!P13</f>
        <v>8.4</v>
      </c>
      <c r="Q13" s="8">
        <f>wzorzec!Q13</f>
        <v>214</v>
      </c>
      <c r="R13" s="8">
        <f>wzorzec!R13</f>
        <v>0.435</v>
      </c>
      <c r="S13" s="8">
        <f>wzorzec!S13</f>
        <v>2.64</v>
      </c>
      <c r="T13" s="8">
        <f>wzorzec!T13</f>
        <v>43</v>
      </c>
      <c r="U13" s="8">
        <f>wzorzec!U13</f>
        <v>1</v>
      </c>
      <c r="V13" s="8">
        <f>wzorzec!V13</f>
        <v>0.14000000000000001</v>
      </c>
      <c r="W13" s="7">
        <f>wzorzec!W13</f>
        <v>33</v>
      </c>
      <c r="X13" s="7">
        <f>wzorzec!X13</f>
        <v>27.7</v>
      </c>
      <c r="Y13" s="8">
        <f>wzorzec!Y13</f>
        <v>128.75</v>
      </c>
    </row>
    <row r="14" spans="1:25" x14ac:dyDescent="0.2">
      <c r="A14" s="8" t="str">
        <f>'dane '!A14</f>
        <v>Hiszpania</v>
      </c>
      <c r="B14" s="8">
        <f>wzorzec!B14</f>
        <v>27</v>
      </c>
      <c r="C14" s="8">
        <f>wzorzec!C14</f>
        <v>5463.43</v>
      </c>
      <c r="D14" s="8">
        <f>wzorzec!D14</f>
        <v>70</v>
      </c>
      <c r="E14" s="7">
        <f>wzorzec!E14</f>
        <v>146</v>
      </c>
      <c r="F14" s="7">
        <f>wzorzec!F14</f>
        <v>8.85</v>
      </c>
      <c r="G14" s="7">
        <f>wzorzec!G14</f>
        <v>76.7</v>
      </c>
      <c r="H14" s="7">
        <f>wzorzec!H14</f>
        <v>9.1</v>
      </c>
      <c r="I14" s="7">
        <f>wzorzec!I14</f>
        <v>4</v>
      </c>
      <c r="J14" s="7">
        <f>wzorzec!J14</f>
        <v>18.399999999999999</v>
      </c>
      <c r="K14" s="7">
        <f>wzorzec!K14</f>
        <v>12.6</v>
      </c>
      <c r="L14" s="7">
        <f>wzorzec!L14</f>
        <v>0</v>
      </c>
      <c r="M14" s="7">
        <f>wzorzec!M14</f>
        <v>510</v>
      </c>
      <c r="N14" s="8">
        <f>wzorzec!N14</f>
        <v>13.8</v>
      </c>
      <c r="O14" s="8">
        <f>wzorzec!O14</f>
        <v>116.1</v>
      </c>
      <c r="P14" s="8">
        <f>wzorzec!P14</f>
        <v>6.7</v>
      </c>
      <c r="Q14" s="8">
        <f>wzorzec!Q14</f>
        <v>3180</v>
      </c>
      <c r="R14" s="8">
        <f>wzorzec!R14</f>
        <v>0.23</v>
      </c>
      <c r="S14" s="8">
        <f>wzorzec!S14</f>
        <v>1.63</v>
      </c>
      <c r="T14" s="8">
        <f>wzorzec!T14</f>
        <v>105</v>
      </c>
      <c r="U14" s="8">
        <f>wzorzec!U14</f>
        <v>11.34</v>
      </c>
      <c r="V14" s="8">
        <f>wzorzec!V14</f>
        <v>0.27</v>
      </c>
      <c r="W14" s="7">
        <f>wzorzec!W14</f>
        <v>41.5</v>
      </c>
      <c r="X14" s="7">
        <f>wzorzec!X14</f>
        <v>26.1</v>
      </c>
      <c r="Y14" s="8">
        <f>wzorzec!Y14</f>
        <v>128.75</v>
      </c>
    </row>
    <row r="15" spans="1:25" x14ac:dyDescent="0.2">
      <c r="A15" s="8" t="str">
        <f>'dane '!A15</f>
        <v>Holandia</v>
      </c>
      <c r="B15" s="8">
        <f>wzorzec!B15</f>
        <v>14</v>
      </c>
      <c r="C15" s="8">
        <f>wzorzec!C15</f>
        <v>90</v>
      </c>
      <c r="D15" s="8">
        <f>wzorzec!D15</f>
        <v>2</v>
      </c>
      <c r="E15" s="7">
        <f>wzorzec!E15</f>
        <v>120.6</v>
      </c>
      <c r="F15" s="7">
        <f>wzorzec!F15</f>
        <v>0.01</v>
      </c>
      <c r="G15" s="7">
        <f>wzorzec!G15</f>
        <v>29.9</v>
      </c>
      <c r="H15" s="7">
        <f>wzorzec!H15</f>
        <v>2</v>
      </c>
      <c r="I15" s="7">
        <f>wzorzec!I15</f>
        <v>1.8</v>
      </c>
      <c r="J15" s="7">
        <f>wzorzec!J15</f>
        <v>23.6</v>
      </c>
      <c r="K15" s="7">
        <f>wzorzec!K15</f>
        <v>11.4</v>
      </c>
      <c r="L15" s="7">
        <f>wzorzec!L15</f>
        <v>12</v>
      </c>
      <c r="M15" s="7">
        <f>wzorzec!M15</f>
        <v>571</v>
      </c>
      <c r="N15" s="8">
        <f>wzorzec!N15</f>
        <v>3.9</v>
      </c>
      <c r="O15" s="8">
        <f>wzorzec!O15</f>
        <v>0.4</v>
      </c>
      <c r="P15" s="8">
        <f>wzorzec!P15</f>
        <v>2.5</v>
      </c>
      <c r="Q15" s="8">
        <f>wzorzec!Q15</f>
        <v>3339</v>
      </c>
      <c r="R15" s="8">
        <f>wzorzec!R15</f>
        <v>0.435</v>
      </c>
      <c r="S15" s="8">
        <f>wzorzec!S15</f>
        <v>3.53</v>
      </c>
      <c r="T15" s="8">
        <f>wzorzec!T15</f>
        <v>117</v>
      </c>
      <c r="U15" s="8">
        <f>wzorzec!U15</f>
        <v>8.14</v>
      </c>
      <c r="V15" s="8">
        <f>wzorzec!V15</f>
        <v>0.2</v>
      </c>
      <c r="W15" s="7">
        <f>wzorzec!W15</f>
        <v>11.1</v>
      </c>
      <c r="X15" s="7">
        <f>wzorzec!X15</f>
        <v>15.1</v>
      </c>
      <c r="Y15" s="8">
        <f>wzorzec!Y15</f>
        <v>128.75</v>
      </c>
    </row>
    <row r="16" spans="1:25" x14ac:dyDescent="0.2">
      <c r="A16" s="8" t="str">
        <f>'dane '!A16</f>
        <v>Irlandia</v>
      </c>
      <c r="B16" s="8">
        <f>wzorzec!B16</f>
        <v>13</v>
      </c>
      <c r="C16" s="8">
        <f>wzorzec!C16</f>
        <v>6.47</v>
      </c>
      <c r="D16" s="8">
        <f>wzorzec!D16</f>
        <v>92</v>
      </c>
      <c r="E16" s="7">
        <f>wzorzec!E16</f>
        <v>165</v>
      </c>
      <c r="F16" s="7">
        <f>wzorzec!F16</f>
        <v>0.68</v>
      </c>
      <c r="G16" s="7">
        <f>wzorzec!G16</f>
        <v>86.6</v>
      </c>
      <c r="H16" s="7">
        <f>wzorzec!H16</f>
        <v>6.2</v>
      </c>
      <c r="I16" s="7">
        <f>wzorzec!I16</f>
        <v>5.8</v>
      </c>
      <c r="J16" s="7">
        <f>wzorzec!J16</f>
        <v>9.5</v>
      </c>
      <c r="K16" s="7">
        <f>wzorzec!K16</f>
        <v>23.1</v>
      </c>
      <c r="L16" s="7">
        <f>wzorzec!L16</f>
        <v>2</v>
      </c>
      <c r="M16" s="7">
        <f>wzorzec!M16</f>
        <v>624</v>
      </c>
      <c r="N16" s="8">
        <f>wzorzec!N16</f>
        <v>5.7</v>
      </c>
      <c r="O16" s="8">
        <f>wzorzec!O16</f>
        <v>11.3</v>
      </c>
      <c r="P16" s="8">
        <f>wzorzec!P16</f>
        <v>1.1000000000000001</v>
      </c>
      <c r="Q16" s="8">
        <f>wzorzec!Q16</f>
        <v>328</v>
      </c>
      <c r="R16" s="8">
        <f>wzorzec!R16</f>
        <v>0.435</v>
      </c>
      <c r="S16" s="8">
        <f>wzorzec!S16</f>
        <v>2.4500000000000002</v>
      </c>
      <c r="T16" s="8">
        <f>wzorzec!T16</f>
        <v>100</v>
      </c>
      <c r="U16" s="8">
        <f>wzorzec!U16</f>
        <v>1.58</v>
      </c>
      <c r="V16" s="8">
        <f>wzorzec!V16</f>
        <v>0.08</v>
      </c>
      <c r="W16" s="7">
        <f>wzorzec!W16</f>
        <v>28.1</v>
      </c>
      <c r="X16" s="7">
        <f>wzorzec!X16</f>
        <v>27.3</v>
      </c>
      <c r="Y16" s="8">
        <f>wzorzec!Y16</f>
        <v>128.75</v>
      </c>
    </row>
    <row r="17" spans="1:25" x14ac:dyDescent="0.2">
      <c r="A17" s="8" t="str">
        <f>'dane '!A17</f>
        <v>Litwa</v>
      </c>
      <c r="B17" s="8">
        <f>wzorzec!B17</f>
        <v>12</v>
      </c>
      <c r="C17" s="8">
        <f>wzorzec!C17</f>
        <v>375</v>
      </c>
      <c r="D17" s="8">
        <f>wzorzec!D17</f>
        <v>164</v>
      </c>
      <c r="E17" s="7">
        <f>wzorzec!E17</f>
        <v>116</v>
      </c>
      <c r="F17" s="7">
        <f>wzorzec!F17</f>
        <v>0.02</v>
      </c>
      <c r="G17" s="7">
        <f>wzorzec!G17</f>
        <v>81.8</v>
      </c>
      <c r="H17" s="7">
        <f>wzorzec!H17</f>
        <v>7.2</v>
      </c>
      <c r="I17" s="7">
        <f>wzorzec!I17</f>
        <v>8.5</v>
      </c>
      <c r="J17" s="7">
        <f>wzorzec!J17</f>
        <v>13.8</v>
      </c>
      <c r="K17" s="7">
        <f>wzorzec!K17</f>
        <v>12.4</v>
      </c>
      <c r="L17" s="7">
        <f>wzorzec!L17</f>
        <v>6</v>
      </c>
      <c r="M17" s="7">
        <f>wzorzec!M17</f>
        <v>404</v>
      </c>
      <c r="N17" s="8">
        <f>wzorzec!N17</f>
        <v>19.600000000000001</v>
      </c>
      <c r="O17" s="8">
        <f>wzorzec!O17</f>
        <v>9.9</v>
      </c>
      <c r="P17" s="8">
        <f>wzorzec!P17</f>
        <v>5.2</v>
      </c>
      <c r="Q17" s="8">
        <f>wzorzec!Q17</f>
        <v>722</v>
      </c>
      <c r="R17" s="8">
        <f>wzorzec!R17</f>
        <v>0.34</v>
      </c>
      <c r="S17" s="8">
        <f>wzorzec!S17</f>
        <v>1.83</v>
      </c>
      <c r="T17" s="8">
        <f>wzorzec!T17</f>
        <v>47</v>
      </c>
      <c r="U17" s="8">
        <f>wzorzec!U17</f>
        <v>2</v>
      </c>
      <c r="V17" s="8">
        <f>wzorzec!V17</f>
        <v>0.14000000000000001</v>
      </c>
      <c r="W17" s="7">
        <f>wzorzec!W17</f>
        <v>35.700000000000003</v>
      </c>
      <c r="X17" s="7">
        <f>wzorzec!X17</f>
        <v>34</v>
      </c>
      <c r="Y17" s="8">
        <f>wzorzec!Y17</f>
        <v>31.6</v>
      </c>
    </row>
    <row r="18" spans="1:25" x14ac:dyDescent="0.2">
      <c r="A18" s="8" t="str">
        <f>'dane '!A18</f>
        <v>Luksemburg</v>
      </c>
      <c r="B18" s="8">
        <f>wzorzec!B18</f>
        <v>18</v>
      </c>
      <c r="C18" s="8">
        <f>wzorzec!C18</f>
        <v>2</v>
      </c>
      <c r="D18" s="8">
        <f>wzorzec!D18</f>
        <v>138</v>
      </c>
      <c r="E18" s="7">
        <f>wzorzec!E18</f>
        <v>133.30000000000001</v>
      </c>
      <c r="F18" s="7">
        <f>wzorzec!F18</f>
        <v>2.68</v>
      </c>
      <c r="G18" s="7">
        <f>wzorzec!G18</f>
        <v>97.1</v>
      </c>
      <c r="H18" s="7">
        <f>wzorzec!H18</f>
        <v>3.3</v>
      </c>
      <c r="I18" s="7">
        <f>wzorzec!I18</f>
        <v>4.8</v>
      </c>
      <c r="J18" s="7">
        <f>wzorzec!J18</f>
        <v>16.7</v>
      </c>
      <c r="K18" s="7">
        <f>wzorzec!K18</f>
        <v>21.6</v>
      </c>
      <c r="L18" s="7">
        <f>wzorzec!L18</f>
        <v>4</v>
      </c>
      <c r="M18" s="7">
        <f>wzorzec!M18</f>
        <v>679</v>
      </c>
      <c r="N18" s="8">
        <f>wzorzec!N18</f>
        <v>2.9</v>
      </c>
      <c r="O18" s="8">
        <f>wzorzec!O18</f>
        <v>1.1000000000000001</v>
      </c>
      <c r="P18" s="8">
        <f>wzorzec!P18</f>
        <v>2.8</v>
      </c>
      <c r="Q18" s="8">
        <f>wzorzec!Q18</f>
        <v>24378</v>
      </c>
      <c r="R18" s="8">
        <f>wzorzec!R18</f>
        <v>0.435</v>
      </c>
      <c r="S18" s="8">
        <f>wzorzec!S18</f>
        <v>2.39</v>
      </c>
      <c r="T18" s="8">
        <f>wzorzec!T18</f>
        <v>112</v>
      </c>
      <c r="U18" s="8">
        <f>wzorzec!U18</f>
        <v>1.64</v>
      </c>
      <c r="V18" s="8">
        <f>wzorzec!V18</f>
        <v>0.32</v>
      </c>
      <c r="W18" s="7">
        <f>wzorzec!W18</f>
        <v>15.8</v>
      </c>
      <c r="X18" s="7">
        <f>wzorzec!X18</f>
        <v>17.100000000000001</v>
      </c>
      <c r="Y18" s="8">
        <f>wzorzec!Y18</f>
        <v>9.9</v>
      </c>
    </row>
    <row r="19" spans="1:25" x14ac:dyDescent="0.2">
      <c r="A19" s="8" t="str">
        <f>'dane '!A19</f>
        <v>Łotwa</v>
      </c>
      <c r="B19" s="8">
        <f>wzorzec!B19</f>
        <v>11</v>
      </c>
      <c r="C19" s="8">
        <f>wzorzec!C19</f>
        <v>530.79</v>
      </c>
      <c r="D19" s="8">
        <f>wzorzec!D19</f>
        <v>1</v>
      </c>
      <c r="E19" s="7">
        <f>wzorzec!E19</f>
        <v>136.69999999999999</v>
      </c>
      <c r="F19" s="7">
        <f>wzorzec!F19</f>
        <v>0.01</v>
      </c>
      <c r="G19" s="7">
        <f>wzorzec!G19</f>
        <v>45.5</v>
      </c>
      <c r="H19" s="7">
        <f>wzorzec!H19</f>
        <v>2.1</v>
      </c>
      <c r="I19" s="7">
        <f>wzorzec!I19</f>
        <v>10.6</v>
      </c>
      <c r="J19" s="7">
        <f>wzorzec!J19</f>
        <v>17.5</v>
      </c>
      <c r="K19" s="7">
        <f>wzorzec!K19</f>
        <v>17.600000000000001</v>
      </c>
      <c r="L19" s="7">
        <f>wzorzec!L19</f>
        <v>2</v>
      </c>
      <c r="M19" s="7">
        <f>wzorzec!M19</f>
        <v>324</v>
      </c>
      <c r="N19" s="8">
        <f>wzorzec!N19</f>
        <v>30.4</v>
      </c>
      <c r="O19" s="8">
        <f>wzorzec!O19</f>
        <v>26.1</v>
      </c>
      <c r="P19" s="8">
        <f>wzorzec!P19</f>
        <v>9.1999999999999993</v>
      </c>
      <c r="Q19" s="8">
        <f>wzorzec!Q19</f>
        <v>1112</v>
      </c>
      <c r="R19" s="8">
        <f>wzorzec!R19</f>
        <v>0.26</v>
      </c>
      <c r="S19" s="8">
        <f>wzorzec!S19</f>
        <v>2.98</v>
      </c>
      <c r="T19" s="8">
        <f>wzorzec!T19</f>
        <v>51</v>
      </c>
      <c r="U19" s="8">
        <f>wzorzec!U19</f>
        <v>2</v>
      </c>
      <c r="V19" s="8">
        <f>wzorzec!V19</f>
        <v>0.14000000000000001</v>
      </c>
      <c r="W19" s="7">
        <f>wzorzec!W19</f>
        <v>36.200000000000003</v>
      </c>
      <c r="X19" s="7">
        <f>wzorzec!X19</f>
        <v>38.200000000000003</v>
      </c>
      <c r="Y19" s="8">
        <f>wzorzec!Y19</f>
        <v>26.4</v>
      </c>
    </row>
    <row r="20" spans="1:25" x14ac:dyDescent="0.2">
      <c r="A20" s="8" t="str">
        <f>'dane '!A20</f>
        <v>Malta</v>
      </c>
      <c r="B20" s="8">
        <f>wzorzec!B20</f>
        <v>13</v>
      </c>
      <c r="C20" s="8">
        <f>wzorzec!C20</f>
        <v>538.9</v>
      </c>
      <c r="D20" s="8">
        <f>wzorzec!D20</f>
        <v>151</v>
      </c>
      <c r="E20" s="7">
        <f>wzorzec!E20</f>
        <v>154.6</v>
      </c>
      <c r="F20" s="7">
        <f>wzorzec!F20</f>
        <v>11.36</v>
      </c>
      <c r="G20" s="7">
        <f>wzorzec!G20</f>
        <v>99</v>
      </c>
      <c r="H20" s="7">
        <f>wzorzec!H20</f>
        <v>19.5</v>
      </c>
      <c r="I20" s="7">
        <f>wzorzec!I20</f>
        <v>3.1</v>
      </c>
      <c r="J20" s="7">
        <f>wzorzec!J20</f>
        <v>27.5</v>
      </c>
      <c r="K20" s="7">
        <f>wzorzec!K20</f>
        <v>7</v>
      </c>
      <c r="L20" s="7">
        <f>wzorzec!L20</f>
        <v>33</v>
      </c>
      <c r="M20" s="7">
        <f>wzorzec!M20</f>
        <v>601</v>
      </c>
      <c r="N20" s="8">
        <f>wzorzec!N20</f>
        <v>1</v>
      </c>
      <c r="O20" s="8">
        <f>wzorzec!O20</f>
        <v>27.15</v>
      </c>
      <c r="P20" s="8">
        <f>wzorzec!P20</f>
        <v>0.2</v>
      </c>
      <c r="Q20" s="8">
        <f>wzorzec!Q20</f>
        <v>854</v>
      </c>
      <c r="R20" s="8">
        <f>wzorzec!R20</f>
        <v>0.435</v>
      </c>
      <c r="S20" s="8">
        <f>wzorzec!S20</f>
        <v>2.89</v>
      </c>
      <c r="T20" s="8">
        <f>wzorzec!T20</f>
        <v>67</v>
      </c>
      <c r="U20" s="8">
        <f>wzorzec!U20</f>
        <v>2.4050000000000002</v>
      </c>
      <c r="V20" s="8">
        <f>wzorzec!V20</f>
        <v>0.02</v>
      </c>
      <c r="W20" s="7">
        <f>wzorzec!W20</f>
        <v>14</v>
      </c>
      <c r="X20" s="7">
        <f>wzorzec!X20</f>
        <v>21.2</v>
      </c>
      <c r="Y20" s="8">
        <f>wzorzec!Y20</f>
        <v>128.75</v>
      </c>
    </row>
    <row r="21" spans="1:25" x14ac:dyDescent="0.2">
      <c r="A21" s="8" t="str">
        <f>'dane '!A21</f>
        <v>Niemcy</v>
      </c>
      <c r="B21" s="8">
        <f>wzorzec!B21</f>
        <v>15</v>
      </c>
      <c r="C21" s="8">
        <f>wzorzec!C21</f>
        <v>9264</v>
      </c>
      <c r="D21" s="8">
        <f>wzorzec!D21</f>
        <v>828</v>
      </c>
      <c r="E21" s="7">
        <f>wzorzec!E21</f>
        <v>125.7</v>
      </c>
      <c r="F21" s="7">
        <f>wzorzec!F21</f>
        <v>1.37</v>
      </c>
      <c r="G21" s="7">
        <f>wzorzec!G21</f>
        <v>60.3</v>
      </c>
      <c r="H21" s="7">
        <f>wzorzec!H21</f>
        <v>5</v>
      </c>
      <c r="I21" s="7">
        <f>wzorzec!I21</f>
        <v>2.8</v>
      </c>
      <c r="J21" s="7">
        <f>wzorzec!J21</f>
        <v>25.7</v>
      </c>
      <c r="K21" s="7">
        <f>wzorzec!K21</f>
        <v>15.5</v>
      </c>
      <c r="L21" s="7">
        <f>wzorzec!L21</f>
        <v>-1</v>
      </c>
      <c r="M21" s="7">
        <f>wzorzec!M21</f>
        <v>602</v>
      </c>
      <c r="N21" s="8">
        <f>wzorzec!N21</f>
        <v>10.5</v>
      </c>
      <c r="O21" s="8">
        <f>wzorzec!O21</f>
        <v>28</v>
      </c>
      <c r="P21" s="8">
        <f>wzorzec!P21</f>
        <v>5.9</v>
      </c>
      <c r="Q21" s="8">
        <f>wzorzec!Q21</f>
        <v>7308</v>
      </c>
      <c r="R21" s="8">
        <f>wzorzec!R21</f>
        <v>0.5</v>
      </c>
      <c r="S21" s="8">
        <f>wzorzec!S21</f>
        <v>2.13</v>
      </c>
      <c r="T21" s="8">
        <f>wzorzec!T21</f>
        <v>134</v>
      </c>
      <c r="U21" s="8">
        <f>wzorzec!U21</f>
        <v>71.41</v>
      </c>
      <c r="V21" s="8">
        <f>wzorzec!V21</f>
        <v>0.4</v>
      </c>
      <c r="W21" s="7">
        <f>wzorzec!W21</f>
        <v>9.8000000000000007</v>
      </c>
      <c r="X21" s="7">
        <f>wzorzec!X21</f>
        <v>19.7</v>
      </c>
      <c r="Y21" s="8">
        <f>wzorzec!Y21</f>
        <v>442.3</v>
      </c>
    </row>
    <row r="22" spans="1:25" x14ac:dyDescent="0.2">
      <c r="A22" s="8" t="str">
        <f>'dane '!A22</f>
        <v>Polska</v>
      </c>
      <c r="B22" s="8">
        <f>wzorzec!B22</f>
        <v>19</v>
      </c>
      <c r="C22" s="8">
        <f>wzorzec!C22</f>
        <v>1607.4</v>
      </c>
      <c r="D22" s="8">
        <f>wzorzec!D22</f>
        <v>151</v>
      </c>
      <c r="E22" s="7">
        <f>wzorzec!E22</f>
        <v>122.9</v>
      </c>
      <c r="F22" s="7">
        <f>wzorzec!F22</f>
        <v>1.0900000000000001</v>
      </c>
      <c r="G22" s="7">
        <f>wzorzec!G22</f>
        <v>31.3</v>
      </c>
      <c r="H22" s="7">
        <f>wzorzec!H22</f>
        <v>22.8</v>
      </c>
      <c r="I22" s="7">
        <f>wzorzec!I22</f>
        <v>7</v>
      </c>
      <c r="J22" s="7">
        <f>wzorzec!J22</f>
        <v>16.2</v>
      </c>
      <c r="K22" s="7">
        <f>wzorzec!K22</f>
        <v>17</v>
      </c>
      <c r="L22" s="7">
        <f>wzorzec!L22</f>
        <v>5</v>
      </c>
      <c r="M22" s="7">
        <f>wzorzec!M22</f>
        <v>316</v>
      </c>
      <c r="N22" s="8">
        <f>wzorzec!N22</f>
        <v>9.3000000000000007</v>
      </c>
      <c r="O22" s="8">
        <f>wzorzec!O22</f>
        <v>53.3</v>
      </c>
      <c r="P22" s="8">
        <f>wzorzec!P22</f>
        <v>3.3</v>
      </c>
      <c r="Q22" s="8">
        <f>wzorzec!Q22</f>
        <v>3745</v>
      </c>
      <c r="R22" s="8">
        <f>wzorzec!R22</f>
        <v>0.73</v>
      </c>
      <c r="S22" s="8">
        <f>wzorzec!S22</f>
        <v>2.72</v>
      </c>
      <c r="T22" s="8">
        <f>wzorzec!T22</f>
        <v>40</v>
      </c>
      <c r="U22" s="8">
        <f>wzorzec!U22</f>
        <v>33</v>
      </c>
      <c r="V22" s="8">
        <f>wzorzec!V22</f>
        <v>0.26</v>
      </c>
      <c r="W22" s="7">
        <f>wzorzec!W22</f>
        <v>23.7</v>
      </c>
      <c r="X22" s="7">
        <f>wzorzec!X22</f>
        <v>27.8</v>
      </c>
      <c r="Y22" s="8">
        <f>wzorzec!Y22</f>
        <v>128.75</v>
      </c>
    </row>
    <row r="23" spans="1:25" x14ac:dyDescent="0.2">
      <c r="A23" s="8" t="str">
        <f>'dane '!A23</f>
        <v>Portugalia</v>
      </c>
      <c r="B23" s="8">
        <f>wzorzec!B23</f>
        <v>21</v>
      </c>
      <c r="C23" s="8">
        <f>wzorzec!C23</f>
        <v>0</v>
      </c>
      <c r="D23" s="8">
        <f>wzorzec!D23</f>
        <v>130</v>
      </c>
      <c r="E23" s="7">
        <f>wzorzec!E23</f>
        <v>110</v>
      </c>
      <c r="F23" s="7">
        <f>wzorzec!F23</f>
        <v>4.4400000000000004</v>
      </c>
      <c r="G23" s="7">
        <f>wzorzec!G23</f>
        <v>75.099999999999994</v>
      </c>
      <c r="H23" s="7">
        <f>wzorzec!H23</f>
        <v>6.7</v>
      </c>
      <c r="I23" s="7">
        <f>wzorzec!I23</f>
        <v>6.4</v>
      </c>
      <c r="J23" s="7">
        <f>wzorzec!J23</f>
        <v>22.9</v>
      </c>
      <c r="K23" s="7">
        <f>wzorzec!K23</f>
        <v>18.600000000000001</v>
      </c>
      <c r="L23" s="7">
        <f>wzorzec!L23</f>
        <v>6</v>
      </c>
      <c r="M23" s="7">
        <f>wzorzec!M23</f>
        <v>516</v>
      </c>
      <c r="N23" s="8">
        <f>wzorzec!N23</f>
        <v>24.2</v>
      </c>
      <c r="O23" s="8">
        <f>wzorzec!O23</f>
        <v>68.5</v>
      </c>
      <c r="P23" s="8">
        <f>wzorzec!P23</f>
        <v>5.8</v>
      </c>
      <c r="Q23" s="8">
        <f>wzorzec!Q23</f>
        <v>5867</v>
      </c>
      <c r="R23" s="8">
        <f>wzorzec!R23</f>
        <v>0.23</v>
      </c>
      <c r="S23" s="8">
        <f>wzorzec!S23</f>
        <v>2.42</v>
      </c>
      <c r="T23" s="8">
        <f>wzorzec!T23</f>
        <v>71</v>
      </c>
      <c r="U23" s="8">
        <f>wzorzec!U23</f>
        <v>2.5</v>
      </c>
      <c r="V23" s="8">
        <f>wzorzec!V23</f>
        <v>0.11</v>
      </c>
      <c r="W23" s="7">
        <f>wzorzec!W23</f>
        <v>28.2</v>
      </c>
      <c r="X23" s="7">
        <f>wzorzec!X23</f>
        <v>25.3</v>
      </c>
      <c r="Y23" s="8">
        <f>wzorzec!Y23</f>
        <v>128.75</v>
      </c>
    </row>
    <row r="24" spans="1:25" x14ac:dyDescent="0.2">
      <c r="A24" s="8" t="str">
        <f>'dane '!A24</f>
        <v>Rumunia</v>
      </c>
      <c r="B24" s="8">
        <f>wzorzec!B24</f>
        <v>18</v>
      </c>
      <c r="C24" s="8">
        <f>wzorzec!C24</f>
        <v>538.9</v>
      </c>
      <c r="D24" s="8">
        <f>wzorzec!D24</f>
        <v>223</v>
      </c>
      <c r="E24" s="7">
        <f>wzorzec!E24</f>
        <v>65.400000000000006</v>
      </c>
      <c r="F24" s="7">
        <f>wzorzec!F24</f>
        <v>7.51</v>
      </c>
      <c r="G24" s="7">
        <f>wzorzec!G24</f>
        <v>21.9</v>
      </c>
      <c r="H24" s="7">
        <f>wzorzec!H24</f>
        <v>17.3</v>
      </c>
      <c r="I24" s="7">
        <f>wzorzec!I24</f>
        <v>8.1999999999999993</v>
      </c>
      <c r="J24" s="7">
        <f>wzorzec!J24</f>
        <v>31.6</v>
      </c>
      <c r="K24" s="7">
        <f>wzorzec!K24</f>
        <v>19.7</v>
      </c>
      <c r="L24" s="7">
        <f>wzorzec!L24</f>
        <v>-1</v>
      </c>
      <c r="M24" s="7">
        <f>wzorzec!M24</f>
        <v>313</v>
      </c>
      <c r="N24" s="8">
        <f>wzorzec!N24</f>
        <v>23.4</v>
      </c>
      <c r="O24" s="8">
        <f>wzorzec!O24</f>
        <v>30.3</v>
      </c>
      <c r="P24" s="8">
        <f>wzorzec!P24</f>
        <v>1.3</v>
      </c>
      <c r="Q24" s="8">
        <f>wzorzec!Q24</f>
        <v>1081</v>
      </c>
      <c r="R24" s="8">
        <f>wzorzec!R24</f>
        <v>0.82</v>
      </c>
      <c r="S24" s="8">
        <f>wzorzec!S24</f>
        <v>2.11</v>
      </c>
      <c r="T24" s="8">
        <f>wzorzec!T24</f>
        <v>48</v>
      </c>
      <c r="U24" s="8">
        <f>wzorzec!U24</f>
        <v>6.16</v>
      </c>
      <c r="V24" s="8">
        <f>wzorzec!V24</f>
        <v>0.17</v>
      </c>
      <c r="W24" s="7">
        <f>wzorzec!W24</f>
        <v>22.1</v>
      </c>
      <c r="X24" s="7">
        <f>wzorzec!X24</f>
        <v>41.5</v>
      </c>
      <c r="Y24" s="8">
        <f>wzorzec!Y24</f>
        <v>172.6</v>
      </c>
    </row>
    <row r="25" spans="1:25" x14ac:dyDescent="0.2">
      <c r="A25" s="8" t="str">
        <f>'dane '!A25</f>
        <v>Słowacja</v>
      </c>
      <c r="B25" s="8">
        <f>wzorzec!B25</f>
        <v>29</v>
      </c>
      <c r="C25" s="8">
        <f>wzorzec!C25</f>
        <v>845.6</v>
      </c>
      <c r="D25" s="8">
        <f>wzorzec!D25</f>
        <v>1</v>
      </c>
      <c r="E25" s="7">
        <f>wzorzec!E25</f>
        <v>121.8</v>
      </c>
      <c r="F25" s="7">
        <f>wzorzec!F25</f>
        <v>4.6900000000000004</v>
      </c>
      <c r="G25" s="7">
        <f>wzorzec!G25</f>
        <v>63.1</v>
      </c>
      <c r="H25" s="7">
        <f>wzorzec!H25</f>
        <v>13.5</v>
      </c>
      <c r="I25" s="7">
        <f>wzorzec!I25</f>
        <v>6.4</v>
      </c>
      <c r="J25" s="7">
        <f>wzorzec!J25</f>
        <v>18.3</v>
      </c>
      <c r="K25" s="7">
        <f>wzorzec!K25</f>
        <v>13.3</v>
      </c>
      <c r="L25" s="7">
        <f>wzorzec!L25</f>
        <v>-3</v>
      </c>
      <c r="M25" s="7">
        <f>wzorzec!M25</f>
        <v>319</v>
      </c>
      <c r="N25" s="8">
        <f>wzorzec!N25</f>
        <v>9.1</v>
      </c>
      <c r="O25" s="8">
        <f>wzorzec!O25</f>
        <v>41</v>
      </c>
      <c r="P25" s="8">
        <f>wzorzec!P25</f>
        <v>9.1</v>
      </c>
      <c r="Q25" s="8">
        <f>wzorzec!Q25</f>
        <v>818</v>
      </c>
      <c r="R25" s="8">
        <f>wzorzec!R25</f>
        <v>0.61</v>
      </c>
      <c r="S25" s="8">
        <f>wzorzec!S25</f>
        <v>1.82</v>
      </c>
      <c r="T25" s="8">
        <f>wzorzec!T25</f>
        <v>43</v>
      </c>
      <c r="U25" s="8">
        <f>wzorzec!U25</f>
        <v>2.4525000000000001</v>
      </c>
      <c r="V25" s="8">
        <f>wzorzec!V25</f>
        <v>0.18</v>
      </c>
      <c r="W25" s="7">
        <f>wzorzec!W25</f>
        <v>33.9</v>
      </c>
      <c r="X25" s="7">
        <f>wzorzec!X25</f>
        <v>20.6</v>
      </c>
      <c r="Y25" s="8">
        <f>wzorzec!Y25</f>
        <v>128.75</v>
      </c>
    </row>
    <row r="26" spans="1:25" x14ac:dyDescent="0.2">
      <c r="A26" s="8" t="str">
        <f>'dane '!A26</f>
        <v>Słowenia</v>
      </c>
      <c r="B26" s="8">
        <f>wzorzec!B26</f>
        <v>36</v>
      </c>
      <c r="C26" s="8">
        <f>wzorzec!C26</f>
        <v>258.2</v>
      </c>
      <c r="D26" s="8">
        <f>wzorzec!D26</f>
        <v>0</v>
      </c>
      <c r="E26" s="7">
        <f>wzorzec!E26</f>
        <v>135.4</v>
      </c>
      <c r="F26" s="7">
        <f>wzorzec!F26</f>
        <v>18.98</v>
      </c>
      <c r="G26" s="7">
        <f>wzorzec!G26</f>
        <v>48.7</v>
      </c>
      <c r="H26" s="7">
        <f>wzorzec!H26</f>
        <v>4.9000000000000004</v>
      </c>
      <c r="I26" s="7">
        <f>wzorzec!I26</f>
        <v>7.3</v>
      </c>
      <c r="J26" s="7">
        <f>wzorzec!J26</f>
        <v>16.5</v>
      </c>
      <c r="K26" s="7">
        <f>wzorzec!K26</f>
        <v>16</v>
      </c>
      <c r="L26" s="7">
        <f>wzorzec!L26</f>
        <v>3</v>
      </c>
      <c r="M26" s="7">
        <f>wzorzec!M26</f>
        <v>490</v>
      </c>
      <c r="N26" s="8">
        <f>wzorzec!N26</f>
        <v>20.399999999999999</v>
      </c>
      <c r="O26" s="8">
        <f>wzorzec!O26</f>
        <v>7</v>
      </c>
      <c r="P26" s="8">
        <f>wzorzec!P26</f>
        <v>6.4</v>
      </c>
      <c r="Q26" s="8">
        <f>wzorzec!Q26</f>
        <v>3930</v>
      </c>
      <c r="R26" s="8">
        <f>wzorzec!R26</f>
        <v>0.83</v>
      </c>
      <c r="S26" s="8">
        <f>wzorzec!S26</f>
        <v>3.62</v>
      </c>
      <c r="T26" s="8">
        <f>wzorzec!T26</f>
        <v>87</v>
      </c>
      <c r="U26" s="8">
        <f>wzorzec!U26</f>
        <v>2.4525000000000001</v>
      </c>
      <c r="V26" s="8">
        <f>wzorzec!V26</f>
        <v>0.37</v>
      </c>
      <c r="W26" s="7">
        <f>wzorzec!W26</f>
        <v>14.7</v>
      </c>
      <c r="X26" s="7">
        <f>wzorzec!X26</f>
        <v>18.3</v>
      </c>
      <c r="Y26" s="8">
        <f>wzorzec!Y26</f>
        <v>128.75</v>
      </c>
    </row>
    <row r="27" spans="1:25" x14ac:dyDescent="0.2">
      <c r="A27" s="8" t="str">
        <f>'dane '!A27</f>
        <v>Szwecja</v>
      </c>
      <c r="B27" s="8">
        <f>wzorzec!B27</f>
        <v>14</v>
      </c>
      <c r="C27" s="8">
        <f>wzorzec!C27</f>
        <v>2192.73</v>
      </c>
      <c r="D27" s="8">
        <f>wzorzec!D27</f>
        <v>127</v>
      </c>
      <c r="E27" s="7">
        <f>wzorzec!E27</f>
        <v>108.4</v>
      </c>
      <c r="F27" s="7">
        <f>wzorzec!F27</f>
        <v>0.68</v>
      </c>
      <c r="G27" s="7">
        <f>wzorzec!G27</f>
        <v>36.9</v>
      </c>
      <c r="H27" s="7">
        <f>wzorzec!H27</f>
        <v>3.1</v>
      </c>
      <c r="I27" s="7">
        <f>wzorzec!I27</f>
        <v>4.5</v>
      </c>
      <c r="J27" s="7">
        <f>wzorzec!J27</f>
        <v>13.1</v>
      </c>
      <c r="K27" s="7">
        <f>wzorzec!K27</f>
        <v>21.3</v>
      </c>
      <c r="L27" s="7">
        <f>wzorzec!L27</f>
        <v>0</v>
      </c>
      <c r="M27" s="7">
        <f>wzorzec!M27</f>
        <v>439</v>
      </c>
      <c r="N27" s="8">
        <f>wzorzec!N27</f>
        <v>47.2</v>
      </c>
      <c r="O27" s="8">
        <f>wzorzec!O27</f>
        <v>8.6</v>
      </c>
      <c r="P27" s="8">
        <f>wzorzec!P27</f>
        <v>14.3</v>
      </c>
      <c r="Q27" s="8">
        <f>wzorzec!Q27</f>
        <v>1367</v>
      </c>
      <c r="R27" s="8">
        <f>wzorzec!R27</f>
        <v>0.36</v>
      </c>
      <c r="S27" s="8">
        <f>wzorzec!S27</f>
        <v>2.59</v>
      </c>
      <c r="T27" s="8">
        <f>wzorzec!T27</f>
        <v>143</v>
      </c>
      <c r="U27" s="8">
        <f>wzorzec!U27</f>
        <v>2.12</v>
      </c>
      <c r="V27" s="8">
        <f>wzorzec!V27</f>
        <v>0.16</v>
      </c>
      <c r="W27" s="7">
        <f>wzorzec!W27</f>
        <v>24.8</v>
      </c>
      <c r="X27" s="7">
        <f>wzorzec!X27</f>
        <v>17.7</v>
      </c>
      <c r="Y27" s="8">
        <f>wzorzec!Y27</f>
        <v>128.75</v>
      </c>
    </row>
    <row r="28" spans="1:25" x14ac:dyDescent="0.2">
      <c r="A28" s="8" t="str">
        <f>'dane '!A28</f>
        <v>Węgry</v>
      </c>
      <c r="B28" s="8">
        <f>wzorzec!B28</f>
        <v>21</v>
      </c>
      <c r="C28" s="8">
        <f>wzorzec!C28</f>
        <v>872.06</v>
      </c>
      <c r="D28" s="8">
        <f>wzorzec!D28</f>
        <v>605</v>
      </c>
      <c r="E28" s="7">
        <f>wzorzec!E28</f>
        <v>148.69999999999999</v>
      </c>
      <c r="F28" s="7">
        <f>wzorzec!F28</f>
        <v>2.57</v>
      </c>
      <c r="G28" s="7">
        <f>wzorzec!G28</f>
        <v>56.4</v>
      </c>
      <c r="H28" s="7">
        <f>wzorzec!H28</f>
        <v>3.1</v>
      </c>
      <c r="I28" s="7">
        <f>wzorzec!I28</f>
        <v>6.7</v>
      </c>
      <c r="J28" s="7">
        <f>wzorzec!J28</f>
        <v>11.4</v>
      </c>
      <c r="K28" s="7">
        <f>wzorzec!K28</f>
        <v>10</v>
      </c>
      <c r="L28" s="7">
        <f>wzorzec!L28</f>
        <v>-2</v>
      </c>
      <c r="M28" s="7">
        <f>wzorzec!M28</f>
        <v>403</v>
      </c>
      <c r="N28" s="8">
        <f>wzorzec!N28</f>
        <v>12.7</v>
      </c>
      <c r="O28" s="8">
        <f>wzorzec!O28</f>
        <v>82.1</v>
      </c>
      <c r="P28" s="8">
        <f>wzorzec!P28</f>
        <v>2.4</v>
      </c>
      <c r="Q28" s="8">
        <f>wzorzec!Q28</f>
        <v>13768</v>
      </c>
      <c r="R28" s="8">
        <f>wzorzec!R28</f>
        <v>0.63</v>
      </c>
      <c r="S28" s="8">
        <f>wzorzec!S28</f>
        <v>2.74</v>
      </c>
      <c r="T28" s="8">
        <f>wzorzec!T28</f>
        <v>69</v>
      </c>
      <c r="U28" s="8">
        <f>wzorzec!U28</f>
        <v>6.74</v>
      </c>
      <c r="V28" s="8">
        <f>wzorzec!V28</f>
        <v>0.21</v>
      </c>
      <c r="W28" s="7">
        <f>wzorzec!W28</f>
        <v>26.4</v>
      </c>
      <c r="X28" s="7">
        <f>wzorzec!X28</f>
        <v>29.9</v>
      </c>
      <c r="Y28" s="8">
        <f>wzorzec!Y28</f>
        <v>128.75</v>
      </c>
    </row>
    <row r="29" spans="1:25" x14ac:dyDescent="0.2">
      <c r="A29" s="8" t="str">
        <f>'dane '!A29</f>
        <v>Wielka Brytania</v>
      </c>
      <c r="B29" s="8">
        <f>wzorzec!B29</f>
        <v>7</v>
      </c>
      <c r="C29" s="8">
        <f>wzorzec!C29</f>
        <v>290</v>
      </c>
      <c r="D29" s="8">
        <f>wzorzec!D29</f>
        <v>151</v>
      </c>
      <c r="E29" s="7">
        <f>wzorzec!E29</f>
        <v>150.69999999999999</v>
      </c>
      <c r="F29" s="7">
        <f>wzorzec!F29</f>
        <v>4.12</v>
      </c>
      <c r="G29" s="7">
        <f>wzorzec!G29</f>
        <v>29</v>
      </c>
      <c r="H29" s="7">
        <f>wzorzec!H29</f>
        <v>6.7</v>
      </c>
      <c r="I29" s="7">
        <f>wzorzec!I29</f>
        <v>2.5</v>
      </c>
      <c r="J29" s="7">
        <f>wzorzec!J29</f>
        <v>20.100000000000001</v>
      </c>
      <c r="K29" s="7">
        <f>wzorzec!K29</f>
        <v>9.1999999999999993</v>
      </c>
      <c r="L29" s="7">
        <f>wzorzec!L29</f>
        <v>2</v>
      </c>
      <c r="M29" s="7">
        <f>wzorzec!M29</f>
        <v>509</v>
      </c>
      <c r="N29" s="8">
        <f>wzorzec!N29</f>
        <v>3.7</v>
      </c>
      <c r="O29" s="8">
        <f>wzorzec!O29</f>
        <v>109.8</v>
      </c>
      <c r="P29" s="8">
        <f>wzorzec!P29</f>
        <v>4.0999999999999996</v>
      </c>
      <c r="Q29" s="8">
        <f>wzorzec!Q29</f>
        <v>4206</v>
      </c>
      <c r="R29" s="8">
        <f>wzorzec!R29</f>
        <v>0.22</v>
      </c>
      <c r="S29" s="8">
        <f>wzorzec!S29</f>
        <v>2.4900000000000002</v>
      </c>
      <c r="T29" s="8">
        <f>wzorzec!T29</f>
        <v>116</v>
      </c>
      <c r="U29" s="8">
        <f>wzorzec!U29</f>
        <v>19.809999999999999</v>
      </c>
      <c r="V29" s="8">
        <f>wzorzec!V29</f>
        <v>0.16</v>
      </c>
      <c r="W29" s="7">
        <f>wzorzec!W29</f>
        <v>19.899999999999999</v>
      </c>
      <c r="X29" s="7">
        <f>wzorzec!X29</f>
        <v>23.2</v>
      </c>
      <c r="Y29" s="8">
        <f>wzorzec!Y29</f>
        <v>128.75</v>
      </c>
    </row>
    <row r="30" spans="1:25" x14ac:dyDescent="0.2">
      <c r="A30" s="8" t="str">
        <f>'dane '!A30</f>
        <v>Włochy</v>
      </c>
      <c r="B30" s="8">
        <f>wzorzec!B30</f>
        <v>19</v>
      </c>
      <c r="C30" s="8">
        <f>wzorzec!C30</f>
        <v>4705.63</v>
      </c>
      <c r="D30" s="8">
        <f>wzorzec!D30</f>
        <v>211</v>
      </c>
      <c r="E30" s="7">
        <f>wzorzec!E30</f>
        <v>143.5</v>
      </c>
      <c r="F30" s="7">
        <f>wzorzec!F30</f>
        <v>24.61</v>
      </c>
      <c r="G30" s="7">
        <f>wzorzec!G30</f>
        <v>82.6</v>
      </c>
      <c r="H30" s="7">
        <f>wzorzec!H30</f>
        <v>3.7</v>
      </c>
      <c r="I30" s="7">
        <f>wzorzec!I30</f>
        <v>3.6</v>
      </c>
      <c r="J30" s="7">
        <f>wzorzec!J30</f>
        <v>22.3</v>
      </c>
      <c r="K30" s="7">
        <f>wzorzec!K30</f>
        <v>11.5</v>
      </c>
      <c r="L30" s="7">
        <f>wzorzec!L30</f>
        <v>-1</v>
      </c>
      <c r="M30" s="7">
        <f>wzorzec!M30</f>
        <v>547</v>
      </c>
      <c r="N30" s="8">
        <f>wzorzec!N30</f>
        <v>13</v>
      </c>
      <c r="O30" s="8">
        <f>wzorzec!O30</f>
        <v>61.1</v>
      </c>
      <c r="P30" s="8">
        <f>wzorzec!P30</f>
        <v>8.6</v>
      </c>
      <c r="Q30" s="8">
        <f>wzorzec!Q30</f>
        <v>3255</v>
      </c>
      <c r="R30" s="8">
        <f>wzorzec!R30</f>
        <v>0.73</v>
      </c>
      <c r="S30" s="8">
        <f>wzorzec!S30</f>
        <v>2.79</v>
      </c>
      <c r="T30" s="8">
        <f>wzorzec!T30</f>
        <v>105</v>
      </c>
      <c r="U30" s="8">
        <f>wzorzec!U30</f>
        <v>27.43</v>
      </c>
      <c r="V30" s="8">
        <f>wzorzec!V30</f>
        <v>0.17</v>
      </c>
      <c r="W30" s="7">
        <f>wzorzec!W30</f>
        <v>27.9</v>
      </c>
      <c r="X30" s="7">
        <f>wzorzec!X30</f>
        <v>25</v>
      </c>
      <c r="Y30" s="8">
        <f>wzorzec!Y30</f>
        <v>128.75</v>
      </c>
    </row>
    <row r="31" spans="1:25" x14ac:dyDescent="0.2">
      <c r="A31" s="8" t="s">
        <v>28</v>
      </c>
      <c r="B31" s="8">
        <f>AVERAGE(B3:B30)</f>
        <v>18.107142857142858</v>
      </c>
      <c r="C31" s="8">
        <f t="shared" ref="C31:Y31" si="0">AVERAGE(C3:C30)</f>
        <v>1474.6860714285715</v>
      </c>
      <c r="D31" s="8">
        <f t="shared" si="0"/>
        <v>209</v>
      </c>
      <c r="E31" s="7">
        <f t="shared" si="0"/>
        <v>124.21428571428571</v>
      </c>
      <c r="F31" s="7">
        <f t="shared" si="0"/>
        <v>5.0969642857142867</v>
      </c>
      <c r="G31" s="7">
        <f t="shared" si="0"/>
        <v>54.982142857142854</v>
      </c>
      <c r="H31" s="7">
        <f t="shared" si="0"/>
        <v>12.525</v>
      </c>
      <c r="I31" s="7">
        <f t="shared" si="0"/>
        <v>6.1821428571428561</v>
      </c>
      <c r="J31" s="7">
        <f t="shared" si="0"/>
        <v>18.571428571428573</v>
      </c>
      <c r="K31" s="7">
        <f t="shared" si="0"/>
        <v>16.860714285714288</v>
      </c>
      <c r="L31" s="7">
        <f t="shared" si="0"/>
        <v>4.0714285714285712</v>
      </c>
      <c r="M31" s="7">
        <f t="shared" si="0"/>
        <v>481.25</v>
      </c>
      <c r="N31" s="8">
        <f t="shared" si="0"/>
        <v>15.857142857142856</v>
      </c>
      <c r="O31" s="8">
        <f t="shared" si="0"/>
        <v>44.062499999999993</v>
      </c>
      <c r="P31" s="8">
        <f t="shared" si="0"/>
        <v>6.1107142857142867</v>
      </c>
      <c r="Q31" s="8">
        <f t="shared" si="0"/>
        <v>4280.1428571428569</v>
      </c>
      <c r="R31" s="8">
        <f t="shared" si="0"/>
        <v>0.48785714285714288</v>
      </c>
      <c r="S31" s="8">
        <f t="shared" si="0"/>
        <v>2.5953571428571425</v>
      </c>
      <c r="T31" s="8">
        <f t="shared" si="0"/>
        <v>86.928571428571431</v>
      </c>
      <c r="U31" s="8">
        <f t="shared" si="0"/>
        <v>10.519642857142856</v>
      </c>
      <c r="V31" s="8">
        <f t="shared" si="0"/>
        <v>0.19535714285714287</v>
      </c>
      <c r="W31" s="7">
        <f t="shared" si="0"/>
        <v>23.546428571428571</v>
      </c>
      <c r="X31" s="7">
        <f t="shared" si="0"/>
        <v>24.671428571428574</v>
      </c>
      <c r="Y31" s="8">
        <f t="shared" si="0"/>
        <v>141.41071428571428</v>
      </c>
    </row>
    <row r="32" spans="1:25" x14ac:dyDescent="0.2">
      <c r="A32" s="8" t="s">
        <v>31</v>
      </c>
      <c r="B32" s="8">
        <f t="shared" ref="B32:Y32" si="1">ABS(B31)</f>
        <v>18.107142857142858</v>
      </c>
      <c r="C32" s="8">
        <f t="shared" si="1"/>
        <v>1474.6860714285715</v>
      </c>
      <c r="D32" s="8">
        <f t="shared" si="1"/>
        <v>209</v>
      </c>
      <c r="E32" s="7">
        <f t="shared" si="1"/>
        <v>124.21428571428571</v>
      </c>
      <c r="F32" s="7">
        <f t="shared" si="1"/>
        <v>5.0969642857142867</v>
      </c>
      <c r="G32" s="7">
        <f t="shared" si="1"/>
        <v>54.982142857142854</v>
      </c>
      <c r="H32" s="7">
        <f t="shared" si="1"/>
        <v>12.525</v>
      </c>
      <c r="I32" s="7">
        <f t="shared" si="1"/>
        <v>6.1821428571428561</v>
      </c>
      <c r="J32" s="7">
        <f t="shared" si="1"/>
        <v>18.571428571428573</v>
      </c>
      <c r="K32" s="7">
        <f t="shared" si="1"/>
        <v>16.860714285714288</v>
      </c>
      <c r="L32" s="7">
        <f t="shared" si="1"/>
        <v>4.0714285714285712</v>
      </c>
      <c r="M32" s="7">
        <f t="shared" si="1"/>
        <v>481.25</v>
      </c>
      <c r="N32" s="8">
        <f t="shared" si="1"/>
        <v>15.857142857142856</v>
      </c>
      <c r="O32" s="8">
        <f t="shared" si="1"/>
        <v>44.062499999999993</v>
      </c>
      <c r="P32" s="8">
        <f t="shared" si="1"/>
        <v>6.1107142857142867</v>
      </c>
      <c r="Q32" s="8">
        <f t="shared" si="1"/>
        <v>4280.1428571428569</v>
      </c>
      <c r="R32" s="8">
        <f t="shared" si="1"/>
        <v>0.48785714285714288</v>
      </c>
      <c r="S32" s="8">
        <f t="shared" si="1"/>
        <v>2.5953571428571425</v>
      </c>
      <c r="T32" s="8">
        <f t="shared" si="1"/>
        <v>86.928571428571431</v>
      </c>
      <c r="U32" s="8">
        <f t="shared" si="1"/>
        <v>10.519642857142856</v>
      </c>
      <c r="V32" s="8">
        <f t="shared" si="1"/>
        <v>0.19535714285714287</v>
      </c>
      <c r="W32" s="7">
        <f t="shared" si="1"/>
        <v>23.546428571428571</v>
      </c>
      <c r="X32" s="7">
        <f t="shared" si="1"/>
        <v>24.671428571428574</v>
      </c>
      <c r="Y32" s="8">
        <f t="shared" si="1"/>
        <v>141.41071428571428</v>
      </c>
    </row>
    <row r="33" spans="1:31" x14ac:dyDescent="0.2">
      <c r="A33" s="8" t="s">
        <v>29</v>
      </c>
      <c r="B33" s="8">
        <f t="shared" ref="B33:V33" si="2">STDEV(B3:B30)</f>
        <v>7.3552162680105004</v>
      </c>
      <c r="C33" s="8">
        <f t="shared" si="2"/>
        <v>2322.4774415861584</v>
      </c>
      <c r="D33" s="8">
        <f t="shared" si="2"/>
        <v>214.21225195793281</v>
      </c>
      <c r="E33" s="7">
        <f t="shared" si="2"/>
        <v>21.766330000556263</v>
      </c>
      <c r="F33" s="7">
        <f t="shared" si="2"/>
        <v>6.1627040330261869</v>
      </c>
      <c r="G33" s="7">
        <f t="shared" si="2"/>
        <v>28.19231644170457</v>
      </c>
      <c r="H33" s="7">
        <f t="shared" si="2"/>
        <v>14.580901384523019</v>
      </c>
      <c r="I33" s="7">
        <f t="shared" si="2"/>
        <v>3.1846918068726731</v>
      </c>
      <c r="J33" s="7">
        <f t="shared" si="2"/>
        <v>5.6544218778303739</v>
      </c>
      <c r="K33" s="7">
        <f t="shared" si="2"/>
        <v>6.0846095638893294</v>
      </c>
      <c r="L33" s="7">
        <f t="shared" si="2"/>
        <v>8.8482204589965594</v>
      </c>
      <c r="M33" s="7">
        <f t="shared" si="2"/>
        <v>114.54277059813201</v>
      </c>
      <c r="N33" s="8">
        <f t="shared" si="2"/>
        <v>10.948175175915841</v>
      </c>
      <c r="O33" s="8">
        <f t="shared" si="2"/>
        <v>49.770939432936551</v>
      </c>
      <c r="P33" s="8">
        <f t="shared" si="2"/>
        <v>4.5365461887598268</v>
      </c>
      <c r="Q33" s="8">
        <f t="shared" si="2"/>
        <v>4981.0348449879493</v>
      </c>
      <c r="R33" s="8">
        <f t="shared" si="2"/>
        <v>0.19969156110541969</v>
      </c>
      <c r="S33" s="8">
        <f t="shared" si="2"/>
        <v>0.54817868229699529</v>
      </c>
      <c r="T33" s="8">
        <f t="shared" si="2"/>
        <v>35.743871343551163</v>
      </c>
      <c r="U33" s="8">
        <f t="shared" si="2"/>
        <v>16.249558779113762</v>
      </c>
      <c r="V33" s="8">
        <f t="shared" si="2"/>
        <v>9.3748368592507264E-2</v>
      </c>
      <c r="W33" s="7">
        <f>'dane po Vs'!J33</f>
        <v>5.6544218778303739</v>
      </c>
      <c r="X33" s="7">
        <f>'dane po Vs'!K33</f>
        <v>6.0846095638893294</v>
      </c>
      <c r="Y33" s="8">
        <f>'dane po Vs'!L33</f>
        <v>8.8482204589965594</v>
      </c>
    </row>
    <row r="34" spans="1:31" x14ac:dyDescent="0.2">
      <c r="A34" s="8" t="s">
        <v>30</v>
      </c>
      <c r="B34" s="8">
        <f t="shared" ref="B34:V34" si="3">B33/B32*100</f>
        <v>40.620523768105329</v>
      </c>
      <c r="C34" s="8">
        <f t="shared" si="3"/>
        <v>157.48961671118971</v>
      </c>
      <c r="D34" s="8">
        <f t="shared" si="3"/>
        <v>102.49390045834106</v>
      </c>
      <c r="E34" s="7">
        <f t="shared" si="3"/>
        <v>17.52320989118963</v>
      </c>
      <c r="F34" s="7">
        <f t="shared" si="3"/>
        <v>120.90930380459881</v>
      </c>
      <c r="G34" s="7">
        <f t="shared" si="3"/>
        <v>51.275405025510103</v>
      </c>
      <c r="H34" s="7">
        <f t="shared" si="3"/>
        <v>116.41438231156103</v>
      </c>
      <c r="I34" s="7">
        <f t="shared" si="3"/>
        <v>51.514367759927701</v>
      </c>
      <c r="J34" s="7">
        <f t="shared" si="3"/>
        <v>30.446887034471242</v>
      </c>
      <c r="K34" s="7">
        <f t="shared" si="3"/>
        <v>36.087495824804321</v>
      </c>
      <c r="L34" s="7">
        <f t="shared" si="3"/>
        <v>217.32471302798567</v>
      </c>
      <c r="M34" s="7">
        <f t="shared" si="3"/>
        <v>23.801095189222234</v>
      </c>
      <c r="N34" s="8">
        <f t="shared" si="3"/>
        <v>69.04254615442423</v>
      </c>
      <c r="O34" s="8">
        <f t="shared" si="3"/>
        <v>112.95532353574254</v>
      </c>
      <c r="P34" s="8">
        <f t="shared" si="3"/>
        <v>74.239212907817148</v>
      </c>
      <c r="Q34" s="8">
        <f t="shared" si="3"/>
        <v>116.37543444783434</v>
      </c>
      <c r="R34" s="8">
        <f t="shared" si="3"/>
        <v>40.932384413995251</v>
      </c>
      <c r="S34" s="8">
        <f t="shared" si="3"/>
        <v>21.121512459496174</v>
      </c>
      <c r="T34" s="8">
        <f t="shared" si="3"/>
        <v>41.118668760042418</v>
      </c>
      <c r="U34" s="8">
        <f t="shared" si="3"/>
        <v>154.46873054326446</v>
      </c>
      <c r="V34" s="8">
        <f t="shared" si="3"/>
        <v>47.988195988851977</v>
      </c>
      <c r="W34" s="7">
        <f>'dane po Vs'!J34</f>
        <v>30.446887034471242</v>
      </c>
      <c r="X34" s="7">
        <f>'dane po Vs'!K34</f>
        <v>36.087495824804321</v>
      </c>
      <c r="Y34" s="8">
        <f>'dane po Vs'!L34</f>
        <v>217.32471302798567</v>
      </c>
    </row>
    <row r="35" spans="1:31" x14ac:dyDescent="0.2">
      <c r="A35" s="8" t="s">
        <v>33</v>
      </c>
      <c r="B35" s="8">
        <f t="shared" ref="B35:Y35" si="4">MAX(B3:B30)</f>
        <v>36</v>
      </c>
      <c r="C35" s="8">
        <f t="shared" si="4"/>
        <v>9264</v>
      </c>
      <c r="D35" s="8">
        <f t="shared" si="4"/>
        <v>828</v>
      </c>
      <c r="E35" s="7">
        <f t="shared" si="4"/>
        <v>165</v>
      </c>
      <c r="F35" s="7">
        <f t="shared" si="4"/>
        <v>24.61</v>
      </c>
      <c r="G35" s="7">
        <f t="shared" si="4"/>
        <v>100.8</v>
      </c>
      <c r="H35" s="7">
        <f t="shared" si="4"/>
        <v>62.5</v>
      </c>
      <c r="I35" s="7">
        <f t="shared" si="4"/>
        <v>17.5</v>
      </c>
      <c r="J35" s="7">
        <f t="shared" si="4"/>
        <v>31.6</v>
      </c>
      <c r="K35" s="7">
        <f t="shared" si="4"/>
        <v>34.4</v>
      </c>
      <c r="L35" s="7">
        <f t="shared" si="4"/>
        <v>33</v>
      </c>
      <c r="M35" s="7">
        <f t="shared" si="4"/>
        <v>689</v>
      </c>
      <c r="N35" s="8">
        <f t="shared" si="4"/>
        <v>47.2</v>
      </c>
      <c r="O35" s="8">
        <f t="shared" si="4"/>
        <v>209.4</v>
      </c>
      <c r="P35" s="8">
        <f t="shared" si="4"/>
        <v>19.5</v>
      </c>
      <c r="Q35" s="8">
        <f t="shared" si="4"/>
        <v>24378</v>
      </c>
      <c r="R35" s="8">
        <f t="shared" si="4"/>
        <v>0.83</v>
      </c>
      <c r="S35" s="8">
        <f t="shared" si="4"/>
        <v>4.0199999999999996</v>
      </c>
      <c r="T35" s="8">
        <f t="shared" si="4"/>
        <v>149</v>
      </c>
      <c r="U35" s="8">
        <f t="shared" si="4"/>
        <v>71.41</v>
      </c>
      <c r="V35" s="8">
        <f t="shared" si="4"/>
        <v>0.4</v>
      </c>
      <c r="W35" s="7">
        <f t="shared" si="4"/>
        <v>41.5</v>
      </c>
      <c r="X35" s="7">
        <f t="shared" si="4"/>
        <v>49.2</v>
      </c>
      <c r="Y35" s="8">
        <f t="shared" si="4"/>
        <v>444.2</v>
      </c>
    </row>
    <row r="36" spans="1:31" x14ac:dyDescent="0.2">
      <c r="A36" s="8" t="s">
        <v>34</v>
      </c>
      <c r="B36" s="8">
        <f t="shared" ref="B36:Y36" si="5">MIN(B3:B30)</f>
        <v>7</v>
      </c>
      <c r="C36" s="8">
        <f t="shared" si="5"/>
        <v>0</v>
      </c>
      <c r="D36" s="8">
        <f t="shared" si="5"/>
        <v>0</v>
      </c>
      <c r="E36" s="7">
        <f t="shared" si="5"/>
        <v>65.400000000000006</v>
      </c>
      <c r="F36" s="7">
        <f t="shared" si="5"/>
        <v>0.01</v>
      </c>
      <c r="G36" s="7">
        <f t="shared" si="5"/>
        <v>-15.7</v>
      </c>
      <c r="H36" s="7">
        <f t="shared" si="5"/>
        <v>2</v>
      </c>
      <c r="I36" s="7">
        <f t="shared" si="5"/>
        <v>1.8</v>
      </c>
      <c r="J36" s="7">
        <f t="shared" si="5"/>
        <v>9.5</v>
      </c>
      <c r="K36" s="7">
        <f t="shared" si="5"/>
        <v>7</v>
      </c>
      <c r="L36" s="7">
        <f t="shared" si="5"/>
        <v>-6</v>
      </c>
      <c r="M36" s="7">
        <f t="shared" si="5"/>
        <v>305</v>
      </c>
      <c r="N36" s="8">
        <f t="shared" si="5"/>
        <v>1</v>
      </c>
      <c r="O36" s="8">
        <f t="shared" si="5"/>
        <v>0.4</v>
      </c>
      <c r="P36" s="8">
        <f t="shared" si="5"/>
        <v>0.2</v>
      </c>
      <c r="Q36" s="8">
        <f t="shared" si="5"/>
        <v>214</v>
      </c>
      <c r="R36" s="8">
        <f t="shared" si="5"/>
        <v>0.22</v>
      </c>
      <c r="S36" s="8">
        <f t="shared" si="5"/>
        <v>1.63</v>
      </c>
      <c r="T36" s="8">
        <f t="shared" si="5"/>
        <v>31</v>
      </c>
      <c r="U36" s="8">
        <f t="shared" si="5"/>
        <v>0.17</v>
      </c>
      <c r="V36" s="8">
        <f t="shared" si="5"/>
        <v>0.02</v>
      </c>
      <c r="W36" s="7">
        <f t="shared" si="5"/>
        <v>9.5</v>
      </c>
      <c r="X36" s="7">
        <f t="shared" si="5"/>
        <v>14.4</v>
      </c>
      <c r="Y36" s="8">
        <f t="shared" si="5"/>
        <v>9.9</v>
      </c>
    </row>
    <row r="41" spans="1:31" x14ac:dyDescent="0.2">
      <c r="B41" s="8" t="s">
        <v>35</v>
      </c>
      <c r="C41" s="8" t="s">
        <v>36</v>
      </c>
      <c r="D41" s="8" t="s">
        <v>37</v>
      </c>
      <c r="E41" s="7" t="s">
        <v>38</v>
      </c>
      <c r="F41" s="7" t="s">
        <v>39</v>
      </c>
      <c r="G41" s="7" t="s">
        <v>40</v>
      </c>
      <c r="H41" s="7" t="s">
        <v>41</v>
      </c>
      <c r="I41" s="7" t="s">
        <v>42</v>
      </c>
      <c r="J41" s="7" t="s">
        <v>43</v>
      </c>
      <c r="K41" s="7" t="s">
        <v>44</v>
      </c>
      <c r="L41" s="7" t="s">
        <v>45</v>
      </c>
      <c r="M41" s="7" t="s">
        <v>46</v>
      </c>
      <c r="N41" s="8" t="s">
        <v>47</v>
      </c>
      <c r="O41" s="8" t="s">
        <v>48</v>
      </c>
      <c r="P41" s="8" t="s">
        <v>49</v>
      </c>
      <c r="Q41" s="8" t="s">
        <v>50</v>
      </c>
      <c r="R41" s="8" t="s">
        <v>51</v>
      </c>
      <c r="S41" s="8" t="s">
        <v>52</v>
      </c>
      <c r="T41" s="8" t="s">
        <v>53</v>
      </c>
      <c r="U41" s="8" t="s">
        <v>54</v>
      </c>
      <c r="V41" s="8" t="s">
        <v>55</v>
      </c>
      <c r="W41" s="7" t="s">
        <v>56</v>
      </c>
      <c r="X41" s="7" t="s">
        <v>135</v>
      </c>
      <c r="Y41" s="8" t="s">
        <v>136</v>
      </c>
      <c r="AC41" s="8">
        <f>COLUMNS(B1:Y1)</f>
        <v>24</v>
      </c>
    </row>
    <row r="42" spans="1:31" x14ac:dyDescent="0.2">
      <c r="B42" s="8" t="str">
        <f>B1</f>
        <v>X1</v>
      </c>
      <c r="C42" s="8" t="str">
        <f t="shared" ref="C42:Y42" si="6">C1</f>
        <v>X3</v>
      </c>
      <c r="D42" s="8" t="str">
        <f t="shared" si="6"/>
        <v>X5</v>
      </c>
      <c r="E42" s="7" t="str">
        <f t="shared" si="6"/>
        <v>X6</v>
      </c>
      <c r="F42" s="7" t="str">
        <f t="shared" si="6"/>
        <v>X7</v>
      </c>
      <c r="G42" s="7" t="str">
        <f t="shared" si="6"/>
        <v>X8</v>
      </c>
      <c r="H42" s="7" t="str">
        <f t="shared" si="6"/>
        <v>X10</v>
      </c>
      <c r="I42" s="7" t="str">
        <f t="shared" si="6"/>
        <v>X11</v>
      </c>
      <c r="J42" s="7" t="str">
        <f t="shared" si="6"/>
        <v>X12</v>
      </c>
      <c r="K42" s="7" t="str">
        <f t="shared" si="6"/>
        <v>X13</v>
      </c>
      <c r="L42" s="7" t="str">
        <f t="shared" si="6"/>
        <v>X14</v>
      </c>
      <c r="M42" s="7" t="str">
        <f t="shared" si="6"/>
        <v>X15</v>
      </c>
      <c r="N42" s="8" t="str">
        <f t="shared" si="6"/>
        <v>X16</v>
      </c>
      <c r="O42" s="8" t="str">
        <f t="shared" si="6"/>
        <v>X17</v>
      </c>
      <c r="P42" s="8" t="str">
        <f t="shared" si="6"/>
        <v>X18</v>
      </c>
      <c r="Q42" s="8" t="str">
        <f t="shared" si="6"/>
        <v>X19</v>
      </c>
      <c r="R42" s="8" t="str">
        <f t="shared" si="6"/>
        <v>X20</v>
      </c>
      <c r="S42" s="8" t="str">
        <f t="shared" si="6"/>
        <v>X21</v>
      </c>
      <c r="T42" s="8" t="str">
        <f t="shared" si="6"/>
        <v>X22</v>
      </c>
      <c r="U42" s="8" t="str">
        <f t="shared" si="6"/>
        <v>X23</v>
      </c>
      <c r="V42" s="8" t="str">
        <f t="shared" si="6"/>
        <v>X24</v>
      </c>
      <c r="W42" s="7" t="str">
        <f t="shared" si="6"/>
        <v>X25</v>
      </c>
      <c r="X42" s="7" t="str">
        <f t="shared" si="6"/>
        <v>X26</v>
      </c>
      <c r="Y42" s="8" t="str">
        <f t="shared" si="6"/>
        <v>X27</v>
      </c>
      <c r="AB42" s="8" t="s">
        <v>32</v>
      </c>
      <c r="AC42" s="8" t="s">
        <v>58</v>
      </c>
      <c r="AD42" s="8" t="s">
        <v>60</v>
      </c>
      <c r="AE42" s="8" t="s">
        <v>62</v>
      </c>
    </row>
    <row r="43" spans="1:31" x14ac:dyDescent="0.2">
      <c r="A43" s="8" t="str">
        <f>A3</f>
        <v>Austria</v>
      </c>
      <c r="B43" s="8">
        <f>(B3-$B$31)/$B$33</f>
        <v>-0.42244072015346779</v>
      </c>
      <c r="C43" s="8">
        <f>(C3-$C$31)/$C$33</f>
        <v>-0.3513860056574834</v>
      </c>
      <c r="D43" s="8">
        <f>(D3-$D$31)/$D$33</f>
        <v>0.7796005992822278</v>
      </c>
      <c r="E43" s="7">
        <f>($E$31-E3)/$E$33</f>
        <v>-0.1463597347661679</v>
      </c>
      <c r="F43" s="7">
        <f>($F$31-F3)/$F$33</f>
        <v>-1.6961768175572707</v>
      </c>
      <c r="G43" s="7">
        <f>($G$31-G3)/$G$33</f>
        <v>-0.29149279591302285</v>
      </c>
      <c r="H43" s="7">
        <f>($H$31-H3)/$H$33</f>
        <v>0.72183466045328459</v>
      </c>
      <c r="I43" s="7">
        <f>($I$31-I3)/$I$33</f>
        <v>0.68519749774019501</v>
      </c>
      <c r="J43" s="7">
        <f>($J$31-J3)/$J$33</f>
        <v>-0.42949951047927121</v>
      </c>
      <c r="K43" s="7">
        <f>($K$31-K3)/$K$33</f>
        <v>-0.56524345205270576</v>
      </c>
      <c r="L43" s="7">
        <f>($L$31-L3)/$L$33</f>
        <v>0.34712387486973728</v>
      </c>
      <c r="M43" s="7">
        <f>($M$31-M3)/$M$33</f>
        <v>-0.70497683597428973</v>
      </c>
      <c r="N43" s="8">
        <f>(N3-$N$31)/$N$33</f>
        <v>1.3100682910526529</v>
      </c>
      <c r="O43" s="8">
        <f>(O3-$O$31)/$O$33</f>
        <v>-0.35688496545125353</v>
      </c>
      <c r="P43" s="8">
        <f>(P3-$P$31)/$P$33</f>
        <v>2.9514271776754448</v>
      </c>
      <c r="Q43" s="8">
        <f>(Q3-$Q$31)/$Q$33</f>
        <v>0.11761755560627091</v>
      </c>
      <c r="R43" s="8">
        <f>(R3-$R$31)/$R$33</f>
        <v>-0.89065928411090867</v>
      </c>
      <c r="S43" s="8">
        <f>(S3-$S$31)/$S$33</f>
        <v>-0.46582829851598245</v>
      </c>
      <c r="T43" s="8">
        <f>(T3-$T$31)/$T$33</f>
        <v>1.121071307197903</v>
      </c>
      <c r="U43" s="8">
        <f>(U3-$U$31)/$U$33</f>
        <v>-0.21290687976030953</v>
      </c>
      <c r="V43" s="8">
        <f>(V3-$V$31)/$V$33</f>
        <v>-0.59048646593266918</v>
      </c>
      <c r="W43" s="7">
        <f>($W$31-W3)/$W$33</f>
        <v>2.4841493745808449</v>
      </c>
      <c r="X43" s="7">
        <f>($X$31-X3)/$X$33</f>
        <v>0.94852899119124978</v>
      </c>
      <c r="Y43" s="8">
        <f>(Y3-$Y$31)/$Y$33</f>
        <v>3.2536808782848281</v>
      </c>
      <c r="AB43" s="8">
        <f t="shared" ref="AB43:AB70" si="7">SUM(B43:Y43)</f>
        <v>7.5959584416098362</v>
      </c>
      <c r="AC43" s="8">
        <f>AB43/$AC$41</f>
        <v>0.31649826840040984</v>
      </c>
      <c r="AD43" s="8">
        <f>AC43-$AC$72</f>
        <v>1.2045908960428229</v>
      </c>
      <c r="AE43" s="8">
        <f>AD43/$AD$73</f>
        <v>0.40715569270013935</v>
      </c>
    </row>
    <row r="44" spans="1:31" x14ac:dyDescent="0.2">
      <c r="A44" s="8" t="str">
        <f t="shared" ref="A44:A70" si="8">A4</f>
        <v>Belgia</v>
      </c>
      <c r="B44" s="8">
        <f t="shared" ref="B44:B70" si="9">(B4-$B$31)/$B$33</f>
        <v>-0.69435658599937811</v>
      </c>
      <c r="C44" s="8">
        <f t="shared" ref="C44:C70" si="10">(C4-$C$31)/$C$33</f>
        <v>-0.61672765719108291</v>
      </c>
      <c r="D44" s="8">
        <f t="shared" ref="D44:D70" si="11">(D4-$D$31)/$D$33</f>
        <v>-0.27075948957107315</v>
      </c>
      <c r="E44" s="7">
        <f t="shared" ref="E44:E70" si="12">($E$31-E4)/$E$33</f>
        <v>0.68060558274670591</v>
      </c>
      <c r="F44" s="7">
        <f t="shared" ref="F44:F70" si="13">($F$31-F4)/$F$33</f>
        <v>0.76053697542452958</v>
      </c>
      <c r="G44" s="7">
        <f t="shared" ref="G44:G70" si="14">($G$31-G4)/$G$33</f>
        <v>-0.82355265807499378</v>
      </c>
      <c r="H44" s="7">
        <f t="shared" ref="H44:H70" si="15">($H$31-H4)/$H$33</f>
        <v>0.48179463084886692</v>
      </c>
      <c r="I44" s="7">
        <f t="shared" ref="I44:I70" si="16">($I$31-I4)/$I$33</f>
        <v>0.65379728507779666</v>
      </c>
      <c r="J44" s="7">
        <f t="shared" ref="J44:J70" si="17">($J$31-J4)/$J$33</f>
        <v>-5.8108757300136211E-2</v>
      </c>
      <c r="K44" s="7">
        <f t="shared" ref="K44:K70" si="18">($K$31-K4)/$K$33</f>
        <v>0.28937177763445937</v>
      </c>
      <c r="L44" s="7">
        <f t="shared" ref="L44:L70" si="19">($L$31-L4)/$L$33</f>
        <v>-0.10494442728619968</v>
      </c>
      <c r="M44" s="7">
        <f t="shared" ref="M44:M70" si="20">($M$31-M4)/$M$33</f>
        <v>0.22044167316843113</v>
      </c>
      <c r="N44" s="8">
        <f t="shared" ref="N44:N70" si="21">(N4-$N$31)/$N$33</f>
        <v>-0.92774756467971708</v>
      </c>
      <c r="O44" s="8">
        <f t="shared" ref="O44:O70" si="22">(O4-$O$31)/$O$33</f>
        <v>-0.70045895048806928</v>
      </c>
      <c r="P44" s="8">
        <f t="shared" ref="P44:P70" si="23">(P4-$P$31)/$P$33</f>
        <v>-0.55344179938806048</v>
      </c>
      <c r="Q44" s="8">
        <f t="shared" ref="Q44:Q70" si="24">(Q4-$Q$31)/$Q$33</f>
        <v>-0.75107743141112437</v>
      </c>
      <c r="R44" s="8">
        <f t="shared" ref="R44:R70" si="25">(R4-$R$31)/$R$33</f>
        <v>-1.0408909705874474</v>
      </c>
      <c r="S44" s="8">
        <f t="shared" ref="S44:S70" si="26">(S4-$S$31)/$S$33</f>
        <v>-0.70297725048775539</v>
      </c>
      <c r="T44" s="8">
        <f t="shared" ref="T44:T70" si="27">(T4-$T$31)/$T$33</f>
        <v>0.61748847401809626</v>
      </c>
      <c r="U44" s="8">
        <f t="shared" ref="U44:U70" si="28">(U4-$U$31)/$U$33</f>
        <v>3.6946058106439653E-2</v>
      </c>
      <c r="V44" s="8">
        <f t="shared" ref="V44:V70" si="29">(V4-$V$31)/$V$33</f>
        <v>-0.27048089729819041</v>
      </c>
      <c r="W44" s="7">
        <f t="shared" ref="W44:W70" si="30">($W$31-W4)/$W$33</f>
        <v>0.20274903362330329</v>
      </c>
      <c r="X44" s="7">
        <f t="shared" ref="X44:X70" si="31">($X$31-X4)/$X$33</f>
        <v>0.63626573419016985</v>
      </c>
      <c r="Y44" s="8">
        <f t="shared" ref="Y44:Y70" si="32">(Y4-$Y$31)/$Y$33</f>
        <v>-6.1154346838969644</v>
      </c>
      <c r="AB44" s="8">
        <f t="shared" si="7"/>
        <v>-9.0509618988213951</v>
      </c>
      <c r="AC44" s="8">
        <f t="shared" ref="AC44:AC70" si="33">AB44/$AC$41</f>
        <v>-0.37712341245089148</v>
      </c>
      <c r="AD44" s="8">
        <f t="shared" ref="AD44:AD70" si="34">AC44-$AC$72</f>
        <v>0.5109692151915215</v>
      </c>
      <c r="AE44" s="8">
        <f t="shared" ref="AE44:AE70" si="35">AD44/$AD$73</f>
        <v>0.17270927867975069</v>
      </c>
    </row>
    <row r="45" spans="1:31" x14ac:dyDescent="0.2">
      <c r="A45" s="8" t="str">
        <f t="shared" si="8"/>
        <v>Bułgaria</v>
      </c>
      <c r="B45" s="8">
        <f t="shared" si="9"/>
        <v>2.1607600053826799</v>
      </c>
      <c r="C45" s="8">
        <f t="shared" si="10"/>
        <v>-0.38522917614111979</v>
      </c>
      <c r="D45" s="8">
        <f t="shared" si="11"/>
        <v>-0.87296594051363241</v>
      </c>
      <c r="E45" s="7">
        <f t="shared" si="12"/>
        <v>-0.30715854650478225</v>
      </c>
      <c r="F45" s="7">
        <f t="shared" si="13"/>
        <v>0.33864425007758908</v>
      </c>
      <c r="G45" s="7">
        <f t="shared" si="14"/>
        <v>0.54561472055514482</v>
      </c>
      <c r="H45" s="7">
        <f t="shared" si="15"/>
        <v>-2.7484583389705826</v>
      </c>
      <c r="I45" s="7">
        <f t="shared" si="16"/>
        <v>-0.41380994544375171</v>
      </c>
      <c r="J45" s="7">
        <f t="shared" si="17"/>
        <v>1.0030076803545342</v>
      </c>
      <c r="K45" s="7">
        <f t="shared" si="18"/>
        <v>9.2152878475882674E-2</v>
      </c>
      <c r="L45" s="7">
        <f t="shared" si="19"/>
        <v>1.0252263281036427</v>
      </c>
      <c r="M45" s="7">
        <f t="shared" si="20"/>
        <v>-0.6351339296238957</v>
      </c>
      <c r="N45" s="8">
        <f t="shared" si="21"/>
        <v>-0.16049641414290461</v>
      </c>
      <c r="O45" s="8">
        <f t="shared" si="22"/>
        <v>-0.32272848740665783</v>
      </c>
      <c r="P45" s="8">
        <f t="shared" si="23"/>
        <v>-1.2367810339098761</v>
      </c>
      <c r="Q45" s="8">
        <f t="shared" si="24"/>
        <v>-0.33791027557987879</v>
      </c>
      <c r="R45" s="8">
        <f t="shared" si="25"/>
        <v>1.5631249283392252</v>
      </c>
      <c r="S45" s="8">
        <f t="shared" si="26"/>
        <v>0.28210301154884065</v>
      </c>
      <c r="T45" s="8">
        <f t="shared" si="27"/>
        <v>-1.5647038030943996</v>
      </c>
      <c r="U45" s="8">
        <f t="shared" si="28"/>
        <v>-0.52429995010655361</v>
      </c>
      <c r="V45" s="8">
        <f t="shared" si="29"/>
        <v>0.15619319421444777</v>
      </c>
      <c r="W45" s="7">
        <f t="shared" si="30"/>
        <v>0.29117540342785919</v>
      </c>
      <c r="X45" s="7">
        <f t="shared" si="31"/>
        <v>-4.0312482125628089</v>
      </c>
      <c r="Y45" s="8">
        <f t="shared" si="32"/>
        <v>-1.4308769028060675</v>
      </c>
      <c r="AB45" s="8">
        <f t="shared" si="7"/>
        <v>-7.5137985563270657</v>
      </c>
      <c r="AC45" s="8">
        <f t="shared" si="33"/>
        <v>-0.31307493984696105</v>
      </c>
      <c r="AD45" s="8">
        <f t="shared" si="34"/>
        <v>0.57501768779545204</v>
      </c>
      <c r="AE45" s="8">
        <f t="shared" si="35"/>
        <v>0.19435787349738259</v>
      </c>
    </row>
    <row r="46" spans="1:31" x14ac:dyDescent="0.2">
      <c r="A46" s="8" t="str">
        <f t="shared" si="8"/>
        <v>Chorwacja</v>
      </c>
      <c r="B46" s="8">
        <f t="shared" si="9"/>
        <v>-0.42244072015346779</v>
      </c>
      <c r="C46" s="8">
        <f t="shared" si="10"/>
        <v>-0.51483215725529985</v>
      </c>
      <c r="D46" s="8">
        <f t="shared" si="11"/>
        <v>1.0783696912227223</v>
      </c>
      <c r="E46" s="7">
        <f t="shared" si="12"/>
        <v>1.28245256382552</v>
      </c>
      <c r="F46" s="7">
        <f t="shared" si="13"/>
        <v>-0.30068549525585164</v>
      </c>
      <c r="G46" s="7">
        <f t="shared" si="14"/>
        <v>0.29732011821289167</v>
      </c>
      <c r="H46" s="7">
        <f t="shared" si="15"/>
        <v>0.28976260716533275</v>
      </c>
      <c r="I46" s="7">
        <f t="shared" si="16"/>
        <v>-0.88481313537972894</v>
      </c>
      <c r="J46" s="7">
        <f t="shared" si="17"/>
        <v>1.1268045980809127</v>
      </c>
      <c r="K46" s="7">
        <f t="shared" si="18"/>
        <v>1.0618124660055508</v>
      </c>
      <c r="L46" s="7">
        <f t="shared" si="19"/>
        <v>-0.33097857836416816</v>
      </c>
      <c r="M46" s="7">
        <f t="shared" si="20"/>
        <v>0.89267964679097367</v>
      </c>
      <c r="N46" s="8">
        <f t="shared" si="21"/>
        <v>0.84423723536958828</v>
      </c>
      <c r="O46" s="8">
        <f t="shared" si="22"/>
        <v>-0.23633268999973933</v>
      </c>
      <c r="P46" s="8">
        <f t="shared" si="23"/>
        <v>-6.8491374888707574E-2</v>
      </c>
      <c r="Q46" s="8">
        <f t="shared" si="24"/>
        <v>-0.17569498796489028</v>
      </c>
      <c r="R46" s="8">
        <f t="shared" si="25"/>
        <v>1.4128932418626863</v>
      </c>
      <c r="S46" s="8">
        <f t="shared" si="26"/>
        <v>0.79288536964189005</v>
      </c>
      <c r="T46" s="8">
        <f t="shared" si="27"/>
        <v>1.9983445761102875E-3</v>
      </c>
      <c r="U46" s="8">
        <f t="shared" si="28"/>
        <v>-0.58584008258604847</v>
      </c>
      <c r="V46" s="8">
        <f t="shared" si="29"/>
        <v>4.9524671336288385E-2</v>
      </c>
      <c r="W46" s="7">
        <f t="shared" si="30"/>
        <v>-1.5480930885069031</v>
      </c>
      <c r="X46" s="7">
        <f t="shared" si="31"/>
        <v>-1.0565298169209454</v>
      </c>
      <c r="Y46" s="8">
        <f t="shared" si="32"/>
        <v>-1.4308769028060675</v>
      </c>
      <c r="AB46" s="8">
        <f t="shared" si="7"/>
        <v>1.5751315240086516</v>
      </c>
      <c r="AC46" s="8">
        <f t="shared" si="33"/>
        <v>6.5630480167027147E-2</v>
      </c>
      <c r="AD46" s="8">
        <f t="shared" si="34"/>
        <v>0.95372310780944014</v>
      </c>
      <c r="AE46" s="8">
        <f t="shared" si="35"/>
        <v>0.32236155351989126</v>
      </c>
    </row>
    <row r="47" spans="1:31" x14ac:dyDescent="0.2">
      <c r="A47" s="8" t="str">
        <f t="shared" si="8"/>
        <v>Cypr</v>
      </c>
      <c r="B47" s="8">
        <f t="shared" si="9"/>
        <v>1.345012407844949</v>
      </c>
      <c r="C47" s="8">
        <f t="shared" si="10"/>
        <v>-0.62359101771918923</v>
      </c>
      <c r="D47" s="8">
        <f t="shared" si="11"/>
        <v>9.8033608292974764E-2</v>
      </c>
      <c r="E47" s="7">
        <f t="shared" si="12"/>
        <v>1.1767847732544308</v>
      </c>
      <c r="F47" s="7">
        <f t="shared" si="13"/>
        <v>-0.16600435601048216</v>
      </c>
      <c r="G47" s="7">
        <f t="shared" si="14"/>
        <v>-1.6251895170656965</v>
      </c>
      <c r="H47" s="7">
        <f t="shared" si="15"/>
        <v>-0.95158726021751283</v>
      </c>
      <c r="I47" s="7">
        <f t="shared" si="16"/>
        <v>0.74799792306499202</v>
      </c>
      <c r="J47" s="7">
        <f t="shared" si="17"/>
        <v>-1.8443214273521655</v>
      </c>
      <c r="K47" s="7">
        <f t="shared" si="18"/>
        <v>-1.7978615717938091</v>
      </c>
      <c r="L47" s="7">
        <f t="shared" si="19"/>
        <v>-3.0433883912997901</v>
      </c>
      <c r="M47" s="7">
        <f t="shared" si="20"/>
        <v>-1.8137329742867949</v>
      </c>
      <c r="N47" s="8">
        <f t="shared" si="21"/>
        <v>-0.90034573787483108</v>
      </c>
      <c r="O47" s="8">
        <f t="shared" si="22"/>
        <v>3.3219686404107898</v>
      </c>
      <c r="P47" s="8">
        <f t="shared" si="23"/>
        <v>-0.72978740829691624</v>
      </c>
      <c r="Q47" s="8">
        <f t="shared" si="24"/>
        <v>0.39667603306274868</v>
      </c>
      <c r="R47" s="8">
        <f t="shared" si="25"/>
        <v>-0.64027313998334412</v>
      </c>
      <c r="S47" s="8">
        <f t="shared" si="26"/>
        <v>0.31858746569834429</v>
      </c>
      <c r="T47" s="8">
        <f t="shared" si="27"/>
        <v>-0.69742225706251015</v>
      </c>
      <c r="U47" s="8">
        <f t="shared" si="28"/>
        <v>-0.50522250903791011</v>
      </c>
      <c r="V47" s="8">
        <f t="shared" si="29"/>
        <v>-1.1238290803234674</v>
      </c>
      <c r="W47" s="7">
        <f t="shared" si="30"/>
        <v>1.2284949233561511</v>
      </c>
      <c r="X47" s="7">
        <f t="shared" si="31"/>
        <v>1.1739220188010758E-2</v>
      </c>
      <c r="Y47" s="8">
        <f t="shared" si="32"/>
        <v>-1.4308769028060675</v>
      </c>
      <c r="AB47" s="8">
        <f t="shared" si="7"/>
        <v>-9.2481385559570963</v>
      </c>
      <c r="AC47" s="8">
        <f t="shared" si="33"/>
        <v>-0.38533910649821235</v>
      </c>
      <c r="AD47" s="8">
        <f t="shared" si="34"/>
        <v>0.50275352114420069</v>
      </c>
      <c r="AE47" s="8">
        <f t="shared" si="35"/>
        <v>0.16993234701619742</v>
      </c>
    </row>
    <row r="48" spans="1:31" x14ac:dyDescent="0.2">
      <c r="A48" s="8" t="str">
        <f t="shared" si="8"/>
        <v>Czechy</v>
      </c>
      <c r="B48" s="8">
        <f t="shared" si="9"/>
        <v>-0.55839865307642289</v>
      </c>
      <c r="C48" s="8">
        <f t="shared" si="10"/>
        <v>-0.31164396194705546</v>
      </c>
      <c r="D48" s="8">
        <f t="shared" si="11"/>
        <v>-0.92898514525247511</v>
      </c>
      <c r="E48" s="7">
        <f t="shared" si="12"/>
        <v>-1.0238618216826059</v>
      </c>
      <c r="F48" s="7">
        <f t="shared" si="13"/>
        <v>0.60962919289658557</v>
      </c>
      <c r="G48" s="7">
        <f t="shared" si="14"/>
        <v>1.0457509909873974</v>
      </c>
      <c r="H48" s="7">
        <f t="shared" si="15"/>
        <v>-0.19031745204350262</v>
      </c>
      <c r="I48" s="7">
        <f t="shared" si="16"/>
        <v>0.65379728507779666</v>
      </c>
      <c r="J48" s="7">
        <f t="shared" si="17"/>
        <v>0.3663378177617318</v>
      </c>
      <c r="K48" s="7">
        <f t="shared" si="18"/>
        <v>0.14145760326552692</v>
      </c>
      <c r="L48" s="7">
        <f t="shared" si="19"/>
        <v>0.68617510148669003</v>
      </c>
      <c r="M48" s="7">
        <f t="shared" si="20"/>
        <v>1.4252318077127279</v>
      </c>
      <c r="N48" s="8">
        <f t="shared" si="21"/>
        <v>-0.48931833580153855</v>
      </c>
      <c r="O48" s="8">
        <f t="shared" si="22"/>
        <v>-0.72055099639665499</v>
      </c>
      <c r="P48" s="8">
        <f t="shared" si="23"/>
        <v>1.3863598986093515</v>
      </c>
      <c r="Q48" s="8">
        <f t="shared" si="24"/>
        <v>0.98751711159110422</v>
      </c>
      <c r="R48" s="8">
        <f t="shared" si="25"/>
        <v>1.5631249283392252</v>
      </c>
      <c r="S48" s="8">
        <f t="shared" si="26"/>
        <v>-0.57528166096449318</v>
      </c>
      <c r="T48" s="8">
        <f t="shared" si="27"/>
        <v>-0.36170036827597235</v>
      </c>
      <c r="U48" s="8">
        <f t="shared" si="28"/>
        <v>-0.13844331946012073</v>
      </c>
      <c r="V48" s="8">
        <f t="shared" si="29"/>
        <v>1.0095413772397244</v>
      </c>
      <c r="W48" s="7">
        <f t="shared" si="30"/>
        <v>0.9278452660206612</v>
      </c>
      <c r="X48" s="7">
        <f t="shared" si="31"/>
        <v>1.6880998630359114</v>
      </c>
      <c r="Y48" s="8">
        <f t="shared" si="32"/>
        <v>-1.4308769028060675</v>
      </c>
      <c r="AB48" s="8">
        <f t="shared" si="7"/>
        <v>5.7614896263175259</v>
      </c>
      <c r="AC48" s="8">
        <f t="shared" si="33"/>
        <v>0.24006206776323025</v>
      </c>
      <c r="AD48" s="8">
        <f t="shared" si="34"/>
        <v>1.1281546954056432</v>
      </c>
      <c r="AE48" s="8">
        <f t="shared" si="35"/>
        <v>0.38132000498239704</v>
      </c>
    </row>
    <row r="49" spans="1:31" x14ac:dyDescent="0.2">
      <c r="A49" s="8" t="str">
        <f t="shared" si="8"/>
        <v>Dania</v>
      </c>
      <c r="B49" s="8">
        <f t="shared" si="9"/>
        <v>-1.2381883176911985</v>
      </c>
      <c r="C49" s="8">
        <f t="shared" si="10"/>
        <v>-0.58318158324222646</v>
      </c>
      <c r="D49" s="8">
        <f t="shared" si="11"/>
        <v>-0.27075948957107315</v>
      </c>
      <c r="E49" s="7">
        <f t="shared" si="12"/>
        <v>-0.11419997241844489</v>
      </c>
      <c r="F49" s="7">
        <f t="shared" si="13"/>
        <v>0.82544354855482827</v>
      </c>
      <c r="G49" s="7">
        <f t="shared" si="14"/>
        <v>2.5071420790589443</v>
      </c>
      <c r="H49" s="7">
        <f t="shared" si="15"/>
        <v>0.66696836797227488</v>
      </c>
      <c r="I49" s="7">
        <f t="shared" si="16"/>
        <v>-0.16260824414456396</v>
      </c>
      <c r="J49" s="7">
        <f t="shared" si="17"/>
        <v>-2.2738209378313976E-2</v>
      </c>
      <c r="K49" s="7">
        <f t="shared" si="18"/>
        <v>-0.68028780989520865</v>
      </c>
      <c r="L49" s="7">
        <f t="shared" si="19"/>
        <v>-0.44399565390315243</v>
      </c>
      <c r="M49" s="7">
        <f t="shared" si="20"/>
        <v>-0.24226758140292928</v>
      </c>
      <c r="N49" s="8">
        <f t="shared" si="21"/>
        <v>0.57021896732072663</v>
      </c>
      <c r="O49" s="8">
        <f t="shared" si="22"/>
        <v>-0.81297440757614914</v>
      </c>
      <c r="P49" s="8">
        <f t="shared" si="23"/>
        <v>-2.3617715478867446E-3</v>
      </c>
      <c r="Q49" s="8">
        <f t="shared" si="24"/>
        <v>-0.55633878167530892</v>
      </c>
      <c r="R49" s="8">
        <f t="shared" si="25"/>
        <v>-0.26469392379199702</v>
      </c>
      <c r="S49" s="8">
        <f t="shared" si="26"/>
        <v>2.5988658500423156</v>
      </c>
      <c r="T49" s="8">
        <f t="shared" si="27"/>
        <v>1.7365614366398892</v>
      </c>
      <c r="U49" s="8">
        <f t="shared" si="28"/>
        <v>-0.58891708921002328</v>
      </c>
      <c r="V49" s="8">
        <f t="shared" si="29"/>
        <v>-1.4438346489579461</v>
      </c>
      <c r="W49" s="7">
        <f t="shared" si="30"/>
        <v>1.7059973203007532</v>
      </c>
      <c r="X49" s="7">
        <f t="shared" si="31"/>
        <v>1.0471384407705377</v>
      </c>
      <c r="Y49" s="8">
        <f t="shared" si="32"/>
        <v>-1.4308769028060675</v>
      </c>
      <c r="AB49" s="8">
        <f t="shared" si="7"/>
        <v>2.8001116234477799</v>
      </c>
      <c r="AC49" s="8">
        <f t="shared" si="33"/>
        <v>0.1166713176436575</v>
      </c>
      <c r="AD49" s="8">
        <f t="shared" si="34"/>
        <v>1.0047639452860706</v>
      </c>
      <c r="AE49" s="8">
        <f t="shared" si="35"/>
        <v>0.33961352479666401</v>
      </c>
    </row>
    <row r="50" spans="1:31" x14ac:dyDescent="0.2">
      <c r="A50" s="8" t="str">
        <f t="shared" si="8"/>
        <v>Estonia</v>
      </c>
      <c r="B50" s="8">
        <f t="shared" si="9"/>
        <v>-1.4566921384602404E-2</v>
      </c>
      <c r="C50" s="8">
        <f t="shared" si="10"/>
        <v>-0.39875352709393175</v>
      </c>
      <c r="D50" s="8">
        <f t="shared" si="11"/>
        <v>2.800960236942136E-2</v>
      </c>
      <c r="E50" s="7">
        <f t="shared" si="12"/>
        <v>1.3605548438128472</v>
      </c>
      <c r="F50" s="7">
        <f t="shared" si="13"/>
        <v>0.36541821149383724</v>
      </c>
      <c r="G50" s="7">
        <f t="shared" si="14"/>
        <v>1.4678518149692277</v>
      </c>
      <c r="H50" s="7">
        <f t="shared" si="15"/>
        <v>-3.4274287084230783</v>
      </c>
      <c r="I50" s="7">
        <f t="shared" si="16"/>
        <v>-3.5538312116835993</v>
      </c>
      <c r="J50" s="7">
        <f t="shared" si="17"/>
        <v>1.3390278856118467</v>
      </c>
      <c r="K50" s="7">
        <f t="shared" si="18"/>
        <v>-1.3376841404237971</v>
      </c>
      <c r="L50" s="7">
        <f t="shared" si="19"/>
        <v>1.138243403642627</v>
      </c>
      <c r="M50" s="7">
        <f t="shared" si="20"/>
        <v>1.5387265305321183</v>
      </c>
      <c r="N50" s="8">
        <f t="shared" si="21"/>
        <v>0.79856752402811138</v>
      </c>
      <c r="O50" s="8">
        <f t="shared" si="22"/>
        <v>-0.67634849539776631</v>
      </c>
      <c r="P50" s="8">
        <f t="shared" si="23"/>
        <v>1.4745327030637794</v>
      </c>
      <c r="Q50" s="8">
        <f t="shared" si="24"/>
        <v>-0.4338742699857755</v>
      </c>
      <c r="R50" s="8">
        <f t="shared" si="25"/>
        <v>-0.26469392379199702</v>
      </c>
      <c r="S50" s="8">
        <f t="shared" si="26"/>
        <v>0.610463098894373</v>
      </c>
      <c r="T50" s="8">
        <f t="shared" si="27"/>
        <v>-1.0611209699145929</v>
      </c>
      <c r="U50" s="8">
        <f t="shared" si="28"/>
        <v>-0.63691839254402927</v>
      </c>
      <c r="V50" s="8">
        <f t="shared" si="29"/>
        <v>-0.27048089729819041</v>
      </c>
      <c r="W50" s="7">
        <f t="shared" si="30"/>
        <v>-1.6542047322723705</v>
      </c>
      <c r="X50" s="7">
        <f t="shared" si="31"/>
        <v>0.48835155982123774</v>
      </c>
      <c r="Y50" s="8">
        <f t="shared" si="32"/>
        <v>-1.4308769028060675</v>
      </c>
      <c r="AB50" s="8">
        <f t="shared" si="7"/>
        <v>-4.5510359147803712</v>
      </c>
      <c r="AC50" s="8">
        <f t="shared" si="33"/>
        <v>-0.18962649644918214</v>
      </c>
      <c r="AD50" s="8">
        <f t="shared" si="34"/>
        <v>0.69846613119323087</v>
      </c>
      <c r="AE50" s="8">
        <f t="shared" si="35"/>
        <v>0.23608385420128272</v>
      </c>
    </row>
    <row r="51" spans="1:31" x14ac:dyDescent="0.2">
      <c r="A51" s="8" t="str">
        <f t="shared" si="8"/>
        <v>Finlandia</v>
      </c>
      <c r="B51" s="8">
        <f t="shared" si="9"/>
        <v>-0.55839865307642289</v>
      </c>
      <c r="C51" s="8">
        <f t="shared" si="10"/>
        <v>1.2281341801207823</v>
      </c>
      <c r="D51" s="8">
        <f t="shared" si="11"/>
        <v>-0.27075948957107315</v>
      </c>
      <c r="E51" s="7">
        <f t="shared" si="12"/>
        <v>0.56115503688373547</v>
      </c>
      <c r="F51" s="7">
        <f t="shared" si="13"/>
        <v>0.82544354855482827</v>
      </c>
      <c r="G51" s="7">
        <f t="shared" si="14"/>
        <v>0.25475532923993416</v>
      </c>
      <c r="H51" s="7">
        <f t="shared" si="15"/>
        <v>1.7145716400315792E-3</v>
      </c>
      <c r="I51" s="7">
        <f t="shared" si="16"/>
        <v>-0.97901377336692452</v>
      </c>
      <c r="J51" s="7">
        <f t="shared" si="17"/>
        <v>0.98532240639362312</v>
      </c>
      <c r="K51" s="7">
        <f t="shared" si="18"/>
        <v>-2.8825655171659799</v>
      </c>
      <c r="L51" s="7">
        <f t="shared" si="19"/>
        <v>-0.10494442728619968</v>
      </c>
      <c r="M51" s="7">
        <f t="shared" si="20"/>
        <v>9.8216587055241597E-2</v>
      </c>
      <c r="N51" s="8">
        <f t="shared" si="21"/>
        <v>1.5110150209551516</v>
      </c>
      <c r="O51" s="8">
        <f t="shared" si="22"/>
        <v>0.43072323416530628</v>
      </c>
      <c r="P51" s="8">
        <f t="shared" si="23"/>
        <v>0.2841998429290038</v>
      </c>
      <c r="Q51" s="8">
        <f t="shared" si="24"/>
        <v>-0.15622112299130875</v>
      </c>
      <c r="R51" s="8">
        <f t="shared" si="25"/>
        <v>-0.5901959111578311</v>
      </c>
      <c r="S51" s="8">
        <f t="shared" si="26"/>
        <v>0.15440742202557853</v>
      </c>
      <c r="T51" s="8">
        <f t="shared" si="27"/>
        <v>1.4567931959844409</v>
      </c>
      <c r="U51" s="8">
        <f t="shared" si="28"/>
        <v>-3.0550280052319277E-3</v>
      </c>
      <c r="V51" s="8">
        <f t="shared" si="29"/>
        <v>1.542883991630523</v>
      </c>
      <c r="W51" s="7">
        <f t="shared" si="30"/>
        <v>0.37960177323241506</v>
      </c>
      <c r="X51" s="7">
        <f t="shared" si="31"/>
        <v>1.277227156455544</v>
      </c>
      <c r="Y51" s="8">
        <f t="shared" si="32"/>
        <v>-1.4308769028060675</v>
      </c>
      <c r="AB51" s="8">
        <f t="shared" si="7"/>
        <v>4.0155624718391003</v>
      </c>
      <c r="AC51" s="8">
        <f t="shared" si="33"/>
        <v>0.16731510299329586</v>
      </c>
      <c r="AD51" s="8">
        <f t="shared" si="34"/>
        <v>1.0554077306357088</v>
      </c>
      <c r="AE51" s="8">
        <f t="shared" si="35"/>
        <v>0.35673129114599239</v>
      </c>
    </row>
    <row r="52" spans="1:31" x14ac:dyDescent="0.2">
      <c r="A52" s="8" t="str">
        <f t="shared" si="8"/>
        <v>Francja</v>
      </c>
      <c r="B52" s="8">
        <f t="shared" si="9"/>
        <v>-0.69435658599937811</v>
      </c>
      <c r="C52" s="8">
        <f t="shared" si="10"/>
        <v>2.0259847713990693</v>
      </c>
      <c r="D52" s="8">
        <f t="shared" si="11"/>
        <v>2.4881863438169307</v>
      </c>
      <c r="E52" s="7">
        <f t="shared" si="12"/>
        <v>-0.16014249005804898</v>
      </c>
      <c r="F52" s="7">
        <f t="shared" si="13"/>
        <v>0.2769830056038054</v>
      </c>
      <c r="G52" s="7">
        <f t="shared" si="14"/>
        <v>0.21573760601472292</v>
      </c>
      <c r="H52" s="7">
        <f t="shared" si="15"/>
        <v>0.56409406957038166</v>
      </c>
      <c r="I52" s="7">
        <f t="shared" si="16"/>
        <v>0.4025955837786086</v>
      </c>
      <c r="J52" s="7">
        <f t="shared" si="17"/>
        <v>1.2632338543508254E-2</v>
      </c>
      <c r="K52" s="7">
        <f t="shared" si="18"/>
        <v>0.7824190255309007</v>
      </c>
      <c r="L52" s="7">
        <f t="shared" si="19"/>
        <v>0.34712387486973728</v>
      </c>
      <c r="M52" s="7">
        <f t="shared" si="20"/>
        <v>-0.46052666374791057</v>
      </c>
      <c r="N52" s="8">
        <f t="shared" si="21"/>
        <v>-0.2883716058990401</v>
      </c>
      <c r="O52" s="8">
        <f t="shared" si="22"/>
        <v>2.0581789527607488</v>
      </c>
      <c r="P52" s="8">
        <f t="shared" si="23"/>
        <v>-0.70774420718330922</v>
      </c>
      <c r="Q52" s="8">
        <f t="shared" si="24"/>
        <v>0.42157045838980139</v>
      </c>
      <c r="R52" s="8">
        <f t="shared" si="25"/>
        <v>-0.26469392379199702</v>
      </c>
      <c r="S52" s="8">
        <f t="shared" si="26"/>
        <v>-1.2867285168798124</v>
      </c>
      <c r="T52" s="8">
        <f t="shared" si="27"/>
        <v>0.61748847401809626</v>
      </c>
      <c r="U52" s="8">
        <f t="shared" si="28"/>
        <v>2.246236814120306</v>
      </c>
      <c r="V52" s="8">
        <f t="shared" si="29"/>
        <v>1.1162099001178842</v>
      </c>
      <c r="W52" s="7">
        <f t="shared" si="30"/>
        <v>4.3581567975102313E-2</v>
      </c>
      <c r="X52" s="7">
        <f t="shared" si="31"/>
        <v>0.89922426640160547</v>
      </c>
      <c r="Y52" s="8">
        <f t="shared" si="32"/>
        <v>34.220359575966512</v>
      </c>
      <c r="AB52" s="8">
        <f t="shared" si="7"/>
        <v>44.876042635318228</v>
      </c>
      <c r="AC52" s="8">
        <f t="shared" si="33"/>
        <v>1.8698351098049262</v>
      </c>
      <c r="AD52" s="8">
        <f t="shared" si="34"/>
        <v>2.7579277374473392</v>
      </c>
      <c r="AE52" s="8">
        <f t="shared" si="35"/>
        <v>0.93218866425616786</v>
      </c>
    </row>
    <row r="53" spans="1:31" x14ac:dyDescent="0.2">
      <c r="A53" s="8" t="str">
        <f t="shared" si="8"/>
        <v>Grecja</v>
      </c>
      <c r="B53" s="8">
        <f t="shared" si="9"/>
        <v>1.2090544749219938</v>
      </c>
      <c r="C53" s="8">
        <f t="shared" si="10"/>
        <v>-0.55013928167843196</v>
      </c>
      <c r="D53" s="8">
        <f t="shared" si="11"/>
        <v>0.5135093767727249</v>
      </c>
      <c r="E53" s="7">
        <f t="shared" si="12"/>
        <v>0.96544919211225144</v>
      </c>
      <c r="F53" s="7">
        <f t="shared" si="13"/>
        <v>-0.69986092000718769</v>
      </c>
      <c r="G53" s="7">
        <f t="shared" si="14"/>
        <v>-0.50076967503006442</v>
      </c>
      <c r="H53" s="7">
        <f t="shared" si="15"/>
        <v>-0.67039751125233793</v>
      </c>
      <c r="I53" s="7">
        <f t="shared" si="16"/>
        <v>-0.63361143408054088</v>
      </c>
      <c r="J53" s="7">
        <f t="shared" si="17"/>
        <v>-0.81857553761931701</v>
      </c>
      <c r="K53" s="7">
        <f t="shared" si="18"/>
        <v>0.15789251152874156</v>
      </c>
      <c r="L53" s="7">
        <f t="shared" si="19"/>
        <v>0.23410679933075304</v>
      </c>
      <c r="M53" s="7">
        <f t="shared" si="20"/>
        <v>-0.44306593716031212</v>
      </c>
      <c r="N53" s="8">
        <f t="shared" si="21"/>
        <v>-0.55325593167960618</v>
      </c>
      <c r="O53" s="8">
        <f t="shared" si="22"/>
        <v>-0.63214599439887775</v>
      </c>
      <c r="P53" s="8">
        <f t="shared" si="23"/>
        <v>0.50463185406507338</v>
      </c>
      <c r="Q53" s="8">
        <f t="shared" si="24"/>
        <v>-0.81632491714735111</v>
      </c>
      <c r="R53" s="8">
        <f t="shared" si="25"/>
        <v>-0.26469392379199702</v>
      </c>
      <c r="S53" s="8">
        <f t="shared" si="26"/>
        <v>8.1438513726571363E-2</v>
      </c>
      <c r="T53" s="8">
        <f t="shared" si="27"/>
        <v>-1.2289819143078617</v>
      </c>
      <c r="U53" s="8">
        <f t="shared" si="28"/>
        <v>-0.58584008258604847</v>
      </c>
      <c r="V53" s="8">
        <f t="shared" si="29"/>
        <v>-0.59048646593266918</v>
      </c>
      <c r="W53" s="7">
        <f t="shared" si="30"/>
        <v>-1.6718900062332818</v>
      </c>
      <c r="X53" s="7">
        <f t="shared" si="31"/>
        <v>-0.49774293597164493</v>
      </c>
      <c r="Y53" s="8">
        <f t="shared" si="32"/>
        <v>-1.4308769028060675</v>
      </c>
      <c r="AB53" s="8">
        <f t="shared" si="7"/>
        <v>-8.922576649225487</v>
      </c>
      <c r="AC53" s="8">
        <f t="shared" si="33"/>
        <v>-0.37177402705106194</v>
      </c>
      <c r="AD53" s="8">
        <f t="shared" si="34"/>
        <v>0.51631860059135115</v>
      </c>
      <c r="AE53" s="8">
        <f t="shared" si="35"/>
        <v>0.17451738857427393</v>
      </c>
    </row>
    <row r="54" spans="1:31" x14ac:dyDescent="0.2">
      <c r="A54" s="8" t="str">
        <f t="shared" si="8"/>
        <v>Hiszpania</v>
      </c>
      <c r="B54" s="8">
        <f t="shared" si="9"/>
        <v>1.2090544749219938</v>
      </c>
      <c r="C54" s="8">
        <f t="shared" si="10"/>
        <v>1.7174521729034655</v>
      </c>
      <c r="D54" s="8">
        <f t="shared" si="11"/>
        <v>-0.64888912155826151</v>
      </c>
      <c r="E54" s="7">
        <f t="shared" si="12"/>
        <v>-1.000890562862804</v>
      </c>
      <c r="F54" s="7">
        <f t="shared" si="13"/>
        <v>-0.60899171762476967</v>
      </c>
      <c r="G54" s="7">
        <f t="shared" si="14"/>
        <v>-0.77034667185879668</v>
      </c>
      <c r="H54" s="7">
        <f t="shared" si="15"/>
        <v>0.23489631468432307</v>
      </c>
      <c r="I54" s="7">
        <f t="shared" si="16"/>
        <v>0.68519749774019501</v>
      </c>
      <c r="J54" s="7">
        <f t="shared" si="17"/>
        <v>3.0317612504419684E-2</v>
      </c>
      <c r="K54" s="7">
        <f t="shared" si="18"/>
        <v>0.70024448421482721</v>
      </c>
      <c r="L54" s="7">
        <f t="shared" si="19"/>
        <v>0.46014095040872155</v>
      </c>
      <c r="M54" s="7">
        <f t="shared" si="20"/>
        <v>-0.25099794469672854</v>
      </c>
      <c r="N54" s="8">
        <f t="shared" si="21"/>
        <v>-0.18789824094779067</v>
      </c>
      <c r="O54" s="8">
        <f t="shared" si="22"/>
        <v>1.447380757139743</v>
      </c>
      <c r="P54" s="8">
        <f t="shared" si="23"/>
        <v>0.1298974351337551</v>
      </c>
      <c r="Q54" s="8">
        <f t="shared" si="24"/>
        <v>-0.22086632424381655</v>
      </c>
      <c r="R54" s="8">
        <f t="shared" si="25"/>
        <v>-1.2912771147150122</v>
      </c>
      <c r="S54" s="8">
        <f t="shared" si="26"/>
        <v>-1.7610264208233586</v>
      </c>
      <c r="T54" s="8">
        <f t="shared" si="27"/>
        <v>0.50558117775591704</v>
      </c>
      <c r="U54" s="8">
        <f t="shared" si="28"/>
        <v>5.0484887251928567E-2</v>
      </c>
      <c r="V54" s="8">
        <f t="shared" si="29"/>
        <v>0.79620433148340564</v>
      </c>
      <c r="W54" s="7">
        <f t="shared" si="30"/>
        <v>-3.1751382929107321</v>
      </c>
      <c r="X54" s="7">
        <f t="shared" si="31"/>
        <v>-0.2347844037602099</v>
      </c>
      <c r="Y54" s="8">
        <f t="shared" si="32"/>
        <v>-1.4308769028060675</v>
      </c>
      <c r="AB54" s="8">
        <f t="shared" si="7"/>
        <v>-3.6151316226656531</v>
      </c>
      <c r="AC54" s="8">
        <f t="shared" si="33"/>
        <v>-0.15063048427773554</v>
      </c>
      <c r="AD54" s="8">
        <f t="shared" si="34"/>
        <v>0.73746214336467752</v>
      </c>
      <c r="AE54" s="8">
        <f t="shared" si="35"/>
        <v>0.24926463483009795</v>
      </c>
    </row>
    <row r="55" spans="1:31" x14ac:dyDescent="0.2">
      <c r="A55" s="8" t="str">
        <f t="shared" si="8"/>
        <v>Holandia</v>
      </c>
      <c r="B55" s="8">
        <f t="shared" si="9"/>
        <v>-0.55839865307642289</v>
      </c>
      <c r="C55" s="8">
        <f t="shared" si="10"/>
        <v>-0.59621077330373839</v>
      </c>
      <c r="D55" s="8">
        <f t="shared" si="11"/>
        <v>-0.96633128174503691</v>
      </c>
      <c r="E55" s="7">
        <f t="shared" si="12"/>
        <v>0.16604938518314052</v>
      </c>
      <c r="F55" s="7">
        <f t="shared" si="13"/>
        <v>0.82544354855482827</v>
      </c>
      <c r="G55" s="7">
        <f t="shared" si="14"/>
        <v>0.8896800980865528</v>
      </c>
      <c r="H55" s="7">
        <f t="shared" si="15"/>
        <v>0.72183466045328459</v>
      </c>
      <c r="I55" s="7">
        <f t="shared" si="16"/>
        <v>1.3760021763129617</v>
      </c>
      <c r="J55" s="7">
        <f t="shared" si="17"/>
        <v>-0.88931663346296208</v>
      </c>
      <c r="K55" s="7">
        <f t="shared" si="18"/>
        <v>0.89746338337340359</v>
      </c>
      <c r="L55" s="7">
        <f t="shared" si="19"/>
        <v>-0.89606395605908939</v>
      </c>
      <c r="M55" s="7">
        <f t="shared" si="20"/>
        <v>-0.78355010561848293</v>
      </c>
      <c r="N55" s="8">
        <f t="shared" si="21"/>
        <v>-1.0921585255090343</v>
      </c>
      <c r="O55" s="8">
        <f t="shared" si="22"/>
        <v>-0.87726895448362341</v>
      </c>
      <c r="P55" s="8">
        <f t="shared" si="23"/>
        <v>-0.79591701163773698</v>
      </c>
      <c r="Q55" s="8">
        <f t="shared" si="24"/>
        <v>-0.18894524660670864</v>
      </c>
      <c r="R55" s="8">
        <f t="shared" si="25"/>
        <v>-0.26469392379199702</v>
      </c>
      <c r="S55" s="8">
        <f t="shared" si="26"/>
        <v>1.7049967233794789</v>
      </c>
      <c r="T55" s="8">
        <f t="shared" si="27"/>
        <v>0.8413030665424549</v>
      </c>
      <c r="U55" s="8">
        <f t="shared" si="28"/>
        <v>-0.14644353668245499</v>
      </c>
      <c r="V55" s="8">
        <f t="shared" si="29"/>
        <v>4.9524671336288385E-2</v>
      </c>
      <c r="W55" s="7">
        <f t="shared" si="30"/>
        <v>2.2011849912062664</v>
      </c>
      <c r="X55" s="7">
        <f t="shared" si="31"/>
        <v>1.5730555051934085</v>
      </c>
      <c r="Y55" s="8">
        <f t="shared" si="32"/>
        <v>-1.4308769028060675</v>
      </c>
      <c r="AB55" s="8">
        <f t="shared" si="7"/>
        <v>1.7603627048387132</v>
      </c>
      <c r="AC55" s="8">
        <f t="shared" si="33"/>
        <v>7.3348446034946377E-2</v>
      </c>
      <c r="AD55" s="8">
        <f t="shared" si="34"/>
        <v>0.96144107367735943</v>
      </c>
      <c r="AE55" s="8">
        <f t="shared" si="35"/>
        <v>0.32497025141849883</v>
      </c>
    </row>
    <row r="56" spans="1:31" x14ac:dyDescent="0.2">
      <c r="A56" s="8" t="str">
        <f t="shared" si="8"/>
        <v>Irlandia</v>
      </c>
      <c r="B56" s="8">
        <f t="shared" si="9"/>
        <v>-0.69435658599937811</v>
      </c>
      <c r="C56" s="8">
        <f t="shared" si="10"/>
        <v>-0.63217667699964353</v>
      </c>
      <c r="D56" s="8">
        <f t="shared" si="11"/>
        <v>-0.5461872462037165</v>
      </c>
      <c r="E56" s="7">
        <f t="shared" si="12"/>
        <v>-1.8737983980152817</v>
      </c>
      <c r="F56" s="7">
        <f t="shared" si="13"/>
        <v>0.71672503856157821</v>
      </c>
      <c r="G56" s="7">
        <f t="shared" si="14"/>
        <v>-1.1215061808856972</v>
      </c>
      <c r="H56" s="7">
        <f t="shared" si="15"/>
        <v>0.43378662492798337</v>
      </c>
      <c r="I56" s="7">
        <f t="shared" si="16"/>
        <v>0.11999366981702247</v>
      </c>
      <c r="J56" s="7">
        <f t="shared" si="17"/>
        <v>1.6043069950255142</v>
      </c>
      <c r="K56" s="7">
        <f t="shared" si="18"/>
        <v>-1.0254208834227179</v>
      </c>
      <c r="L56" s="7">
        <f t="shared" si="19"/>
        <v>0.23410679933075304</v>
      </c>
      <c r="M56" s="7">
        <f t="shared" si="20"/>
        <v>-1.2462593601898433</v>
      </c>
      <c r="N56" s="8">
        <f t="shared" si="21"/>
        <v>-0.92774756467971708</v>
      </c>
      <c r="O56" s="8">
        <f t="shared" si="22"/>
        <v>-0.65826565408003912</v>
      </c>
      <c r="P56" s="8">
        <f t="shared" si="23"/>
        <v>-1.1045218272282342</v>
      </c>
      <c r="Q56" s="8">
        <f t="shared" si="24"/>
        <v>-0.79343810676602855</v>
      </c>
      <c r="R56" s="8">
        <f t="shared" si="25"/>
        <v>-0.26469392379199702</v>
      </c>
      <c r="S56" s="8">
        <f t="shared" si="26"/>
        <v>-0.26516380069371231</v>
      </c>
      <c r="T56" s="8">
        <f t="shared" si="27"/>
        <v>0.36569705742819292</v>
      </c>
      <c r="U56" s="8">
        <f t="shared" si="28"/>
        <v>-0.55014680574794139</v>
      </c>
      <c r="V56" s="8">
        <f t="shared" si="29"/>
        <v>-1.2304976032016268</v>
      </c>
      <c r="W56" s="7">
        <f t="shared" si="30"/>
        <v>-0.80531158214863441</v>
      </c>
      <c r="X56" s="7">
        <f t="shared" si="31"/>
        <v>-0.4320033029187863</v>
      </c>
      <c r="Y56" s="8">
        <f t="shared" si="32"/>
        <v>-1.4308769028060675</v>
      </c>
      <c r="AB56" s="8">
        <f t="shared" si="7"/>
        <v>-12.127756220688019</v>
      </c>
      <c r="AC56" s="8">
        <f t="shared" si="33"/>
        <v>-0.50532317586200082</v>
      </c>
      <c r="AD56" s="8">
        <f t="shared" si="34"/>
        <v>0.38276945178041222</v>
      </c>
      <c r="AE56" s="8">
        <f t="shared" si="35"/>
        <v>0.12937733615294233</v>
      </c>
    </row>
    <row r="57" spans="1:31" x14ac:dyDescent="0.2">
      <c r="A57" s="8" t="str">
        <f t="shared" si="8"/>
        <v>Litwa</v>
      </c>
      <c r="B57" s="8">
        <f t="shared" si="9"/>
        <v>-0.83031451892233321</v>
      </c>
      <c r="C57" s="8">
        <f t="shared" si="10"/>
        <v>-0.47349698719895006</v>
      </c>
      <c r="D57" s="8">
        <f t="shared" si="11"/>
        <v>-0.2100720177706602</v>
      </c>
      <c r="E57" s="7">
        <f t="shared" si="12"/>
        <v>0.37738496632531909</v>
      </c>
      <c r="F57" s="7">
        <f t="shared" si="13"/>
        <v>0.82382088422657074</v>
      </c>
      <c r="G57" s="7">
        <f t="shared" si="14"/>
        <v>-0.9512470249938666</v>
      </c>
      <c r="H57" s="7">
        <f t="shared" si="15"/>
        <v>0.36520375932672117</v>
      </c>
      <c r="I57" s="7">
        <f t="shared" si="16"/>
        <v>-0.72781207206773657</v>
      </c>
      <c r="J57" s="7">
        <f t="shared" si="17"/>
        <v>0.84384021470633352</v>
      </c>
      <c r="K57" s="7">
        <f t="shared" si="18"/>
        <v>0.7331143007412565</v>
      </c>
      <c r="L57" s="7">
        <f t="shared" si="19"/>
        <v>-0.21796150282518392</v>
      </c>
      <c r="M57" s="7">
        <f t="shared" si="20"/>
        <v>0.6744205644459923</v>
      </c>
      <c r="N57" s="8">
        <f t="shared" si="21"/>
        <v>0.34187041061334195</v>
      </c>
      <c r="O57" s="8">
        <f t="shared" si="22"/>
        <v>-0.68639451835205922</v>
      </c>
      <c r="P57" s="8">
        <f t="shared" si="23"/>
        <v>-0.20075058157034922</v>
      </c>
      <c r="Q57" s="8">
        <f t="shared" si="24"/>
        <v>-0.71433807790426429</v>
      </c>
      <c r="R57" s="8">
        <f t="shared" si="25"/>
        <v>-0.74042759763436972</v>
      </c>
      <c r="S57" s="8">
        <f t="shared" si="26"/>
        <v>-1.3961818793283227</v>
      </c>
      <c r="T57" s="8">
        <f t="shared" si="27"/>
        <v>-1.1170746180456825</v>
      </c>
      <c r="U57" s="8">
        <f t="shared" si="28"/>
        <v>-0.52429995010655361</v>
      </c>
      <c r="V57" s="8">
        <f t="shared" si="29"/>
        <v>-0.59048646593266918</v>
      </c>
      <c r="W57" s="7">
        <f t="shared" si="30"/>
        <v>-2.1493924031778842</v>
      </c>
      <c r="X57" s="7">
        <f t="shared" si="31"/>
        <v>-1.5331421565541719</v>
      </c>
      <c r="Y57" s="8">
        <f t="shared" si="32"/>
        <v>-12.410485791418388</v>
      </c>
      <c r="AB57" s="8">
        <f t="shared" si="7"/>
        <v>-21.314223063417913</v>
      </c>
      <c r="AC57" s="8">
        <f t="shared" si="33"/>
        <v>-0.88809262764241304</v>
      </c>
      <c r="AD57" s="8">
        <f t="shared" si="34"/>
        <v>0</v>
      </c>
      <c r="AE57" s="8">
        <f t="shared" si="35"/>
        <v>0</v>
      </c>
    </row>
    <row r="58" spans="1:31" x14ac:dyDescent="0.2">
      <c r="A58" s="8" t="str">
        <f t="shared" si="8"/>
        <v>Luksemburg</v>
      </c>
      <c r="B58" s="8">
        <f t="shared" si="9"/>
        <v>-1.4566921384602404E-2</v>
      </c>
      <c r="C58" s="8">
        <f t="shared" si="10"/>
        <v>-0.63410134585539235</v>
      </c>
      <c r="D58" s="8">
        <f t="shared" si="11"/>
        <v>-0.3314469613714861</v>
      </c>
      <c r="E58" s="7">
        <f t="shared" si="12"/>
        <v>-0.41742058883983235</v>
      </c>
      <c r="F58" s="7">
        <f t="shared" si="13"/>
        <v>0.39219217291008535</v>
      </c>
      <c r="G58" s="7">
        <f t="shared" si="14"/>
        <v>-1.4939480843990769</v>
      </c>
      <c r="H58" s="7">
        <f t="shared" si="15"/>
        <v>0.63267693517164381</v>
      </c>
      <c r="I58" s="7">
        <f t="shared" si="16"/>
        <v>0.43399579644100728</v>
      </c>
      <c r="J58" s="7">
        <f t="shared" si="17"/>
        <v>0.33096726983990959</v>
      </c>
      <c r="K58" s="7">
        <f t="shared" si="18"/>
        <v>-0.77889725947449717</v>
      </c>
      <c r="L58" s="7">
        <f t="shared" si="19"/>
        <v>8.0726482527845606E-3</v>
      </c>
      <c r="M58" s="7">
        <f t="shared" si="20"/>
        <v>-1.7264293413488023</v>
      </c>
      <c r="N58" s="8">
        <f t="shared" si="21"/>
        <v>-1.1834979481919881</v>
      </c>
      <c r="O58" s="8">
        <f t="shared" si="22"/>
        <v>-0.86320452234761336</v>
      </c>
      <c r="P58" s="8">
        <f t="shared" si="23"/>
        <v>-0.72978740829691624</v>
      </c>
      <c r="Q58" s="8">
        <f t="shared" si="24"/>
        <v>4.0348758377147567</v>
      </c>
      <c r="R58" s="8">
        <f t="shared" si="25"/>
        <v>-0.26469392379199702</v>
      </c>
      <c r="S58" s="8">
        <f t="shared" si="26"/>
        <v>-0.37461716314222304</v>
      </c>
      <c r="T58" s="8">
        <f t="shared" si="27"/>
        <v>0.70141894621473078</v>
      </c>
      <c r="U58" s="8">
        <f t="shared" si="28"/>
        <v>-0.54645439779917171</v>
      </c>
      <c r="V58" s="8">
        <f t="shared" si="29"/>
        <v>1.3295469458742035</v>
      </c>
      <c r="W58" s="7">
        <f t="shared" si="30"/>
        <v>1.3699771150434408</v>
      </c>
      <c r="X58" s="7">
        <f t="shared" si="31"/>
        <v>1.2443573399291141</v>
      </c>
      <c r="Y58" s="8">
        <f t="shared" si="32"/>
        <v>-14.862956330614344</v>
      </c>
      <c r="AB58" s="8">
        <f t="shared" si="7"/>
        <v>-13.743941189466266</v>
      </c>
      <c r="AC58" s="8">
        <f t="shared" si="33"/>
        <v>-0.57266421622776109</v>
      </c>
      <c r="AD58" s="8">
        <f t="shared" si="34"/>
        <v>0.31542841141465194</v>
      </c>
      <c r="AE58" s="8">
        <f t="shared" si="35"/>
        <v>0.10661584258085871</v>
      </c>
    </row>
    <row r="59" spans="1:31" x14ac:dyDescent="0.2">
      <c r="A59" s="8" t="str">
        <f t="shared" si="8"/>
        <v>Łotwa</v>
      </c>
      <c r="B59" s="8">
        <f t="shared" si="9"/>
        <v>-0.96627245184528832</v>
      </c>
      <c r="C59" s="8">
        <f t="shared" si="10"/>
        <v>-0.40641775654187995</v>
      </c>
      <c r="D59" s="8">
        <f t="shared" si="11"/>
        <v>-0.9709995488066071</v>
      </c>
      <c r="E59" s="7">
        <f t="shared" si="12"/>
        <v>-0.57362514881448523</v>
      </c>
      <c r="F59" s="7">
        <f t="shared" si="13"/>
        <v>0.82544354855482827</v>
      </c>
      <c r="G59" s="7">
        <f t="shared" si="14"/>
        <v>0.33633784143810291</v>
      </c>
      <c r="H59" s="7">
        <f t="shared" si="15"/>
        <v>0.71497637389315838</v>
      </c>
      <c r="I59" s="7">
        <f t="shared" si="16"/>
        <v>-1.3872165379781045</v>
      </c>
      <c r="J59" s="7">
        <f t="shared" si="17"/>
        <v>0.18948507815262003</v>
      </c>
      <c r="K59" s="7">
        <f t="shared" si="18"/>
        <v>-0.12150092894590869</v>
      </c>
      <c r="L59" s="7">
        <f t="shared" si="19"/>
        <v>0.23410679933075304</v>
      </c>
      <c r="M59" s="7">
        <f t="shared" si="20"/>
        <v>1.3728496279499325</v>
      </c>
      <c r="N59" s="8">
        <f t="shared" si="21"/>
        <v>1.3283361755892436</v>
      </c>
      <c r="O59" s="8">
        <f t="shared" si="22"/>
        <v>-0.36090337463297062</v>
      </c>
      <c r="P59" s="8">
        <f t="shared" si="23"/>
        <v>0.6809774629739288</v>
      </c>
      <c r="Q59" s="8">
        <f t="shared" si="24"/>
        <v>-0.63604109502079209</v>
      </c>
      <c r="R59" s="8">
        <f t="shared" si="25"/>
        <v>-1.1410454282384732</v>
      </c>
      <c r="S59" s="8">
        <f t="shared" si="26"/>
        <v>0.70167423426813147</v>
      </c>
      <c r="T59" s="8">
        <f t="shared" si="27"/>
        <v>-1.0051673217835031</v>
      </c>
      <c r="U59" s="8">
        <f t="shared" si="28"/>
        <v>-0.52429995010655361</v>
      </c>
      <c r="V59" s="8">
        <f t="shared" si="29"/>
        <v>-0.59048646593266918</v>
      </c>
      <c r="W59" s="7">
        <f t="shared" si="30"/>
        <v>-2.2378187729824401</v>
      </c>
      <c r="X59" s="7">
        <f t="shared" si="31"/>
        <v>-2.2234083036091903</v>
      </c>
      <c r="Y59" s="8">
        <f t="shared" si="32"/>
        <v>-12.998174584221104</v>
      </c>
      <c r="AB59" s="8">
        <f t="shared" si="7"/>
        <v>-19.759190527309272</v>
      </c>
      <c r="AC59" s="8">
        <f t="shared" si="33"/>
        <v>-0.82329960530455304</v>
      </c>
      <c r="AD59" s="8">
        <f t="shared" si="34"/>
        <v>6.4793022337859996E-2</v>
      </c>
      <c r="AE59" s="8">
        <f t="shared" si="35"/>
        <v>2.1900255081430696E-2</v>
      </c>
    </row>
    <row r="60" spans="1:31" x14ac:dyDescent="0.2">
      <c r="A60" s="8" t="str">
        <f t="shared" si="8"/>
        <v>Malta</v>
      </c>
      <c r="B60" s="8">
        <f t="shared" si="9"/>
        <v>-0.69435658599937811</v>
      </c>
      <c r="C60" s="8">
        <f t="shared" si="10"/>
        <v>-0.40292579582149457</v>
      </c>
      <c r="D60" s="8">
        <f t="shared" si="11"/>
        <v>-0.27075948957107315</v>
      </c>
      <c r="E60" s="7">
        <f t="shared" si="12"/>
        <v>-1.3959962145633988</v>
      </c>
      <c r="F60" s="7">
        <f t="shared" si="13"/>
        <v>-1.016280464017393</v>
      </c>
      <c r="G60" s="7">
        <f t="shared" si="14"/>
        <v>-1.56134233360626</v>
      </c>
      <c r="H60" s="7">
        <f t="shared" si="15"/>
        <v>-0.47836548756880376</v>
      </c>
      <c r="I60" s="7">
        <f t="shared" si="16"/>
        <v>0.9677994117017813</v>
      </c>
      <c r="J60" s="7">
        <f t="shared" si="17"/>
        <v>-1.5790423179384978</v>
      </c>
      <c r="K60" s="7">
        <f t="shared" si="18"/>
        <v>1.620599346954851</v>
      </c>
      <c r="L60" s="7">
        <f t="shared" si="19"/>
        <v>-3.2694225423777588</v>
      </c>
      <c r="M60" s="7">
        <f t="shared" si="20"/>
        <v>-1.0454610044324606</v>
      </c>
      <c r="N60" s="8">
        <f t="shared" si="21"/>
        <v>-1.3570428512896004</v>
      </c>
      <c r="O60" s="8">
        <f t="shared" si="22"/>
        <v>-0.33980672642895571</v>
      </c>
      <c r="P60" s="8">
        <f t="shared" si="23"/>
        <v>-1.3029106372506969</v>
      </c>
      <c r="Q60" s="8">
        <f t="shared" si="24"/>
        <v>-0.68783756062062762</v>
      </c>
      <c r="R60" s="8">
        <f t="shared" si="25"/>
        <v>-0.26469392379199702</v>
      </c>
      <c r="S60" s="8">
        <f t="shared" si="26"/>
        <v>0.53749419059536574</v>
      </c>
      <c r="T60" s="8">
        <f t="shared" si="27"/>
        <v>-0.55753813673478614</v>
      </c>
      <c r="U60" s="8">
        <f t="shared" si="28"/>
        <v>-0.49937619645235809</v>
      </c>
      <c r="V60" s="8">
        <f t="shared" si="29"/>
        <v>-1.8705087404705847</v>
      </c>
      <c r="W60" s="7">
        <f t="shared" si="30"/>
        <v>1.688312046339842</v>
      </c>
      <c r="X60" s="7">
        <f t="shared" si="31"/>
        <v>0.57052610113731128</v>
      </c>
      <c r="Y60" s="8">
        <f t="shared" si="32"/>
        <v>-1.4308769028060675</v>
      </c>
      <c r="AB60" s="8">
        <f t="shared" si="7"/>
        <v>-14.639812815013043</v>
      </c>
      <c r="AC60" s="8">
        <f t="shared" si="33"/>
        <v>-0.60999220062554349</v>
      </c>
      <c r="AD60" s="8">
        <f t="shared" si="34"/>
        <v>0.27810042701686954</v>
      </c>
      <c r="AE60" s="8">
        <f t="shared" si="35"/>
        <v>9.3998860836677578E-2</v>
      </c>
    </row>
    <row r="61" spans="1:31" x14ac:dyDescent="0.2">
      <c r="A61" s="8" t="str">
        <f t="shared" si="8"/>
        <v>Niemcy</v>
      </c>
      <c r="B61" s="8">
        <f t="shared" si="9"/>
        <v>-0.42244072015346779</v>
      </c>
      <c r="C61" s="8">
        <f t="shared" si="10"/>
        <v>3.3538814152061867</v>
      </c>
      <c r="D61" s="8">
        <f t="shared" si="11"/>
        <v>2.8896573111119701</v>
      </c>
      <c r="E61" s="7">
        <f t="shared" si="12"/>
        <v>-6.8257454778840793E-2</v>
      </c>
      <c r="F61" s="7">
        <f t="shared" si="13"/>
        <v>0.6047611999118131</v>
      </c>
      <c r="G61" s="7">
        <f t="shared" si="14"/>
        <v>-0.18862788922837495</v>
      </c>
      <c r="H61" s="7">
        <f t="shared" si="15"/>
        <v>0.51608606364949805</v>
      </c>
      <c r="I61" s="7">
        <f t="shared" si="16"/>
        <v>1.0620000496889768</v>
      </c>
      <c r="J61" s="7">
        <f t="shared" si="17"/>
        <v>-1.2607073866420966</v>
      </c>
      <c r="K61" s="7">
        <f t="shared" si="18"/>
        <v>0.22363214458160047</v>
      </c>
      <c r="L61" s="7">
        <f t="shared" si="19"/>
        <v>0.57315802594770582</v>
      </c>
      <c r="M61" s="7">
        <f t="shared" si="20"/>
        <v>-1.0541913677262598</v>
      </c>
      <c r="N61" s="8">
        <f t="shared" si="21"/>
        <v>-0.48931833580153855</v>
      </c>
      <c r="O61" s="8">
        <f t="shared" si="22"/>
        <v>-0.32272848740665783</v>
      </c>
      <c r="P61" s="8">
        <f t="shared" si="23"/>
        <v>-4.64481737751005E-2</v>
      </c>
      <c r="Q61" s="8">
        <f t="shared" si="24"/>
        <v>0.60787712535355054</v>
      </c>
      <c r="R61" s="8">
        <f t="shared" si="25"/>
        <v>6.0808063573837029E-2</v>
      </c>
      <c r="S61" s="8">
        <f t="shared" si="26"/>
        <v>-0.84891506708576969</v>
      </c>
      <c r="T61" s="8">
        <f t="shared" si="27"/>
        <v>1.3169090756567168</v>
      </c>
      <c r="U61" s="8">
        <f t="shared" si="28"/>
        <v>3.7472006452951856</v>
      </c>
      <c r="V61" s="8">
        <f t="shared" si="29"/>
        <v>2.1828951288994807</v>
      </c>
      <c r="W61" s="7">
        <f t="shared" si="30"/>
        <v>2.4310935526981114</v>
      </c>
      <c r="X61" s="7">
        <f t="shared" si="31"/>
        <v>0.81704972508553197</v>
      </c>
      <c r="Y61" s="8">
        <f t="shared" si="32"/>
        <v>34.005627132442442</v>
      </c>
      <c r="AB61" s="8">
        <f t="shared" si="7"/>
        <v>49.6910017765045</v>
      </c>
      <c r="AC61" s="8">
        <f t="shared" si="33"/>
        <v>2.0704584073543542</v>
      </c>
      <c r="AD61" s="8">
        <f t="shared" si="34"/>
        <v>2.9585510349967672</v>
      </c>
      <c r="AE61" s="8">
        <f t="shared" si="35"/>
        <v>1</v>
      </c>
    </row>
    <row r="62" spans="1:31" x14ac:dyDescent="0.2">
      <c r="A62" s="8" t="str">
        <f t="shared" si="8"/>
        <v>Polska</v>
      </c>
      <c r="B62" s="8">
        <f t="shared" si="9"/>
        <v>0.12139101153835273</v>
      </c>
      <c r="C62" s="8">
        <f t="shared" si="10"/>
        <v>5.7143258399440185E-2</v>
      </c>
      <c r="D62" s="8">
        <f t="shared" si="11"/>
        <v>-0.27075948957107315</v>
      </c>
      <c r="E62" s="7">
        <f t="shared" si="12"/>
        <v>6.038159461205056E-2</v>
      </c>
      <c r="F62" s="7">
        <f t="shared" si="13"/>
        <v>0.65019580110302211</v>
      </c>
      <c r="G62" s="7">
        <f t="shared" si="14"/>
        <v>0.84002117761810202</v>
      </c>
      <c r="H62" s="7">
        <f t="shared" si="15"/>
        <v>-0.704688944052969</v>
      </c>
      <c r="I62" s="7">
        <f t="shared" si="16"/>
        <v>-0.25680888213175934</v>
      </c>
      <c r="J62" s="7">
        <f t="shared" si="17"/>
        <v>0.41939363964446547</v>
      </c>
      <c r="K62" s="7">
        <f t="shared" si="18"/>
        <v>-2.2891479366620192E-2</v>
      </c>
      <c r="L62" s="7">
        <f t="shared" si="19"/>
        <v>-0.10494442728619968</v>
      </c>
      <c r="M62" s="7">
        <f t="shared" si="20"/>
        <v>1.4426925343003265</v>
      </c>
      <c r="N62" s="8">
        <f t="shared" si="21"/>
        <v>-0.5989256430210832</v>
      </c>
      <c r="O62" s="8">
        <f t="shared" si="22"/>
        <v>0.18560027408056057</v>
      </c>
      <c r="P62" s="8">
        <f t="shared" si="23"/>
        <v>-0.61957140272888145</v>
      </c>
      <c r="Q62" s="8">
        <f t="shared" si="24"/>
        <v>-0.10743607981006838</v>
      </c>
      <c r="R62" s="8">
        <f t="shared" si="25"/>
        <v>1.2125843265606344</v>
      </c>
      <c r="S62" s="8">
        <f t="shared" si="26"/>
        <v>0.22737633032458571</v>
      </c>
      <c r="T62" s="8">
        <f t="shared" si="27"/>
        <v>-1.3129123865044963</v>
      </c>
      <c r="U62" s="8">
        <f t="shared" si="28"/>
        <v>1.3834441567577878</v>
      </c>
      <c r="V62" s="8">
        <f t="shared" si="29"/>
        <v>0.68953580860524599</v>
      </c>
      <c r="W62" s="7">
        <f t="shared" si="30"/>
        <v>-2.7159527868542151E-2</v>
      </c>
      <c r="X62" s="7">
        <f t="shared" si="31"/>
        <v>-0.5141778442348599</v>
      </c>
      <c r="Y62" s="8">
        <f t="shared" si="32"/>
        <v>-1.4308769028060675</v>
      </c>
      <c r="AB62" s="8">
        <f t="shared" si="7"/>
        <v>1.3186069041619539</v>
      </c>
      <c r="AC62" s="8">
        <f t="shared" si="33"/>
        <v>5.4941954340081416E-2</v>
      </c>
      <c r="AD62" s="8">
        <f t="shared" si="34"/>
        <v>0.94303458198249446</v>
      </c>
      <c r="AE62" s="8">
        <f t="shared" si="35"/>
        <v>0.31874879656538524</v>
      </c>
    </row>
    <row r="63" spans="1:31" x14ac:dyDescent="0.2">
      <c r="A63" s="8" t="str">
        <f t="shared" si="8"/>
        <v>Portugalia</v>
      </c>
      <c r="B63" s="8">
        <f t="shared" si="9"/>
        <v>0.39330687738426301</v>
      </c>
      <c r="C63" s="8">
        <f t="shared" si="10"/>
        <v>-0.63496249523156634</v>
      </c>
      <c r="D63" s="8">
        <f t="shared" si="11"/>
        <v>-0.3687930978640479</v>
      </c>
      <c r="E63" s="7">
        <f t="shared" si="12"/>
        <v>0.65304007216294369</v>
      </c>
      <c r="F63" s="7">
        <f t="shared" si="13"/>
        <v>0.10660325113677169</v>
      </c>
      <c r="G63" s="7">
        <f t="shared" si="14"/>
        <v>-0.71359361989485282</v>
      </c>
      <c r="H63" s="7">
        <f t="shared" si="15"/>
        <v>0.39949519212735229</v>
      </c>
      <c r="I63" s="7">
        <f t="shared" si="16"/>
        <v>-6.8407606157368572E-2</v>
      </c>
      <c r="J63" s="7">
        <f t="shared" si="17"/>
        <v>-0.76551971573658339</v>
      </c>
      <c r="K63" s="7">
        <f t="shared" si="18"/>
        <v>-0.28585001157805578</v>
      </c>
      <c r="L63" s="7">
        <f t="shared" si="19"/>
        <v>-0.21796150282518392</v>
      </c>
      <c r="M63" s="7">
        <f t="shared" si="20"/>
        <v>-0.30338012445952406</v>
      </c>
      <c r="N63" s="8">
        <f t="shared" si="21"/>
        <v>0.76203175495492959</v>
      </c>
      <c r="O63" s="8">
        <f t="shared" si="22"/>
        <v>0.49099937189106341</v>
      </c>
      <c r="P63" s="8">
        <f t="shared" si="23"/>
        <v>-6.8491374888707574E-2</v>
      </c>
      <c r="Q63" s="8">
        <f t="shared" si="24"/>
        <v>0.31857981167384952</v>
      </c>
      <c r="R63" s="8">
        <f t="shared" si="25"/>
        <v>-1.2912771147150122</v>
      </c>
      <c r="S63" s="8">
        <f t="shared" si="26"/>
        <v>-0.31989048191796809</v>
      </c>
      <c r="T63" s="8">
        <f t="shared" si="27"/>
        <v>-0.44563084047260682</v>
      </c>
      <c r="U63" s="8">
        <f t="shared" si="28"/>
        <v>-0.49352988386680613</v>
      </c>
      <c r="V63" s="8">
        <f t="shared" si="29"/>
        <v>-0.91049203456714811</v>
      </c>
      <c r="W63" s="7">
        <f t="shared" si="30"/>
        <v>-0.82299685610954521</v>
      </c>
      <c r="X63" s="7">
        <f t="shared" si="31"/>
        <v>-0.1033051376544921</v>
      </c>
      <c r="Y63" s="8">
        <f t="shared" si="32"/>
        <v>-1.4308769028060675</v>
      </c>
      <c r="AB63" s="8">
        <f t="shared" si="7"/>
        <v>-6.1209024694143626</v>
      </c>
      <c r="AC63" s="8">
        <f t="shared" si="33"/>
        <v>-0.25503760289226513</v>
      </c>
      <c r="AD63" s="8">
        <f t="shared" si="34"/>
        <v>0.63305502475014785</v>
      </c>
      <c r="AE63" s="8">
        <f t="shared" si="35"/>
        <v>0.21397468465533487</v>
      </c>
    </row>
    <row r="64" spans="1:31" x14ac:dyDescent="0.2">
      <c r="A64" s="8" t="str">
        <f t="shared" si="8"/>
        <v>Rumunia</v>
      </c>
      <c r="B64" s="8">
        <f t="shared" si="9"/>
        <v>-1.4566921384602404E-2</v>
      </c>
      <c r="C64" s="8">
        <f t="shared" si="10"/>
        <v>-0.40292579582149457</v>
      </c>
      <c r="D64" s="8">
        <f t="shared" si="11"/>
        <v>6.5355738861983176E-2</v>
      </c>
      <c r="E64" s="7">
        <f t="shared" si="12"/>
        <v>2.7020763588892862</v>
      </c>
      <c r="F64" s="7">
        <f t="shared" si="13"/>
        <v>-0.39155469763826956</v>
      </c>
      <c r="G64" s="7">
        <f t="shared" si="14"/>
        <v>1.1734453579062705</v>
      </c>
      <c r="H64" s="7">
        <f t="shared" si="15"/>
        <v>-0.32748318324602699</v>
      </c>
      <c r="I64" s="7">
        <f t="shared" si="16"/>
        <v>-0.63361143408054088</v>
      </c>
      <c r="J64" s="7">
        <f t="shared" si="17"/>
        <v>-2.3041385503358565</v>
      </c>
      <c r="K64" s="7">
        <f t="shared" si="18"/>
        <v>-0.4666340024734173</v>
      </c>
      <c r="L64" s="7">
        <f t="shared" si="19"/>
        <v>0.57315802594770582</v>
      </c>
      <c r="M64" s="7">
        <f t="shared" si="20"/>
        <v>1.4688836241817242</v>
      </c>
      <c r="N64" s="8">
        <f t="shared" si="21"/>
        <v>0.68896021680856645</v>
      </c>
      <c r="O64" s="8">
        <f t="shared" si="22"/>
        <v>-0.2765167818169107</v>
      </c>
      <c r="P64" s="8">
        <f t="shared" si="23"/>
        <v>-1.0604354250010206</v>
      </c>
      <c r="Q64" s="8">
        <f t="shared" si="24"/>
        <v>-0.64226470135255531</v>
      </c>
      <c r="R64" s="8">
        <f t="shared" si="25"/>
        <v>1.6632793859902506</v>
      </c>
      <c r="S64" s="8">
        <f t="shared" si="26"/>
        <v>-0.88539952123527321</v>
      </c>
      <c r="T64" s="8">
        <f t="shared" si="27"/>
        <v>-1.0890977939801376</v>
      </c>
      <c r="U64" s="8">
        <f t="shared" si="28"/>
        <v>-0.26829299899185488</v>
      </c>
      <c r="V64" s="8">
        <f t="shared" si="29"/>
        <v>-0.27048089729819041</v>
      </c>
      <c r="W64" s="7">
        <f t="shared" si="30"/>
        <v>0.25580485550603632</v>
      </c>
      <c r="X64" s="7">
        <f t="shared" si="31"/>
        <v>-2.7657602762952753</v>
      </c>
      <c r="Y64" s="8">
        <f t="shared" si="32"/>
        <v>3.5249218595783911</v>
      </c>
      <c r="AB64" s="8">
        <f t="shared" si="7"/>
        <v>0.31672244271878736</v>
      </c>
      <c r="AC64" s="8">
        <f t="shared" si="33"/>
        <v>1.3196768446616139E-2</v>
      </c>
      <c r="AD64" s="8">
        <f t="shared" si="34"/>
        <v>0.90128939608902914</v>
      </c>
      <c r="AE64" s="8">
        <f t="shared" si="35"/>
        <v>0.30463878615837836</v>
      </c>
    </row>
    <row r="65" spans="1:31" x14ac:dyDescent="0.2">
      <c r="A65" s="8" t="str">
        <f t="shared" si="8"/>
        <v>Słowacja</v>
      </c>
      <c r="B65" s="8">
        <f t="shared" si="9"/>
        <v>1.480970340767904</v>
      </c>
      <c r="C65" s="8">
        <f t="shared" si="10"/>
        <v>-0.27086853898521873</v>
      </c>
      <c r="D65" s="8">
        <f t="shared" si="11"/>
        <v>-0.9709995488066071</v>
      </c>
      <c r="E65" s="7">
        <f t="shared" si="12"/>
        <v>0.11091836401561546</v>
      </c>
      <c r="F65" s="7">
        <f t="shared" si="13"/>
        <v>6.6036642930335093E-2</v>
      </c>
      <c r="G65" s="7">
        <f t="shared" si="14"/>
        <v>-0.2879457301652763</v>
      </c>
      <c r="H65" s="7">
        <f t="shared" si="15"/>
        <v>-6.6868293961230618E-2</v>
      </c>
      <c r="I65" s="7">
        <f t="shared" si="16"/>
        <v>-6.8407606157368572E-2</v>
      </c>
      <c r="J65" s="7">
        <f t="shared" si="17"/>
        <v>4.8002886465330484E-2</v>
      </c>
      <c r="K65" s="7">
        <f t="shared" si="18"/>
        <v>0.58520012637232399</v>
      </c>
      <c r="L65" s="7">
        <f t="shared" si="19"/>
        <v>0.79919217702567424</v>
      </c>
      <c r="M65" s="7">
        <f t="shared" si="20"/>
        <v>1.4165014444189288</v>
      </c>
      <c r="N65" s="8">
        <f t="shared" si="21"/>
        <v>-0.61719352755767398</v>
      </c>
      <c r="O65" s="8">
        <f t="shared" si="22"/>
        <v>-6.1531890595043597E-2</v>
      </c>
      <c r="P65" s="8">
        <f t="shared" si="23"/>
        <v>0.65893426186032189</v>
      </c>
      <c r="Q65" s="8">
        <f t="shared" si="24"/>
        <v>-0.69506497442525583</v>
      </c>
      <c r="R65" s="8">
        <f t="shared" si="25"/>
        <v>0.61165758065447917</v>
      </c>
      <c r="S65" s="8">
        <f t="shared" si="26"/>
        <v>-1.4144241064030745</v>
      </c>
      <c r="T65" s="8">
        <f t="shared" si="27"/>
        <v>-1.2289819143078617</v>
      </c>
      <c r="U65" s="8">
        <f t="shared" si="28"/>
        <v>-0.49645304015958214</v>
      </c>
      <c r="V65" s="8">
        <f t="shared" si="29"/>
        <v>-0.16381237442003099</v>
      </c>
      <c r="W65" s="7">
        <f t="shared" si="30"/>
        <v>-1.8310574718814823</v>
      </c>
      <c r="X65" s="7">
        <f t="shared" si="31"/>
        <v>0.66913555071659925</v>
      </c>
      <c r="Y65" s="8">
        <f t="shared" si="32"/>
        <v>-1.4308769028060675</v>
      </c>
      <c r="AB65" s="8">
        <f t="shared" si="7"/>
        <v>-3.1579365454042616</v>
      </c>
      <c r="AC65" s="8">
        <f t="shared" si="33"/>
        <v>-0.13158068939184422</v>
      </c>
      <c r="AD65" s="8">
        <f t="shared" si="34"/>
        <v>0.75651193825056884</v>
      </c>
      <c r="AE65" s="8">
        <f t="shared" si="35"/>
        <v>0.25570352828184201</v>
      </c>
    </row>
    <row r="66" spans="1:31" x14ac:dyDescent="0.2">
      <c r="A66" s="8" t="str">
        <f t="shared" si="8"/>
        <v>Słowenia</v>
      </c>
      <c r="B66" s="8">
        <f t="shared" si="9"/>
        <v>2.4326758712285899</v>
      </c>
      <c r="C66" s="8">
        <f t="shared" si="10"/>
        <v>-0.52378811076750886</v>
      </c>
      <c r="D66" s="8">
        <f t="shared" si="11"/>
        <v>-0.9756678158681773</v>
      </c>
      <c r="E66" s="7">
        <f t="shared" si="12"/>
        <v>-0.51389987588300068</v>
      </c>
      <c r="F66" s="7">
        <f t="shared" si="13"/>
        <v>-2.2527506821495806</v>
      </c>
      <c r="G66" s="7">
        <f t="shared" si="14"/>
        <v>0.2228317375102157</v>
      </c>
      <c r="H66" s="7">
        <f t="shared" si="15"/>
        <v>0.52294435020962426</v>
      </c>
      <c r="I66" s="7">
        <f t="shared" si="16"/>
        <v>-0.3510095201189547</v>
      </c>
      <c r="J66" s="7">
        <f t="shared" si="17"/>
        <v>0.3663378177617318</v>
      </c>
      <c r="K66" s="7">
        <f t="shared" si="18"/>
        <v>0.14145760326552692</v>
      </c>
      <c r="L66" s="7">
        <f t="shared" si="19"/>
        <v>0.1210897237917688</v>
      </c>
      <c r="M66" s="7">
        <f t="shared" si="20"/>
        <v>-7.6390678820743463E-2</v>
      </c>
      <c r="N66" s="8">
        <f t="shared" si="21"/>
        <v>0.41494194875970475</v>
      </c>
      <c r="O66" s="8">
        <f t="shared" si="22"/>
        <v>-0.74466145148695773</v>
      </c>
      <c r="P66" s="8">
        <f t="shared" si="23"/>
        <v>6.3767831792934271E-2</v>
      </c>
      <c r="Q66" s="8">
        <f t="shared" si="24"/>
        <v>-7.0295203314062332E-2</v>
      </c>
      <c r="R66" s="8">
        <f t="shared" si="25"/>
        <v>1.7133566148157635</v>
      </c>
      <c r="S66" s="8">
        <f t="shared" si="26"/>
        <v>1.8691767670522454</v>
      </c>
      <c r="T66" s="8">
        <f t="shared" si="27"/>
        <v>1.9983445761102875E-3</v>
      </c>
      <c r="U66" s="8">
        <f t="shared" si="28"/>
        <v>-0.49645304015958214</v>
      </c>
      <c r="V66" s="8">
        <f t="shared" si="29"/>
        <v>1.8628895602650015</v>
      </c>
      <c r="W66" s="7">
        <f t="shared" si="30"/>
        <v>1.564515128613464</v>
      </c>
      <c r="X66" s="7">
        <f t="shared" si="31"/>
        <v>1.0471384407705377</v>
      </c>
      <c r="Y66" s="8">
        <f t="shared" si="32"/>
        <v>-1.4308769028060675</v>
      </c>
      <c r="AB66" s="8">
        <f t="shared" si="7"/>
        <v>4.9093284590385835</v>
      </c>
      <c r="AC66" s="8">
        <f t="shared" si="33"/>
        <v>0.20455535245994097</v>
      </c>
      <c r="AD66" s="8">
        <f t="shared" si="34"/>
        <v>1.0926479801023541</v>
      </c>
      <c r="AE66" s="8">
        <f t="shared" si="35"/>
        <v>0.36931861819431078</v>
      </c>
    </row>
    <row r="67" spans="1:31" x14ac:dyDescent="0.2">
      <c r="A67" s="8" t="str">
        <f t="shared" si="8"/>
        <v>Szwecja</v>
      </c>
      <c r="B67" s="8">
        <f t="shared" si="9"/>
        <v>-0.55839865307642289</v>
      </c>
      <c r="C67" s="8">
        <f t="shared" si="10"/>
        <v>0.30917154057739027</v>
      </c>
      <c r="D67" s="8">
        <f t="shared" si="11"/>
        <v>-0.38279789904875861</v>
      </c>
      <c r="E67" s="7">
        <f t="shared" si="12"/>
        <v>0.72654810038631001</v>
      </c>
      <c r="F67" s="7">
        <f t="shared" si="13"/>
        <v>0.71672503856157821</v>
      </c>
      <c r="G67" s="7">
        <f t="shared" si="14"/>
        <v>0.64138549574429971</v>
      </c>
      <c r="H67" s="7">
        <f t="shared" si="15"/>
        <v>0.64639350829189623</v>
      </c>
      <c r="I67" s="7">
        <f t="shared" si="16"/>
        <v>0.52819643442820263</v>
      </c>
      <c r="J67" s="7">
        <f t="shared" si="17"/>
        <v>0.96763713243271199</v>
      </c>
      <c r="K67" s="7">
        <f t="shared" si="18"/>
        <v>-0.72959253468485286</v>
      </c>
      <c r="L67" s="7">
        <f t="shared" si="19"/>
        <v>0.46014095040872155</v>
      </c>
      <c r="M67" s="7">
        <f t="shared" si="20"/>
        <v>0.36885784916301845</v>
      </c>
      <c r="N67" s="8">
        <f t="shared" si="21"/>
        <v>2.8628384766628696</v>
      </c>
      <c r="O67" s="8">
        <f t="shared" si="22"/>
        <v>-0.71251417803322059</v>
      </c>
      <c r="P67" s="8">
        <f t="shared" si="23"/>
        <v>1.8051807197678835</v>
      </c>
      <c r="Q67" s="8">
        <f t="shared" si="24"/>
        <v>-0.58484691390467569</v>
      </c>
      <c r="R67" s="8">
        <f t="shared" si="25"/>
        <v>-0.64027313998334412</v>
      </c>
      <c r="S67" s="8">
        <f t="shared" si="26"/>
        <v>-9.7726216471880119E-3</v>
      </c>
      <c r="T67" s="8">
        <f t="shared" si="27"/>
        <v>1.5687004922466201</v>
      </c>
      <c r="U67" s="8">
        <f t="shared" si="28"/>
        <v>-0.51691513420901414</v>
      </c>
      <c r="V67" s="8">
        <f t="shared" si="29"/>
        <v>-0.37714942017635011</v>
      </c>
      <c r="W67" s="7">
        <f t="shared" si="30"/>
        <v>-0.22169754143856538</v>
      </c>
      <c r="X67" s="7">
        <f t="shared" si="31"/>
        <v>1.1457478903498262</v>
      </c>
      <c r="Y67" s="8">
        <f t="shared" si="32"/>
        <v>-1.4308769028060675</v>
      </c>
      <c r="AB67" s="8">
        <f t="shared" si="7"/>
        <v>6.5826886900128674</v>
      </c>
      <c r="AC67" s="8">
        <f t="shared" si="33"/>
        <v>0.27427869541720279</v>
      </c>
      <c r="AD67" s="8">
        <f t="shared" si="34"/>
        <v>1.1623713230596158</v>
      </c>
      <c r="AE67" s="8">
        <f t="shared" si="35"/>
        <v>0.3928853378934144</v>
      </c>
    </row>
    <row r="68" spans="1:31" x14ac:dyDescent="0.2">
      <c r="A68" s="8" t="str">
        <f t="shared" si="8"/>
        <v>Węgry</v>
      </c>
      <c r="B68" s="8">
        <f t="shared" si="9"/>
        <v>0.39330687738426301</v>
      </c>
      <c r="C68" s="8">
        <f t="shared" si="10"/>
        <v>-0.25947553273843738</v>
      </c>
      <c r="D68" s="8">
        <f t="shared" si="11"/>
        <v>1.8486337563818098</v>
      </c>
      <c r="E68" s="7">
        <f t="shared" si="12"/>
        <v>-1.1249353604897345</v>
      </c>
      <c r="F68" s="7">
        <f t="shared" si="13"/>
        <v>0.41004148052091749</v>
      </c>
      <c r="G68" s="7">
        <f t="shared" si="14"/>
        <v>-5.029232506626255E-2</v>
      </c>
      <c r="H68" s="7">
        <f t="shared" si="15"/>
        <v>0.64639350829189623</v>
      </c>
      <c r="I68" s="7">
        <f t="shared" si="16"/>
        <v>-0.16260824414456396</v>
      </c>
      <c r="J68" s="7">
        <f t="shared" si="17"/>
        <v>1.268286789768202</v>
      </c>
      <c r="K68" s="7">
        <f t="shared" si="18"/>
        <v>1.1275520990584096</v>
      </c>
      <c r="L68" s="7">
        <f t="shared" si="19"/>
        <v>0.68617510148669003</v>
      </c>
      <c r="M68" s="7">
        <f t="shared" si="20"/>
        <v>0.68315092773979158</v>
      </c>
      <c r="N68" s="8">
        <f t="shared" si="21"/>
        <v>-0.2883716058990401</v>
      </c>
      <c r="O68" s="8">
        <f t="shared" si="22"/>
        <v>0.764251196247829</v>
      </c>
      <c r="P68" s="8">
        <f t="shared" si="23"/>
        <v>-0.81796021275134401</v>
      </c>
      <c r="Q68" s="8">
        <f t="shared" si="24"/>
        <v>1.9047963802951668</v>
      </c>
      <c r="R68" s="8">
        <f t="shared" si="25"/>
        <v>0.71181203830550521</v>
      </c>
      <c r="S68" s="8">
        <f t="shared" si="26"/>
        <v>0.26386078447408928</v>
      </c>
      <c r="T68" s="8">
        <f t="shared" si="27"/>
        <v>-0.50158448860369642</v>
      </c>
      <c r="U68" s="8">
        <f t="shared" si="28"/>
        <v>-0.23259972215374786</v>
      </c>
      <c r="V68" s="8">
        <f t="shared" si="29"/>
        <v>0.15619319421444777</v>
      </c>
      <c r="W68" s="7">
        <f t="shared" si="30"/>
        <v>-0.50466192481314387</v>
      </c>
      <c r="X68" s="7">
        <f t="shared" si="31"/>
        <v>-0.85931091776236845</v>
      </c>
      <c r="Y68" s="8">
        <f t="shared" si="32"/>
        <v>-1.4308769028060675</v>
      </c>
      <c r="AB68" s="8">
        <f t="shared" si="7"/>
        <v>4.6317768969406119</v>
      </c>
      <c r="AC68" s="8">
        <f t="shared" si="33"/>
        <v>0.19299070403919216</v>
      </c>
      <c r="AD68" s="8">
        <f t="shared" si="34"/>
        <v>1.0810833316816053</v>
      </c>
      <c r="AE68" s="8">
        <f t="shared" si="35"/>
        <v>0.36540972891575846</v>
      </c>
    </row>
    <row r="69" spans="1:31" x14ac:dyDescent="0.2">
      <c r="A69" s="8" t="str">
        <f t="shared" si="8"/>
        <v>Wielka Brytania</v>
      </c>
      <c r="B69" s="8">
        <f t="shared" si="9"/>
        <v>-1.510104183537109</v>
      </c>
      <c r="C69" s="8">
        <f t="shared" si="10"/>
        <v>-0.51009583568634309</v>
      </c>
      <c r="D69" s="8">
        <f t="shared" si="11"/>
        <v>-0.27075948957107315</v>
      </c>
      <c r="E69" s="7">
        <f t="shared" si="12"/>
        <v>-1.2168203957689425</v>
      </c>
      <c r="F69" s="7">
        <f t="shared" si="13"/>
        <v>0.15852850964101056</v>
      </c>
      <c r="G69" s="7">
        <f t="shared" si="14"/>
        <v>0.92160368981627094</v>
      </c>
      <c r="H69" s="7">
        <f t="shared" si="15"/>
        <v>0.39949519212735229</v>
      </c>
      <c r="I69" s="7">
        <f t="shared" si="16"/>
        <v>1.1562006876761721</v>
      </c>
      <c r="J69" s="7">
        <f t="shared" si="17"/>
        <v>-0.27033204483107087</v>
      </c>
      <c r="K69" s="7">
        <f t="shared" si="18"/>
        <v>1.2590313651641274</v>
      </c>
      <c r="L69" s="7">
        <f t="shared" si="19"/>
        <v>0.23410679933075304</v>
      </c>
      <c r="M69" s="7">
        <f t="shared" si="20"/>
        <v>-0.24226758140292928</v>
      </c>
      <c r="N69" s="8">
        <f t="shared" si="21"/>
        <v>-1.1104264100456249</v>
      </c>
      <c r="O69" s="8">
        <f t="shared" si="22"/>
        <v>1.3208008679156533</v>
      </c>
      <c r="P69" s="8">
        <f t="shared" si="23"/>
        <v>-0.44322579382002586</v>
      </c>
      <c r="Q69" s="8">
        <f t="shared" si="24"/>
        <v>-1.4885030811912793E-2</v>
      </c>
      <c r="R69" s="8">
        <f t="shared" si="25"/>
        <v>-1.3413543435405253</v>
      </c>
      <c r="S69" s="8">
        <f t="shared" si="26"/>
        <v>-0.19219489239470514</v>
      </c>
      <c r="T69" s="8">
        <f t="shared" si="27"/>
        <v>0.81332624247690999</v>
      </c>
      <c r="U69" s="8">
        <f t="shared" si="28"/>
        <v>0.57172980935325013</v>
      </c>
      <c r="V69" s="8">
        <f t="shared" si="29"/>
        <v>-0.37714942017635011</v>
      </c>
      <c r="W69" s="7">
        <f t="shared" si="30"/>
        <v>0.64488088264608279</v>
      </c>
      <c r="X69" s="7">
        <f t="shared" si="31"/>
        <v>0.24182793587301707</v>
      </c>
      <c r="Y69" s="8">
        <f t="shared" si="32"/>
        <v>-1.4308769028060675</v>
      </c>
      <c r="AB69" s="8">
        <f t="shared" si="7"/>
        <v>-1.2089603423720801</v>
      </c>
      <c r="AC69" s="8">
        <f t="shared" si="33"/>
        <v>-5.0373347598836667E-2</v>
      </c>
      <c r="AD69" s="8">
        <f t="shared" si="34"/>
        <v>0.83771928004357632</v>
      </c>
      <c r="AE69" s="8">
        <f t="shared" si="35"/>
        <v>0.28315187743397902</v>
      </c>
    </row>
    <row r="70" spans="1:31" x14ac:dyDescent="0.2">
      <c r="A70" s="8" t="str">
        <f t="shared" si="8"/>
        <v>Włochy</v>
      </c>
      <c r="B70" s="8">
        <f t="shared" si="9"/>
        <v>0.12139101153835273</v>
      </c>
      <c r="C70" s="8">
        <f t="shared" si="10"/>
        <v>1.3911626742711543</v>
      </c>
      <c r="D70" s="8">
        <f t="shared" si="11"/>
        <v>9.3365341231404532E-3</v>
      </c>
      <c r="E70" s="7">
        <f t="shared" si="12"/>
        <v>-0.88603426876379365</v>
      </c>
      <c r="F70" s="7">
        <f t="shared" si="13"/>
        <v>-3.1663106989585326</v>
      </c>
      <c r="G70" s="7">
        <f t="shared" si="14"/>
        <v>-0.97962355097583831</v>
      </c>
      <c r="H70" s="7">
        <f t="shared" si="15"/>
        <v>0.60524378893113884</v>
      </c>
      <c r="I70" s="7">
        <f t="shared" si="16"/>
        <v>0.81079834838978893</v>
      </c>
      <c r="J70" s="7">
        <f t="shared" si="17"/>
        <v>-0.65940807197111662</v>
      </c>
      <c r="K70" s="7">
        <f t="shared" si="18"/>
        <v>0.88102847511018889</v>
      </c>
      <c r="L70" s="7">
        <f t="shared" si="19"/>
        <v>0.57315802594770582</v>
      </c>
      <c r="M70" s="7">
        <f t="shared" si="20"/>
        <v>-0.57402138656730084</v>
      </c>
      <c r="N70" s="8">
        <f t="shared" si="21"/>
        <v>-0.26096977909415386</v>
      </c>
      <c r="O70" s="8">
        <f t="shared" si="22"/>
        <v>0.34231823216752921</v>
      </c>
      <c r="P70" s="8">
        <f t="shared" si="23"/>
        <v>0.5487182562922871</v>
      </c>
      <c r="Q70" s="8">
        <f t="shared" si="24"/>
        <v>-0.20580921215084111</v>
      </c>
      <c r="R70" s="8">
        <f t="shared" si="25"/>
        <v>1.2125843265606344</v>
      </c>
      <c r="S70" s="8">
        <f t="shared" si="26"/>
        <v>0.35507191984784786</v>
      </c>
      <c r="T70" s="8">
        <f t="shared" si="27"/>
        <v>0.50558117775591704</v>
      </c>
      <c r="U70" s="8">
        <f t="shared" si="28"/>
        <v>1.0406656188470012</v>
      </c>
      <c r="V70" s="8">
        <f t="shared" si="29"/>
        <v>-0.27048089729819041</v>
      </c>
      <c r="W70" s="7">
        <f t="shared" si="30"/>
        <v>-0.76994103422681148</v>
      </c>
      <c r="X70" s="7">
        <f t="shared" si="31"/>
        <v>-5.4000412864847851E-2</v>
      </c>
      <c r="Y70" s="8">
        <f t="shared" si="32"/>
        <v>-1.4308769028060675</v>
      </c>
      <c r="AB70" s="8">
        <f t="shared" si="7"/>
        <v>-0.86041782589480742</v>
      </c>
      <c r="AC70" s="8">
        <f t="shared" si="33"/>
        <v>-3.5850742745616976E-2</v>
      </c>
      <c r="AD70" s="8">
        <f t="shared" si="34"/>
        <v>0.85224188489679609</v>
      </c>
      <c r="AE70" s="8">
        <f t="shared" si="35"/>
        <v>0.28806056573491806</v>
      </c>
    </row>
    <row r="72" spans="1:31" x14ac:dyDescent="0.2">
      <c r="AB72" s="8" t="s">
        <v>59</v>
      </c>
      <c r="AC72" s="8">
        <f>MIN(AC43:AC70)</f>
        <v>-0.88809262764241304</v>
      </c>
    </row>
    <row r="73" spans="1:31" x14ac:dyDescent="0.2">
      <c r="AC73" s="8" t="s">
        <v>61</v>
      </c>
      <c r="AD73" s="8">
        <f>MAX(AD43:AD70)</f>
        <v>2.9585510349967672</v>
      </c>
    </row>
    <row r="76" spans="1:31" x14ac:dyDescent="0.2">
      <c r="A76" s="8" t="s">
        <v>66</v>
      </c>
      <c r="B76" s="8" t="s">
        <v>62</v>
      </c>
    </row>
    <row r="77" spans="1:31" x14ac:dyDescent="0.2">
      <c r="A77" s="8" t="str">
        <f t="shared" ref="A77:A104" si="36">A43</f>
        <v>Austria</v>
      </c>
      <c r="B77" s="8">
        <f>AE43</f>
        <v>0.40715569270013935</v>
      </c>
    </row>
    <row r="78" spans="1:31" x14ac:dyDescent="0.2">
      <c r="A78" s="8" t="str">
        <f t="shared" si="36"/>
        <v>Belgia</v>
      </c>
      <c r="B78" s="8">
        <f t="shared" ref="B78:B104" si="37">AE44</f>
        <v>0.17270927867975069</v>
      </c>
    </row>
    <row r="79" spans="1:31" x14ac:dyDescent="0.2">
      <c r="A79" s="8" t="str">
        <f t="shared" si="36"/>
        <v>Bułgaria</v>
      </c>
      <c r="B79" s="8">
        <f t="shared" si="37"/>
        <v>0.19435787349738259</v>
      </c>
    </row>
    <row r="80" spans="1:31" x14ac:dyDescent="0.2">
      <c r="A80" s="8" t="str">
        <f t="shared" si="36"/>
        <v>Chorwacja</v>
      </c>
      <c r="B80" s="8">
        <f t="shared" si="37"/>
        <v>0.32236155351989126</v>
      </c>
    </row>
    <row r="81" spans="1:2" x14ac:dyDescent="0.2">
      <c r="A81" s="8" t="str">
        <f t="shared" si="36"/>
        <v>Cypr</v>
      </c>
      <c r="B81" s="8">
        <f t="shared" si="37"/>
        <v>0.16993234701619742</v>
      </c>
    </row>
    <row r="82" spans="1:2" x14ac:dyDescent="0.2">
      <c r="A82" s="8" t="str">
        <f t="shared" si="36"/>
        <v>Czechy</v>
      </c>
      <c r="B82" s="8">
        <f t="shared" si="37"/>
        <v>0.38132000498239704</v>
      </c>
    </row>
    <row r="83" spans="1:2" x14ac:dyDescent="0.2">
      <c r="A83" s="8" t="str">
        <f t="shared" si="36"/>
        <v>Dania</v>
      </c>
      <c r="B83" s="8">
        <f t="shared" si="37"/>
        <v>0.33961352479666401</v>
      </c>
    </row>
    <row r="84" spans="1:2" x14ac:dyDescent="0.2">
      <c r="A84" s="8" t="str">
        <f t="shared" si="36"/>
        <v>Estonia</v>
      </c>
      <c r="B84" s="8">
        <f t="shared" si="37"/>
        <v>0.23608385420128272</v>
      </c>
    </row>
    <row r="85" spans="1:2" x14ac:dyDescent="0.2">
      <c r="A85" s="8" t="str">
        <f t="shared" si="36"/>
        <v>Finlandia</v>
      </c>
      <c r="B85" s="8">
        <f t="shared" si="37"/>
        <v>0.35673129114599239</v>
      </c>
    </row>
    <row r="86" spans="1:2" x14ac:dyDescent="0.2">
      <c r="A86" s="8" t="str">
        <f t="shared" si="36"/>
        <v>Francja</v>
      </c>
      <c r="B86" s="8">
        <f t="shared" si="37"/>
        <v>0.93218866425616786</v>
      </c>
    </row>
    <row r="87" spans="1:2" x14ac:dyDescent="0.2">
      <c r="A87" s="8" t="str">
        <f t="shared" si="36"/>
        <v>Grecja</v>
      </c>
      <c r="B87" s="8">
        <f t="shared" si="37"/>
        <v>0.17451738857427393</v>
      </c>
    </row>
    <row r="88" spans="1:2" x14ac:dyDescent="0.2">
      <c r="A88" s="8" t="str">
        <f t="shared" si="36"/>
        <v>Hiszpania</v>
      </c>
      <c r="B88" s="8">
        <f t="shared" si="37"/>
        <v>0.24926463483009795</v>
      </c>
    </row>
    <row r="89" spans="1:2" x14ac:dyDescent="0.2">
      <c r="A89" s="8" t="str">
        <f t="shared" si="36"/>
        <v>Holandia</v>
      </c>
      <c r="B89" s="8">
        <f t="shared" si="37"/>
        <v>0.32497025141849883</v>
      </c>
    </row>
    <row r="90" spans="1:2" x14ac:dyDescent="0.2">
      <c r="A90" s="8" t="str">
        <f t="shared" si="36"/>
        <v>Irlandia</v>
      </c>
      <c r="B90" s="8">
        <f t="shared" si="37"/>
        <v>0.12937733615294233</v>
      </c>
    </row>
    <row r="91" spans="1:2" x14ac:dyDescent="0.2">
      <c r="A91" s="8" t="str">
        <f t="shared" si="36"/>
        <v>Litwa</v>
      </c>
      <c r="B91" s="8">
        <f t="shared" si="37"/>
        <v>0</v>
      </c>
    </row>
    <row r="92" spans="1:2" x14ac:dyDescent="0.2">
      <c r="A92" s="8" t="str">
        <f t="shared" si="36"/>
        <v>Luksemburg</v>
      </c>
      <c r="B92" s="8">
        <f t="shared" si="37"/>
        <v>0.10661584258085871</v>
      </c>
    </row>
    <row r="93" spans="1:2" x14ac:dyDescent="0.2">
      <c r="A93" s="8" t="str">
        <f t="shared" si="36"/>
        <v>Łotwa</v>
      </c>
      <c r="B93" s="8">
        <f t="shared" si="37"/>
        <v>2.1900255081430696E-2</v>
      </c>
    </row>
    <row r="94" spans="1:2" x14ac:dyDescent="0.2">
      <c r="A94" s="8" t="str">
        <f t="shared" si="36"/>
        <v>Malta</v>
      </c>
      <c r="B94" s="8">
        <f t="shared" si="37"/>
        <v>9.3998860836677578E-2</v>
      </c>
    </row>
    <row r="95" spans="1:2" x14ac:dyDescent="0.2">
      <c r="A95" s="8" t="str">
        <f t="shared" si="36"/>
        <v>Niemcy</v>
      </c>
      <c r="B95" s="8">
        <f t="shared" si="37"/>
        <v>1</v>
      </c>
    </row>
    <row r="96" spans="1:2" x14ac:dyDescent="0.2">
      <c r="A96" s="8" t="str">
        <f t="shared" si="36"/>
        <v>Polska</v>
      </c>
      <c r="B96" s="8">
        <f t="shared" si="37"/>
        <v>0.31874879656538524</v>
      </c>
    </row>
    <row r="97" spans="1:2" x14ac:dyDescent="0.2">
      <c r="A97" s="8" t="str">
        <f t="shared" si="36"/>
        <v>Portugalia</v>
      </c>
      <c r="B97" s="8">
        <f t="shared" si="37"/>
        <v>0.21397468465533487</v>
      </c>
    </row>
    <row r="98" spans="1:2" x14ac:dyDescent="0.2">
      <c r="A98" s="8" t="str">
        <f t="shared" si="36"/>
        <v>Rumunia</v>
      </c>
      <c r="B98" s="8">
        <f t="shared" si="37"/>
        <v>0.30463878615837836</v>
      </c>
    </row>
    <row r="99" spans="1:2" x14ac:dyDescent="0.2">
      <c r="A99" s="8" t="str">
        <f t="shared" si="36"/>
        <v>Słowacja</v>
      </c>
      <c r="B99" s="8">
        <f t="shared" si="37"/>
        <v>0.25570352828184201</v>
      </c>
    </row>
    <row r="100" spans="1:2" x14ac:dyDescent="0.2">
      <c r="A100" s="8" t="str">
        <f t="shared" si="36"/>
        <v>Słowenia</v>
      </c>
      <c r="B100" s="8">
        <f t="shared" si="37"/>
        <v>0.36931861819431078</v>
      </c>
    </row>
    <row r="101" spans="1:2" x14ac:dyDescent="0.2">
      <c r="A101" s="8" t="str">
        <f t="shared" si="36"/>
        <v>Szwecja</v>
      </c>
      <c r="B101" s="8">
        <f t="shared" si="37"/>
        <v>0.3928853378934144</v>
      </c>
    </row>
    <row r="102" spans="1:2" x14ac:dyDescent="0.2">
      <c r="A102" s="8" t="str">
        <f t="shared" si="36"/>
        <v>Węgry</v>
      </c>
      <c r="B102" s="8">
        <f t="shared" si="37"/>
        <v>0.36540972891575846</v>
      </c>
    </row>
    <row r="103" spans="1:2" x14ac:dyDescent="0.2">
      <c r="A103" s="8" t="str">
        <f t="shared" si="36"/>
        <v>Wielka Brytania</v>
      </c>
      <c r="B103" s="8">
        <f t="shared" si="37"/>
        <v>0.28315187743397902</v>
      </c>
    </row>
    <row r="104" spans="1:2" x14ac:dyDescent="0.2">
      <c r="A104" s="8" t="str">
        <f t="shared" si="36"/>
        <v>Włochy</v>
      </c>
      <c r="B104" s="8">
        <f t="shared" si="37"/>
        <v>0.28806056573491806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3"/>
  <sheetViews>
    <sheetView zoomScale="80" zoomScaleNormal="80" workbookViewId="0">
      <pane xSplit="1" ySplit="2" topLeftCell="J36" activePane="bottomRight" state="frozen"/>
      <selection pane="topRight" activeCell="B1" sqref="B1"/>
      <selection pane="bottomLeft" activeCell="A3" sqref="A3"/>
      <selection pane="bottomRight" activeCell="AA44" sqref="AA44"/>
    </sheetView>
  </sheetViews>
  <sheetFormatPr defaultRowHeight="12.75" x14ac:dyDescent="0.2"/>
  <cols>
    <col min="1" max="1" width="19" style="8" customWidth="1"/>
    <col min="2" max="4" width="9.140625" style="8"/>
    <col min="5" max="13" width="9.140625" style="7"/>
    <col min="14" max="22" width="9.140625" style="8"/>
    <col min="23" max="24" width="9.140625" style="7"/>
    <col min="25" max="16384" width="9.140625" style="8"/>
  </cols>
  <sheetData>
    <row r="1" spans="1:25" x14ac:dyDescent="0.2">
      <c r="B1" s="8" t="str">
        <f>'ranking-standaryzacja'!B1</f>
        <v>X1</v>
      </c>
      <c r="C1" s="8" t="str">
        <f>'ranking-standaryzacja'!C1</f>
        <v>X3</v>
      </c>
      <c r="D1" s="8" t="str">
        <f>'ranking-standaryzacja'!D1</f>
        <v>X5</v>
      </c>
      <c r="E1" s="7" t="str">
        <f>'ranking-standaryzacja'!E1</f>
        <v>X6</v>
      </c>
      <c r="F1" s="7" t="str">
        <f>'ranking-standaryzacja'!F1</f>
        <v>X7</v>
      </c>
      <c r="G1" s="7" t="str">
        <f>'ranking-standaryzacja'!G1</f>
        <v>X8</v>
      </c>
      <c r="H1" s="7" t="str">
        <f>'ranking-standaryzacja'!H1</f>
        <v>X10</v>
      </c>
      <c r="I1" s="7" t="str">
        <f>'ranking-standaryzacja'!I1</f>
        <v>X11</v>
      </c>
      <c r="J1" s="7" t="str">
        <f>'ranking-standaryzacja'!J1</f>
        <v>X12</v>
      </c>
      <c r="K1" s="7" t="str">
        <f>'ranking-standaryzacja'!K1</f>
        <v>X13</v>
      </c>
      <c r="L1" s="7" t="str">
        <f>'ranking-standaryzacja'!L1</f>
        <v>X14</v>
      </c>
      <c r="M1" s="7" t="str">
        <f>'ranking-standaryzacja'!M1</f>
        <v>X15</v>
      </c>
      <c r="N1" s="8" t="str">
        <f>'ranking-standaryzacja'!N1</f>
        <v>X16</v>
      </c>
      <c r="O1" s="8" t="str">
        <f>'ranking-standaryzacja'!O1</f>
        <v>X17</v>
      </c>
      <c r="P1" s="8" t="str">
        <f>'ranking-standaryzacja'!P1</f>
        <v>X18</v>
      </c>
      <c r="Q1" s="8" t="str">
        <f>'ranking-standaryzacja'!Q1</f>
        <v>X19</v>
      </c>
      <c r="R1" s="8" t="str">
        <f>'ranking-standaryzacja'!R1</f>
        <v>X20</v>
      </c>
      <c r="S1" s="8" t="str">
        <f>'ranking-standaryzacja'!S1</f>
        <v>X21</v>
      </c>
      <c r="T1" s="8" t="str">
        <f>'ranking-standaryzacja'!T1</f>
        <v>X22</v>
      </c>
      <c r="U1" s="8" t="str">
        <f>'ranking-standaryzacja'!U1</f>
        <v>X23</v>
      </c>
      <c r="V1" s="8" t="str">
        <f>'ranking-standaryzacja'!V1</f>
        <v>X24</v>
      </c>
      <c r="W1" s="7" t="str">
        <f>'ranking-standaryzacja'!W1</f>
        <v>X25</v>
      </c>
      <c r="X1" s="7" t="str">
        <f>'ranking-standaryzacja'!X1</f>
        <v>X26</v>
      </c>
      <c r="Y1" s="8" t="str">
        <f>'ranking-standaryzacja'!Y1</f>
        <v>X27</v>
      </c>
    </row>
    <row r="2" spans="1:25" x14ac:dyDescent="0.2">
      <c r="B2" s="8" t="str">
        <f>'ranking-standaryzacja'!B2</f>
        <v>Chroniony obszar lądowy (% powierzchni państwa)</v>
      </c>
      <c r="C2" s="8" t="str">
        <f>'ranking-standaryzacja'!C2</f>
        <v>Chroniona powierzchnia lasów (tys. ha)</v>
      </c>
      <c r="D2" s="8" t="str">
        <f>'ranking-standaryzacja'!D2</f>
        <v>Indeks wydajnosci zasobów (rok 2000=100)</v>
      </c>
      <c r="E2" s="7" t="str">
        <f>'ranking-standaryzacja'!E2</f>
        <v>Połowy w regionach rybackich (tys.ton)</v>
      </c>
      <c r="F2" s="7" t="str">
        <f>'ranking-standaryzacja'!F2</f>
        <v>Erozja gleby przez wodę (% powierzchni kraju)</v>
      </c>
      <c r="G2" s="7" t="str">
        <f>'ranking-standaryzacja'!G2</f>
        <v>Zależność energetyczna (%)</v>
      </c>
      <c r="H2" s="7" t="str">
        <f>'ranking-standaryzacja'!H2</f>
        <v>Emisja tlenków siarki (kg/osoba)</v>
      </c>
      <c r="I2" s="7" t="str">
        <f>'ranking-standaryzacja'!I2</f>
        <v>Emisja cząstek stałych (kg/osoba)</v>
      </c>
      <c r="J2" s="7" t="str">
        <f>'ranking-standaryzacja'!J2</f>
        <v>Zanieczyszczenie hałasem (% ludności)</v>
      </c>
      <c r="K2" s="7" t="str">
        <f>'ranking-standaryzacja'!K2</f>
        <v>Konsumpcja surowców (ton/osoba)</v>
      </c>
      <c r="L2" s="7" t="str">
        <f>'ranking-standaryzacja'!L2</f>
        <v>Zużycie nawozów (kg/ha)</v>
      </c>
      <c r="M2" s="7" t="str">
        <f>'ranking-standaryzacja'!M2</f>
        <v>Odpady komunalne (kg/osoba)</v>
      </c>
      <c r="N2" s="8" t="str">
        <f>'ranking-standaryzacja'!N2</f>
        <v>Odnawialna energia elektryczna (%konsumpcji prądu)</v>
      </c>
      <c r="O2" s="8" t="str">
        <f>'ranking-standaryzacja'!O2</f>
        <v>Krajowa konsumpcja biomasy (100 tys. ton ekwiwalentu oleju)</v>
      </c>
      <c r="P2" s="8" t="str">
        <f>'ranking-standaryzacja'!P2</f>
        <v>Uprawy ekologiczne (% użytków rolnych)</v>
      </c>
      <c r="Q2" s="8" t="str">
        <f>'ranking-standaryzacja'!Q2</f>
        <v>Odzysk odpadów (kg/osoba)</v>
      </c>
      <c r="R2" s="8" t="str">
        <f>'ranking-standaryzacja'!R2</f>
        <v>Wydatki na ochronę środoiwska (% PKB)</v>
      </c>
      <c r="S2" s="8" t="str">
        <f>'ranking-standaryzacja'!S2</f>
        <v>Dochody z podatków środoiwskowych (% PKB)</v>
      </c>
      <c r="T2" s="8" t="str">
        <f>'ranking-standaryzacja'!T2</f>
        <v>Indeks eko-innowacyjnosci (śr krajów UE=100)</v>
      </c>
      <c r="U2" s="8" t="str">
        <f>'ranking-standaryzacja'!U2</f>
        <v>Patenty związane z recyklingiem i surowcami wtórnymi  (liczba)</v>
      </c>
      <c r="V2" s="8" t="str">
        <f>'ranking-standaryzacja'!V2</f>
        <v>Wydatki publiczne na badania i rozwój dotyczące środowiska (% PKB)</v>
      </c>
      <c r="W2" s="7" t="str">
        <f>'ranking-standaryzacja'!W2</f>
        <v>Stopa bezrobocia ludzi młodych w wieku 15-24 lata, obliczona jako udział (%) w całkowitej populacji w tej samej grupie wiekowej</v>
      </c>
      <c r="X2" s="7" t="str">
        <f>'ranking-standaryzacja'!X2</f>
        <v>Osoby zagrożone ubóstwem lub wykluczeniem społecznym</v>
      </c>
      <c r="Y2" s="8" t="str">
        <f>'ranking-standaryzacja'!Y2</f>
        <v>Zatrudnienie w sektorze dóbr i usług środowiskowych (ekwiwalent pełnego czasu pracy ∙〖10〗^(-3); FTE)</v>
      </c>
    </row>
    <row r="3" spans="1:25" x14ac:dyDescent="0.2">
      <c r="A3" s="8" t="str">
        <f>'ranking-standaryzacja'!A3</f>
        <v>Austria</v>
      </c>
      <c r="B3" s="8">
        <f>'ranking-standaryzacja'!B3</f>
        <v>15</v>
      </c>
      <c r="C3" s="8">
        <f>'ranking-standaryzacja'!C3</f>
        <v>658.6</v>
      </c>
      <c r="D3" s="8">
        <f>'ranking-standaryzacja'!D3</f>
        <v>376</v>
      </c>
      <c r="E3" s="7">
        <f>'ranking-standaryzacja'!E3</f>
        <v>127.4</v>
      </c>
      <c r="F3" s="7">
        <f>'ranking-standaryzacja'!F3</f>
        <v>15.55</v>
      </c>
      <c r="G3" s="7">
        <f>'ranking-standaryzacja'!G3</f>
        <v>63.2</v>
      </c>
      <c r="H3" s="7">
        <f>'ranking-standaryzacja'!H3</f>
        <v>2</v>
      </c>
      <c r="I3" s="7">
        <f>'ranking-standaryzacja'!I3</f>
        <v>4</v>
      </c>
      <c r="J3" s="7">
        <f>'ranking-standaryzacja'!J3</f>
        <v>21</v>
      </c>
      <c r="K3" s="7">
        <f>'ranking-standaryzacja'!K3</f>
        <v>20.3</v>
      </c>
      <c r="L3" s="7">
        <f>'ranking-standaryzacja'!L3</f>
        <v>1</v>
      </c>
      <c r="M3" s="7">
        <f>'ranking-standaryzacja'!M3</f>
        <v>562</v>
      </c>
      <c r="N3" s="8">
        <f>'ranking-standaryzacja'!N3</f>
        <v>30.2</v>
      </c>
      <c r="O3" s="8">
        <f>'ranking-standaryzacja'!O3</f>
        <v>26.3</v>
      </c>
      <c r="P3" s="8">
        <f>'ranking-standaryzacja'!P3</f>
        <v>19.5</v>
      </c>
      <c r="Q3" s="8">
        <f>'ranking-standaryzacja'!Q3</f>
        <v>4866</v>
      </c>
      <c r="R3" s="8">
        <f>'ranking-standaryzacja'!R3</f>
        <v>0.31</v>
      </c>
      <c r="S3" s="8">
        <f>'ranking-standaryzacja'!S3</f>
        <v>2.34</v>
      </c>
      <c r="T3" s="8">
        <f>'ranking-standaryzacja'!T3</f>
        <v>127</v>
      </c>
      <c r="U3" s="8">
        <f>'ranking-standaryzacja'!U3</f>
        <v>7.06</v>
      </c>
      <c r="V3" s="8">
        <f>'ranking-standaryzacja'!V3</f>
        <v>0.14000000000000001</v>
      </c>
      <c r="W3" s="7">
        <f>'ranking-standaryzacja'!W3</f>
        <v>9.5</v>
      </c>
      <c r="X3" s="7">
        <f>'ranking-standaryzacja'!X3</f>
        <v>18.899999999999999</v>
      </c>
      <c r="Y3" s="8">
        <f>'ranking-standaryzacja'!Y3</f>
        <v>170.2</v>
      </c>
    </row>
    <row r="4" spans="1:25" x14ac:dyDescent="0.2">
      <c r="A4" s="8" t="str">
        <f>'ranking-standaryzacja'!A4</f>
        <v>Belgia</v>
      </c>
      <c r="B4" s="8">
        <f>'ranking-standaryzacja'!B4</f>
        <v>13</v>
      </c>
      <c r="C4" s="8">
        <f>'ranking-standaryzacja'!C4</f>
        <v>42.35</v>
      </c>
      <c r="D4" s="8">
        <f>'ranking-standaryzacja'!D4</f>
        <v>151</v>
      </c>
      <c r="E4" s="7">
        <f>'ranking-standaryzacja'!E4</f>
        <v>109.4</v>
      </c>
      <c r="F4" s="7">
        <f>'ranking-standaryzacja'!F4</f>
        <v>0.41</v>
      </c>
      <c r="G4" s="7">
        <f>'ranking-standaryzacja'!G4</f>
        <v>78.2</v>
      </c>
      <c r="H4" s="7">
        <f>'ranking-standaryzacja'!H4</f>
        <v>5.5</v>
      </c>
      <c r="I4" s="7">
        <f>'ranking-standaryzacja'!I4</f>
        <v>4.0999999999999996</v>
      </c>
      <c r="J4" s="7">
        <f>'ranking-standaryzacja'!J4</f>
        <v>18.899999999999999</v>
      </c>
      <c r="K4" s="7">
        <f>'ranking-standaryzacja'!K4</f>
        <v>15.1</v>
      </c>
      <c r="L4" s="7">
        <f>'ranking-standaryzacja'!L4</f>
        <v>5</v>
      </c>
      <c r="M4" s="7">
        <f>'ranking-standaryzacja'!M4</f>
        <v>456</v>
      </c>
      <c r="N4" s="8">
        <f>'ranking-standaryzacja'!N4</f>
        <v>5.7</v>
      </c>
      <c r="O4" s="8">
        <f>'ranking-standaryzacja'!O4</f>
        <v>9.1999999999999993</v>
      </c>
      <c r="P4" s="8">
        <f>'ranking-standaryzacja'!P4</f>
        <v>3.6</v>
      </c>
      <c r="Q4" s="8">
        <f>'ranking-standaryzacja'!Q4</f>
        <v>539</v>
      </c>
      <c r="R4" s="8">
        <f>'ranking-standaryzacja'!R4</f>
        <v>0.28000000000000003</v>
      </c>
      <c r="S4" s="8">
        <f>'ranking-standaryzacja'!S4</f>
        <v>2.21</v>
      </c>
      <c r="T4" s="8">
        <f>'ranking-standaryzacja'!T4</f>
        <v>109</v>
      </c>
      <c r="U4" s="8">
        <f>'ranking-standaryzacja'!U4</f>
        <v>11.12</v>
      </c>
      <c r="V4" s="8">
        <f>'ranking-standaryzacja'!V4</f>
        <v>0.17</v>
      </c>
      <c r="W4" s="7">
        <f>'ranking-standaryzacja'!W4</f>
        <v>22.4</v>
      </c>
      <c r="X4" s="7">
        <f>'ranking-standaryzacja'!X4</f>
        <v>20.8</v>
      </c>
      <c r="Y4" s="8">
        <f>'ranking-standaryzacja'!Y4</f>
        <v>87.3</v>
      </c>
    </row>
    <row r="5" spans="1:25" x14ac:dyDescent="0.2">
      <c r="A5" s="8" t="str">
        <f>'ranking-standaryzacja'!A5</f>
        <v>Bułgaria</v>
      </c>
      <c r="B5" s="8">
        <f>'ranking-standaryzacja'!B5</f>
        <v>34</v>
      </c>
      <c r="C5" s="8">
        <f>'ranking-standaryzacja'!C5</f>
        <v>580</v>
      </c>
      <c r="D5" s="8">
        <f>'ranking-standaryzacja'!D5</f>
        <v>22</v>
      </c>
      <c r="E5" s="7">
        <f>'ranking-standaryzacja'!E5</f>
        <v>130.9</v>
      </c>
      <c r="F5" s="7">
        <f>'ranking-standaryzacja'!F5</f>
        <v>3.01</v>
      </c>
      <c r="G5" s="7">
        <f>'ranking-standaryzacja'!G5</f>
        <v>39.6</v>
      </c>
      <c r="H5" s="7">
        <f>'ranking-standaryzacja'!H5</f>
        <v>52.6</v>
      </c>
      <c r="I5" s="7">
        <f>'ranking-standaryzacja'!I5</f>
        <v>7.5</v>
      </c>
      <c r="J5" s="7">
        <f>'ranking-standaryzacja'!J5</f>
        <v>12.9</v>
      </c>
      <c r="K5" s="7">
        <f>'ranking-standaryzacja'!K5</f>
        <v>16.3</v>
      </c>
      <c r="L5" s="7">
        <f>'ranking-standaryzacja'!L5</f>
        <v>-5</v>
      </c>
      <c r="M5" s="7">
        <f>'ranking-standaryzacja'!M5</f>
        <v>554</v>
      </c>
      <c r="N5" s="8">
        <f>'ranking-standaryzacja'!N5</f>
        <v>14.1</v>
      </c>
      <c r="O5" s="8">
        <f>'ranking-standaryzacja'!O5</f>
        <v>28</v>
      </c>
      <c r="P5" s="8">
        <f>'ranking-standaryzacja'!P5</f>
        <v>0.5</v>
      </c>
      <c r="Q5" s="8">
        <f>'ranking-standaryzacja'!Q5</f>
        <v>2597</v>
      </c>
      <c r="R5" s="8">
        <f>'ranking-standaryzacja'!R5</f>
        <v>0.8</v>
      </c>
      <c r="S5" s="8">
        <f>'ranking-standaryzacja'!S5</f>
        <v>2.75</v>
      </c>
      <c r="T5" s="8">
        <f>'ranking-standaryzacja'!T5</f>
        <v>31</v>
      </c>
      <c r="U5" s="8">
        <f>'ranking-standaryzacja'!U5</f>
        <v>2</v>
      </c>
      <c r="V5" s="8">
        <f>'ranking-standaryzacja'!V5</f>
        <v>0.21</v>
      </c>
      <c r="W5" s="7">
        <f>'ranking-standaryzacja'!W5</f>
        <v>21.9</v>
      </c>
      <c r="X5" s="7">
        <f>'ranking-standaryzacja'!X5</f>
        <v>49.2</v>
      </c>
      <c r="Y5" s="8">
        <f>'ranking-standaryzacja'!Y5</f>
        <v>128.75</v>
      </c>
    </row>
    <row r="6" spans="1:25" x14ac:dyDescent="0.2">
      <c r="A6" s="8" t="str">
        <f>'ranking-standaryzacja'!A6</f>
        <v>Chorwacja</v>
      </c>
      <c r="B6" s="8">
        <f>'ranking-standaryzacja'!B6</f>
        <v>15</v>
      </c>
      <c r="C6" s="8">
        <f>'ranking-standaryzacja'!C6</f>
        <v>279</v>
      </c>
      <c r="D6" s="8">
        <f>'ranking-standaryzacja'!D6</f>
        <v>440</v>
      </c>
      <c r="E6" s="7">
        <f>'ranking-standaryzacja'!E6</f>
        <v>96.3</v>
      </c>
      <c r="F6" s="7">
        <f>'ranking-standaryzacja'!F6</f>
        <v>6.95</v>
      </c>
      <c r="G6" s="7">
        <f>'ranking-standaryzacja'!G6</f>
        <v>46.6</v>
      </c>
      <c r="H6" s="7">
        <f>'ranking-standaryzacja'!H6</f>
        <v>8.3000000000000007</v>
      </c>
      <c r="I6" s="7">
        <f>'ranking-standaryzacja'!I6</f>
        <v>9</v>
      </c>
      <c r="J6" s="7">
        <f>'ranking-standaryzacja'!J6</f>
        <v>12.2</v>
      </c>
      <c r="K6" s="7">
        <f>'ranking-standaryzacja'!K6</f>
        <v>10.4</v>
      </c>
      <c r="L6" s="7">
        <f>'ranking-standaryzacja'!L6</f>
        <v>7</v>
      </c>
      <c r="M6" s="7">
        <f>'ranking-standaryzacja'!M6</f>
        <v>379</v>
      </c>
      <c r="N6" s="8">
        <f>'ranking-standaryzacja'!N6</f>
        <v>25.1</v>
      </c>
      <c r="O6" s="8">
        <f>'ranking-standaryzacja'!O6</f>
        <v>32.299999999999997</v>
      </c>
      <c r="P6" s="8">
        <f>'ranking-standaryzacja'!P6</f>
        <v>5.8</v>
      </c>
      <c r="Q6" s="8">
        <f>'ranking-standaryzacja'!Q6</f>
        <v>3405</v>
      </c>
      <c r="R6" s="8">
        <f>'ranking-standaryzacja'!R6</f>
        <v>0.77</v>
      </c>
      <c r="S6" s="8">
        <f>'ranking-standaryzacja'!S6</f>
        <v>3.03</v>
      </c>
      <c r="T6" s="8">
        <f>'ranking-standaryzacja'!T6</f>
        <v>87</v>
      </c>
      <c r="U6" s="8">
        <f>'ranking-standaryzacja'!U6</f>
        <v>1</v>
      </c>
      <c r="V6" s="8">
        <f>'ranking-standaryzacja'!V6</f>
        <v>0.2</v>
      </c>
      <c r="W6" s="7">
        <f>'ranking-standaryzacja'!W6</f>
        <v>32.299999999999997</v>
      </c>
      <c r="X6" s="7">
        <f>'ranking-standaryzacja'!X6</f>
        <v>31.1</v>
      </c>
      <c r="Y6" s="8">
        <f>'ranking-standaryzacja'!Y6</f>
        <v>128.75</v>
      </c>
    </row>
    <row r="7" spans="1:25" x14ac:dyDescent="0.2">
      <c r="A7" s="8" t="str">
        <f>'ranking-standaryzacja'!A7</f>
        <v>Cypr</v>
      </c>
      <c r="B7" s="8">
        <f>'ranking-standaryzacja'!B7</f>
        <v>28</v>
      </c>
      <c r="C7" s="8">
        <f>'ranking-standaryzacja'!C7</f>
        <v>26.41</v>
      </c>
      <c r="D7" s="8">
        <f>'ranking-standaryzacja'!D7</f>
        <v>230</v>
      </c>
      <c r="E7" s="7">
        <f>'ranking-standaryzacja'!E7</f>
        <v>98.6</v>
      </c>
      <c r="F7" s="7">
        <f>'ranking-standaryzacja'!F7</f>
        <v>6.12</v>
      </c>
      <c r="G7" s="7">
        <f>'ranking-standaryzacja'!G7</f>
        <v>100.8</v>
      </c>
      <c r="H7" s="7">
        <f>'ranking-standaryzacja'!H7</f>
        <v>26.4</v>
      </c>
      <c r="I7" s="7">
        <f>'ranking-standaryzacja'!I7</f>
        <v>3.8</v>
      </c>
      <c r="J7" s="7">
        <f>'ranking-standaryzacja'!J7</f>
        <v>29</v>
      </c>
      <c r="K7" s="7">
        <f>'ranking-standaryzacja'!K7</f>
        <v>27.8</v>
      </c>
      <c r="L7" s="7">
        <f>'ranking-standaryzacja'!L7</f>
        <v>31</v>
      </c>
      <c r="M7" s="7">
        <f>'ranking-standaryzacja'!M7</f>
        <v>689</v>
      </c>
      <c r="N7" s="8">
        <f>'ranking-standaryzacja'!N7</f>
        <v>6</v>
      </c>
      <c r="O7" s="8">
        <f>'ranking-standaryzacja'!O7</f>
        <v>209.4</v>
      </c>
      <c r="P7" s="8">
        <f>'ranking-standaryzacja'!P7</f>
        <v>2.8</v>
      </c>
      <c r="Q7" s="8">
        <f>'ranking-standaryzacja'!Q7</f>
        <v>6256</v>
      </c>
      <c r="R7" s="8">
        <f>'ranking-standaryzacja'!R7</f>
        <v>0.36</v>
      </c>
      <c r="S7" s="8">
        <f>'ranking-standaryzacja'!S7</f>
        <v>2.77</v>
      </c>
      <c r="T7" s="8">
        <f>'ranking-standaryzacja'!T7</f>
        <v>62</v>
      </c>
      <c r="U7" s="8">
        <f>'ranking-standaryzacja'!U7</f>
        <v>2.31</v>
      </c>
      <c r="V7" s="8">
        <f>'ranking-standaryzacja'!V7</f>
        <v>0.09</v>
      </c>
      <c r="W7" s="7">
        <f>'ranking-standaryzacja'!W7</f>
        <v>16.600000000000001</v>
      </c>
      <c r="X7" s="7">
        <f>'ranking-standaryzacja'!X7</f>
        <v>24.6</v>
      </c>
      <c r="Y7" s="8">
        <f>'ranking-standaryzacja'!Y7</f>
        <v>128.75</v>
      </c>
    </row>
    <row r="8" spans="1:25" x14ac:dyDescent="0.2">
      <c r="A8" s="8" t="str">
        <f>'ranking-standaryzacja'!A8</f>
        <v>Czechy</v>
      </c>
      <c r="B8" s="8">
        <f>'ranking-standaryzacja'!B8</f>
        <v>14</v>
      </c>
      <c r="C8" s="8">
        <f>'ranking-standaryzacja'!C8</f>
        <v>750.9</v>
      </c>
      <c r="D8" s="8">
        <f>'ranking-standaryzacja'!D8</f>
        <v>10</v>
      </c>
      <c r="E8" s="7">
        <f>'ranking-standaryzacja'!E8</f>
        <v>146.5</v>
      </c>
      <c r="F8" s="7">
        <f>'ranking-standaryzacja'!F8</f>
        <v>1.34</v>
      </c>
      <c r="G8" s="7">
        <f>'ranking-standaryzacja'!G8</f>
        <v>25.5</v>
      </c>
      <c r="H8" s="7">
        <f>'ranking-standaryzacja'!H8</f>
        <v>15.3</v>
      </c>
      <c r="I8" s="7">
        <f>'ranking-standaryzacja'!I8</f>
        <v>4.0999999999999996</v>
      </c>
      <c r="J8" s="7">
        <f>'ranking-standaryzacja'!J8</f>
        <v>16.5</v>
      </c>
      <c r="K8" s="7">
        <f>'ranking-standaryzacja'!K8</f>
        <v>16</v>
      </c>
      <c r="L8" s="7">
        <f>'ranking-standaryzacja'!L8</f>
        <v>-2</v>
      </c>
      <c r="M8" s="7">
        <f>'ranking-standaryzacja'!M8</f>
        <v>318</v>
      </c>
      <c r="N8" s="8">
        <f>'ranking-standaryzacja'!N8</f>
        <v>10.5</v>
      </c>
      <c r="O8" s="8">
        <f>'ranking-standaryzacja'!O8</f>
        <v>8.1999999999999993</v>
      </c>
      <c r="P8" s="8">
        <f>'ranking-standaryzacja'!P8</f>
        <v>12.4</v>
      </c>
      <c r="Q8" s="8">
        <f>'ranking-standaryzacja'!Q8</f>
        <v>9199</v>
      </c>
      <c r="R8" s="8">
        <f>'ranking-standaryzacja'!R8</f>
        <v>0.8</v>
      </c>
      <c r="S8" s="8">
        <f>'ranking-standaryzacja'!S8</f>
        <v>2.2799999999999998</v>
      </c>
      <c r="T8" s="8">
        <f>'ranking-standaryzacja'!T8</f>
        <v>74</v>
      </c>
      <c r="U8" s="8">
        <f>'ranking-standaryzacja'!U8</f>
        <v>8.27</v>
      </c>
      <c r="V8" s="8">
        <f>'ranking-standaryzacja'!V8</f>
        <v>0.28999999999999998</v>
      </c>
      <c r="W8" s="7">
        <f>'ranking-standaryzacja'!W8</f>
        <v>18.3</v>
      </c>
      <c r="X8" s="7">
        <f>'ranking-standaryzacja'!X8</f>
        <v>14.4</v>
      </c>
      <c r="Y8" s="8">
        <f>'ranking-standaryzacja'!Y8</f>
        <v>128.75</v>
      </c>
    </row>
    <row r="9" spans="1:25" x14ac:dyDescent="0.2">
      <c r="A9" s="8" t="str">
        <f>'ranking-standaryzacja'!A9</f>
        <v>Dania</v>
      </c>
      <c r="B9" s="8">
        <f>'ranking-standaryzacja'!B9</f>
        <v>9</v>
      </c>
      <c r="C9" s="8">
        <f>'ranking-standaryzacja'!C9</f>
        <v>120.26</v>
      </c>
      <c r="D9" s="8">
        <f>'ranking-standaryzacja'!D9</f>
        <v>151</v>
      </c>
      <c r="E9" s="7">
        <f>'ranking-standaryzacja'!E9</f>
        <v>126.7</v>
      </c>
      <c r="F9" s="7">
        <f>'ranking-standaryzacja'!F9</f>
        <v>0.01</v>
      </c>
      <c r="G9" s="7">
        <f>'ranking-standaryzacja'!G9</f>
        <v>-15.7</v>
      </c>
      <c r="H9" s="7">
        <f>'ranking-standaryzacja'!H9</f>
        <v>2.8</v>
      </c>
      <c r="I9" s="7">
        <f>'ranking-standaryzacja'!I9</f>
        <v>6.7</v>
      </c>
      <c r="J9" s="7">
        <f>'ranking-standaryzacja'!J9</f>
        <v>18.7</v>
      </c>
      <c r="K9" s="7">
        <f>'ranking-standaryzacja'!K9</f>
        <v>21</v>
      </c>
      <c r="L9" s="7">
        <f>'ranking-standaryzacja'!L9</f>
        <v>8</v>
      </c>
      <c r="M9" s="7">
        <f>'ranking-standaryzacja'!M9</f>
        <v>509</v>
      </c>
      <c r="N9" s="8">
        <f>'ranking-standaryzacja'!N9</f>
        <v>22.1</v>
      </c>
      <c r="O9" s="8">
        <f>'ranking-standaryzacja'!O9</f>
        <v>3.6</v>
      </c>
      <c r="P9" s="8">
        <f>'ranking-standaryzacja'!P9</f>
        <v>6.1</v>
      </c>
      <c r="Q9" s="8">
        <f>'ranking-standaryzacja'!Q9</f>
        <v>1509</v>
      </c>
      <c r="R9" s="8">
        <f>'ranking-standaryzacja'!R9</f>
        <v>0.435</v>
      </c>
      <c r="S9" s="8">
        <f>'ranking-standaryzacja'!S9</f>
        <v>4.0199999999999996</v>
      </c>
      <c r="T9" s="8">
        <f>'ranking-standaryzacja'!T9</f>
        <v>149</v>
      </c>
      <c r="U9" s="8">
        <f>'ranking-standaryzacja'!U9</f>
        <v>0.95</v>
      </c>
      <c r="V9" s="8">
        <f>'ranking-standaryzacja'!V9</f>
        <v>0.06</v>
      </c>
      <c r="W9" s="7">
        <f>'ranking-standaryzacja'!W9</f>
        <v>13.9</v>
      </c>
      <c r="X9" s="7">
        <f>'ranking-standaryzacja'!X9</f>
        <v>18.3</v>
      </c>
      <c r="Y9" s="8">
        <f>'ranking-standaryzacja'!Y9</f>
        <v>128.75</v>
      </c>
    </row>
    <row r="10" spans="1:25" x14ac:dyDescent="0.2">
      <c r="A10" s="8" t="str">
        <f>'ranking-standaryzacja'!A10</f>
        <v>Estonia</v>
      </c>
      <c r="B10" s="8">
        <f>'ranking-standaryzacja'!B10</f>
        <v>18</v>
      </c>
      <c r="C10" s="8">
        <f>'ranking-standaryzacja'!C10</f>
        <v>548.59</v>
      </c>
      <c r="D10" s="8">
        <f>'ranking-standaryzacja'!D10</f>
        <v>215</v>
      </c>
      <c r="E10" s="7">
        <f>'ranking-standaryzacja'!E10</f>
        <v>94.6</v>
      </c>
      <c r="F10" s="7">
        <f>'ranking-standaryzacja'!F10</f>
        <v>2.8449999999999998</v>
      </c>
      <c r="G10" s="7">
        <f>'ranking-standaryzacja'!G10</f>
        <v>13.6</v>
      </c>
      <c r="H10" s="7">
        <f>'ranking-standaryzacja'!H10</f>
        <v>62.5</v>
      </c>
      <c r="I10" s="7">
        <f>'ranking-standaryzacja'!I10</f>
        <v>17.5</v>
      </c>
      <c r="J10" s="7">
        <f>'ranking-standaryzacja'!J10</f>
        <v>11</v>
      </c>
      <c r="K10" s="7">
        <f>'ranking-standaryzacja'!K10</f>
        <v>25</v>
      </c>
      <c r="L10" s="7">
        <f>'ranking-standaryzacja'!L10</f>
        <v>-6</v>
      </c>
      <c r="M10" s="7">
        <f>'ranking-standaryzacja'!M10</f>
        <v>305</v>
      </c>
      <c r="N10" s="8">
        <f>'ranking-standaryzacja'!N10</f>
        <v>24.6</v>
      </c>
      <c r="O10" s="8">
        <f>'ranking-standaryzacja'!O10</f>
        <v>10.4</v>
      </c>
      <c r="P10" s="8">
        <f>'ranking-standaryzacja'!P10</f>
        <v>12.8</v>
      </c>
      <c r="Q10" s="8">
        <f>'ranking-standaryzacja'!Q10</f>
        <v>2119</v>
      </c>
      <c r="R10" s="8">
        <f>'ranking-standaryzacja'!R10</f>
        <v>0.435</v>
      </c>
      <c r="S10" s="8">
        <f>'ranking-standaryzacja'!S10</f>
        <v>2.93</v>
      </c>
      <c r="T10" s="8">
        <f>'ranking-standaryzacja'!T10</f>
        <v>49</v>
      </c>
      <c r="U10" s="8">
        <f>'ranking-standaryzacja'!U10</f>
        <v>0.17</v>
      </c>
      <c r="V10" s="8">
        <f>'ranking-standaryzacja'!V10</f>
        <v>0.17</v>
      </c>
      <c r="W10" s="7">
        <f>'ranking-standaryzacja'!W10</f>
        <v>32.9</v>
      </c>
      <c r="X10" s="7">
        <f>'ranking-standaryzacja'!X10</f>
        <v>21.7</v>
      </c>
      <c r="Y10" s="8">
        <f>'ranking-standaryzacja'!Y10</f>
        <v>128.75</v>
      </c>
    </row>
    <row r="11" spans="1:25" x14ac:dyDescent="0.2">
      <c r="A11" s="8" t="str">
        <f>'ranking-standaryzacja'!A11</f>
        <v>Finlandia</v>
      </c>
      <c r="B11" s="8">
        <f>'ranking-standaryzacja'!B11</f>
        <v>14</v>
      </c>
      <c r="C11" s="8">
        <f>'ranking-standaryzacja'!C11</f>
        <v>4327</v>
      </c>
      <c r="D11" s="8">
        <f>'ranking-standaryzacja'!D11</f>
        <v>151</v>
      </c>
      <c r="E11" s="7">
        <f>'ranking-standaryzacja'!E11</f>
        <v>112</v>
      </c>
      <c r="F11" s="7">
        <f>'ranking-standaryzacja'!F11</f>
        <v>0.01</v>
      </c>
      <c r="G11" s="7">
        <f>'ranking-standaryzacja'!G11</f>
        <v>47.8</v>
      </c>
      <c r="H11" s="7">
        <f>'ranking-standaryzacja'!H11</f>
        <v>12.5</v>
      </c>
      <c r="I11" s="7">
        <f>'ranking-standaryzacja'!I11</f>
        <v>9.3000000000000007</v>
      </c>
      <c r="J11" s="7">
        <f>'ranking-standaryzacja'!J11</f>
        <v>13</v>
      </c>
      <c r="K11" s="7">
        <f>'ranking-standaryzacja'!K11</f>
        <v>34.4</v>
      </c>
      <c r="L11" s="7">
        <f>'ranking-standaryzacja'!L11</f>
        <v>5</v>
      </c>
      <c r="M11" s="7">
        <f>'ranking-standaryzacja'!M11</f>
        <v>470</v>
      </c>
      <c r="N11" s="8">
        <f>'ranking-standaryzacja'!N11</f>
        <v>32.4</v>
      </c>
      <c r="O11" s="8">
        <f>'ranking-standaryzacja'!O11</f>
        <v>65.5</v>
      </c>
      <c r="P11" s="8">
        <f>'ranking-standaryzacja'!P11</f>
        <v>7.4</v>
      </c>
      <c r="Q11" s="8">
        <f>'ranking-standaryzacja'!Q11</f>
        <v>3502</v>
      </c>
      <c r="R11" s="8">
        <f>'ranking-standaryzacja'!R11</f>
        <v>0.37</v>
      </c>
      <c r="S11" s="8">
        <f>'ranking-standaryzacja'!S11</f>
        <v>2.68</v>
      </c>
      <c r="T11" s="8">
        <f>'ranking-standaryzacja'!T11</f>
        <v>139</v>
      </c>
      <c r="U11" s="8">
        <f>'ranking-standaryzacja'!U11</f>
        <v>10.47</v>
      </c>
      <c r="V11" s="8">
        <f>'ranking-standaryzacja'!V11</f>
        <v>0.34</v>
      </c>
      <c r="W11" s="7">
        <f>'ranking-standaryzacja'!W11</f>
        <v>21.4</v>
      </c>
      <c r="X11" s="7">
        <f>'ranking-standaryzacja'!X11</f>
        <v>16.899999999999999</v>
      </c>
      <c r="Y11" s="8">
        <f>'ranking-standaryzacja'!Y11</f>
        <v>128.75</v>
      </c>
    </row>
    <row r="12" spans="1:25" x14ac:dyDescent="0.2">
      <c r="A12" s="8" t="str">
        <f>'ranking-standaryzacja'!A12</f>
        <v>Francja</v>
      </c>
      <c r="B12" s="8">
        <f>'ranking-standaryzacja'!B12</f>
        <v>13</v>
      </c>
      <c r="C12" s="8">
        <f>'ranking-standaryzacja'!C12</f>
        <v>6179.99</v>
      </c>
      <c r="D12" s="8">
        <f>'ranking-standaryzacja'!D12</f>
        <v>742</v>
      </c>
      <c r="E12" s="7">
        <f>'ranking-standaryzacja'!E12</f>
        <v>127.7</v>
      </c>
      <c r="F12" s="7">
        <f>'ranking-standaryzacja'!F12</f>
        <v>3.39</v>
      </c>
      <c r="G12" s="7">
        <f>'ranking-standaryzacja'!G12</f>
        <v>48.9</v>
      </c>
      <c r="H12" s="7">
        <f>'ranking-standaryzacja'!H12</f>
        <v>4.3</v>
      </c>
      <c r="I12" s="7">
        <f>'ranking-standaryzacja'!I12</f>
        <v>4.9000000000000004</v>
      </c>
      <c r="J12" s="7">
        <f>'ranking-standaryzacja'!J12</f>
        <v>18.5</v>
      </c>
      <c r="K12" s="7">
        <f>'ranking-standaryzacja'!K12</f>
        <v>12.1</v>
      </c>
      <c r="L12" s="7">
        <f>'ranking-standaryzacja'!L12</f>
        <v>1</v>
      </c>
      <c r="M12" s="7">
        <f>'ranking-standaryzacja'!M12</f>
        <v>534</v>
      </c>
      <c r="N12" s="8">
        <f>'ranking-standaryzacja'!N12</f>
        <v>12.7</v>
      </c>
      <c r="O12" s="8">
        <f>'ranking-standaryzacja'!O12</f>
        <v>146.5</v>
      </c>
      <c r="P12" s="8">
        <f>'ranking-standaryzacja'!P12</f>
        <v>2.9</v>
      </c>
      <c r="Q12" s="8">
        <f>'ranking-standaryzacja'!Q12</f>
        <v>6380</v>
      </c>
      <c r="R12" s="8">
        <f>'ranking-standaryzacja'!R12</f>
        <v>0.435</v>
      </c>
      <c r="S12" s="8">
        <f>'ranking-standaryzacja'!S12</f>
        <v>1.89</v>
      </c>
      <c r="T12" s="8">
        <f>'ranking-standaryzacja'!T12</f>
        <v>109</v>
      </c>
      <c r="U12" s="8">
        <f>'ranking-standaryzacja'!U12</f>
        <v>47.02</v>
      </c>
      <c r="V12" s="8">
        <f>'ranking-standaryzacja'!V12</f>
        <v>0.3</v>
      </c>
      <c r="W12" s="7">
        <f>'ranking-standaryzacja'!W12</f>
        <v>23.3</v>
      </c>
      <c r="X12" s="7">
        <f>'ranking-standaryzacja'!X12</f>
        <v>19.2</v>
      </c>
      <c r="Y12" s="8">
        <f>'ranking-standaryzacja'!Y12</f>
        <v>444.2</v>
      </c>
    </row>
    <row r="13" spans="1:25" x14ac:dyDescent="0.2">
      <c r="A13" s="8" t="str">
        <f>'ranking-standaryzacja'!A13</f>
        <v>Grecja</v>
      </c>
      <c r="B13" s="8">
        <f>'ranking-standaryzacja'!B13</f>
        <v>27</v>
      </c>
      <c r="C13" s="8">
        <f>'ranking-standaryzacja'!C13</f>
        <v>197</v>
      </c>
      <c r="D13" s="8">
        <f>'ranking-standaryzacja'!D13</f>
        <v>319</v>
      </c>
      <c r="E13" s="7">
        <f>'ranking-standaryzacja'!E13</f>
        <v>103.2</v>
      </c>
      <c r="F13" s="7">
        <f>'ranking-standaryzacja'!F13</f>
        <v>9.41</v>
      </c>
      <c r="G13" s="7">
        <f>'ranking-standaryzacja'!G13</f>
        <v>69.099999999999994</v>
      </c>
      <c r="H13" s="7">
        <f>'ranking-standaryzacja'!H13</f>
        <v>22.3</v>
      </c>
      <c r="I13" s="7">
        <f>'ranking-standaryzacja'!I13</f>
        <v>8.1999999999999993</v>
      </c>
      <c r="J13" s="7">
        <f>'ranking-standaryzacja'!J13</f>
        <v>23.2</v>
      </c>
      <c r="K13" s="7">
        <f>'ranking-standaryzacja'!K13</f>
        <v>15.9</v>
      </c>
      <c r="L13" s="7">
        <f>'ranking-standaryzacja'!L13</f>
        <v>2</v>
      </c>
      <c r="M13" s="7">
        <f>'ranking-standaryzacja'!M13</f>
        <v>532</v>
      </c>
      <c r="N13" s="8">
        <f>'ranking-standaryzacja'!N13</f>
        <v>9.8000000000000007</v>
      </c>
      <c r="O13" s="8">
        <f>'ranking-standaryzacja'!O13</f>
        <v>12.6</v>
      </c>
      <c r="P13" s="8">
        <f>'ranking-standaryzacja'!P13</f>
        <v>8.4</v>
      </c>
      <c r="Q13" s="8">
        <f>'ranking-standaryzacja'!Q13</f>
        <v>214</v>
      </c>
      <c r="R13" s="8">
        <f>'ranking-standaryzacja'!R13</f>
        <v>0.435</v>
      </c>
      <c r="S13" s="8">
        <f>'ranking-standaryzacja'!S13</f>
        <v>2.64</v>
      </c>
      <c r="T13" s="8">
        <f>'ranking-standaryzacja'!T13</f>
        <v>43</v>
      </c>
      <c r="U13" s="8">
        <f>'ranking-standaryzacja'!U13</f>
        <v>1</v>
      </c>
      <c r="V13" s="8">
        <f>'ranking-standaryzacja'!V13</f>
        <v>0.14000000000000001</v>
      </c>
      <c r="W13" s="7">
        <f>'ranking-standaryzacja'!W13</f>
        <v>33</v>
      </c>
      <c r="X13" s="7">
        <f>'ranking-standaryzacja'!X13</f>
        <v>27.7</v>
      </c>
      <c r="Y13" s="8">
        <f>'ranking-standaryzacja'!Y13</f>
        <v>128.75</v>
      </c>
    </row>
    <row r="14" spans="1:25" x14ac:dyDescent="0.2">
      <c r="A14" s="8" t="str">
        <f>'ranking-standaryzacja'!A14</f>
        <v>Hiszpania</v>
      </c>
      <c r="B14" s="8">
        <f>'ranking-standaryzacja'!B14</f>
        <v>27</v>
      </c>
      <c r="C14" s="8">
        <f>'ranking-standaryzacja'!C14</f>
        <v>5463.43</v>
      </c>
      <c r="D14" s="8">
        <f>'ranking-standaryzacja'!D14</f>
        <v>70</v>
      </c>
      <c r="E14" s="7">
        <f>'ranking-standaryzacja'!E14</f>
        <v>146</v>
      </c>
      <c r="F14" s="7">
        <f>'ranking-standaryzacja'!F14</f>
        <v>8.85</v>
      </c>
      <c r="G14" s="7">
        <f>'ranking-standaryzacja'!G14</f>
        <v>76.7</v>
      </c>
      <c r="H14" s="7">
        <f>'ranking-standaryzacja'!H14</f>
        <v>9.1</v>
      </c>
      <c r="I14" s="7">
        <f>'ranking-standaryzacja'!I14</f>
        <v>4</v>
      </c>
      <c r="J14" s="7">
        <f>'ranking-standaryzacja'!J14</f>
        <v>18.399999999999999</v>
      </c>
      <c r="K14" s="7">
        <f>'ranking-standaryzacja'!K14</f>
        <v>12.6</v>
      </c>
      <c r="L14" s="7">
        <f>'ranking-standaryzacja'!L14</f>
        <v>0</v>
      </c>
      <c r="M14" s="7">
        <f>'ranking-standaryzacja'!M14</f>
        <v>510</v>
      </c>
      <c r="N14" s="8">
        <f>'ranking-standaryzacja'!N14</f>
        <v>13.8</v>
      </c>
      <c r="O14" s="8">
        <f>'ranking-standaryzacja'!O14</f>
        <v>116.1</v>
      </c>
      <c r="P14" s="8">
        <f>'ranking-standaryzacja'!P14</f>
        <v>6.7</v>
      </c>
      <c r="Q14" s="8">
        <f>'ranking-standaryzacja'!Q14</f>
        <v>3180</v>
      </c>
      <c r="R14" s="8">
        <f>'ranking-standaryzacja'!R14</f>
        <v>0.23</v>
      </c>
      <c r="S14" s="8">
        <f>'ranking-standaryzacja'!S14</f>
        <v>1.63</v>
      </c>
      <c r="T14" s="8">
        <f>'ranking-standaryzacja'!T14</f>
        <v>105</v>
      </c>
      <c r="U14" s="8">
        <f>'ranking-standaryzacja'!U14</f>
        <v>11.34</v>
      </c>
      <c r="V14" s="8">
        <f>'ranking-standaryzacja'!V14</f>
        <v>0.27</v>
      </c>
      <c r="W14" s="7">
        <f>'ranking-standaryzacja'!W14</f>
        <v>41.5</v>
      </c>
      <c r="X14" s="7">
        <f>'ranking-standaryzacja'!X14</f>
        <v>26.1</v>
      </c>
      <c r="Y14" s="8">
        <f>'ranking-standaryzacja'!Y14</f>
        <v>128.75</v>
      </c>
    </row>
    <row r="15" spans="1:25" x14ac:dyDescent="0.2">
      <c r="A15" s="8" t="str">
        <f>'ranking-standaryzacja'!A15</f>
        <v>Holandia</v>
      </c>
      <c r="B15" s="8">
        <f>'ranking-standaryzacja'!B15</f>
        <v>14</v>
      </c>
      <c r="C15" s="8">
        <f>'ranking-standaryzacja'!C15</f>
        <v>90</v>
      </c>
      <c r="D15" s="8">
        <f>'ranking-standaryzacja'!D15</f>
        <v>2</v>
      </c>
      <c r="E15" s="7">
        <f>'ranking-standaryzacja'!E15</f>
        <v>120.6</v>
      </c>
      <c r="F15" s="7">
        <f>'ranking-standaryzacja'!F15</f>
        <v>0.01</v>
      </c>
      <c r="G15" s="7">
        <f>'ranking-standaryzacja'!G15</f>
        <v>29.9</v>
      </c>
      <c r="H15" s="7">
        <f>'ranking-standaryzacja'!H15</f>
        <v>2</v>
      </c>
      <c r="I15" s="7">
        <f>'ranking-standaryzacja'!I15</f>
        <v>1.8</v>
      </c>
      <c r="J15" s="7">
        <f>'ranking-standaryzacja'!J15</f>
        <v>23.6</v>
      </c>
      <c r="K15" s="7">
        <f>'ranking-standaryzacja'!K15</f>
        <v>11.4</v>
      </c>
      <c r="L15" s="7">
        <f>'ranking-standaryzacja'!L15</f>
        <v>12</v>
      </c>
      <c r="M15" s="7">
        <f>'ranking-standaryzacja'!M15</f>
        <v>571</v>
      </c>
      <c r="N15" s="8">
        <f>'ranking-standaryzacja'!N15</f>
        <v>3.9</v>
      </c>
      <c r="O15" s="8">
        <f>'ranking-standaryzacja'!O15</f>
        <v>0.4</v>
      </c>
      <c r="P15" s="8">
        <f>'ranking-standaryzacja'!P15</f>
        <v>2.5</v>
      </c>
      <c r="Q15" s="8">
        <f>'ranking-standaryzacja'!Q15</f>
        <v>3339</v>
      </c>
      <c r="R15" s="8">
        <f>'ranking-standaryzacja'!R15</f>
        <v>0.435</v>
      </c>
      <c r="S15" s="8">
        <f>'ranking-standaryzacja'!S15</f>
        <v>3.53</v>
      </c>
      <c r="T15" s="8">
        <f>'ranking-standaryzacja'!T15</f>
        <v>117</v>
      </c>
      <c r="U15" s="8">
        <f>'ranking-standaryzacja'!U15</f>
        <v>8.14</v>
      </c>
      <c r="V15" s="8">
        <f>'ranking-standaryzacja'!V15</f>
        <v>0.2</v>
      </c>
      <c r="W15" s="7">
        <f>'ranking-standaryzacja'!W15</f>
        <v>11.1</v>
      </c>
      <c r="X15" s="7">
        <f>'ranking-standaryzacja'!X15</f>
        <v>15.1</v>
      </c>
      <c r="Y15" s="8">
        <f>'ranking-standaryzacja'!Y15</f>
        <v>128.75</v>
      </c>
    </row>
    <row r="16" spans="1:25" x14ac:dyDescent="0.2">
      <c r="A16" s="8" t="str">
        <f>'ranking-standaryzacja'!A16</f>
        <v>Irlandia</v>
      </c>
      <c r="B16" s="8">
        <f>'ranking-standaryzacja'!B16</f>
        <v>13</v>
      </c>
      <c r="C16" s="8">
        <f>'ranking-standaryzacja'!C16</f>
        <v>6.47</v>
      </c>
      <c r="D16" s="8">
        <f>'ranking-standaryzacja'!D16</f>
        <v>92</v>
      </c>
      <c r="E16" s="7">
        <f>'ranking-standaryzacja'!E16</f>
        <v>165</v>
      </c>
      <c r="F16" s="7">
        <f>'ranking-standaryzacja'!F16</f>
        <v>0.68</v>
      </c>
      <c r="G16" s="7">
        <f>'ranking-standaryzacja'!G16</f>
        <v>86.6</v>
      </c>
      <c r="H16" s="7">
        <f>'ranking-standaryzacja'!H16</f>
        <v>6.2</v>
      </c>
      <c r="I16" s="7">
        <f>'ranking-standaryzacja'!I16</f>
        <v>5.8</v>
      </c>
      <c r="J16" s="7">
        <f>'ranking-standaryzacja'!J16</f>
        <v>9.5</v>
      </c>
      <c r="K16" s="7">
        <f>'ranking-standaryzacja'!K16</f>
        <v>23.1</v>
      </c>
      <c r="L16" s="7">
        <f>'ranking-standaryzacja'!L16</f>
        <v>2</v>
      </c>
      <c r="M16" s="7">
        <f>'ranking-standaryzacja'!M16</f>
        <v>624</v>
      </c>
      <c r="N16" s="8">
        <f>'ranking-standaryzacja'!N16</f>
        <v>5.7</v>
      </c>
      <c r="O16" s="8">
        <f>'ranking-standaryzacja'!O16</f>
        <v>11.3</v>
      </c>
      <c r="P16" s="8">
        <f>'ranking-standaryzacja'!P16</f>
        <v>1.1000000000000001</v>
      </c>
      <c r="Q16" s="8">
        <f>'ranking-standaryzacja'!Q16</f>
        <v>328</v>
      </c>
      <c r="R16" s="8">
        <f>'ranking-standaryzacja'!R16</f>
        <v>0.435</v>
      </c>
      <c r="S16" s="8">
        <f>'ranking-standaryzacja'!S16</f>
        <v>2.4500000000000002</v>
      </c>
      <c r="T16" s="8">
        <f>'ranking-standaryzacja'!T16</f>
        <v>100</v>
      </c>
      <c r="U16" s="8">
        <f>'ranking-standaryzacja'!U16</f>
        <v>1.58</v>
      </c>
      <c r="V16" s="8">
        <f>'ranking-standaryzacja'!V16</f>
        <v>0.08</v>
      </c>
      <c r="W16" s="7">
        <f>'ranking-standaryzacja'!W16</f>
        <v>28.1</v>
      </c>
      <c r="X16" s="7">
        <f>'ranking-standaryzacja'!X16</f>
        <v>27.3</v>
      </c>
      <c r="Y16" s="8">
        <f>'ranking-standaryzacja'!Y16</f>
        <v>128.75</v>
      </c>
    </row>
    <row r="17" spans="1:25" x14ac:dyDescent="0.2">
      <c r="A17" s="8" t="str">
        <f>'ranking-standaryzacja'!A17</f>
        <v>Litwa</v>
      </c>
      <c r="B17" s="8">
        <f>'ranking-standaryzacja'!B17</f>
        <v>12</v>
      </c>
      <c r="C17" s="8">
        <f>'ranking-standaryzacja'!C17</f>
        <v>375</v>
      </c>
      <c r="D17" s="8">
        <f>'ranking-standaryzacja'!D17</f>
        <v>164</v>
      </c>
      <c r="E17" s="7">
        <f>'ranking-standaryzacja'!E17</f>
        <v>116</v>
      </c>
      <c r="F17" s="7">
        <f>'ranking-standaryzacja'!F17</f>
        <v>0.02</v>
      </c>
      <c r="G17" s="7">
        <f>'ranking-standaryzacja'!G17</f>
        <v>81.8</v>
      </c>
      <c r="H17" s="7">
        <f>'ranking-standaryzacja'!H17</f>
        <v>7.2</v>
      </c>
      <c r="I17" s="7">
        <f>'ranking-standaryzacja'!I17</f>
        <v>8.5</v>
      </c>
      <c r="J17" s="7">
        <f>'ranking-standaryzacja'!J17</f>
        <v>13.8</v>
      </c>
      <c r="K17" s="7">
        <f>'ranking-standaryzacja'!K17</f>
        <v>12.4</v>
      </c>
      <c r="L17" s="7">
        <f>'ranking-standaryzacja'!L17</f>
        <v>6</v>
      </c>
      <c r="M17" s="7">
        <f>'ranking-standaryzacja'!M17</f>
        <v>404</v>
      </c>
      <c r="N17" s="8">
        <f>'ranking-standaryzacja'!N17</f>
        <v>19.600000000000001</v>
      </c>
      <c r="O17" s="8">
        <f>'ranking-standaryzacja'!O17</f>
        <v>9.9</v>
      </c>
      <c r="P17" s="8">
        <f>'ranking-standaryzacja'!P17</f>
        <v>5.2</v>
      </c>
      <c r="Q17" s="8">
        <f>'ranking-standaryzacja'!Q17</f>
        <v>722</v>
      </c>
      <c r="R17" s="8">
        <f>'ranking-standaryzacja'!R17</f>
        <v>0.34</v>
      </c>
      <c r="S17" s="8">
        <f>'ranking-standaryzacja'!S17</f>
        <v>1.83</v>
      </c>
      <c r="T17" s="8">
        <f>'ranking-standaryzacja'!T17</f>
        <v>47</v>
      </c>
      <c r="U17" s="8">
        <f>'ranking-standaryzacja'!U17</f>
        <v>2</v>
      </c>
      <c r="V17" s="8">
        <f>'ranking-standaryzacja'!V17</f>
        <v>0.14000000000000001</v>
      </c>
      <c r="W17" s="7">
        <f>'ranking-standaryzacja'!W17</f>
        <v>35.700000000000003</v>
      </c>
      <c r="X17" s="7">
        <f>'ranking-standaryzacja'!X17</f>
        <v>34</v>
      </c>
      <c r="Y17" s="8">
        <f>'ranking-standaryzacja'!Y17</f>
        <v>31.6</v>
      </c>
    </row>
    <row r="18" spans="1:25" x14ac:dyDescent="0.2">
      <c r="A18" s="8" t="str">
        <f>'ranking-standaryzacja'!A18</f>
        <v>Luksemburg</v>
      </c>
      <c r="B18" s="8">
        <f>'ranking-standaryzacja'!B18</f>
        <v>18</v>
      </c>
      <c r="C18" s="8">
        <f>'ranking-standaryzacja'!C18</f>
        <v>2</v>
      </c>
      <c r="D18" s="8">
        <f>'ranking-standaryzacja'!D18</f>
        <v>138</v>
      </c>
      <c r="E18" s="7">
        <f>'ranking-standaryzacja'!E18</f>
        <v>133.30000000000001</v>
      </c>
      <c r="F18" s="7">
        <f>'ranking-standaryzacja'!F18</f>
        <v>2.68</v>
      </c>
      <c r="G18" s="7">
        <f>'ranking-standaryzacja'!G18</f>
        <v>97.1</v>
      </c>
      <c r="H18" s="7">
        <f>'ranking-standaryzacja'!H18</f>
        <v>3.3</v>
      </c>
      <c r="I18" s="7">
        <f>'ranking-standaryzacja'!I18</f>
        <v>4.8</v>
      </c>
      <c r="J18" s="7">
        <f>'ranking-standaryzacja'!J18</f>
        <v>16.7</v>
      </c>
      <c r="K18" s="7">
        <f>'ranking-standaryzacja'!K18</f>
        <v>21.6</v>
      </c>
      <c r="L18" s="7">
        <f>'ranking-standaryzacja'!L18</f>
        <v>4</v>
      </c>
      <c r="M18" s="7">
        <f>'ranking-standaryzacja'!M18</f>
        <v>679</v>
      </c>
      <c r="N18" s="8">
        <f>'ranking-standaryzacja'!N18</f>
        <v>2.9</v>
      </c>
      <c r="O18" s="8">
        <f>'ranking-standaryzacja'!O18</f>
        <v>1.1000000000000001</v>
      </c>
      <c r="P18" s="8">
        <f>'ranking-standaryzacja'!P18</f>
        <v>2.8</v>
      </c>
      <c r="Q18" s="8">
        <f>'ranking-standaryzacja'!Q18</f>
        <v>24378</v>
      </c>
      <c r="R18" s="8">
        <f>'ranking-standaryzacja'!R18</f>
        <v>0.435</v>
      </c>
      <c r="S18" s="8">
        <f>'ranking-standaryzacja'!S18</f>
        <v>2.39</v>
      </c>
      <c r="T18" s="8">
        <f>'ranking-standaryzacja'!T18</f>
        <v>112</v>
      </c>
      <c r="U18" s="8">
        <f>'ranking-standaryzacja'!U18</f>
        <v>1.64</v>
      </c>
      <c r="V18" s="8">
        <f>'ranking-standaryzacja'!V18</f>
        <v>0.32</v>
      </c>
      <c r="W18" s="7">
        <f>'ranking-standaryzacja'!W18</f>
        <v>15.8</v>
      </c>
      <c r="X18" s="7">
        <f>'ranking-standaryzacja'!X18</f>
        <v>17.100000000000001</v>
      </c>
      <c r="Y18" s="8">
        <f>'ranking-standaryzacja'!Y18</f>
        <v>9.9</v>
      </c>
    </row>
    <row r="19" spans="1:25" x14ac:dyDescent="0.2">
      <c r="A19" s="8" t="str">
        <f>'ranking-standaryzacja'!A19</f>
        <v>Łotwa</v>
      </c>
      <c r="B19" s="8">
        <f>'ranking-standaryzacja'!B19</f>
        <v>11</v>
      </c>
      <c r="C19" s="8">
        <f>'ranking-standaryzacja'!C19</f>
        <v>530.79</v>
      </c>
      <c r="D19" s="8">
        <f>'ranking-standaryzacja'!D19</f>
        <v>1</v>
      </c>
      <c r="E19" s="7">
        <f>'ranking-standaryzacja'!E19</f>
        <v>136.69999999999999</v>
      </c>
      <c r="F19" s="7">
        <f>'ranking-standaryzacja'!F19</f>
        <v>0.01</v>
      </c>
      <c r="G19" s="7">
        <f>'ranking-standaryzacja'!G19</f>
        <v>45.5</v>
      </c>
      <c r="H19" s="7">
        <f>'ranking-standaryzacja'!H19</f>
        <v>2.1</v>
      </c>
      <c r="I19" s="7">
        <f>'ranking-standaryzacja'!I19</f>
        <v>10.6</v>
      </c>
      <c r="J19" s="7">
        <f>'ranking-standaryzacja'!J19</f>
        <v>17.5</v>
      </c>
      <c r="K19" s="7">
        <f>'ranking-standaryzacja'!K19</f>
        <v>17.600000000000001</v>
      </c>
      <c r="L19" s="7">
        <f>'ranking-standaryzacja'!L19</f>
        <v>2</v>
      </c>
      <c r="M19" s="7">
        <f>'ranking-standaryzacja'!M19</f>
        <v>324</v>
      </c>
      <c r="N19" s="8">
        <f>'ranking-standaryzacja'!N19</f>
        <v>30.4</v>
      </c>
      <c r="O19" s="8">
        <f>'ranking-standaryzacja'!O19</f>
        <v>26.1</v>
      </c>
      <c r="P19" s="8">
        <f>'ranking-standaryzacja'!P19</f>
        <v>9.1999999999999993</v>
      </c>
      <c r="Q19" s="8">
        <f>'ranking-standaryzacja'!Q19</f>
        <v>1112</v>
      </c>
      <c r="R19" s="8">
        <f>'ranking-standaryzacja'!R19</f>
        <v>0.26</v>
      </c>
      <c r="S19" s="8">
        <f>'ranking-standaryzacja'!S19</f>
        <v>2.98</v>
      </c>
      <c r="T19" s="8">
        <f>'ranking-standaryzacja'!T19</f>
        <v>51</v>
      </c>
      <c r="U19" s="8">
        <f>'ranking-standaryzacja'!U19</f>
        <v>2</v>
      </c>
      <c r="V19" s="8">
        <f>'ranking-standaryzacja'!V19</f>
        <v>0.14000000000000001</v>
      </c>
      <c r="W19" s="7">
        <f>'ranking-standaryzacja'!W19</f>
        <v>36.200000000000003</v>
      </c>
      <c r="X19" s="7">
        <f>'ranking-standaryzacja'!X19</f>
        <v>38.200000000000003</v>
      </c>
      <c r="Y19" s="8">
        <f>'ranking-standaryzacja'!Y19</f>
        <v>26.4</v>
      </c>
    </row>
    <row r="20" spans="1:25" x14ac:dyDescent="0.2">
      <c r="A20" s="8" t="str">
        <f>'ranking-standaryzacja'!A20</f>
        <v>Malta</v>
      </c>
      <c r="B20" s="8">
        <f>'ranking-standaryzacja'!B20</f>
        <v>13</v>
      </c>
      <c r="C20" s="8">
        <f>'ranking-standaryzacja'!C20</f>
        <v>538.9</v>
      </c>
      <c r="D20" s="8">
        <f>'ranking-standaryzacja'!D20</f>
        <v>151</v>
      </c>
      <c r="E20" s="7">
        <f>'ranking-standaryzacja'!E20</f>
        <v>154.6</v>
      </c>
      <c r="F20" s="7">
        <f>'ranking-standaryzacja'!F20</f>
        <v>11.36</v>
      </c>
      <c r="G20" s="7">
        <f>'ranking-standaryzacja'!G20</f>
        <v>99</v>
      </c>
      <c r="H20" s="7">
        <f>'ranking-standaryzacja'!H20</f>
        <v>19.5</v>
      </c>
      <c r="I20" s="7">
        <f>'ranking-standaryzacja'!I20</f>
        <v>3.1</v>
      </c>
      <c r="J20" s="7">
        <f>'ranking-standaryzacja'!J20</f>
        <v>27.5</v>
      </c>
      <c r="K20" s="7">
        <f>'ranking-standaryzacja'!K20</f>
        <v>7</v>
      </c>
      <c r="L20" s="7">
        <f>'ranking-standaryzacja'!L20</f>
        <v>33</v>
      </c>
      <c r="M20" s="7">
        <f>'ranking-standaryzacja'!M20</f>
        <v>601</v>
      </c>
      <c r="N20" s="8">
        <f>'ranking-standaryzacja'!N20</f>
        <v>1</v>
      </c>
      <c r="O20" s="8">
        <f>'ranking-standaryzacja'!O20</f>
        <v>27.15</v>
      </c>
      <c r="P20" s="8">
        <f>'ranking-standaryzacja'!P20</f>
        <v>0.2</v>
      </c>
      <c r="Q20" s="8">
        <f>'ranking-standaryzacja'!Q20</f>
        <v>854</v>
      </c>
      <c r="R20" s="8">
        <f>'ranking-standaryzacja'!R20</f>
        <v>0.435</v>
      </c>
      <c r="S20" s="8">
        <f>'ranking-standaryzacja'!S20</f>
        <v>2.89</v>
      </c>
      <c r="T20" s="8">
        <f>'ranking-standaryzacja'!T20</f>
        <v>67</v>
      </c>
      <c r="U20" s="8">
        <f>'ranking-standaryzacja'!U20</f>
        <v>2.4050000000000002</v>
      </c>
      <c r="V20" s="8">
        <f>'ranking-standaryzacja'!V20</f>
        <v>0.02</v>
      </c>
      <c r="W20" s="7">
        <f>'ranking-standaryzacja'!W20</f>
        <v>14</v>
      </c>
      <c r="X20" s="7">
        <f>'ranking-standaryzacja'!X20</f>
        <v>21.2</v>
      </c>
      <c r="Y20" s="8">
        <f>'ranking-standaryzacja'!Y20</f>
        <v>128.75</v>
      </c>
    </row>
    <row r="21" spans="1:25" x14ac:dyDescent="0.2">
      <c r="A21" s="8" t="str">
        <f>'ranking-standaryzacja'!A21</f>
        <v>Niemcy</v>
      </c>
      <c r="B21" s="8">
        <f>'ranking-standaryzacja'!B21</f>
        <v>15</v>
      </c>
      <c r="C21" s="8">
        <f>'ranking-standaryzacja'!C21</f>
        <v>9264</v>
      </c>
      <c r="D21" s="8">
        <f>'ranking-standaryzacja'!D21</f>
        <v>828</v>
      </c>
      <c r="E21" s="7">
        <f>'ranking-standaryzacja'!E21</f>
        <v>125.7</v>
      </c>
      <c r="F21" s="7">
        <f>'ranking-standaryzacja'!F21</f>
        <v>1.37</v>
      </c>
      <c r="G21" s="7">
        <f>'ranking-standaryzacja'!G21</f>
        <v>60.3</v>
      </c>
      <c r="H21" s="7">
        <f>'ranking-standaryzacja'!H21</f>
        <v>5</v>
      </c>
      <c r="I21" s="7">
        <f>'ranking-standaryzacja'!I21</f>
        <v>2.8</v>
      </c>
      <c r="J21" s="7">
        <f>'ranking-standaryzacja'!J21</f>
        <v>25.7</v>
      </c>
      <c r="K21" s="7">
        <f>'ranking-standaryzacja'!K21</f>
        <v>15.5</v>
      </c>
      <c r="L21" s="7">
        <f>'ranking-standaryzacja'!L21</f>
        <v>-1</v>
      </c>
      <c r="M21" s="7">
        <f>'ranking-standaryzacja'!M21</f>
        <v>602</v>
      </c>
      <c r="N21" s="8">
        <f>'ranking-standaryzacja'!N21</f>
        <v>10.5</v>
      </c>
      <c r="O21" s="8">
        <f>'ranking-standaryzacja'!O21</f>
        <v>28</v>
      </c>
      <c r="P21" s="8">
        <f>'ranking-standaryzacja'!P21</f>
        <v>5.9</v>
      </c>
      <c r="Q21" s="8">
        <f>'ranking-standaryzacja'!Q21</f>
        <v>7308</v>
      </c>
      <c r="R21" s="8">
        <f>'ranking-standaryzacja'!R21</f>
        <v>0.5</v>
      </c>
      <c r="S21" s="8">
        <f>'ranking-standaryzacja'!S21</f>
        <v>2.13</v>
      </c>
      <c r="T21" s="8">
        <f>'ranking-standaryzacja'!T21</f>
        <v>134</v>
      </c>
      <c r="U21" s="8">
        <f>'ranking-standaryzacja'!U21</f>
        <v>71.41</v>
      </c>
      <c r="V21" s="8">
        <f>'ranking-standaryzacja'!V21</f>
        <v>0.4</v>
      </c>
      <c r="W21" s="7">
        <f>'ranking-standaryzacja'!W21</f>
        <v>9.8000000000000007</v>
      </c>
      <c r="X21" s="7">
        <f>'ranking-standaryzacja'!X21</f>
        <v>19.7</v>
      </c>
      <c r="Y21" s="8">
        <f>'ranking-standaryzacja'!Y21</f>
        <v>442.3</v>
      </c>
    </row>
    <row r="22" spans="1:25" x14ac:dyDescent="0.2">
      <c r="A22" s="8" t="str">
        <f>'ranking-standaryzacja'!A22</f>
        <v>Polska</v>
      </c>
      <c r="B22" s="8">
        <f>'ranking-standaryzacja'!B22</f>
        <v>19</v>
      </c>
      <c r="C22" s="8">
        <f>'ranking-standaryzacja'!C22</f>
        <v>1607.4</v>
      </c>
      <c r="D22" s="8">
        <f>'ranking-standaryzacja'!D22</f>
        <v>151</v>
      </c>
      <c r="E22" s="7">
        <f>'ranking-standaryzacja'!E22</f>
        <v>122.9</v>
      </c>
      <c r="F22" s="7">
        <f>'ranking-standaryzacja'!F22</f>
        <v>1.0900000000000001</v>
      </c>
      <c r="G22" s="7">
        <f>'ranking-standaryzacja'!G22</f>
        <v>31.3</v>
      </c>
      <c r="H22" s="7">
        <f>'ranking-standaryzacja'!H22</f>
        <v>22.8</v>
      </c>
      <c r="I22" s="7">
        <f>'ranking-standaryzacja'!I22</f>
        <v>7</v>
      </c>
      <c r="J22" s="7">
        <f>'ranking-standaryzacja'!J22</f>
        <v>16.2</v>
      </c>
      <c r="K22" s="7">
        <f>'ranking-standaryzacja'!K22</f>
        <v>17</v>
      </c>
      <c r="L22" s="7">
        <f>'ranking-standaryzacja'!L22</f>
        <v>5</v>
      </c>
      <c r="M22" s="7">
        <f>'ranking-standaryzacja'!M22</f>
        <v>316</v>
      </c>
      <c r="N22" s="8">
        <f>'ranking-standaryzacja'!N22</f>
        <v>9.3000000000000007</v>
      </c>
      <c r="O22" s="8">
        <f>'ranking-standaryzacja'!O22</f>
        <v>53.3</v>
      </c>
      <c r="P22" s="8">
        <f>'ranking-standaryzacja'!P22</f>
        <v>3.3</v>
      </c>
      <c r="Q22" s="8">
        <f>'ranking-standaryzacja'!Q22</f>
        <v>3745</v>
      </c>
      <c r="R22" s="8">
        <f>'ranking-standaryzacja'!R22</f>
        <v>0.73</v>
      </c>
      <c r="S22" s="8">
        <f>'ranking-standaryzacja'!S22</f>
        <v>2.72</v>
      </c>
      <c r="T22" s="8">
        <f>'ranking-standaryzacja'!T22</f>
        <v>40</v>
      </c>
      <c r="U22" s="8">
        <f>'ranking-standaryzacja'!U22</f>
        <v>33</v>
      </c>
      <c r="V22" s="8">
        <f>'ranking-standaryzacja'!V22</f>
        <v>0.26</v>
      </c>
      <c r="W22" s="7">
        <f>'ranking-standaryzacja'!W22</f>
        <v>23.7</v>
      </c>
      <c r="X22" s="7">
        <f>'ranking-standaryzacja'!X22</f>
        <v>27.8</v>
      </c>
      <c r="Y22" s="8">
        <f>'ranking-standaryzacja'!Y22</f>
        <v>128.75</v>
      </c>
    </row>
    <row r="23" spans="1:25" x14ac:dyDescent="0.2">
      <c r="A23" s="8" t="str">
        <f>'ranking-standaryzacja'!A23</f>
        <v>Portugalia</v>
      </c>
      <c r="B23" s="8">
        <f>'ranking-standaryzacja'!B23</f>
        <v>21</v>
      </c>
      <c r="C23" s="8">
        <f>'ranking-standaryzacja'!C23</f>
        <v>0</v>
      </c>
      <c r="D23" s="8">
        <f>'ranking-standaryzacja'!D23</f>
        <v>130</v>
      </c>
      <c r="E23" s="7">
        <f>'ranking-standaryzacja'!E23</f>
        <v>110</v>
      </c>
      <c r="F23" s="7">
        <f>'ranking-standaryzacja'!F23</f>
        <v>4.4400000000000004</v>
      </c>
      <c r="G23" s="7">
        <f>'ranking-standaryzacja'!G23</f>
        <v>75.099999999999994</v>
      </c>
      <c r="H23" s="7">
        <f>'ranking-standaryzacja'!H23</f>
        <v>6.7</v>
      </c>
      <c r="I23" s="7">
        <f>'ranking-standaryzacja'!I23</f>
        <v>6.4</v>
      </c>
      <c r="J23" s="7">
        <f>'ranking-standaryzacja'!J23</f>
        <v>22.9</v>
      </c>
      <c r="K23" s="7">
        <f>'ranking-standaryzacja'!K23</f>
        <v>18.600000000000001</v>
      </c>
      <c r="L23" s="7">
        <f>'ranking-standaryzacja'!L23</f>
        <v>6</v>
      </c>
      <c r="M23" s="7">
        <f>'ranking-standaryzacja'!M23</f>
        <v>516</v>
      </c>
      <c r="N23" s="8">
        <f>'ranking-standaryzacja'!N23</f>
        <v>24.2</v>
      </c>
      <c r="O23" s="8">
        <f>'ranking-standaryzacja'!O23</f>
        <v>68.5</v>
      </c>
      <c r="P23" s="8">
        <f>'ranking-standaryzacja'!P23</f>
        <v>5.8</v>
      </c>
      <c r="Q23" s="8">
        <f>'ranking-standaryzacja'!Q23</f>
        <v>5867</v>
      </c>
      <c r="R23" s="8">
        <f>'ranking-standaryzacja'!R23</f>
        <v>0.23</v>
      </c>
      <c r="S23" s="8">
        <f>'ranking-standaryzacja'!S23</f>
        <v>2.42</v>
      </c>
      <c r="T23" s="8">
        <f>'ranking-standaryzacja'!T23</f>
        <v>71</v>
      </c>
      <c r="U23" s="8">
        <f>'ranking-standaryzacja'!U23</f>
        <v>2.5</v>
      </c>
      <c r="V23" s="8">
        <f>'ranking-standaryzacja'!V23</f>
        <v>0.11</v>
      </c>
      <c r="W23" s="7">
        <f>'ranking-standaryzacja'!W23</f>
        <v>28.2</v>
      </c>
      <c r="X23" s="7">
        <f>'ranking-standaryzacja'!X23</f>
        <v>25.3</v>
      </c>
      <c r="Y23" s="8">
        <f>'ranking-standaryzacja'!Y23</f>
        <v>128.75</v>
      </c>
    </row>
    <row r="24" spans="1:25" x14ac:dyDescent="0.2">
      <c r="A24" s="8" t="str">
        <f>'ranking-standaryzacja'!A24</f>
        <v>Rumunia</v>
      </c>
      <c r="B24" s="8">
        <f>'ranking-standaryzacja'!B24</f>
        <v>18</v>
      </c>
      <c r="C24" s="8">
        <f>'ranking-standaryzacja'!C24</f>
        <v>538.9</v>
      </c>
      <c r="D24" s="8">
        <f>'ranking-standaryzacja'!D24</f>
        <v>223</v>
      </c>
      <c r="E24" s="7">
        <f>'ranking-standaryzacja'!E24</f>
        <v>65.400000000000006</v>
      </c>
      <c r="F24" s="7">
        <f>'ranking-standaryzacja'!F24</f>
        <v>7.51</v>
      </c>
      <c r="G24" s="7">
        <f>'ranking-standaryzacja'!G24</f>
        <v>21.9</v>
      </c>
      <c r="H24" s="7">
        <f>'ranking-standaryzacja'!H24</f>
        <v>17.3</v>
      </c>
      <c r="I24" s="7">
        <f>'ranking-standaryzacja'!I24</f>
        <v>8.1999999999999993</v>
      </c>
      <c r="J24" s="7">
        <f>'ranking-standaryzacja'!J24</f>
        <v>31.6</v>
      </c>
      <c r="K24" s="7">
        <f>'ranking-standaryzacja'!K24</f>
        <v>19.7</v>
      </c>
      <c r="L24" s="7">
        <f>'ranking-standaryzacja'!L24</f>
        <v>-1</v>
      </c>
      <c r="M24" s="7">
        <f>'ranking-standaryzacja'!M24</f>
        <v>313</v>
      </c>
      <c r="N24" s="8">
        <f>'ranking-standaryzacja'!N24</f>
        <v>23.4</v>
      </c>
      <c r="O24" s="8">
        <f>'ranking-standaryzacja'!O24</f>
        <v>30.3</v>
      </c>
      <c r="P24" s="8">
        <f>'ranking-standaryzacja'!P24</f>
        <v>1.3</v>
      </c>
      <c r="Q24" s="8">
        <f>'ranking-standaryzacja'!Q24</f>
        <v>1081</v>
      </c>
      <c r="R24" s="8">
        <f>'ranking-standaryzacja'!R24</f>
        <v>0.82</v>
      </c>
      <c r="S24" s="8">
        <f>'ranking-standaryzacja'!S24</f>
        <v>2.11</v>
      </c>
      <c r="T24" s="8">
        <f>'ranking-standaryzacja'!T24</f>
        <v>48</v>
      </c>
      <c r="U24" s="8">
        <f>'ranking-standaryzacja'!U24</f>
        <v>6.16</v>
      </c>
      <c r="V24" s="8">
        <f>'ranking-standaryzacja'!V24</f>
        <v>0.17</v>
      </c>
      <c r="W24" s="7">
        <f>'ranking-standaryzacja'!W24</f>
        <v>22.1</v>
      </c>
      <c r="X24" s="7">
        <f>'ranking-standaryzacja'!X24</f>
        <v>41.5</v>
      </c>
      <c r="Y24" s="8">
        <f>'ranking-standaryzacja'!Y24</f>
        <v>172.6</v>
      </c>
    </row>
    <row r="25" spans="1:25" x14ac:dyDescent="0.2">
      <c r="A25" s="8" t="str">
        <f>'ranking-standaryzacja'!A25</f>
        <v>Słowacja</v>
      </c>
      <c r="B25" s="8">
        <f>'ranking-standaryzacja'!B25</f>
        <v>29</v>
      </c>
      <c r="C25" s="8">
        <f>'ranking-standaryzacja'!C25</f>
        <v>845.6</v>
      </c>
      <c r="D25" s="8">
        <f>'ranking-standaryzacja'!D25</f>
        <v>1</v>
      </c>
      <c r="E25" s="7">
        <f>'ranking-standaryzacja'!E25</f>
        <v>121.8</v>
      </c>
      <c r="F25" s="7">
        <f>'ranking-standaryzacja'!F25</f>
        <v>4.6900000000000004</v>
      </c>
      <c r="G25" s="7">
        <f>'ranking-standaryzacja'!G25</f>
        <v>63.1</v>
      </c>
      <c r="H25" s="7">
        <f>'ranking-standaryzacja'!H25</f>
        <v>13.5</v>
      </c>
      <c r="I25" s="7">
        <f>'ranking-standaryzacja'!I25</f>
        <v>6.4</v>
      </c>
      <c r="J25" s="7">
        <f>'ranking-standaryzacja'!J25</f>
        <v>18.3</v>
      </c>
      <c r="K25" s="7">
        <f>'ranking-standaryzacja'!K25</f>
        <v>13.3</v>
      </c>
      <c r="L25" s="7">
        <f>'ranking-standaryzacja'!L25</f>
        <v>-3</v>
      </c>
      <c r="M25" s="7">
        <f>'ranking-standaryzacja'!M25</f>
        <v>319</v>
      </c>
      <c r="N25" s="8">
        <f>'ranking-standaryzacja'!N25</f>
        <v>9.1</v>
      </c>
      <c r="O25" s="8">
        <f>'ranking-standaryzacja'!O25</f>
        <v>41</v>
      </c>
      <c r="P25" s="8">
        <f>'ranking-standaryzacja'!P25</f>
        <v>9.1</v>
      </c>
      <c r="Q25" s="8">
        <f>'ranking-standaryzacja'!Q25</f>
        <v>818</v>
      </c>
      <c r="R25" s="8">
        <f>'ranking-standaryzacja'!R25</f>
        <v>0.61</v>
      </c>
      <c r="S25" s="8">
        <f>'ranking-standaryzacja'!S25</f>
        <v>1.82</v>
      </c>
      <c r="T25" s="8">
        <f>'ranking-standaryzacja'!T25</f>
        <v>43</v>
      </c>
      <c r="U25" s="8">
        <f>'ranking-standaryzacja'!U25</f>
        <v>2.4525000000000001</v>
      </c>
      <c r="V25" s="8">
        <f>'ranking-standaryzacja'!V25</f>
        <v>0.18</v>
      </c>
      <c r="W25" s="7">
        <f>'ranking-standaryzacja'!W25</f>
        <v>33.9</v>
      </c>
      <c r="X25" s="7">
        <f>'ranking-standaryzacja'!X25</f>
        <v>20.6</v>
      </c>
      <c r="Y25" s="8">
        <f>'ranking-standaryzacja'!Y25</f>
        <v>128.75</v>
      </c>
    </row>
    <row r="26" spans="1:25" x14ac:dyDescent="0.2">
      <c r="A26" s="8" t="str">
        <f>'ranking-standaryzacja'!A26</f>
        <v>Słowenia</v>
      </c>
      <c r="B26" s="8">
        <f>'ranking-standaryzacja'!B26</f>
        <v>36</v>
      </c>
      <c r="C26" s="8">
        <f>'ranking-standaryzacja'!C26</f>
        <v>258.2</v>
      </c>
      <c r="D26" s="8">
        <f>'ranking-standaryzacja'!D26</f>
        <v>0</v>
      </c>
      <c r="E26" s="7">
        <f>'ranking-standaryzacja'!E26</f>
        <v>135.4</v>
      </c>
      <c r="F26" s="7">
        <f>'ranking-standaryzacja'!F26</f>
        <v>18.98</v>
      </c>
      <c r="G26" s="7">
        <f>'ranking-standaryzacja'!G26</f>
        <v>48.7</v>
      </c>
      <c r="H26" s="7">
        <f>'ranking-standaryzacja'!H26</f>
        <v>4.9000000000000004</v>
      </c>
      <c r="I26" s="7">
        <f>'ranking-standaryzacja'!I26</f>
        <v>7.3</v>
      </c>
      <c r="J26" s="7">
        <f>'ranking-standaryzacja'!J26</f>
        <v>16.5</v>
      </c>
      <c r="K26" s="7">
        <f>'ranking-standaryzacja'!K26</f>
        <v>16</v>
      </c>
      <c r="L26" s="7">
        <f>'ranking-standaryzacja'!L26</f>
        <v>3</v>
      </c>
      <c r="M26" s="7">
        <f>'ranking-standaryzacja'!M26</f>
        <v>490</v>
      </c>
      <c r="N26" s="8">
        <f>'ranking-standaryzacja'!N26</f>
        <v>20.399999999999999</v>
      </c>
      <c r="O26" s="8">
        <f>'ranking-standaryzacja'!O26</f>
        <v>7</v>
      </c>
      <c r="P26" s="8">
        <f>'ranking-standaryzacja'!P26</f>
        <v>6.4</v>
      </c>
      <c r="Q26" s="8">
        <f>'ranking-standaryzacja'!Q26</f>
        <v>3930</v>
      </c>
      <c r="R26" s="8">
        <f>'ranking-standaryzacja'!R26</f>
        <v>0.83</v>
      </c>
      <c r="S26" s="8">
        <f>'ranking-standaryzacja'!S26</f>
        <v>3.62</v>
      </c>
      <c r="T26" s="8">
        <f>'ranking-standaryzacja'!T26</f>
        <v>87</v>
      </c>
      <c r="U26" s="8">
        <f>'ranking-standaryzacja'!U26</f>
        <v>2.4525000000000001</v>
      </c>
      <c r="V26" s="8">
        <f>'ranking-standaryzacja'!V26</f>
        <v>0.37</v>
      </c>
      <c r="W26" s="7">
        <f>'ranking-standaryzacja'!W26</f>
        <v>14.7</v>
      </c>
      <c r="X26" s="7">
        <f>'ranking-standaryzacja'!X26</f>
        <v>18.3</v>
      </c>
      <c r="Y26" s="8">
        <f>'ranking-standaryzacja'!Y26</f>
        <v>128.75</v>
      </c>
    </row>
    <row r="27" spans="1:25" x14ac:dyDescent="0.2">
      <c r="A27" s="8" t="str">
        <f>'ranking-standaryzacja'!A27</f>
        <v>Szwecja</v>
      </c>
      <c r="B27" s="8">
        <f>'ranking-standaryzacja'!B27</f>
        <v>14</v>
      </c>
      <c r="C27" s="8">
        <f>'ranking-standaryzacja'!C27</f>
        <v>2192.73</v>
      </c>
      <c r="D27" s="8">
        <f>'ranking-standaryzacja'!D27</f>
        <v>127</v>
      </c>
      <c r="E27" s="7">
        <f>'ranking-standaryzacja'!E27</f>
        <v>108.4</v>
      </c>
      <c r="F27" s="7">
        <f>'ranking-standaryzacja'!F27</f>
        <v>0.68</v>
      </c>
      <c r="G27" s="7">
        <f>'ranking-standaryzacja'!G27</f>
        <v>36.9</v>
      </c>
      <c r="H27" s="7">
        <f>'ranking-standaryzacja'!H27</f>
        <v>3.1</v>
      </c>
      <c r="I27" s="7">
        <f>'ranking-standaryzacja'!I27</f>
        <v>4.5</v>
      </c>
      <c r="J27" s="7">
        <f>'ranking-standaryzacja'!J27</f>
        <v>13.1</v>
      </c>
      <c r="K27" s="7">
        <f>'ranking-standaryzacja'!K27</f>
        <v>21.3</v>
      </c>
      <c r="L27" s="7">
        <f>'ranking-standaryzacja'!L27</f>
        <v>0</v>
      </c>
      <c r="M27" s="7">
        <f>'ranking-standaryzacja'!M27</f>
        <v>439</v>
      </c>
      <c r="N27" s="8">
        <f>'ranking-standaryzacja'!N27</f>
        <v>47.2</v>
      </c>
      <c r="O27" s="8">
        <f>'ranking-standaryzacja'!O27</f>
        <v>8.6</v>
      </c>
      <c r="P27" s="8">
        <f>'ranking-standaryzacja'!P27</f>
        <v>14.3</v>
      </c>
      <c r="Q27" s="8">
        <f>'ranking-standaryzacja'!Q27</f>
        <v>1367</v>
      </c>
      <c r="R27" s="8">
        <f>'ranking-standaryzacja'!R27</f>
        <v>0.36</v>
      </c>
      <c r="S27" s="8">
        <f>'ranking-standaryzacja'!S27</f>
        <v>2.59</v>
      </c>
      <c r="T27" s="8">
        <f>'ranking-standaryzacja'!T27</f>
        <v>143</v>
      </c>
      <c r="U27" s="8">
        <f>'ranking-standaryzacja'!U27</f>
        <v>2.12</v>
      </c>
      <c r="V27" s="8">
        <f>'ranking-standaryzacja'!V27</f>
        <v>0.16</v>
      </c>
      <c r="W27" s="7">
        <f>'ranking-standaryzacja'!W27</f>
        <v>24.8</v>
      </c>
      <c r="X27" s="7">
        <f>'ranking-standaryzacja'!X27</f>
        <v>17.7</v>
      </c>
      <c r="Y27" s="8">
        <f>'ranking-standaryzacja'!Y27</f>
        <v>128.75</v>
      </c>
    </row>
    <row r="28" spans="1:25" x14ac:dyDescent="0.2">
      <c r="A28" s="8" t="str">
        <f>'ranking-standaryzacja'!A28</f>
        <v>Węgry</v>
      </c>
      <c r="B28" s="8">
        <f>'ranking-standaryzacja'!B28</f>
        <v>21</v>
      </c>
      <c r="C28" s="8">
        <f>'ranking-standaryzacja'!C28</f>
        <v>872.06</v>
      </c>
      <c r="D28" s="8">
        <f>'ranking-standaryzacja'!D28</f>
        <v>605</v>
      </c>
      <c r="E28" s="7">
        <f>'ranking-standaryzacja'!E28</f>
        <v>148.69999999999999</v>
      </c>
      <c r="F28" s="7">
        <f>'ranking-standaryzacja'!F28</f>
        <v>2.57</v>
      </c>
      <c r="G28" s="7">
        <f>'ranking-standaryzacja'!G28</f>
        <v>56.4</v>
      </c>
      <c r="H28" s="7">
        <f>'ranking-standaryzacja'!H28</f>
        <v>3.1</v>
      </c>
      <c r="I28" s="7">
        <f>'ranking-standaryzacja'!I28</f>
        <v>6.7</v>
      </c>
      <c r="J28" s="7">
        <f>'ranking-standaryzacja'!J28</f>
        <v>11.4</v>
      </c>
      <c r="K28" s="7">
        <f>'ranking-standaryzacja'!K28</f>
        <v>10</v>
      </c>
      <c r="L28" s="7">
        <f>'ranking-standaryzacja'!L28</f>
        <v>-2</v>
      </c>
      <c r="M28" s="7">
        <f>'ranking-standaryzacja'!M28</f>
        <v>403</v>
      </c>
      <c r="N28" s="8">
        <f>'ranking-standaryzacja'!N28</f>
        <v>12.7</v>
      </c>
      <c r="O28" s="8">
        <f>'ranking-standaryzacja'!O28</f>
        <v>82.1</v>
      </c>
      <c r="P28" s="8">
        <f>'ranking-standaryzacja'!P28</f>
        <v>2.4</v>
      </c>
      <c r="Q28" s="8">
        <f>'ranking-standaryzacja'!Q28</f>
        <v>13768</v>
      </c>
      <c r="R28" s="8">
        <f>'ranking-standaryzacja'!R28</f>
        <v>0.63</v>
      </c>
      <c r="S28" s="8">
        <f>'ranking-standaryzacja'!S28</f>
        <v>2.74</v>
      </c>
      <c r="T28" s="8">
        <f>'ranking-standaryzacja'!T28</f>
        <v>69</v>
      </c>
      <c r="U28" s="8">
        <f>'ranking-standaryzacja'!U28</f>
        <v>6.74</v>
      </c>
      <c r="V28" s="8">
        <f>'ranking-standaryzacja'!V28</f>
        <v>0.21</v>
      </c>
      <c r="W28" s="7">
        <f>'ranking-standaryzacja'!W28</f>
        <v>26.4</v>
      </c>
      <c r="X28" s="7">
        <f>'ranking-standaryzacja'!X28</f>
        <v>29.9</v>
      </c>
      <c r="Y28" s="8">
        <f>'ranking-standaryzacja'!Y28</f>
        <v>128.75</v>
      </c>
    </row>
    <row r="29" spans="1:25" x14ac:dyDescent="0.2">
      <c r="A29" s="8" t="str">
        <f>'ranking-standaryzacja'!A29</f>
        <v>Wielka Brytania</v>
      </c>
      <c r="B29" s="8">
        <f>'ranking-standaryzacja'!B29</f>
        <v>7</v>
      </c>
      <c r="C29" s="8">
        <f>'ranking-standaryzacja'!C29</f>
        <v>290</v>
      </c>
      <c r="D29" s="8">
        <f>'ranking-standaryzacja'!D29</f>
        <v>151</v>
      </c>
      <c r="E29" s="7">
        <f>'ranking-standaryzacja'!E29</f>
        <v>150.69999999999999</v>
      </c>
      <c r="F29" s="7">
        <f>'ranking-standaryzacja'!F29</f>
        <v>4.12</v>
      </c>
      <c r="G29" s="7">
        <f>'ranking-standaryzacja'!G29</f>
        <v>29</v>
      </c>
      <c r="H29" s="7">
        <f>'ranking-standaryzacja'!H29</f>
        <v>6.7</v>
      </c>
      <c r="I29" s="7">
        <f>'ranking-standaryzacja'!I29</f>
        <v>2.5</v>
      </c>
      <c r="J29" s="7">
        <f>'ranking-standaryzacja'!J29</f>
        <v>20.100000000000001</v>
      </c>
      <c r="K29" s="7">
        <f>'ranking-standaryzacja'!K29</f>
        <v>9.1999999999999993</v>
      </c>
      <c r="L29" s="7">
        <f>'ranking-standaryzacja'!L29</f>
        <v>2</v>
      </c>
      <c r="M29" s="7">
        <f>'ranking-standaryzacja'!M29</f>
        <v>509</v>
      </c>
      <c r="N29" s="8">
        <f>'ranking-standaryzacja'!N29</f>
        <v>3.7</v>
      </c>
      <c r="O29" s="8">
        <f>'ranking-standaryzacja'!O29</f>
        <v>109.8</v>
      </c>
      <c r="P29" s="8">
        <f>'ranking-standaryzacja'!P29</f>
        <v>4.0999999999999996</v>
      </c>
      <c r="Q29" s="8">
        <f>'ranking-standaryzacja'!Q29</f>
        <v>4206</v>
      </c>
      <c r="R29" s="8">
        <f>'ranking-standaryzacja'!R29</f>
        <v>0.22</v>
      </c>
      <c r="S29" s="8">
        <f>'ranking-standaryzacja'!S29</f>
        <v>2.4900000000000002</v>
      </c>
      <c r="T29" s="8">
        <f>'ranking-standaryzacja'!T29</f>
        <v>116</v>
      </c>
      <c r="U29" s="8">
        <f>'ranking-standaryzacja'!U29</f>
        <v>19.809999999999999</v>
      </c>
      <c r="V29" s="8">
        <f>'ranking-standaryzacja'!V29</f>
        <v>0.16</v>
      </c>
      <c r="W29" s="7">
        <f>'ranking-standaryzacja'!W29</f>
        <v>19.899999999999999</v>
      </c>
      <c r="X29" s="7">
        <f>'ranking-standaryzacja'!X29</f>
        <v>23.2</v>
      </c>
      <c r="Y29" s="8">
        <f>'ranking-standaryzacja'!Y29</f>
        <v>128.75</v>
      </c>
    </row>
    <row r="30" spans="1:25" x14ac:dyDescent="0.2">
      <c r="A30" s="8" t="str">
        <f>'ranking-standaryzacja'!A30</f>
        <v>Włochy</v>
      </c>
      <c r="B30" s="8">
        <f>'ranking-standaryzacja'!B30</f>
        <v>19</v>
      </c>
      <c r="C30" s="8">
        <f>'ranking-standaryzacja'!C30</f>
        <v>4705.63</v>
      </c>
      <c r="D30" s="8">
        <f>'ranking-standaryzacja'!D30</f>
        <v>211</v>
      </c>
      <c r="E30" s="7">
        <f>'ranking-standaryzacja'!E30</f>
        <v>143.5</v>
      </c>
      <c r="F30" s="7">
        <f>'ranking-standaryzacja'!F30</f>
        <v>24.61</v>
      </c>
      <c r="G30" s="7">
        <f>'ranking-standaryzacja'!G30</f>
        <v>82.6</v>
      </c>
      <c r="H30" s="7">
        <f>'ranking-standaryzacja'!H30</f>
        <v>3.7</v>
      </c>
      <c r="I30" s="7">
        <f>'ranking-standaryzacja'!I30</f>
        <v>3.6</v>
      </c>
      <c r="J30" s="7">
        <f>'ranking-standaryzacja'!J30</f>
        <v>22.3</v>
      </c>
      <c r="K30" s="7">
        <f>'ranking-standaryzacja'!K30</f>
        <v>11.5</v>
      </c>
      <c r="L30" s="7">
        <f>'ranking-standaryzacja'!L30</f>
        <v>-1</v>
      </c>
      <c r="M30" s="7">
        <f>'ranking-standaryzacja'!M30</f>
        <v>547</v>
      </c>
      <c r="N30" s="8">
        <f>'ranking-standaryzacja'!N30</f>
        <v>13</v>
      </c>
      <c r="O30" s="8">
        <f>'ranking-standaryzacja'!O30</f>
        <v>61.1</v>
      </c>
      <c r="P30" s="8">
        <f>'ranking-standaryzacja'!P30</f>
        <v>8.6</v>
      </c>
      <c r="Q30" s="8">
        <f>'ranking-standaryzacja'!Q30</f>
        <v>3255</v>
      </c>
      <c r="R30" s="8">
        <f>'ranking-standaryzacja'!R30</f>
        <v>0.73</v>
      </c>
      <c r="S30" s="8">
        <f>'ranking-standaryzacja'!S30</f>
        <v>2.79</v>
      </c>
      <c r="T30" s="8">
        <f>'ranking-standaryzacja'!T30</f>
        <v>105</v>
      </c>
      <c r="U30" s="8">
        <f>'ranking-standaryzacja'!U30</f>
        <v>27.43</v>
      </c>
      <c r="V30" s="8">
        <f>'ranking-standaryzacja'!V30</f>
        <v>0.17</v>
      </c>
      <c r="W30" s="7">
        <f>'ranking-standaryzacja'!W30</f>
        <v>27.9</v>
      </c>
      <c r="X30" s="7">
        <f>'ranking-standaryzacja'!X30</f>
        <v>25</v>
      </c>
      <c r="Y30" s="8">
        <f>'ranking-standaryzacja'!Y30</f>
        <v>128.75</v>
      </c>
    </row>
    <row r="31" spans="1:25" x14ac:dyDescent="0.2">
      <c r="A31" s="8" t="s">
        <v>28</v>
      </c>
      <c r="B31" s="8">
        <f t="shared" ref="B31:Y31" si="0">AVERAGE(B3:B30)</f>
        <v>18.107142857142858</v>
      </c>
      <c r="C31" s="8">
        <f t="shared" si="0"/>
        <v>1474.6860714285715</v>
      </c>
      <c r="D31" s="8">
        <f t="shared" si="0"/>
        <v>209</v>
      </c>
      <c r="E31" s="7">
        <f t="shared" si="0"/>
        <v>124.21428571428571</v>
      </c>
      <c r="F31" s="7">
        <f t="shared" si="0"/>
        <v>5.0969642857142867</v>
      </c>
      <c r="G31" s="7">
        <f t="shared" si="0"/>
        <v>54.982142857142854</v>
      </c>
      <c r="H31" s="7">
        <f t="shared" si="0"/>
        <v>12.525</v>
      </c>
      <c r="I31" s="7">
        <f t="shared" si="0"/>
        <v>6.1821428571428561</v>
      </c>
      <c r="J31" s="7">
        <f t="shared" si="0"/>
        <v>18.571428571428573</v>
      </c>
      <c r="K31" s="7">
        <f t="shared" si="0"/>
        <v>16.860714285714288</v>
      </c>
      <c r="L31" s="7">
        <f t="shared" si="0"/>
        <v>4.0714285714285712</v>
      </c>
      <c r="M31" s="7">
        <f t="shared" si="0"/>
        <v>481.25</v>
      </c>
      <c r="N31" s="8">
        <f t="shared" si="0"/>
        <v>15.857142857142856</v>
      </c>
      <c r="O31" s="8">
        <f t="shared" si="0"/>
        <v>44.062499999999993</v>
      </c>
      <c r="P31" s="8">
        <f t="shared" si="0"/>
        <v>6.1107142857142867</v>
      </c>
      <c r="Q31" s="8">
        <f t="shared" si="0"/>
        <v>4280.1428571428569</v>
      </c>
      <c r="R31" s="8">
        <f t="shared" si="0"/>
        <v>0.48785714285714288</v>
      </c>
      <c r="S31" s="8">
        <f t="shared" si="0"/>
        <v>2.5953571428571425</v>
      </c>
      <c r="T31" s="8">
        <f t="shared" si="0"/>
        <v>86.928571428571431</v>
      </c>
      <c r="U31" s="8">
        <f t="shared" si="0"/>
        <v>10.519642857142856</v>
      </c>
      <c r="V31" s="8">
        <f t="shared" si="0"/>
        <v>0.19535714285714287</v>
      </c>
      <c r="W31" s="7">
        <f t="shared" si="0"/>
        <v>23.546428571428571</v>
      </c>
      <c r="X31" s="7">
        <f t="shared" si="0"/>
        <v>24.671428571428574</v>
      </c>
      <c r="Y31" s="8">
        <f t="shared" si="0"/>
        <v>141.41071428571428</v>
      </c>
    </row>
    <row r="32" spans="1:25" x14ac:dyDescent="0.2">
      <c r="A32" s="8" t="s">
        <v>31</v>
      </c>
      <c r="B32" s="8">
        <f t="shared" ref="B32:Y32" si="1">ABS(B31)</f>
        <v>18.107142857142858</v>
      </c>
      <c r="C32" s="8">
        <f t="shared" si="1"/>
        <v>1474.6860714285715</v>
      </c>
      <c r="D32" s="8">
        <f t="shared" si="1"/>
        <v>209</v>
      </c>
      <c r="E32" s="7">
        <f t="shared" si="1"/>
        <v>124.21428571428571</v>
      </c>
      <c r="F32" s="7">
        <f t="shared" si="1"/>
        <v>5.0969642857142867</v>
      </c>
      <c r="G32" s="7">
        <f t="shared" si="1"/>
        <v>54.982142857142854</v>
      </c>
      <c r="H32" s="7">
        <f t="shared" si="1"/>
        <v>12.525</v>
      </c>
      <c r="I32" s="7">
        <f t="shared" si="1"/>
        <v>6.1821428571428561</v>
      </c>
      <c r="J32" s="7">
        <f t="shared" si="1"/>
        <v>18.571428571428573</v>
      </c>
      <c r="K32" s="7">
        <f t="shared" si="1"/>
        <v>16.860714285714288</v>
      </c>
      <c r="L32" s="7">
        <f t="shared" si="1"/>
        <v>4.0714285714285712</v>
      </c>
      <c r="M32" s="7">
        <f t="shared" si="1"/>
        <v>481.25</v>
      </c>
      <c r="N32" s="8">
        <f t="shared" si="1"/>
        <v>15.857142857142856</v>
      </c>
      <c r="O32" s="8">
        <f t="shared" si="1"/>
        <v>44.062499999999993</v>
      </c>
      <c r="P32" s="8">
        <f t="shared" si="1"/>
        <v>6.1107142857142867</v>
      </c>
      <c r="Q32" s="8">
        <f t="shared" si="1"/>
        <v>4280.1428571428569</v>
      </c>
      <c r="R32" s="8">
        <f t="shared" si="1"/>
        <v>0.48785714285714288</v>
      </c>
      <c r="S32" s="8">
        <f t="shared" si="1"/>
        <v>2.5953571428571425</v>
      </c>
      <c r="T32" s="8">
        <f t="shared" si="1"/>
        <v>86.928571428571431</v>
      </c>
      <c r="U32" s="8">
        <f t="shared" si="1"/>
        <v>10.519642857142856</v>
      </c>
      <c r="V32" s="8">
        <f t="shared" si="1"/>
        <v>0.19535714285714287</v>
      </c>
      <c r="W32" s="7">
        <f t="shared" si="1"/>
        <v>23.546428571428571</v>
      </c>
      <c r="X32" s="7">
        <f t="shared" si="1"/>
        <v>24.671428571428574</v>
      </c>
      <c r="Y32" s="8">
        <f t="shared" si="1"/>
        <v>141.41071428571428</v>
      </c>
    </row>
    <row r="33" spans="1:30" x14ac:dyDescent="0.2">
      <c r="A33" s="8" t="s">
        <v>29</v>
      </c>
      <c r="B33" s="8">
        <f t="shared" ref="B33:Y33" si="2">STDEV(B3:B30)</f>
        <v>7.3552162680105004</v>
      </c>
      <c r="C33" s="8">
        <f t="shared" si="2"/>
        <v>2322.4774415861584</v>
      </c>
      <c r="D33" s="8">
        <f t="shared" si="2"/>
        <v>214.21225195793281</v>
      </c>
      <c r="E33" s="7">
        <f t="shared" si="2"/>
        <v>21.766330000556263</v>
      </c>
      <c r="F33" s="7">
        <f t="shared" si="2"/>
        <v>6.1627040330261869</v>
      </c>
      <c r="G33" s="7">
        <f t="shared" si="2"/>
        <v>28.19231644170457</v>
      </c>
      <c r="H33" s="7">
        <f t="shared" si="2"/>
        <v>14.580901384523019</v>
      </c>
      <c r="I33" s="7">
        <f t="shared" si="2"/>
        <v>3.1846918068726731</v>
      </c>
      <c r="J33" s="7">
        <f t="shared" si="2"/>
        <v>5.6544218778303739</v>
      </c>
      <c r="K33" s="7">
        <f t="shared" si="2"/>
        <v>6.0846095638893294</v>
      </c>
      <c r="L33" s="7">
        <f t="shared" si="2"/>
        <v>8.8482204589965594</v>
      </c>
      <c r="M33" s="7">
        <f t="shared" si="2"/>
        <v>114.54277059813201</v>
      </c>
      <c r="N33" s="8">
        <f t="shared" si="2"/>
        <v>10.948175175915841</v>
      </c>
      <c r="O33" s="8">
        <f t="shared" si="2"/>
        <v>49.770939432936551</v>
      </c>
      <c r="P33" s="8">
        <f t="shared" si="2"/>
        <v>4.5365461887598268</v>
      </c>
      <c r="Q33" s="8">
        <f t="shared" si="2"/>
        <v>4981.0348449879493</v>
      </c>
      <c r="R33" s="8">
        <f t="shared" si="2"/>
        <v>0.19969156110541969</v>
      </c>
      <c r="S33" s="8">
        <f t="shared" si="2"/>
        <v>0.54817868229699529</v>
      </c>
      <c r="T33" s="8">
        <f t="shared" si="2"/>
        <v>35.743871343551163</v>
      </c>
      <c r="U33" s="8">
        <f t="shared" si="2"/>
        <v>16.249558779113762</v>
      </c>
      <c r="V33" s="8">
        <f t="shared" si="2"/>
        <v>9.3748368592507264E-2</v>
      </c>
      <c r="W33" s="7">
        <f t="shared" si="2"/>
        <v>8.6611299469337162</v>
      </c>
      <c r="X33" s="7">
        <f t="shared" si="2"/>
        <v>8.2533430776668943</v>
      </c>
      <c r="Y33" s="8">
        <f t="shared" si="2"/>
        <v>92.842374741381164</v>
      </c>
    </row>
    <row r="34" spans="1:30" x14ac:dyDescent="0.2">
      <c r="A34" s="8" t="s">
        <v>30</v>
      </c>
      <c r="B34" s="8">
        <f t="shared" ref="B34:Y34" si="3">B33/B32*100</f>
        <v>40.620523768105329</v>
      </c>
      <c r="C34" s="8">
        <f t="shared" si="3"/>
        <v>157.48961671118971</v>
      </c>
      <c r="D34" s="8">
        <f t="shared" si="3"/>
        <v>102.49390045834106</v>
      </c>
      <c r="E34" s="7">
        <f t="shared" si="3"/>
        <v>17.52320989118963</v>
      </c>
      <c r="F34" s="7">
        <f t="shared" si="3"/>
        <v>120.90930380459881</v>
      </c>
      <c r="G34" s="7">
        <f t="shared" si="3"/>
        <v>51.275405025510103</v>
      </c>
      <c r="H34" s="7">
        <f t="shared" si="3"/>
        <v>116.41438231156103</v>
      </c>
      <c r="I34" s="7">
        <f t="shared" si="3"/>
        <v>51.514367759927701</v>
      </c>
      <c r="J34" s="7">
        <f t="shared" si="3"/>
        <v>30.446887034471242</v>
      </c>
      <c r="K34" s="7">
        <f t="shared" si="3"/>
        <v>36.087495824804321</v>
      </c>
      <c r="L34" s="7">
        <f t="shared" si="3"/>
        <v>217.32471302798567</v>
      </c>
      <c r="M34" s="7">
        <f t="shared" si="3"/>
        <v>23.801095189222234</v>
      </c>
      <c r="N34" s="8">
        <f t="shared" si="3"/>
        <v>69.04254615442423</v>
      </c>
      <c r="O34" s="8">
        <f t="shared" si="3"/>
        <v>112.95532353574254</v>
      </c>
      <c r="P34" s="8">
        <f t="shared" si="3"/>
        <v>74.239212907817148</v>
      </c>
      <c r="Q34" s="8">
        <f t="shared" si="3"/>
        <v>116.37543444783434</v>
      </c>
      <c r="R34" s="8">
        <f t="shared" si="3"/>
        <v>40.932384413995251</v>
      </c>
      <c r="S34" s="8">
        <f t="shared" si="3"/>
        <v>21.121512459496174</v>
      </c>
      <c r="T34" s="8">
        <f t="shared" si="3"/>
        <v>41.118668760042418</v>
      </c>
      <c r="U34" s="8">
        <f t="shared" si="3"/>
        <v>154.46873054326446</v>
      </c>
      <c r="V34" s="8">
        <f t="shared" si="3"/>
        <v>47.988195988851977</v>
      </c>
      <c r="W34" s="7">
        <f t="shared" si="3"/>
        <v>36.783200138653733</v>
      </c>
      <c r="X34" s="7">
        <f t="shared" si="3"/>
        <v>33.453040847520704</v>
      </c>
      <c r="Y34" s="8">
        <f t="shared" si="3"/>
        <v>65.654413253155013</v>
      </c>
    </row>
    <row r="35" spans="1:30" x14ac:dyDescent="0.2">
      <c r="A35" s="8" t="s">
        <v>33</v>
      </c>
      <c r="B35" s="8">
        <f t="shared" ref="B35:Y35" si="4">MAX(B3:B30)</f>
        <v>36</v>
      </c>
      <c r="C35" s="8">
        <f t="shared" si="4"/>
        <v>9264</v>
      </c>
      <c r="D35" s="8">
        <f t="shared" si="4"/>
        <v>828</v>
      </c>
      <c r="E35" s="7">
        <f t="shared" si="4"/>
        <v>165</v>
      </c>
      <c r="F35" s="7">
        <f t="shared" si="4"/>
        <v>24.61</v>
      </c>
      <c r="G35" s="7">
        <f t="shared" si="4"/>
        <v>100.8</v>
      </c>
      <c r="H35" s="7">
        <f t="shared" si="4"/>
        <v>62.5</v>
      </c>
      <c r="I35" s="7">
        <f t="shared" si="4"/>
        <v>17.5</v>
      </c>
      <c r="J35" s="7">
        <f t="shared" si="4"/>
        <v>31.6</v>
      </c>
      <c r="K35" s="7">
        <f t="shared" si="4"/>
        <v>34.4</v>
      </c>
      <c r="L35" s="7">
        <f t="shared" si="4"/>
        <v>33</v>
      </c>
      <c r="M35" s="7">
        <f t="shared" si="4"/>
        <v>689</v>
      </c>
      <c r="N35" s="8">
        <f t="shared" si="4"/>
        <v>47.2</v>
      </c>
      <c r="O35" s="8">
        <f t="shared" si="4"/>
        <v>209.4</v>
      </c>
      <c r="P35" s="8">
        <f t="shared" si="4"/>
        <v>19.5</v>
      </c>
      <c r="Q35" s="8">
        <f t="shared" si="4"/>
        <v>24378</v>
      </c>
      <c r="R35" s="8">
        <f t="shared" si="4"/>
        <v>0.83</v>
      </c>
      <c r="S35" s="8">
        <f t="shared" si="4"/>
        <v>4.0199999999999996</v>
      </c>
      <c r="T35" s="8">
        <f t="shared" si="4"/>
        <v>149</v>
      </c>
      <c r="U35" s="8">
        <f t="shared" si="4"/>
        <v>71.41</v>
      </c>
      <c r="V35" s="8">
        <f t="shared" si="4"/>
        <v>0.4</v>
      </c>
      <c r="W35" s="7">
        <f t="shared" si="4"/>
        <v>41.5</v>
      </c>
      <c r="X35" s="7">
        <f t="shared" si="4"/>
        <v>49.2</v>
      </c>
      <c r="Y35" s="8">
        <f t="shared" si="4"/>
        <v>444.2</v>
      </c>
    </row>
    <row r="36" spans="1:30" x14ac:dyDescent="0.2">
      <c r="A36" s="8" t="s">
        <v>34</v>
      </c>
      <c r="B36" s="8">
        <f t="shared" ref="B36:Y36" si="5">MIN(B3:B30)</f>
        <v>7</v>
      </c>
      <c r="C36" s="8">
        <f t="shared" si="5"/>
        <v>0</v>
      </c>
      <c r="D36" s="8">
        <f t="shared" si="5"/>
        <v>0</v>
      </c>
      <c r="E36" s="7">
        <f t="shared" si="5"/>
        <v>65.400000000000006</v>
      </c>
      <c r="F36" s="7">
        <f t="shared" si="5"/>
        <v>0.01</v>
      </c>
      <c r="G36" s="7">
        <f t="shared" si="5"/>
        <v>-15.7</v>
      </c>
      <c r="H36" s="7">
        <f t="shared" si="5"/>
        <v>2</v>
      </c>
      <c r="I36" s="7">
        <f t="shared" si="5"/>
        <v>1.8</v>
      </c>
      <c r="J36" s="7">
        <f t="shared" si="5"/>
        <v>9.5</v>
      </c>
      <c r="K36" s="7">
        <f t="shared" si="5"/>
        <v>7</v>
      </c>
      <c r="L36" s="7">
        <f t="shared" si="5"/>
        <v>-6</v>
      </c>
      <c r="M36" s="7">
        <f t="shared" si="5"/>
        <v>305</v>
      </c>
      <c r="N36" s="8">
        <f t="shared" si="5"/>
        <v>1</v>
      </c>
      <c r="O36" s="8">
        <f t="shared" si="5"/>
        <v>0.4</v>
      </c>
      <c r="P36" s="8">
        <f t="shared" si="5"/>
        <v>0.2</v>
      </c>
      <c r="Q36" s="8">
        <f t="shared" si="5"/>
        <v>214</v>
      </c>
      <c r="R36" s="8">
        <f t="shared" si="5"/>
        <v>0.22</v>
      </c>
      <c r="S36" s="8">
        <f t="shared" si="5"/>
        <v>1.63</v>
      </c>
      <c r="T36" s="8">
        <f t="shared" si="5"/>
        <v>31</v>
      </c>
      <c r="U36" s="8">
        <f t="shared" si="5"/>
        <v>0.17</v>
      </c>
      <c r="V36" s="8">
        <f t="shared" si="5"/>
        <v>0.02</v>
      </c>
      <c r="W36" s="7">
        <f t="shared" si="5"/>
        <v>9.5</v>
      </c>
      <c r="X36" s="7">
        <f t="shared" si="5"/>
        <v>14.4</v>
      </c>
      <c r="Y36" s="8">
        <f t="shared" si="5"/>
        <v>9.9</v>
      </c>
    </row>
    <row r="42" spans="1:30" x14ac:dyDescent="0.2">
      <c r="B42" s="8" t="s">
        <v>35</v>
      </c>
      <c r="C42" s="8" t="s">
        <v>36</v>
      </c>
      <c r="D42" s="8" t="s">
        <v>37</v>
      </c>
      <c r="E42" s="7" t="s">
        <v>38</v>
      </c>
      <c r="F42" s="7" t="s">
        <v>39</v>
      </c>
      <c r="G42" s="7" t="s">
        <v>40</v>
      </c>
      <c r="H42" s="7" t="s">
        <v>41</v>
      </c>
      <c r="I42" s="7" t="s">
        <v>42</v>
      </c>
      <c r="J42" s="7" t="s">
        <v>43</v>
      </c>
      <c r="K42" s="7" t="s">
        <v>44</v>
      </c>
      <c r="L42" s="7" t="s">
        <v>45</v>
      </c>
      <c r="M42" s="7" t="s">
        <v>46</v>
      </c>
      <c r="N42" s="8" t="s">
        <v>47</v>
      </c>
      <c r="O42" s="8" t="s">
        <v>48</v>
      </c>
      <c r="P42" s="8" t="s">
        <v>49</v>
      </c>
      <c r="Q42" s="8" t="s">
        <v>50</v>
      </c>
      <c r="R42" s="8" t="s">
        <v>51</v>
      </c>
      <c r="S42" s="8" t="s">
        <v>52</v>
      </c>
      <c r="T42" s="8" t="s">
        <v>53</v>
      </c>
      <c r="U42" s="8" t="s">
        <v>54</v>
      </c>
      <c r="V42" s="8" t="s">
        <v>55</v>
      </c>
      <c r="W42" s="7" t="s">
        <v>56</v>
      </c>
      <c r="X42" s="7" t="s">
        <v>135</v>
      </c>
      <c r="Y42" s="8" t="s">
        <v>136</v>
      </c>
      <c r="AB42" s="8">
        <f>'ranking-standaryzacja'!AC41</f>
        <v>24</v>
      </c>
    </row>
    <row r="43" spans="1:30" x14ac:dyDescent="0.2">
      <c r="B43" s="8" t="str">
        <f>B1</f>
        <v>X1</v>
      </c>
      <c r="C43" s="8" t="str">
        <f t="shared" ref="C43:Y43" si="6">C1</f>
        <v>X3</v>
      </c>
      <c r="D43" s="8" t="str">
        <f t="shared" si="6"/>
        <v>X5</v>
      </c>
      <c r="E43" s="7" t="str">
        <f t="shared" si="6"/>
        <v>X6</v>
      </c>
      <c r="F43" s="7" t="str">
        <f t="shared" si="6"/>
        <v>X7</v>
      </c>
      <c r="G43" s="7" t="str">
        <f t="shared" si="6"/>
        <v>X8</v>
      </c>
      <c r="H43" s="7" t="str">
        <f t="shared" si="6"/>
        <v>X10</v>
      </c>
      <c r="I43" s="7" t="str">
        <f t="shared" si="6"/>
        <v>X11</v>
      </c>
      <c r="J43" s="7" t="str">
        <f t="shared" si="6"/>
        <v>X12</v>
      </c>
      <c r="K43" s="7" t="str">
        <f t="shared" si="6"/>
        <v>X13</v>
      </c>
      <c r="L43" s="7" t="str">
        <f t="shared" si="6"/>
        <v>X14</v>
      </c>
      <c r="M43" s="7" t="str">
        <f t="shared" si="6"/>
        <v>X15</v>
      </c>
      <c r="N43" s="8" t="str">
        <f t="shared" si="6"/>
        <v>X16</v>
      </c>
      <c r="O43" s="8" t="str">
        <f t="shared" si="6"/>
        <v>X17</v>
      </c>
      <c r="P43" s="8" t="str">
        <f t="shared" si="6"/>
        <v>X18</v>
      </c>
      <c r="Q43" s="8" t="str">
        <f t="shared" si="6"/>
        <v>X19</v>
      </c>
      <c r="R43" s="8" t="str">
        <f t="shared" si="6"/>
        <v>X20</v>
      </c>
      <c r="S43" s="8" t="str">
        <f t="shared" si="6"/>
        <v>X21</v>
      </c>
      <c r="T43" s="8" t="str">
        <f t="shared" si="6"/>
        <v>X22</v>
      </c>
      <c r="U43" s="8" t="str">
        <f t="shared" si="6"/>
        <v>X23</v>
      </c>
      <c r="V43" s="8" t="str">
        <f t="shared" si="6"/>
        <v>X24</v>
      </c>
      <c r="W43" s="7" t="str">
        <f t="shared" si="6"/>
        <v>X25</v>
      </c>
      <c r="X43" s="7" t="str">
        <f t="shared" si="6"/>
        <v>X26</v>
      </c>
      <c r="Y43" s="8" t="str">
        <f t="shared" si="6"/>
        <v>X27</v>
      </c>
      <c r="AA43" s="8" t="s">
        <v>32</v>
      </c>
      <c r="AB43" s="8" t="s">
        <v>57</v>
      </c>
      <c r="AC43" s="8" t="s">
        <v>124</v>
      </c>
      <c r="AD43" s="8" t="s">
        <v>127</v>
      </c>
    </row>
    <row r="44" spans="1:30" x14ac:dyDescent="0.2">
      <c r="A44" s="8" t="str">
        <f>A3</f>
        <v>Austria</v>
      </c>
      <c r="B44" s="8">
        <f>(B3-$B$36)/($B$35-$B$36)</f>
        <v>0.27586206896551724</v>
      </c>
      <c r="C44" s="8">
        <f>(C3-$C$36)/($C$35-$C$36)</f>
        <v>7.1092400690846283E-2</v>
      </c>
      <c r="D44" s="8">
        <f>(D3-$D$36)/($D$35-$D$36)</f>
        <v>0.45410628019323673</v>
      </c>
      <c r="E44" s="7">
        <f>($E$35-E3)/($E$35-$E$36)</f>
        <v>0.37751004016064255</v>
      </c>
      <c r="F44" s="7">
        <f>($F$35-F3)/($F$35-$F$36)</f>
        <v>0.36829268292682926</v>
      </c>
      <c r="G44" s="7">
        <f>($G$35-G3)/($G$35-$G$36)</f>
        <v>0.32274678111587979</v>
      </c>
      <c r="H44" s="7">
        <f>($H$35-H3)/($H$35-$H$36)</f>
        <v>1</v>
      </c>
      <c r="I44" s="7">
        <f>($I$35-I3)/($I$35-$I$36)</f>
        <v>0.85987261146496818</v>
      </c>
      <c r="J44" s="7">
        <f>($J$35-J3)/($J$35-$J$36)</f>
        <v>0.47963800904977377</v>
      </c>
      <c r="K44" s="7">
        <f>($K$35-K3)/($K$35-$K$36)</f>
        <v>0.51459854014598538</v>
      </c>
      <c r="L44" s="7">
        <f>($L$35-L3)/($L$35-$L$36)</f>
        <v>0.82051282051282048</v>
      </c>
      <c r="M44" s="7">
        <f>($M$35-M3)/($M$35-$M$36)</f>
        <v>0.33072916666666669</v>
      </c>
      <c r="N44" s="8">
        <f>(N3-$N$36)/($N$35-$N$36)</f>
        <v>0.63203463203463195</v>
      </c>
      <c r="O44" s="8">
        <f>(O3-$O$36)/($O$35-$O$36)</f>
        <v>0.12392344497607656</v>
      </c>
      <c r="P44" s="8">
        <f>(P3-$P$36)/($P$35-$P$36)</f>
        <v>1</v>
      </c>
      <c r="Q44" s="8">
        <f>(Q3-$Q$36)/($Q$35-$Q$36)</f>
        <v>0.19251779506704189</v>
      </c>
      <c r="R44" s="8">
        <f>(R3-$R$36)/($R$35-$R$36)</f>
        <v>0.14754098360655737</v>
      </c>
      <c r="S44" s="8">
        <f>(S3-$S$36)/($S$35-$S$36)</f>
        <v>0.29707112970711297</v>
      </c>
      <c r="T44" s="8">
        <f>(T3-$T$36)/($T$35-$T$36)</f>
        <v>0.81355932203389836</v>
      </c>
      <c r="U44" s="8">
        <f>(U3-$U$36)/($U$35-$U$36)</f>
        <v>9.6715328467153291E-2</v>
      </c>
      <c r="V44" s="8">
        <f>(V3-$V$36)/($V$35-$V$36)</f>
        <v>0.31578947368421056</v>
      </c>
      <c r="W44" s="7">
        <f>($W$35-W3)/($W$35-$W$36)</f>
        <v>1</v>
      </c>
      <c r="X44" s="7">
        <f>($X$35-X3)/($X$35-$X$36)</f>
        <v>0.87068965517241381</v>
      </c>
      <c r="Y44" s="8">
        <f>(Y3-$Y$36)/($Y$35-$Y$36)</f>
        <v>0.36909970066774117</v>
      </c>
      <c r="AA44" s="8">
        <f t="shared" ref="AA44:AA71" si="7">SUM(B44:Y44)</f>
        <v>11.733902867310004</v>
      </c>
      <c r="AB44" s="8">
        <f>AA44/$AB$42</f>
        <v>0.48891261947125014</v>
      </c>
      <c r="AC44" s="8">
        <f>AB44-$AB$73</f>
        <v>0.17821385221280978</v>
      </c>
      <c r="AD44" s="8">
        <f>AC44/$AC$74</f>
        <v>0.55192339789538414</v>
      </c>
    </row>
    <row r="45" spans="1:30" x14ac:dyDescent="0.2">
      <c r="A45" s="8" t="str">
        <f t="shared" ref="A45:A71" si="8">A4</f>
        <v>Belgia</v>
      </c>
      <c r="B45" s="8">
        <f t="shared" ref="B45:B71" si="9">(B4-$B$36)/($B$35-$B$36)</f>
        <v>0.20689655172413793</v>
      </c>
      <c r="C45" s="8">
        <f t="shared" ref="C45:C71" si="10">(C4-$C$36)/($C$35-$C$36)</f>
        <v>4.5714594127806568E-3</v>
      </c>
      <c r="D45" s="8">
        <f t="shared" ref="D45:D71" si="11">(D4-$D$36)/($D$35-$D$36)</f>
        <v>0.18236714975845411</v>
      </c>
      <c r="E45" s="7">
        <f t="shared" ref="E45:E71" si="12">($E$35-E4)/($E$35-$E$36)</f>
        <v>0.55823293172690758</v>
      </c>
      <c r="F45" s="7">
        <f t="shared" ref="F45:F71" si="13">($F$35-F4)/($F$35-$F$36)</f>
        <v>0.98373983739837401</v>
      </c>
      <c r="G45" s="7">
        <f t="shared" ref="G45:G71" si="14">($G$35-G4)/($G$35-$G$36)</f>
        <v>0.19399141630901282</v>
      </c>
      <c r="H45" s="7">
        <f t="shared" ref="H45:H71" si="15">($H$35-H4)/($H$35-$H$36)</f>
        <v>0.94214876033057848</v>
      </c>
      <c r="I45" s="7">
        <f t="shared" ref="I45:I71" si="16">($I$35-I4)/($I$35-$I$36)</f>
        <v>0.85350318471337583</v>
      </c>
      <c r="J45" s="7">
        <f t="shared" ref="J45:J71" si="17">($J$35-J4)/($J$35-$J$36)</f>
        <v>0.57466063348416296</v>
      </c>
      <c r="K45" s="7">
        <f t="shared" ref="K45:K71" si="18">($K$35-K4)/($K$35-$K$36)</f>
        <v>0.70437956204379559</v>
      </c>
      <c r="L45" s="7">
        <f t="shared" ref="L45:L71" si="19">($L$35-L4)/($L$35-$L$36)</f>
        <v>0.71794871794871795</v>
      </c>
      <c r="M45" s="7">
        <f t="shared" ref="M45:M71" si="20">($M$35-M4)/($M$35-$M$36)</f>
        <v>0.60677083333333337</v>
      </c>
      <c r="N45" s="8">
        <f t="shared" ref="N45:N71" si="21">(N4-$N$36)/($N$35-$N$36)</f>
        <v>0.10173160173160173</v>
      </c>
      <c r="O45" s="8">
        <f t="shared" ref="O45:O71" si="22">(O4-$O$36)/($O$35-$O$36)</f>
        <v>4.2105263157894729E-2</v>
      </c>
      <c r="P45" s="8">
        <f t="shared" ref="P45:P71" si="23">(P4-$P$36)/($P$35-$P$36)</f>
        <v>0.17616580310880828</v>
      </c>
      <c r="Q45" s="8">
        <f t="shared" ref="Q45:Q71" si="24">(Q4-$Q$36)/($Q$35-$Q$36)</f>
        <v>1.3449759973514318E-2</v>
      </c>
      <c r="R45" s="8">
        <f t="shared" ref="R45:R71" si="25">(R4-$R$36)/($R$35-$R$36)</f>
        <v>9.8360655737704958E-2</v>
      </c>
      <c r="S45" s="8">
        <f t="shared" ref="S45:S71" si="26">(S4-$S$36)/($S$35-$S$36)</f>
        <v>0.24267782426778248</v>
      </c>
      <c r="T45" s="8">
        <f t="shared" ref="T45:T71" si="27">(T4-$T$36)/($T$35-$T$36)</f>
        <v>0.66101694915254239</v>
      </c>
      <c r="U45" s="8">
        <f t="shared" ref="U45:U71" si="28">(U4-$U$36)/($U$35-$U$36)</f>
        <v>0.15370578326782705</v>
      </c>
      <c r="V45" s="8">
        <f t="shared" ref="V45:V71" si="29">(V4-$V$36)/($V$35-$V$36)</f>
        <v>0.39473684210526322</v>
      </c>
      <c r="W45" s="7">
        <f t="shared" ref="W45:W71" si="30">($W$35-W4)/($W$35-$W$36)</f>
        <v>0.59687500000000004</v>
      </c>
      <c r="X45" s="7">
        <f t="shared" ref="X45:X71" si="31">($X$35-X4)/($X$35-$X$36)</f>
        <v>0.81609195402298851</v>
      </c>
      <c r="Y45" s="8">
        <f t="shared" ref="Y45:Y71" si="32">(Y4-$Y$36)/($Y$35-$Y$36)</f>
        <v>0.17821782178217818</v>
      </c>
      <c r="AA45" s="8">
        <f t="shared" si="7"/>
        <v>10.004346296491738</v>
      </c>
      <c r="AB45" s="8">
        <f t="shared" ref="AB45:AB71" si="33">AA45/$AB$42</f>
        <v>0.41684776235382243</v>
      </c>
      <c r="AC45" s="8">
        <f t="shared" ref="AC45:AC71" si="34">AB45-$AB$73</f>
        <v>0.10614899509538206</v>
      </c>
      <c r="AD45" s="8">
        <f t="shared" ref="AD45:AD71" si="35">AC45/$AC$74</f>
        <v>0.32874051780365837</v>
      </c>
    </row>
    <row r="46" spans="1:30" x14ac:dyDescent="0.2">
      <c r="A46" s="8" t="str">
        <f t="shared" si="8"/>
        <v>Bułgaria</v>
      </c>
      <c r="B46" s="8">
        <f t="shared" si="9"/>
        <v>0.93103448275862066</v>
      </c>
      <c r="C46" s="8">
        <f t="shared" si="10"/>
        <v>6.2607944732297069E-2</v>
      </c>
      <c r="D46" s="8">
        <f t="shared" si="11"/>
        <v>2.6570048309178744E-2</v>
      </c>
      <c r="E46" s="7">
        <f t="shared" si="12"/>
        <v>0.34236947791164657</v>
      </c>
      <c r="F46" s="7">
        <f t="shared" si="13"/>
        <v>0.87804878048780499</v>
      </c>
      <c r="G46" s="7">
        <f t="shared" si="14"/>
        <v>0.5253218884120171</v>
      </c>
      <c r="H46" s="7">
        <f t="shared" si="15"/>
        <v>0.16363636363636361</v>
      </c>
      <c r="I46" s="7">
        <f t="shared" si="16"/>
        <v>0.63694267515923575</v>
      </c>
      <c r="J46" s="7">
        <f t="shared" si="17"/>
        <v>0.84615384615384626</v>
      </c>
      <c r="K46" s="7">
        <f t="shared" si="18"/>
        <v>0.66058394160583933</v>
      </c>
      <c r="L46" s="7">
        <f t="shared" si="19"/>
        <v>0.97435897435897434</v>
      </c>
      <c r="M46" s="7">
        <f t="shared" si="20"/>
        <v>0.3515625</v>
      </c>
      <c r="N46" s="8">
        <f t="shared" si="21"/>
        <v>0.28354978354978355</v>
      </c>
      <c r="O46" s="8">
        <f t="shared" si="22"/>
        <v>0.1320574162679426</v>
      </c>
      <c r="P46" s="8">
        <f t="shared" si="23"/>
        <v>1.5544041450777202E-2</v>
      </c>
      <c r="Q46" s="8">
        <f t="shared" si="24"/>
        <v>9.8617778513491142E-2</v>
      </c>
      <c r="R46" s="8">
        <f t="shared" si="25"/>
        <v>0.95081967213114771</v>
      </c>
      <c r="S46" s="8">
        <f t="shared" si="26"/>
        <v>0.4686192468619248</v>
      </c>
      <c r="T46" s="8">
        <f t="shared" si="27"/>
        <v>0</v>
      </c>
      <c r="U46" s="8">
        <f t="shared" si="28"/>
        <v>2.5687815833801239E-2</v>
      </c>
      <c r="V46" s="8">
        <f t="shared" si="29"/>
        <v>0.5</v>
      </c>
      <c r="W46" s="7">
        <f t="shared" si="30"/>
        <v>0.61250000000000004</v>
      </c>
      <c r="X46" s="7">
        <f t="shared" si="31"/>
        <v>0</v>
      </c>
      <c r="Y46" s="8">
        <f t="shared" si="32"/>
        <v>0.27365876122495969</v>
      </c>
      <c r="AA46" s="8">
        <f t="shared" si="7"/>
        <v>9.7602454393596538</v>
      </c>
      <c r="AB46" s="8">
        <f t="shared" si="33"/>
        <v>0.40667689330665224</v>
      </c>
      <c r="AC46" s="8">
        <f t="shared" si="34"/>
        <v>9.5978126048211876E-2</v>
      </c>
      <c r="AD46" s="8">
        <f t="shared" si="35"/>
        <v>0.29724161615060457</v>
      </c>
    </row>
    <row r="47" spans="1:30" x14ac:dyDescent="0.2">
      <c r="A47" s="8" t="str">
        <f t="shared" si="8"/>
        <v>Chorwacja</v>
      </c>
      <c r="B47" s="8">
        <f t="shared" si="9"/>
        <v>0.27586206896551724</v>
      </c>
      <c r="C47" s="8">
        <f t="shared" si="10"/>
        <v>3.0116580310880828E-2</v>
      </c>
      <c r="D47" s="8">
        <f t="shared" si="11"/>
        <v>0.53140096618357491</v>
      </c>
      <c r="E47" s="7">
        <f t="shared" si="12"/>
        <v>0.68975903614457834</v>
      </c>
      <c r="F47" s="7">
        <f t="shared" si="13"/>
        <v>0.71788617886178874</v>
      </c>
      <c r="G47" s="7">
        <f t="shared" si="14"/>
        <v>0.46523605150214586</v>
      </c>
      <c r="H47" s="7">
        <f t="shared" si="15"/>
        <v>0.89586776859504136</v>
      </c>
      <c r="I47" s="7">
        <f t="shared" si="16"/>
        <v>0.54140127388535031</v>
      </c>
      <c r="J47" s="7">
        <f t="shared" si="17"/>
        <v>0.87782805429864252</v>
      </c>
      <c r="K47" s="7">
        <f t="shared" si="18"/>
        <v>0.87591240875912413</v>
      </c>
      <c r="L47" s="7">
        <f t="shared" si="19"/>
        <v>0.66666666666666663</v>
      </c>
      <c r="M47" s="7">
        <f t="shared" si="20"/>
        <v>0.80729166666666663</v>
      </c>
      <c r="N47" s="8">
        <f t="shared" si="21"/>
        <v>0.52164502164502169</v>
      </c>
      <c r="O47" s="8">
        <f t="shared" si="22"/>
        <v>0.15263157894736842</v>
      </c>
      <c r="P47" s="8">
        <f t="shared" si="23"/>
        <v>0.29015544041450775</v>
      </c>
      <c r="Q47" s="8">
        <f t="shared" si="24"/>
        <v>0.13205595100148981</v>
      </c>
      <c r="R47" s="8">
        <f t="shared" si="25"/>
        <v>0.90163934426229519</v>
      </c>
      <c r="S47" s="8">
        <f t="shared" si="26"/>
        <v>0.58577405857740594</v>
      </c>
      <c r="T47" s="8">
        <f t="shared" si="27"/>
        <v>0.47457627118644069</v>
      </c>
      <c r="U47" s="8">
        <f t="shared" si="28"/>
        <v>1.1650758001122965E-2</v>
      </c>
      <c r="V47" s="8">
        <f t="shared" si="29"/>
        <v>0.47368421052631582</v>
      </c>
      <c r="W47" s="7">
        <f t="shared" si="30"/>
        <v>0.28750000000000009</v>
      </c>
      <c r="X47" s="7">
        <f t="shared" si="31"/>
        <v>0.52011494252873558</v>
      </c>
      <c r="Y47" s="8">
        <f t="shared" si="32"/>
        <v>0.27365876122495969</v>
      </c>
      <c r="AA47" s="8">
        <f t="shared" si="7"/>
        <v>12.000315059155639</v>
      </c>
      <c r="AB47" s="8">
        <f t="shared" si="33"/>
        <v>0.5000131274648183</v>
      </c>
      <c r="AC47" s="8">
        <f t="shared" si="34"/>
        <v>0.18931436020637793</v>
      </c>
      <c r="AD47" s="8">
        <f t="shared" si="35"/>
        <v>0.58630136579239722</v>
      </c>
    </row>
    <row r="48" spans="1:30" x14ac:dyDescent="0.2">
      <c r="A48" s="8" t="str">
        <f t="shared" si="8"/>
        <v>Cypr</v>
      </c>
      <c r="B48" s="8">
        <f t="shared" si="9"/>
        <v>0.72413793103448276</v>
      </c>
      <c r="C48" s="8">
        <f t="shared" si="10"/>
        <v>2.8508203799654575E-3</v>
      </c>
      <c r="D48" s="8">
        <f t="shared" si="11"/>
        <v>0.27777777777777779</v>
      </c>
      <c r="E48" s="7">
        <f t="shared" si="12"/>
        <v>0.66666666666666674</v>
      </c>
      <c r="F48" s="7">
        <f t="shared" si="13"/>
        <v>0.75162601626016257</v>
      </c>
      <c r="G48" s="7">
        <f t="shared" si="14"/>
        <v>0</v>
      </c>
      <c r="H48" s="7">
        <f t="shared" si="15"/>
        <v>0.59669421487603314</v>
      </c>
      <c r="I48" s="7">
        <f t="shared" si="16"/>
        <v>0.87261146496815289</v>
      </c>
      <c r="J48" s="7">
        <f t="shared" si="17"/>
        <v>0.11764705882352947</v>
      </c>
      <c r="K48" s="7">
        <f t="shared" si="18"/>
        <v>0.24087591240875905</v>
      </c>
      <c r="L48" s="7">
        <f t="shared" si="19"/>
        <v>5.128205128205128E-2</v>
      </c>
      <c r="M48" s="7">
        <f t="shared" si="20"/>
        <v>0</v>
      </c>
      <c r="N48" s="8">
        <f t="shared" si="21"/>
        <v>0.10822510822510822</v>
      </c>
      <c r="O48" s="8">
        <f t="shared" si="22"/>
        <v>1</v>
      </c>
      <c r="P48" s="8">
        <f t="shared" si="23"/>
        <v>0.13471502590673573</v>
      </c>
      <c r="Q48" s="8">
        <f t="shared" si="24"/>
        <v>0.25004138387684161</v>
      </c>
      <c r="R48" s="8">
        <f t="shared" si="25"/>
        <v>0.22950819672131145</v>
      </c>
      <c r="S48" s="8">
        <f t="shared" si="26"/>
        <v>0.4769874476987449</v>
      </c>
      <c r="T48" s="8">
        <f t="shared" si="27"/>
        <v>0.26271186440677968</v>
      </c>
      <c r="U48" s="8">
        <f t="shared" si="28"/>
        <v>3.0039303761931504E-2</v>
      </c>
      <c r="V48" s="8">
        <f t="shared" si="29"/>
        <v>0.18421052631578946</v>
      </c>
      <c r="W48" s="7">
        <f t="shared" si="30"/>
        <v>0.77812499999999996</v>
      </c>
      <c r="X48" s="7">
        <f t="shared" si="31"/>
        <v>0.7068965517241379</v>
      </c>
      <c r="Y48" s="8">
        <f t="shared" si="32"/>
        <v>0.27365876122495969</v>
      </c>
      <c r="AA48" s="8">
        <f t="shared" si="7"/>
        <v>8.7372890843399222</v>
      </c>
      <c r="AB48" s="8">
        <f t="shared" si="33"/>
        <v>0.36405371184749674</v>
      </c>
      <c r="AC48" s="8">
        <f t="shared" si="34"/>
        <v>5.3354944589056374E-2</v>
      </c>
      <c r="AD48" s="8">
        <f t="shared" si="35"/>
        <v>0.16523879567424143</v>
      </c>
    </row>
    <row r="49" spans="1:30" x14ac:dyDescent="0.2">
      <c r="A49" s="8" t="str">
        <f t="shared" si="8"/>
        <v>Czechy</v>
      </c>
      <c r="B49" s="8">
        <f t="shared" si="9"/>
        <v>0.2413793103448276</v>
      </c>
      <c r="C49" s="8">
        <f t="shared" si="10"/>
        <v>8.1055699481865279E-2</v>
      </c>
      <c r="D49" s="8">
        <f t="shared" si="11"/>
        <v>1.2077294685990338E-2</v>
      </c>
      <c r="E49" s="7">
        <f t="shared" si="12"/>
        <v>0.18574297188755021</v>
      </c>
      <c r="F49" s="7">
        <f t="shared" si="13"/>
        <v>0.9459349593495936</v>
      </c>
      <c r="G49" s="7">
        <f t="shared" si="14"/>
        <v>0.64635193133047208</v>
      </c>
      <c r="H49" s="7">
        <f t="shared" si="15"/>
        <v>0.78016528925619844</v>
      </c>
      <c r="I49" s="7">
        <f t="shared" si="16"/>
        <v>0.85350318471337583</v>
      </c>
      <c r="J49" s="7">
        <f t="shared" si="17"/>
        <v>0.68325791855203621</v>
      </c>
      <c r="K49" s="7">
        <f t="shared" si="18"/>
        <v>0.67153284671532842</v>
      </c>
      <c r="L49" s="7">
        <f t="shared" si="19"/>
        <v>0.89743589743589747</v>
      </c>
      <c r="M49" s="7">
        <f t="shared" si="20"/>
        <v>0.96614583333333337</v>
      </c>
      <c r="N49" s="8">
        <f t="shared" si="21"/>
        <v>0.2056277056277056</v>
      </c>
      <c r="O49" s="8">
        <f t="shared" si="22"/>
        <v>3.7320574162679421E-2</v>
      </c>
      <c r="P49" s="8">
        <f t="shared" si="23"/>
        <v>0.63212435233160624</v>
      </c>
      <c r="Q49" s="8">
        <f t="shared" si="24"/>
        <v>0.37183413342161892</v>
      </c>
      <c r="R49" s="8">
        <f t="shared" si="25"/>
        <v>0.95081967213114771</v>
      </c>
      <c r="S49" s="8">
        <f t="shared" si="26"/>
        <v>0.27196652719665271</v>
      </c>
      <c r="T49" s="8">
        <f t="shared" si="27"/>
        <v>0.36440677966101692</v>
      </c>
      <c r="U49" s="8">
        <f t="shared" si="28"/>
        <v>0.11370016844469399</v>
      </c>
      <c r="V49" s="8">
        <f t="shared" si="29"/>
        <v>0.71052631578947356</v>
      </c>
      <c r="W49" s="7">
        <f t="shared" si="30"/>
        <v>0.72499999999999998</v>
      </c>
      <c r="X49" s="7">
        <f t="shared" si="31"/>
        <v>1</v>
      </c>
      <c r="Y49" s="8">
        <f t="shared" si="32"/>
        <v>0.27365876122495969</v>
      </c>
      <c r="AA49" s="8">
        <f t="shared" si="7"/>
        <v>12.621568127078024</v>
      </c>
      <c r="AB49" s="8">
        <f t="shared" si="33"/>
        <v>0.52589867196158435</v>
      </c>
      <c r="AC49" s="8">
        <f t="shared" si="34"/>
        <v>0.21519990470314398</v>
      </c>
      <c r="AD49" s="8">
        <f t="shared" si="35"/>
        <v>0.66646818502464744</v>
      </c>
    </row>
    <row r="50" spans="1:30" x14ac:dyDescent="0.2">
      <c r="A50" s="8" t="str">
        <f t="shared" si="8"/>
        <v>Dania</v>
      </c>
      <c r="B50" s="8">
        <f t="shared" si="9"/>
        <v>6.8965517241379309E-2</v>
      </c>
      <c r="C50" s="8">
        <f t="shared" si="10"/>
        <v>1.2981433506044906E-2</v>
      </c>
      <c r="D50" s="8">
        <f t="shared" si="11"/>
        <v>0.18236714975845411</v>
      </c>
      <c r="E50" s="7">
        <f t="shared" si="12"/>
        <v>0.38453815261044177</v>
      </c>
      <c r="F50" s="7">
        <f t="shared" si="13"/>
        <v>1</v>
      </c>
      <c r="G50" s="7">
        <f t="shared" si="14"/>
        <v>1</v>
      </c>
      <c r="H50" s="7">
        <f t="shared" si="15"/>
        <v>0.9867768595041323</v>
      </c>
      <c r="I50" s="7">
        <f t="shared" si="16"/>
        <v>0.68789808917197459</v>
      </c>
      <c r="J50" s="7">
        <f t="shared" si="17"/>
        <v>0.58371040723981904</v>
      </c>
      <c r="K50" s="7">
        <f t="shared" si="18"/>
        <v>0.48905109489051091</v>
      </c>
      <c r="L50" s="7">
        <f t="shared" si="19"/>
        <v>0.64102564102564108</v>
      </c>
      <c r="M50" s="7">
        <f t="shared" si="20"/>
        <v>0.46875</v>
      </c>
      <c r="N50" s="8">
        <f t="shared" si="21"/>
        <v>0.45670995670995673</v>
      </c>
      <c r="O50" s="8">
        <f t="shared" si="22"/>
        <v>1.5311004784688996E-2</v>
      </c>
      <c r="P50" s="8">
        <f t="shared" si="23"/>
        <v>0.30569948186528495</v>
      </c>
      <c r="Q50" s="8">
        <f t="shared" si="24"/>
        <v>5.3592120509849364E-2</v>
      </c>
      <c r="R50" s="8">
        <f t="shared" si="25"/>
        <v>0.35245901639344263</v>
      </c>
      <c r="S50" s="8">
        <f t="shared" si="26"/>
        <v>1</v>
      </c>
      <c r="T50" s="8">
        <f t="shared" si="27"/>
        <v>1</v>
      </c>
      <c r="U50" s="8">
        <f t="shared" si="28"/>
        <v>1.094890510948905E-2</v>
      </c>
      <c r="V50" s="8">
        <f t="shared" si="29"/>
        <v>0.10526315789473682</v>
      </c>
      <c r="W50" s="7">
        <f t="shared" si="30"/>
        <v>0.86250000000000004</v>
      </c>
      <c r="X50" s="7">
        <f t="shared" si="31"/>
        <v>0.88793103448275856</v>
      </c>
      <c r="Y50" s="8">
        <f t="shared" si="32"/>
        <v>0.27365876122495969</v>
      </c>
      <c r="AA50" s="8">
        <f t="shared" si="7"/>
        <v>11.830137783923565</v>
      </c>
      <c r="AB50" s="8">
        <f t="shared" si="33"/>
        <v>0.49292240766348189</v>
      </c>
      <c r="AC50" s="8">
        <f t="shared" si="34"/>
        <v>0.18222364040504152</v>
      </c>
      <c r="AD50" s="8">
        <f t="shared" si="35"/>
        <v>0.5643416016231988</v>
      </c>
    </row>
    <row r="51" spans="1:30" x14ac:dyDescent="0.2">
      <c r="A51" s="8" t="str">
        <f t="shared" si="8"/>
        <v>Estonia</v>
      </c>
      <c r="B51" s="8">
        <f t="shared" si="9"/>
        <v>0.37931034482758619</v>
      </c>
      <c r="C51" s="8">
        <f t="shared" si="10"/>
        <v>5.9217400690846293E-2</v>
      </c>
      <c r="D51" s="8">
        <f t="shared" si="11"/>
        <v>0.25966183574879226</v>
      </c>
      <c r="E51" s="7">
        <f t="shared" si="12"/>
        <v>0.70682730923694792</v>
      </c>
      <c r="F51" s="7">
        <f t="shared" si="13"/>
        <v>0.88475609756097573</v>
      </c>
      <c r="G51" s="7">
        <f t="shared" si="14"/>
        <v>0.74849785407725322</v>
      </c>
      <c r="H51" s="7">
        <f t="shared" si="15"/>
        <v>0</v>
      </c>
      <c r="I51" s="7">
        <f t="shared" si="16"/>
        <v>0</v>
      </c>
      <c r="J51" s="7">
        <f t="shared" si="17"/>
        <v>0.9321266968325792</v>
      </c>
      <c r="K51" s="7">
        <f t="shared" si="18"/>
        <v>0.3430656934306569</v>
      </c>
      <c r="L51" s="7">
        <f t="shared" si="19"/>
        <v>1</v>
      </c>
      <c r="M51" s="7">
        <f t="shared" si="20"/>
        <v>1</v>
      </c>
      <c r="N51" s="8">
        <f t="shared" si="21"/>
        <v>0.51082251082251084</v>
      </c>
      <c r="O51" s="8">
        <f t="shared" si="22"/>
        <v>4.784688995215311E-2</v>
      </c>
      <c r="P51" s="8">
        <f t="shared" si="23"/>
        <v>0.65284974093264259</v>
      </c>
      <c r="Q51" s="8">
        <f t="shared" si="24"/>
        <v>7.8836285383214702E-2</v>
      </c>
      <c r="R51" s="8">
        <f t="shared" si="25"/>
        <v>0.35245901639344263</v>
      </c>
      <c r="S51" s="8">
        <f t="shared" si="26"/>
        <v>0.54393305439330564</v>
      </c>
      <c r="T51" s="8">
        <f t="shared" si="27"/>
        <v>0.15254237288135594</v>
      </c>
      <c r="U51" s="8">
        <f t="shared" si="28"/>
        <v>0</v>
      </c>
      <c r="V51" s="8">
        <f t="shared" si="29"/>
        <v>0.39473684210526322</v>
      </c>
      <c r="W51" s="7">
        <f t="shared" si="30"/>
        <v>0.26875000000000004</v>
      </c>
      <c r="X51" s="7">
        <f t="shared" si="31"/>
        <v>0.79022988505747127</v>
      </c>
      <c r="Y51" s="8">
        <f t="shared" si="32"/>
        <v>0.27365876122495969</v>
      </c>
      <c r="AA51" s="8">
        <f t="shared" si="7"/>
        <v>10.380128591551959</v>
      </c>
      <c r="AB51" s="8">
        <f t="shared" si="33"/>
        <v>0.43250535798133161</v>
      </c>
      <c r="AC51" s="8">
        <f t="shared" si="34"/>
        <v>0.12180659072289124</v>
      </c>
      <c r="AD51" s="8">
        <f t="shared" si="35"/>
        <v>0.37723166074403647</v>
      </c>
    </row>
    <row r="52" spans="1:30" x14ac:dyDescent="0.2">
      <c r="A52" s="8" t="str">
        <f t="shared" si="8"/>
        <v>Finlandia</v>
      </c>
      <c r="B52" s="8">
        <f t="shared" si="9"/>
        <v>0.2413793103448276</v>
      </c>
      <c r="C52" s="8">
        <f t="shared" si="10"/>
        <v>0.46707685664939552</v>
      </c>
      <c r="D52" s="8">
        <f t="shared" si="11"/>
        <v>0.18236714975845411</v>
      </c>
      <c r="E52" s="7">
        <f t="shared" si="12"/>
        <v>0.53212851405622497</v>
      </c>
      <c r="F52" s="7">
        <f t="shared" si="13"/>
        <v>1</v>
      </c>
      <c r="G52" s="7">
        <f t="shared" si="14"/>
        <v>0.45493562231759654</v>
      </c>
      <c r="H52" s="7">
        <f t="shared" si="15"/>
        <v>0.82644628099173556</v>
      </c>
      <c r="I52" s="7">
        <f t="shared" si="16"/>
        <v>0.52229299363057324</v>
      </c>
      <c r="J52" s="7">
        <f t="shared" si="17"/>
        <v>0.84162895927601811</v>
      </c>
      <c r="K52" s="7">
        <f t="shared" si="18"/>
        <v>0</v>
      </c>
      <c r="L52" s="7">
        <f t="shared" si="19"/>
        <v>0.71794871794871795</v>
      </c>
      <c r="M52" s="7">
        <f t="shared" si="20"/>
        <v>0.5703125</v>
      </c>
      <c r="N52" s="8">
        <f t="shared" si="21"/>
        <v>0.67965367965367962</v>
      </c>
      <c r="O52" s="8">
        <f t="shared" si="22"/>
        <v>0.3114832535885167</v>
      </c>
      <c r="P52" s="8">
        <f t="shared" si="23"/>
        <v>0.37305699481865284</v>
      </c>
      <c r="Q52" s="8">
        <f t="shared" si="24"/>
        <v>0.13607018705512333</v>
      </c>
      <c r="R52" s="8">
        <f t="shared" si="25"/>
        <v>0.24590163934426229</v>
      </c>
      <c r="S52" s="8">
        <f t="shared" si="26"/>
        <v>0.43933054393305454</v>
      </c>
      <c r="T52" s="8">
        <f t="shared" si="27"/>
        <v>0.9152542372881356</v>
      </c>
      <c r="U52" s="8">
        <f t="shared" si="28"/>
        <v>0.14458169567658621</v>
      </c>
      <c r="V52" s="8">
        <f t="shared" si="29"/>
        <v>0.84210526315789469</v>
      </c>
      <c r="W52" s="7">
        <f t="shared" si="30"/>
        <v>0.62812500000000004</v>
      </c>
      <c r="X52" s="7">
        <f t="shared" si="31"/>
        <v>0.92816091954022995</v>
      </c>
      <c r="Y52" s="8">
        <f t="shared" si="32"/>
        <v>0.27365876122495969</v>
      </c>
      <c r="AA52" s="8">
        <f t="shared" si="7"/>
        <v>12.27389908025464</v>
      </c>
      <c r="AB52" s="8">
        <f t="shared" si="33"/>
        <v>0.51141246167727672</v>
      </c>
      <c r="AC52" s="8">
        <f t="shared" si="34"/>
        <v>0.20071369441883635</v>
      </c>
      <c r="AD52" s="8">
        <f t="shared" si="35"/>
        <v>0.62160479026903237</v>
      </c>
    </row>
    <row r="53" spans="1:30" x14ac:dyDescent="0.2">
      <c r="A53" s="8" t="str">
        <f t="shared" si="8"/>
        <v>Francja</v>
      </c>
      <c r="B53" s="8">
        <f t="shared" si="9"/>
        <v>0.20689655172413793</v>
      </c>
      <c r="C53" s="8">
        <f t="shared" si="10"/>
        <v>0.66709736614853188</v>
      </c>
      <c r="D53" s="8">
        <f t="shared" si="11"/>
        <v>0.89613526570048307</v>
      </c>
      <c r="E53" s="7">
        <f t="shared" si="12"/>
        <v>0.37449799196787148</v>
      </c>
      <c r="F53" s="7">
        <f t="shared" si="13"/>
        <v>0.86260162601626023</v>
      </c>
      <c r="G53" s="7">
        <f t="shared" si="14"/>
        <v>0.44549356223175962</v>
      </c>
      <c r="H53" s="7">
        <f t="shared" si="15"/>
        <v>0.9619834710743802</v>
      </c>
      <c r="I53" s="7">
        <f t="shared" si="16"/>
        <v>0.80254777070063699</v>
      </c>
      <c r="J53" s="7">
        <f t="shared" si="17"/>
        <v>0.59276018099547512</v>
      </c>
      <c r="K53" s="7">
        <f t="shared" si="18"/>
        <v>0.81386861313868608</v>
      </c>
      <c r="L53" s="7">
        <f t="shared" si="19"/>
        <v>0.82051282051282048</v>
      </c>
      <c r="M53" s="7">
        <f t="shared" si="20"/>
        <v>0.40364583333333331</v>
      </c>
      <c r="N53" s="8">
        <f t="shared" si="21"/>
        <v>0.25324675324675322</v>
      </c>
      <c r="O53" s="8">
        <f t="shared" si="22"/>
        <v>0.69904306220095691</v>
      </c>
      <c r="P53" s="8">
        <f t="shared" si="23"/>
        <v>0.13989637305699479</v>
      </c>
      <c r="Q53" s="8">
        <f t="shared" si="24"/>
        <v>0.25517298460519783</v>
      </c>
      <c r="R53" s="8">
        <f t="shared" si="25"/>
        <v>0.35245901639344263</v>
      </c>
      <c r="S53" s="8">
        <f t="shared" si="26"/>
        <v>0.10878661087866111</v>
      </c>
      <c r="T53" s="8">
        <f t="shared" si="27"/>
        <v>0.66101694915254239</v>
      </c>
      <c r="U53" s="8">
        <f t="shared" si="28"/>
        <v>0.65763615946097709</v>
      </c>
      <c r="V53" s="8">
        <f t="shared" si="29"/>
        <v>0.73684210526315785</v>
      </c>
      <c r="W53" s="7">
        <f t="shared" si="30"/>
        <v>0.56874999999999998</v>
      </c>
      <c r="X53" s="7">
        <f t="shared" si="31"/>
        <v>0.86206896551724133</v>
      </c>
      <c r="Y53" s="8">
        <f t="shared" si="32"/>
        <v>1</v>
      </c>
      <c r="AA53" s="8">
        <f t="shared" si="7"/>
        <v>14.142960033320302</v>
      </c>
      <c r="AB53" s="8">
        <f t="shared" si="33"/>
        <v>0.58929000138834586</v>
      </c>
      <c r="AC53" s="8">
        <f t="shared" si="34"/>
        <v>0.2785912341299055</v>
      </c>
      <c r="AD53" s="8">
        <f t="shared" si="35"/>
        <v>0.86278938845469733</v>
      </c>
    </row>
    <row r="54" spans="1:30" x14ac:dyDescent="0.2">
      <c r="A54" s="8" t="str">
        <f t="shared" si="8"/>
        <v>Grecja</v>
      </c>
      <c r="B54" s="8">
        <f t="shared" si="9"/>
        <v>0.68965517241379315</v>
      </c>
      <c r="C54" s="8">
        <f t="shared" si="10"/>
        <v>2.126511226252159E-2</v>
      </c>
      <c r="D54" s="8">
        <f t="shared" si="11"/>
        <v>0.38526570048309178</v>
      </c>
      <c r="E54" s="7">
        <f t="shared" si="12"/>
        <v>0.62048192771084343</v>
      </c>
      <c r="F54" s="7">
        <f t="shared" si="13"/>
        <v>0.61788617886178865</v>
      </c>
      <c r="G54" s="7">
        <f t="shared" si="14"/>
        <v>0.27210300429184553</v>
      </c>
      <c r="H54" s="7">
        <f t="shared" si="15"/>
        <v>0.6644628099173554</v>
      </c>
      <c r="I54" s="7">
        <f t="shared" si="16"/>
        <v>0.59235668789808926</v>
      </c>
      <c r="J54" s="7">
        <f t="shared" si="17"/>
        <v>0.38009049773755665</v>
      </c>
      <c r="K54" s="7">
        <f t="shared" si="18"/>
        <v>0.67518248175182483</v>
      </c>
      <c r="L54" s="7">
        <f t="shared" si="19"/>
        <v>0.79487179487179482</v>
      </c>
      <c r="M54" s="7">
        <f t="shared" si="20"/>
        <v>0.40885416666666669</v>
      </c>
      <c r="N54" s="8">
        <f t="shared" si="21"/>
        <v>0.19047619047619049</v>
      </c>
      <c r="O54" s="8">
        <f t="shared" si="22"/>
        <v>5.8373205741626792E-2</v>
      </c>
      <c r="P54" s="8">
        <f t="shared" si="23"/>
        <v>0.42487046632124359</v>
      </c>
      <c r="Q54" s="8">
        <f t="shared" si="24"/>
        <v>0</v>
      </c>
      <c r="R54" s="8">
        <f t="shared" si="25"/>
        <v>0.35245901639344263</v>
      </c>
      <c r="S54" s="8">
        <f t="shared" si="26"/>
        <v>0.42259414225941438</v>
      </c>
      <c r="T54" s="8">
        <f t="shared" si="27"/>
        <v>0.10169491525423729</v>
      </c>
      <c r="U54" s="8">
        <f t="shared" si="28"/>
        <v>1.1650758001122965E-2</v>
      </c>
      <c r="V54" s="8">
        <f t="shared" si="29"/>
        <v>0.31578947368421056</v>
      </c>
      <c r="W54" s="7">
        <f t="shared" si="30"/>
        <v>0.265625</v>
      </c>
      <c r="X54" s="7">
        <f t="shared" si="31"/>
        <v>0.61781609195402298</v>
      </c>
      <c r="Y54" s="8">
        <f t="shared" si="32"/>
        <v>0.27365876122495969</v>
      </c>
      <c r="AA54" s="8">
        <f t="shared" si="7"/>
        <v>9.1574835561776418</v>
      </c>
      <c r="AB54" s="8">
        <f t="shared" si="33"/>
        <v>0.38156181484073509</v>
      </c>
      <c r="AC54" s="8">
        <f t="shared" si="34"/>
        <v>7.0863047582294725E-2</v>
      </c>
      <c r="AD54" s="8">
        <f t="shared" si="35"/>
        <v>0.21946090902147697</v>
      </c>
    </row>
    <row r="55" spans="1:30" x14ac:dyDescent="0.2">
      <c r="A55" s="8" t="str">
        <f t="shared" si="8"/>
        <v>Hiszpania</v>
      </c>
      <c r="B55" s="8">
        <f t="shared" si="9"/>
        <v>0.68965517241379315</v>
      </c>
      <c r="C55" s="8">
        <f t="shared" si="10"/>
        <v>0.58974848877374786</v>
      </c>
      <c r="D55" s="8">
        <f t="shared" si="11"/>
        <v>8.4541062801932368E-2</v>
      </c>
      <c r="E55" s="7">
        <f t="shared" si="12"/>
        <v>0.19076305220883535</v>
      </c>
      <c r="F55" s="7">
        <f t="shared" si="13"/>
        <v>0.64065040650406513</v>
      </c>
      <c r="G55" s="7">
        <f t="shared" si="14"/>
        <v>0.20686695278969952</v>
      </c>
      <c r="H55" s="7">
        <f t="shared" si="15"/>
        <v>0.88264462809917354</v>
      </c>
      <c r="I55" s="7">
        <f t="shared" si="16"/>
        <v>0.85987261146496818</v>
      </c>
      <c r="J55" s="7">
        <f t="shared" si="17"/>
        <v>0.59728506787330327</v>
      </c>
      <c r="K55" s="7">
        <f t="shared" si="18"/>
        <v>0.7956204379562043</v>
      </c>
      <c r="L55" s="7">
        <f t="shared" si="19"/>
        <v>0.84615384615384615</v>
      </c>
      <c r="M55" s="7">
        <f t="shared" si="20"/>
        <v>0.46614583333333331</v>
      </c>
      <c r="N55" s="8">
        <f t="shared" si="21"/>
        <v>0.27705627705627706</v>
      </c>
      <c r="O55" s="8">
        <f t="shared" si="22"/>
        <v>0.55358851674641141</v>
      </c>
      <c r="P55" s="8">
        <f t="shared" si="23"/>
        <v>0.33678756476683935</v>
      </c>
      <c r="Q55" s="8">
        <f t="shared" si="24"/>
        <v>0.12274457871213375</v>
      </c>
      <c r="R55" s="8">
        <f t="shared" si="25"/>
        <v>1.6393442622950834E-2</v>
      </c>
      <c r="S55" s="8">
        <f t="shared" si="26"/>
        <v>0</v>
      </c>
      <c r="T55" s="8">
        <f t="shared" si="27"/>
        <v>0.6271186440677966</v>
      </c>
      <c r="U55" s="8">
        <f t="shared" si="28"/>
        <v>0.15679393599101629</v>
      </c>
      <c r="V55" s="8">
        <f t="shared" si="29"/>
        <v>0.65789473684210531</v>
      </c>
      <c r="W55" s="7">
        <f t="shared" si="30"/>
        <v>0</v>
      </c>
      <c r="X55" s="7">
        <f t="shared" si="31"/>
        <v>0.6637931034482758</v>
      </c>
      <c r="Y55" s="8">
        <f t="shared" si="32"/>
        <v>0.27365876122495969</v>
      </c>
      <c r="AA55" s="8">
        <f t="shared" si="7"/>
        <v>10.535777121851666</v>
      </c>
      <c r="AB55" s="8">
        <f t="shared" si="33"/>
        <v>0.43899071341048607</v>
      </c>
      <c r="AC55" s="8">
        <f t="shared" si="34"/>
        <v>0.1282919461520457</v>
      </c>
      <c r="AD55" s="8">
        <f t="shared" si="35"/>
        <v>0.39731662810529367</v>
      </c>
    </row>
    <row r="56" spans="1:30" x14ac:dyDescent="0.2">
      <c r="A56" s="8" t="str">
        <f t="shared" si="8"/>
        <v>Holandia</v>
      </c>
      <c r="B56" s="8">
        <f t="shared" si="9"/>
        <v>0.2413793103448276</v>
      </c>
      <c r="C56" s="8">
        <f t="shared" si="10"/>
        <v>9.7150259067357511E-3</v>
      </c>
      <c r="D56" s="8">
        <f t="shared" si="11"/>
        <v>2.4154589371980675E-3</v>
      </c>
      <c r="E56" s="7">
        <f t="shared" si="12"/>
        <v>0.44578313253012058</v>
      </c>
      <c r="F56" s="7">
        <f t="shared" si="13"/>
        <v>1</v>
      </c>
      <c r="G56" s="7">
        <f t="shared" si="14"/>
        <v>0.6085836909871245</v>
      </c>
      <c r="H56" s="7">
        <f t="shared" si="15"/>
        <v>1</v>
      </c>
      <c r="I56" s="7">
        <f t="shared" si="16"/>
        <v>1</v>
      </c>
      <c r="J56" s="7">
        <f t="shared" si="17"/>
        <v>0.36199095022624433</v>
      </c>
      <c r="K56" s="7">
        <f t="shared" si="18"/>
        <v>0.83941605839416067</v>
      </c>
      <c r="L56" s="7">
        <f t="shared" si="19"/>
        <v>0.53846153846153844</v>
      </c>
      <c r="M56" s="7">
        <f t="shared" si="20"/>
        <v>0.30729166666666669</v>
      </c>
      <c r="N56" s="8">
        <f t="shared" si="21"/>
        <v>6.2770562770562768E-2</v>
      </c>
      <c r="O56" s="8">
        <f t="shared" si="22"/>
        <v>0</v>
      </c>
      <c r="P56" s="8">
        <f t="shared" si="23"/>
        <v>0.11917098445595854</v>
      </c>
      <c r="Q56" s="8">
        <f t="shared" si="24"/>
        <v>0.12932461512994536</v>
      </c>
      <c r="R56" s="8">
        <f t="shared" si="25"/>
        <v>0.35245901639344263</v>
      </c>
      <c r="S56" s="8">
        <f t="shared" si="26"/>
        <v>0.79497907949790803</v>
      </c>
      <c r="T56" s="8">
        <f t="shared" si="27"/>
        <v>0.72881355932203384</v>
      </c>
      <c r="U56" s="8">
        <f t="shared" si="28"/>
        <v>0.11187535092644584</v>
      </c>
      <c r="V56" s="8">
        <f t="shared" si="29"/>
        <v>0.47368421052631582</v>
      </c>
      <c r="W56" s="7">
        <f t="shared" si="30"/>
        <v>0.95</v>
      </c>
      <c r="X56" s="7">
        <f t="shared" si="31"/>
        <v>0.97988505747126431</v>
      </c>
      <c r="Y56" s="8">
        <f t="shared" si="32"/>
        <v>0.27365876122495969</v>
      </c>
      <c r="AA56" s="8">
        <f t="shared" si="7"/>
        <v>11.331658030173454</v>
      </c>
      <c r="AB56" s="8">
        <f t="shared" si="33"/>
        <v>0.4721524179238939</v>
      </c>
      <c r="AC56" s="8">
        <f t="shared" si="34"/>
        <v>0.16145365066545353</v>
      </c>
      <c r="AD56" s="8">
        <f t="shared" si="35"/>
        <v>0.50001751475234846</v>
      </c>
    </row>
    <row r="57" spans="1:30" x14ac:dyDescent="0.2">
      <c r="A57" s="8" t="str">
        <f>A16</f>
        <v>Irlandia</v>
      </c>
      <c r="B57" s="8">
        <f t="shared" si="9"/>
        <v>0.20689655172413793</v>
      </c>
      <c r="C57" s="8">
        <f t="shared" si="10"/>
        <v>6.9840241796200343E-4</v>
      </c>
      <c r="D57" s="8">
        <f t="shared" si="11"/>
        <v>0.1111111111111111</v>
      </c>
      <c r="E57" s="7">
        <f t="shared" si="12"/>
        <v>0</v>
      </c>
      <c r="F57" s="7">
        <f t="shared" si="13"/>
        <v>0.97276422764227655</v>
      </c>
      <c r="G57" s="7">
        <f t="shared" si="14"/>
        <v>0.12188841201716741</v>
      </c>
      <c r="H57" s="7">
        <f t="shared" si="15"/>
        <v>0.9305785123966942</v>
      </c>
      <c r="I57" s="7">
        <f t="shared" si="16"/>
        <v>0.74522292993630568</v>
      </c>
      <c r="J57" s="7">
        <f t="shared" si="17"/>
        <v>1</v>
      </c>
      <c r="K57" s="7">
        <f t="shared" si="18"/>
        <v>0.41240875912408753</v>
      </c>
      <c r="L57" s="7">
        <f t="shared" si="19"/>
        <v>0.79487179487179482</v>
      </c>
      <c r="M57" s="7">
        <f t="shared" si="20"/>
        <v>0.16927083333333334</v>
      </c>
      <c r="N57" s="8">
        <f t="shared" si="21"/>
        <v>0.10173160173160173</v>
      </c>
      <c r="O57" s="8">
        <f t="shared" si="22"/>
        <v>5.2153110047846889E-2</v>
      </c>
      <c r="P57" s="8">
        <f t="shared" si="23"/>
        <v>4.6632124352331612E-2</v>
      </c>
      <c r="Q57" s="8">
        <f t="shared" si="24"/>
        <v>4.7177619599404075E-3</v>
      </c>
      <c r="R57" s="8">
        <f t="shared" si="25"/>
        <v>0.35245901639344263</v>
      </c>
      <c r="S57" s="8">
        <f t="shared" si="26"/>
        <v>0.3430962343096236</v>
      </c>
      <c r="T57" s="8">
        <f t="shared" si="27"/>
        <v>0.5847457627118644</v>
      </c>
      <c r="U57" s="8">
        <f t="shared" si="28"/>
        <v>1.9792251544076364E-2</v>
      </c>
      <c r="V57" s="8">
        <f t="shared" si="29"/>
        <v>0.15789473684210525</v>
      </c>
      <c r="W57" s="7">
        <f t="shared" si="30"/>
        <v>0.41874999999999996</v>
      </c>
      <c r="X57" s="7">
        <f t="shared" si="31"/>
        <v>0.62931034482758619</v>
      </c>
      <c r="Y57" s="8">
        <f t="shared" si="32"/>
        <v>0.27365876122495969</v>
      </c>
      <c r="AA57" s="8">
        <f t="shared" si="7"/>
        <v>8.4506532405202481</v>
      </c>
      <c r="AB57" s="8">
        <f t="shared" si="33"/>
        <v>0.35211055168834365</v>
      </c>
      <c r="AC57" s="8">
        <f t="shared" si="34"/>
        <v>4.1411784429903287E-2</v>
      </c>
      <c r="AD57" s="8">
        <f t="shared" si="35"/>
        <v>0.12825115720056535</v>
      </c>
    </row>
    <row r="58" spans="1:30" x14ac:dyDescent="0.2">
      <c r="A58" s="8" t="str">
        <f t="shared" si="8"/>
        <v>Litwa</v>
      </c>
      <c r="B58" s="8">
        <f t="shared" si="9"/>
        <v>0.17241379310344829</v>
      </c>
      <c r="C58" s="8">
        <f t="shared" si="10"/>
        <v>4.0479274611398962E-2</v>
      </c>
      <c r="D58" s="8">
        <f t="shared" si="11"/>
        <v>0.19806763285024154</v>
      </c>
      <c r="E58" s="7">
        <f t="shared" si="12"/>
        <v>0.49196787148594379</v>
      </c>
      <c r="F58" s="7">
        <f t="shared" si="13"/>
        <v>0.99959349593495939</v>
      </c>
      <c r="G58" s="7">
        <f t="shared" si="14"/>
        <v>0.1630901287553648</v>
      </c>
      <c r="H58" s="7">
        <f t="shared" si="15"/>
        <v>0.91404958677685944</v>
      </c>
      <c r="I58" s="7">
        <f t="shared" si="16"/>
        <v>0.57324840764331209</v>
      </c>
      <c r="J58" s="7">
        <f t="shared" si="17"/>
        <v>0.80542986425339369</v>
      </c>
      <c r="K58" s="7">
        <f t="shared" si="18"/>
        <v>0.8029197080291971</v>
      </c>
      <c r="L58" s="7">
        <f t="shared" si="19"/>
        <v>0.69230769230769229</v>
      </c>
      <c r="M58" s="7">
        <f t="shared" si="20"/>
        <v>0.7421875</v>
      </c>
      <c r="N58" s="8">
        <f t="shared" si="21"/>
        <v>0.40259740259740262</v>
      </c>
      <c r="O58" s="8">
        <f t="shared" si="22"/>
        <v>4.5454545454545456E-2</v>
      </c>
      <c r="P58" s="8">
        <f t="shared" si="23"/>
        <v>0.25906735751295334</v>
      </c>
      <c r="Q58" s="8">
        <f t="shared" si="24"/>
        <v>2.1023009435523921E-2</v>
      </c>
      <c r="R58" s="8">
        <f t="shared" si="25"/>
        <v>0.19672131147540989</v>
      </c>
      <c r="S58" s="8">
        <f t="shared" si="26"/>
        <v>8.3682008368200916E-2</v>
      </c>
      <c r="T58" s="8">
        <f t="shared" si="27"/>
        <v>0.13559322033898305</v>
      </c>
      <c r="U58" s="8">
        <f t="shared" si="28"/>
        <v>2.5687815833801239E-2</v>
      </c>
      <c r="V58" s="8">
        <f t="shared" si="29"/>
        <v>0.31578947368421056</v>
      </c>
      <c r="W58" s="7">
        <f t="shared" si="30"/>
        <v>0.18124999999999991</v>
      </c>
      <c r="X58" s="7">
        <f t="shared" si="31"/>
        <v>0.43678160919540232</v>
      </c>
      <c r="Y58" s="8">
        <f t="shared" si="32"/>
        <v>4.9965461662445317E-2</v>
      </c>
      <c r="AA58" s="8">
        <f t="shared" si="7"/>
        <v>8.7493681713106888</v>
      </c>
      <c r="AB58" s="8">
        <f t="shared" si="33"/>
        <v>0.36455700713794537</v>
      </c>
      <c r="AC58" s="8">
        <f t="shared" si="34"/>
        <v>5.3858239879504999E-2</v>
      </c>
      <c r="AD58" s="8">
        <f t="shared" si="35"/>
        <v>0.16679748734382863</v>
      </c>
    </row>
    <row r="59" spans="1:30" x14ac:dyDescent="0.2">
      <c r="A59" s="8" t="str">
        <f t="shared" si="8"/>
        <v>Luksemburg</v>
      </c>
      <c r="B59" s="8">
        <f t="shared" si="9"/>
        <v>0.37931034482758619</v>
      </c>
      <c r="C59" s="8">
        <f t="shared" si="10"/>
        <v>2.158894645941278E-4</v>
      </c>
      <c r="D59" s="8">
        <f t="shared" si="11"/>
        <v>0.16666666666666666</v>
      </c>
      <c r="E59" s="7">
        <f t="shared" si="12"/>
        <v>0.31827309236947782</v>
      </c>
      <c r="F59" s="7">
        <f t="shared" si="13"/>
        <v>0.89146341463414636</v>
      </c>
      <c r="G59" s="7">
        <f t="shared" si="14"/>
        <v>3.1759656652360538E-2</v>
      </c>
      <c r="H59" s="7">
        <f t="shared" si="15"/>
        <v>0.97851239669421497</v>
      </c>
      <c r="I59" s="7">
        <f t="shared" si="16"/>
        <v>0.80891719745222934</v>
      </c>
      <c r="J59" s="7">
        <f t="shared" si="17"/>
        <v>0.67420814479638014</v>
      </c>
      <c r="K59" s="7">
        <f t="shared" si="18"/>
        <v>0.46715328467153278</v>
      </c>
      <c r="L59" s="7">
        <f t="shared" si="19"/>
        <v>0.74358974358974361</v>
      </c>
      <c r="M59" s="7">
        <f t="shared" si="20"/>
        <v>2.6041666666666668E-2</v>
      </c>
      <c r="N59" s="8">
        <f t="shared" si="21"/>
        <v>4.1125541125541121E-2</v>
      </c>
      <c r="O59" s="8">
        <f t="shared" si="22"/>
        <v>3.3492822966507182E-3</v>
      </c>
      <c r="P59" s="8">
        <f t="shared" si="23"/>
        <v>0.13471502590673573</v>
      </c>
      <c r="Q59" s="8">
        <f t="shared" si="24"/>
        <v>1</v>
      </c>
      <c r="R59" s="8">
        <f t="shared" si="25"/>
        <v>0.35245901639344263</v>
      </c>
      <c r="S59" s="8">
        <f t="shared" si="26"/>
        <v>0.31799163179916334</v>
      </c>
      <c r="T59" s="8">
        <f t="shared" si="27"/>
        <v>0.68644067796610164</v>
      </c>
      <c r="U59" s="8">
        <f t="shared" si="28"/>
        <v>2.0634475014037059E-2</v>
      </c>
      <c r="V59" s="8">
        <f t="shared" si="29"/>
        <v>0.78947368421052633</v>
      </c>
      <c r="W59" s="7">
        <f t="shared" si="30"/>
        <v>0.80312499999999998</v>
      </c>
      <c r="X59" s="7">
        <f t="shared" si="31"/>
        <v>0.92241379310344818</v>
      </c>
      <c r="Y59" s="8">
        <f t="shared" si="32"/>
        <v>0</v>
      </c>
      <c r="AA59" s="8">
        <f t="shared" si="7"/>
        <v>10.557839626301245</v>
      </c>
      <c r="AB59" s="8">
        <f t="shared" si="33"/>
        <v>0.43990998442921853</v>
      </c>
      <c r="AC59" s="8">
        <f t="shared" si="34"/>
        <v>0.12921121717077816</v>
      </c>
      <c r="AD59" s="8">
        <f t="shared" si="35"/>
        <v>0.40016358516247974</v>
      </c>
    </row>
    <row r="60" spans="1:30" x14ac:dyDescent="0.2">
      <c r="A60" s="8" t="str">
        <f t="shared" si="8"/>
        <v>Łotwa</v>
      </c>
      <c r="B60" s="8">
        <f t="shared" si="9"/>
        <v>0.13793103448275862</v>
      </c>
      <c r="C60" s="8">
        <f t="shared" si="10"/>
        <v>5.7295984455958543E-2</v>
      </c>
      <c r="D60" s="8">
        <f t="shared" si="11"/>
        <v>1.2077294685990338E-3</v>
      </c>
      <c r="E60" s="7">
        <f t="shared" si="12"/>
        <v>0.2841365461847391</v>
      </c>
      <c r="F60" s="7">
        <f t="shared" si="13"/>
        <v>1</v>
      </c>
      <c r="G60" s="7">
        <f t="shared" si="14"/>
        <v>0.47467811158798279</v>
      </c>
      <c r="H60" s="7">
        <f t="shared" si="15"/>
        <v>0.99834710743801647</v>
      </c>
      <c r="I60" s="7">
        <f t="shared" si="16"/>
        <v>0.43949044585987268</v>
      </c>
      <c r="J60" s="7">
        <f t="shared" si="17"/>
        <v>0.63800904977375572</v>
      </c>
      <c r="K60" s="7">
        <f t="shared" si="18"/>
        <v>0.61313868613138678</v>
      </c>
      <c r="L60" s="7">
        <f t="shared" si="19"/>
        <v>0.79487179487179482</v>
      </c>
      <c r="M60" s="7">
        <f t="shared" si="20"/>
        <v>0.95052083333333337</v>
      </c>
      <c r="N60" s="8">
        <f t="shared" si="21"/>
        <v>0.63636363636363624</v>
      </c>
      <c r="O60" s="8">
        <f t="shared" si="22"/>
        <v>0.1229665071770335</v>
      </c>
      <c r="P60" s="8">
        <f t="shared" si="23"/>
        <v>0.46632124352331605</v>
      </c>
      <c r="Q60" s="8">
        <f t="shared" si="24"/>
        <v>3.7162721403741106E-2</v>
      </c>
      <c r="R60" s="8">
        <f t="shared" si="25"/>
        <v>6.5573770491803296E-2</v>
      </c>
      <c r="S60" s="8">
        <f t="shared" si="26"/>
        <v>0.56485355648535573</v>
      </c>
      <c r="T60" s="8">
        <f t="shared" si="27"/>
        <v>0.16949152542372881</v>
      </c>
      <c r="U60" s="8">
        <f t="shared" si="28"/>
        <v>2.5687815833801239E-2</v>
      </c>
      <c r="V60" s="8">
        <f t="shared" si="29"/>
        <v>0.31578947368421056</v>
      </c>
      <c r="W60" s="7">
        <f t="shared" si="30"/>
        <v>0.16562499999999991</v>
      </c>
      <c r="X60" s="7">
        <f t="shared" si="31"/>
        <v>0.31609195402298845</v>
      </c>
      <c r="Y60" s="8">
        <f t="shared" si="32"/>
        <v>3.7992171310154269E-2</v>
      </c>
      <c r="AA60" s="8">
        <f t="shared" si="7"/>
        <v>9.3135466993079685</v>
      </c>
      <c r="AB60" s="8">
        <f t="shared" si="33"/>
        <v>0.38806444580449867</v>
      </c>
      <c r="AC60" s="8">
        <f t="shared" si="34"/>
        <v>7.7365678546058303E-2</v>
      </c>
      <c r="AD60" s="8">
        <f t="shared" si="35"/>
        <v>0.23959937823819347</v>
      </c>
    </row>
    <row r="61" spans="1:30" x14ac:dyDescent="0.2">
      <c r="A61" s="8" t="str">
        <f t="shared" si="8"/>
        <v>Malta</v>
      </c>
      <c r="B61" s="8">
        <f t="shared" si="9"/>
        <v>0.20689655172413793</v>
      </c>
      <c r="C61" s="8">
        <f t="shared" si="10"/>
        <v>5.8171416234887738E-2</v>
      </c>
      <c r="D61" s="8">
        <f t="shared" si="11"/>
        <v>0.18236714975845411</v>
      </c>
      <c r="E61" s="7">
        <f t="shared" si="12"/>
        <v>0.10441767068273099</v>
      </c>
      <c r="F61" s="7">
        <f t="shared" si="13"/>
        <v>0.53861788617886186</v>
      </c>
      <c r="G61" s="7">
        <f t="shared" si="14"/>
        <v>1.545064377682401E-2</v>
      </c>
      <c r="H61" s="7">
        <f t="shared" si="15"/>
        <v>0.71074380165289253</v>
      </c>
      <c r="I61" s="7">
        <f t="shared" si="16"/>
        <v>0.91719745222929938</v>
      </c>
      <c r="J61" s="7">
        <f t="shared" si="17"/>
        <v>0.18552036199095029</v>
      </c>
      <c r="K61" s="7">
        <f t="shared" si="18"/>
        <v>1</v>
      </c>
      <c r="L61" s="7">
        <f t="shared" si="19"/>
        <v>0</v>
      </c>
      <c r="M61" s="7">
        <f t="shared" si="20"/>
        <v>0.22916666666666666</v>
      </c>
      <c r="N61" s="8">
        <f t="shared" si="21"/>
        <v>0</v>
      </c>
      <c r="O61" s="8">
        <f t="shared" si="22"/>
        <v>0.12799043062200957</v>
      </c>
      <c r="P61" s="8">
        <f t="shared" si="23"/>
        <v>0</v>
      </c>
      <c r="Q61" s="8">
        <f t="shared" si="24"/>
        <v>2.6485681178612813E-2</v>
      </c>
      <c r="R61" s="8">
        <f t="shared" si="25"/>
        <v>0.35245901639344263</v>
      </c>
      <c r="S61" s="8">
        <f t="shared" si="26"/>
        <v>0.52719665271966543</v>
      </c>
      <c r="T61" s="8">
        <f t="shared" si="27"/>
        <v>0.30508474576271188</v>
      </c>
      <c r="U61" s="8">
        <f t="shared" si="28"/>
        <v>3.1372824256035943E-2</v>
      </c>
      <c r="V61" s="8">
        <f t="shared" si="29"/>
        <v>0</v>
      </c>
      <c r="W61" s="7">
        <f t="shared" si="30"/>
        <v>0.859375</v>
      </c>
      <c r="X61" s="7">
        <f t="shared" si="31"/>
        <v>0.8045977011494253</v>
      </c>
      <c r="Y61" s="8">
        <f t="shared" si="32"/>
        <v>0.27365876122495969</v>
      </c>
      <c r="AA61" s="8">
        <f t="shared" si="7"/>
        <v>7.4567704142025688</v>
      </c>
      <c r="AB61" s="8">
        <f t="shared" si="33"/>
        <v>0.31069876725844037</v>
      </c>
      <c r="AC61" s="8">
        <f t="shared" si="34"/>
        <v>0</v>
      </c>
      <c r="AD61" s="8">
        <f t="shared" si="35"/>
        <v>0</v>
      </c>
    </row>
    <row r="62" spans="1:30" x14ac:dyDescent="0.2">
      <c r="A62" s="8" t="str">
        <f t="shared" si="8"/>
        <v>Niemcy</v>
      </c>
      <c r="B62" s="8">
        <f t="shared" si="9"/>
        <v>0.27586206896551724</v>
      </c>
      <c r="C62" s="8">
        <f t="shared" si="10"/>
        <v>1</v>
      </c>
      <c r="D62" s="8">
        <f t="shared" si="11"/>
        <v>1</v>
      </c>
      <c r="E62" s="7">
        <f t="shared" si="12"/>
        <v>0.39457831325301207</v>
      </c>
      <c r="F62" s="7">
        <f t="shared" si="13"/>
        <v>0.94471544715447153</v>
      </c>
      <c r="G62" s="7">
        <f t="shared" si="14"/>
        <v>0.34763948497854075</v>
      </c>
      <c r="H62" s="7">
        <f t="shared" si="15"/>
        <v>0.95041322314049592</v>
      </c>
      <c r="I62" s="7">
        <f t="shared" si="16"/>
        <v>0.93630573248407645</v>
      </c>
      <c r="J62" s="7">
        <f t="shared" si="17"/>
        <v>0.26696832579185531</v>
      </c>
      <c r="K62" s="7">
        <f t="shared" si="18"/>
        <v>0.68978102189781021</v>
      </c>
      <c r="L62" s="7">
        <f t="shared" si="19"/>
        <v>0.87179487179487181</v>
      </c>
      <c r="M62" s="7">
        <f t="shared" si="20"/>
        <v>0.2265625</v>
      </c>
      <c r="N62" s="8">
        <f t="shared" si="21"/>
        <v>0.2056277056277056</v>
      </c>
      <c r="O62" s="8">
        <f t="shared" si="22"/>
        <v>0.1320574162679426</v>
      </c>
      <c r="P62" s="8">
        <f t="shared" si="23"/>
        <v>0.29533678756476683</v>
      </c>
      <c r="Q62" s="8">
        <f t="shared" si="24"/>
        <v>0.29357722231418637</v>
      </c>
      <c r="R62" s="8">
        <f t="shared" si="25"/>
        <v>0.45901639344262302</v>
      </c>
      <c r="S62" s="8">
        <f t="shared" si="26"/>
        <v>0.20920502092050211</v>
      </c>
      <c r="T62" s="8">
        <f t="shared" si="27"/>
        <v>0.8728813559322034</v>
      </c>
      <c r="U62" s="8">
        <f t="shared" si="28"/>
        <v>1</v>
      </c>
      <c r="V62" s="8">
        <f t="shared" si="29"/>
        <v>1</v>
      </c>
      <c r="W62" s="7">
        <f t="shared" si="30"/>
        <v>0.99062499999999998</v>
      </c>
      <c r="X62" s="7">
        <f t="shared" si="31"/>
        <v>0.8477011494252874</v>
      </c>
      <c r="Y62" s="8">
        <f t="shared" si="32"/>
        <v>0.99562514390973988</v>
      </c>
      <c r="AA62" s="8">
        <f t="shared" si="7"/>
        <v>15.206274184865606</v>
      </c>
      <c r="AB62" s="8">
        <f t="shared" si="33"/>
        <v>0.63359475770273355</v>
      </c>
      <c r="AC62" s="8">
        <f t="shared" si="34"/>
        <v>0.32289599044429318</v>
      </c>
      <c r="AD62" s="8">
        <f t="shared" si="35"/>
        <v>1</v>
      </c>
    </row>
    <row r="63" spans="1:30" x14ac:dyDescent="0.2">
      <c r="A63" s="8" t="str">
        <f t="shared" si="8"/>
        <v>Polska</v>
      </c>
      <c r="B63" s="8">
        <f t="shared" si="9"/>
        <v>0.41379310344827586</v>
      </c>
      <c r="C63" s="8">
        <f t="shared" si="10"/>
        <v>0.17351036269430054</v>
      </c>
      <c r="D63" s="8">
        <f t="shared" si="11"/>
        <v>0.18236714975845411</v>
      </c>
      <c r="E63" s="7">
        <f t="shared" si="12"/>
        <v>0.42269076305220882</v>
      </c>
      <c r="F63" s="7">
        <f t="shared" si="13"/>
        <v>0.95609756097560983</v>
      </c>
      <c r="G63" s="7">
        <f t="shared" si="14"/>
        <v>0.59656652360515017</v>
      </c>
      <c r="H63" s="7">
        <f t="shared" si="15"/>
        <v>0.65619834710743807</v>
      </c>
      <c r="I63" s="7">
        <f t="shared" si="16"/>
        <v>0.66878980891719753</v>
      </c>
      <c r="J63" s="7">
        <f t="shared" si="17"/>
        <v>0.69683257918552044</v>
      </c>
      <c r="K63" s="7">
        <f t="shared" si="18"/>
        <v>0.63503649635036497</v>
      </c>
      <c r="L63" s="7">
        <f t="shared" si="19"/>
        <v>0.71794871794871795</v>
      </c>
      <c r="M63" s="7">
        <f t="shared" si="20"/>
        <v>0.97135416666666663</v>
      </c>
      <c r="N63" s="8">
        <f t="shared" si="21"/>
        <v>0.17965367965367965</v>
      </c>
      <c r="O63" s="8">
        <f t="shared" si="22"/>
        <v>0.25311004784688995</v>
      </c>
      <c r="P63" s="8">
        <f t="shared" si="23"/>
        <v>0.16062176165803108</v>
      </c>
      <c r="Q63" s="8">
        <f t="shared" si="24"/>
        <v>0.14612646912762789</v>
      </c>
      <c r="R63" s="8">
        <f t="shared" si="25"/>
        <v>0.83606557377049184</v>
      </c>
      <c r="S63" s="8">
        <f t="shared" si="26"/>
        <v>0.45606694560669475</v>
      </c>
      <c r="T63" s="8">
        <f t="shared" si="27"/>
        <v>7.6271186440677971E-2</v>
      </c>
      <c r="U63" s="8">
        <f t="shared" si="28"/>
        <v>0.46083660864682763</v>
      </c>
      <c r="V63" s="8">
        <f t="shared" si="29"/>
        <v>0.63157894736842113</v>
      </c>
      <c r="W63" s="7">
        <f t="shared" si="30"/>
        <v>0.55625000000000002</v>
      </c>
      <c r="X63" s="7">
        <f t="shared" si="31"/>
        <v>0.61494252873563215</v>
      </c>
      <c r="Y63" s="8">
        <f t="shared" si="32"/>
        <v>0.27365876122495969</v>
      </c>
      <c r="AA63" s="8">
        <f t="shared" si="7"/>
        <v>11.73636808978984</v>
      </c>
      <c r="AB63" s="8">
        <f t="shared" si="33"/>
        <v>0.48901533707457667</v>
      </c>
      <c r="AC63" s="8">
        <f t="shared" si="34"/>
        <v>0.17831656981613631</v>
      </c>
      <c r="AD63" s="8">
        <f t="shared" si="35"/>
        <v>0.5522415114872723</v>
      </c>
    </row>
    <row r="64" spans="1:30" x14ac:dyDescent="0.2">
      <c r="A64" s="8" t="str">
        <f t="shared" si="8"/>
        <v>Portugalia</v>
      </c>
      <c r="B64" s="8">
        <f t="shared" si="9"/>
        <v>0.48275862068965519</v>
      </c>
      <c r="C64" s="8">
        <f t="shared" si="10"/>
        <v>0</v>
      </c>
      <c r="D64" s="8">
        <f t="shared" si="11"/>
        <v>0.1570048309178744</v>
      </c>
      <c r="E64" s="7">
        <f t="shared" si="12"/>
        <v>0.55220883534136544</v>
      </c>
      <c r="F64" s="7">
        <f t="shared" si="13"/>
        <v>0.8199186991869919</v>
      </c>
      <c r="G64" s="7">
        <f t="shared" si="14"/>
        <v>0.22060085836909873</v>
      </c>
      <c r="H64" s="7">
        <f t="shared" si="15"/>
        <v>0.92231404958677676</v>
      </c>
      <c r="I64" s="7">
        <f t="shared" si="16"/>
        <v>0.70700636942675155</v>
      </c>
      <c r="J64" s="7">
        <f t="shared" si="17"/>
        <v>0.39366515837104082</v>
      </c>
      <c r="K64" s="7">
        <f t="shared" si="18"/>
        <v>0.57664233576642332</v>
      </c>
      <c r="L64" s="7">
        <f t="shared" si="19"/>
        <v>0.69230769230769229</v>
      </c>
      <c r="M64" s="7">
        <f t="shared" si="20"/>
        <v>0.45052083333333331</v>
      </c>
      <c r="N64" s="8">
        <f t="shared" si="21"/>
        <v>0.50216450216450215</v>
      </c>
      <c r="O64" s="8">
        <f t="shared" si="22"/>
        <v>0.32583732057416265</v>
      </c>
      <c r="P64" s="8">
        <f t="shared" si="23"/>
        <v>0.29015544041450775</v>
      </c>
      <c r="Q64" s="8">
        <f t="shared" si="24"/>
        <v>0.23394305578546598</v>
      </c>
      <c r="R64" s="8">
        <f t="shared" si="25"/>
        <v>1.6393442622950834E-2</v>
      </c>
      <c r="S64" s="8">
        <f t="shared" si="26"/>
        <v>0.33054393305439339</v>
      </c>
      <c r="T64" s="8">
        <f t="shared" si="27"/>
        <v>0.33898305084745761</v>
      </c>
      <c r="U64" s="8">
        <f t="shared" si="28"/>
        <v>3.2706344750140372E-2</v>
      </c>
      <c r="V64" s="8">
        <f t="shared" si="29"/>
        <v>0.23684210526315788</v>
      </c>
      <c r="W64" s="7">
        <f t="shared" si="30"/>
        <v>0.41562500000000002</v>
      </c>
      <c r="X64" s="7">
        <f t="shared" si="31"/>
        <v>0.68678160919540232</v>
      </c>
      <c r="Y64" s="8">
        <f t="shared" si="32"/>
        <v>0.27365876122495969</v>
      </c>
      <c r="AA64" s="8">
        <f t="shared" si="7"/>
        <v>9.6585828491941044</v>
      </c>
      <c r="AB64" s="8">
        <f t="shared" si="33"/>
        <v>0.40244095204975433</v>
      </c>
      <c r="AC64" s="8">
        <f t="shared" si="34"/>
        <v>9.1742184791313963E-2</v>
      </c>
      <c r="AD64" s="8">
        <f t="shared" si="35"/>
        <v>0.28412302260266548</v>
      </c>
    </row>
    <row r="65" spans="1:30" x14ac:dyDescent="0.2">
      <c r="A65" s="8" t="str">
        <f t="shared" si="8"/>
        <v>Rumunia</v>
      </c>
      <c r="B65" s="8">
        <f t="shared" si="9"/>
        <v>0.37931034482758619</v>
      </c>
      <c r="C65" s="8">
        <f t="shared" si="10"/>
        <v>5.8171416234887738E-2</v>
      </c>
      <c r="D65" s="8">
        <f t="shared" si="11"/>
        <v>0.26932367149758452</v>
      </c>
      <c r="E65" s="7">
        <f t="shared" si="12"/>
        <v>1</v>
      </c>
      <c r="F65" s="7">
        <f t="shared" si="13"/>
        <v>0.69512195121951237</v>
      </c>
      <c r="G65" s="7">
        <f t="shared" si="14"/>
        <v>0.67725321888412027</v>
      </c>
      <c r="H65" s="7">
        <f t="shared" si="15"/>
        <v>0.74710743801652901</v>
      </c>
      <c r="I65" s="7">
        <f t="shared" si="16"/>
        <v>0.59235668789808926</v>
      </c>
      <c r="J65" s="7">
        <f t="shared" si="17"/>
        <v>0</v>
      </c>
      <c r="K65" s="7">
        <f t="shared" si="18"/>
        <v>0.53649635036496346</v>
      </c>
      <c r="L65" s="7">
        <f t="shared" si="19"/>
        <v>0.87179487179487181</v>
      </c>
      <c r="M65" s="7">
        <f t="shared" si="20"/>
        <v>0.97916666666666663</v>
      </c>
      <c r="N65" s="8">
        <f t="shared" si="21"/>
        <v>0.48484848484848481</v>
      </c>
      <c r="O65" s="8">
        <f t="shared" si="22"/>
        <v>0.14306220095693781</v>
      </c>
      <c r="P65" s="8">
        <f t="shared" si="23"/>
        <v>5.6994818652849742E-2</v>
      </c>
      <c r="Q65" s="8">
        <f t="shared" si="24"/>
        <v>3.5879821221652043E-2</v>
      </c>
      <c r="R65" s="8">
        <f t="shared" si="25"/>
        <v>0.98360655737704916</v>
      </c>
      <c r="S65" s="8">
        <f t="shared" si="26"/>
        <v>0.20083682008368203</v>
      </c>
      <c r="T65" s="8">
        <f t="shared" si="27"/>
        <v>0.1440677966101695</v>
      </c>
      <c r="U65" s="8">
        <f t="shared" si="28"/>
        <v>8.4081976417742857E-2</v>
      </c>
      <c r="V65" s="8">
        <f t="shared" si="29"/>
        <v>0.39473684210526322</v>
      </c>
      <c r="W65" s="7">
        <f t="shared" si="30"/>
        <v>0.60624999999999996</v>
      </c>
      <c r="X65" s="7">
        <f t="shared" si="31"/>
        <v>0.22126436781609202</v>
      </c>
      <c r="Y65" s="8">
        <f t="shared" si="32"/>
        <v>0.37462583467649085</v>
      </c>
      <c r="AA65" s="8">
        <f t="shared" si="7"/>
        <v>10.536358138171225</v>
      </c>
      <c r="AB65" s="8">
        <f t="shared" si="33"/>
        <v>0.43901492242380108</v>
      </c>
      <c r="AC65" s="8">
        <f t="shared" si="34"/>
        <v>0.12831615516536071</v>
      </c>
      <c r="AD65" s="8">
        <f t="shared" si="35"/>
        <v>0.39739160275357505</v>
      </c>
    </row>
    <row r="66" spans="1:30" x14ac:dyDescent="0.2">
      <c r="A66" s="8" t="str">
        <f>A25</f>
        <v>Słowacja</v>
      </c>
      <c r="B66" s="8">
        <f t="shared" si="9"/>
        <v>0.75862068965517238</v>
      </c>
      <c r="C66" s="8">
        <f t="shared" si="10"/>
        <v>9.127806563039724E-2</v>
      </c>
      <c r="D66" s="8">
        <f t="shared" si="11"/>
        <v>1.2077294685990338E-3</v>
      </c>
      <c r="E66" s="7">
        <f t="shared" si="12"/>
        <v>0.43373493975903621</v>
      </c>
      <c r="F66" s="7">
        <f t="shared" si="13"/>
        <v>0.80975609756097555</v>
      </c>
      <c r="G66" s="7">
        <f t="shared" si="14"/>
        <v>0.32360515021459224</v>
      </c>
      <c r="H66" s="7">
        <f t="shared" si="15"/>
        <v>0.80991735537190079</v>
      </c>
      <c r="I66" s="7">
        <f t="shared" si="16"/>
        <v>0.70700636942675155</v>
      </c>
      <c r="J66" s="7">
        <f t="shared" si="17"/>
        <v>0.60180995475113119</v>
      </c>
      <c r="K66" s="7">
        <f t="shared" si="18"/>
        <v>0.77007299270072993</v>
      </c>
      <c r="L66" s="7">
        <f t="shared" si="19"/>
        <v>0.92307692307692313</v>
      </c>
      <c r="M66" s="7">
        <f t="shared" si="20"/>
        <v>0.96354166666666663</v>
      </c>
      <c r="N66" s="8">
        <f t="shared" si="21"/>
        <v>0.1753246753246753</v>
      </c>
      <c r="O66" s="8">
        <f t="shared" si="22"/>
        <v>0.19425837320574163</v>
      </c>
      <c r="P66" s="8">
        <f t="shared" si="23"/>
        <v>0.46113989637305702</v>
      </c>
      <c r="Q66" s="8">
        <f t="shared" si="24"/>
        <v>2.4995861612315842E-2</v>
      </c>
      <c r="R66" s="8">
        <f t="shared" si="25"/>
        <v>0.63934426229508201</v>
      </c>
      <c r="S66" s="8">
        <f t="shared" si="26"/>
        <v>7.9497907949790877E-2</v>
      </c>
      <c r="T66" s="8">
        <f t="shared" si="27"/>
        <v>0.10169491525423729</v>
      </c>
      <c r="U66" s="8">
        <f t="shared" si="28"/>
        <v>3.2039584503088157E-2</v>
      </c>
      <c r="V66" s="8">
        <f t="shared" si="29"/>
        <v>0.42105263157894735</v>
      </c>
      <c r="W66" s="7">
        <f t="shared" si="30"/>
        <v>0.23750000000000004</v>
      </c>
      <c r="X66" s="7">
        <f t="shared" si="31"/>
        <v>0.82183908045977005</v>
      </c>
      <c r="Y66" s="8">
        <f t="shared" si="32"/>
        <v>0.27365876122495969</v>
      </c>
      <c r="AA66" s="8">
        <f t="shared" si="7"/>
        <v>10.655973884064542</v>
      </c>
      <c r="AB66" s="8">
        <f t="shared" si="33"/>
        <v>0.44399891183602258</v>
      </c>
      <c r="AC66" s="8">
        <f t="shared" si="34"/>
        <v>0.13330014457758221</v>
      </c>
      <c r="AD66" s="8">
        <f t="shared" si="35"/>
        <v>0.41282688086081853</v>
      </c>
    </row>
    <row r="67" spans="1:30" x14ac:dyDescent="0.2">
      <c r="A67" s="8" t="str">
        <f t="shared" si="8"/>
        <v>Słowenia</v>
      </c>
      <c r="B67" s="8">
        <f t="shared" si="9"/>
        <v>1</v>
      </c>
      <c r="C67" s="8">
        <f t="shared" si="10"/>
        <v>2.7871329879101899E-2</v>
      </c>
      <c r="D67" s="8">
        <f t="shared" si="11"/>
        <v>0</v>
      </c>
      <c r="E67" s="7">
        <f t="shared" si="12"/>
        <v>0.2971887550200803</v>
      </c>
      <c r="F67" s="7">
        <f t="shared" si="13"/>
        <v>0.22886178861788617</v>
      </c>
      <c r="G67" s="7">
        <f t="shared" si="14"/>
        <v>0.44721030042918453</v>
      </c>
      <c r="H67" s="7">
        <f t="shared" si="15"/>
        <v>0.95206611570247934</v>
      </c>
      <c r="I67" s="7">
        <f t="shared" si="16"/>
        <v>0.64968152866242035</v>
      </c>
      <c r="J67" s="7">
        <f t="shared" si="17"/>
        <v>0.68325791855203621</v>
      </c>
      <c r="K67" s="7">
        <f t="shared" si="18"/>
        <v>0.67153284671532842</v>
      </c>
      <c r="L67" s="7">
        <f t="shared" si="19"/>
        <v>0.76923076923076927</v>
      </c>
      <c r="M67" s="7">
        <f t="shared" si="20"/>
        <v>0.51822916666666663</v>
      </c>
      <c r="N67" s="8">
        <f t="shared" si="21"/>
        <v>0.41991341991341985</v>
      </c>
      <c r="O67" s="8">
        <f t="shared" si="22"/>
        <v>3.1578947368421054E-2</v>
      </c>
      <c r="P67" s="8">
        <f t="shared" si="23"/>
        <v>0.32124352331606215</v>
      </c>
      <c r="Q67" s="8">
        <f t="shared" si="24"/>
        <v>0.15378248634332065</v>
      </c>
      <c r="R67" s="8">
        <f t="shared" si="25"/>
        <v>1</v>
      </c>
      <c r="S67" s="8">
        <f t="shared" si="26"/>
        <v>0.83263598326359856</v>
      </c>
      <c r="T67" s="8">
        <f t="shared" si="27"/>
        <v>0.47457627118644069</v>
      </c>
      <c r="U67" s="8">
        <f t="shared" si="28"/>
        <v>3.2039584503088157E-2</v>
      </c>
      <c r="V67" s="8">
        <f t="shared" si="29"/>
        <v>0.92105263157894735</v>
      </c>
      <c r="W67" s="7">
        <f t="shared" si="30"/>
        <v>0.83750000000000002</v>
      </c>
      <c r="X67" s="7">
        <f t="shared" si="31"/>
        <v>0.88793103448275856</v>
      </c>
      <c r="Y67" s="8">
        <f t="shared" si="32"/>
        <v>0.27365876122495969</v>
      </c>
      <c r="AA67" s="8">
        <f t="shared" si="7"/>
        <v>12.43104316265697</v>
      </c>
      <c r="AB67" s="8">
        <f t="shared" si="33"/>
        <v>0.51796013177737377</v>
      </c>
      <c r="AC67" s="8">
        <f t="shared" si="34"/>
        <v>0.2072613645189334</v>
      </c>
      <c r="AD67" s="8">
        <f t="shared" si="35"/>
        <v>0.64188274445201154</v>
      </c>
    </row>
    <row r="68" spans="1:30" x14ac:dyDescent="0.2">
      <c r="A68" s="8" t="str">
        <f t="shared" si="8"/>
        <v>Szwecja</v>
      </c>
      <c r="B68" s="8">
        <f t="shared" si="9"/>
        <v>0.2413793103448276</v>
      </c>
      <c r="C68" s="8">
        <f t="shared" si="10"/>
        <v>0.23669365284974092</v>
      </c>
      <c r="D68" s="8">
        <f t="shared" si="11"/>
        <v>0.15338164251207728</v>
      </c>
      <c r="E68" s="7">
        <f t="shared" si="12"/>
        <v>0.56827309236947787</v>
      </c>
      <c r="F68" s="7">
        <f t="shared" si="13"/>
        <v>0.97276422764227655</v>
      </c>
      <c r="G68" s="7">
        <f t="shared" si="14"/>
        <v>0.54849785407725316</v>
      </c>
      <c r="H68" s="7">
        <f t="shared" si="15"/>
        <v>0.98181818181818181</v>
      </c>
      <c r="I68" s="7">
        <f t="shared" si="16"/>
        <v>0.82802547770700641</v>
      </c>
      <c r="J68" s="7">
        <f t="shared" si="17"/>
        <v>0.83710407239818996</v>
      </c>
      <c r="K68" s="7">
        <f t="shared" si="18"/>
        <v>0.47810218978102187</v>
      </c>
      <c r="L68" s="7">
        <f t="shared" si="19"/>
        <v>0.84615384615384615</v>
      </c>
      <c r="M68" s="7">
        <f t="shared" si="20"/>
        <v>0.65104166666666663</v>
      </c>
      <c r="N68" s="8">
        <f t="shared" si="21"/>
        <v>1</v>
      </c>
      <c r="O68" s="8">
        <f t="shared" si="22"/>
        <v>3.9234449760765545E-2</v>
      </c>
      <c r="P68" s="8">
        <f t="shared" si="23"/>
        <v>0.73056994818652854</v>
      </c>
      <c r="Q68" s="8">
        <f t="shared" si="24"/>
        <v>4.7715609998344642E-2</v>
      </c>
      <c r="R68" s="8">
        <f t="shared" si="25"/>
        <v>0.22950819672131145</v>
      </c>
      <c r="S68" s="8">
        <f t="shared" si="26"/>
        <v>0.40167364016736407</v>
      </c>
      <c r="T68" s="8">
        <f t="shared" si="27"/>
        <v>0.94915254237288138</v>
      </c>
      <c r="U68" s="8">
        <f t="shared" si="28"/>
        <v>2.7372262773722632E-2</v>
      </c>
      <c r="V68" s="8">
        <f t="shared" si="29"/>
        <v>0.36842105263157898</v>
      </c>
      <c r="W68" s="7">
        <f t="shared" si="30"/>
        <v>0.52187499999999998</v>
      </c>
      <c r="X68" s="7">
        <f t="shared" si="31"/>
        <v>0.90517241379310343</v>
      </c>
      <c r="Y68" s="8">
        <f t="shared" si="32"/>
        <v>0.27365876122495969</v>
      </c>
      <c r="AA68" s="8">
        <f t="shared" si="7"/>
        <v>12.837589091951127</v>
      </c>
      <c r="AB68" s="8">
        <f t="shared" si="33"/>
        <v>0.53489954549796359</v>
      </c>
      <c r="AC68" s="8">
        <f t="shared" si="34"/>
        <v>0.22420077823952322</v>
      </c>
      <c r="AD68" s="8">
        <f t="shared" si="35"/>
        <v>0.6943436427656815</v>
      </c>
    </row>
    <row r="69" spans="1:30" x14ac:dyDescent="0.2">
      <c r="A69" s="8" t="str">
        <f t="shared" si="8"/>
        <v>Węgry</v>
      </c>
      <c r="B69" s="8">
        <f t="shared" si="9"/>
        <v>0.48275862068965519</v>
      </c>
      <c r="C69" s="8">
        <f t="shared" si="10"/>
        <v>9.4134283246977535E-2</v>
      </c>
      <c r="D69" s="8">
        <f t="shared" si="11"/>
        <v>0.73067632850241548</v>
      </c>
      <c r="E69" s="7">
        <f t="shared" si="12"/>
        <v>0.1636546184738957</v>
      </c>
      <c r="F69" s="7">
        <f t="shared" si="13"/>
        <v>0.89593495934959355</v>
      </c>
      <c r="G69" s="7">
        <f t="shared" si="14"/>
        <v>0.38111587982832618</v>
      </c>
      <c r="H69" s="7">
        <f t="shared" si="15"/>
        <v>0.98181818181818181</v>
      </c>
      <c r="I69" s="7">
        <f t="shared" si="16"/>
        <v>0.68789808917197459</v>
      </c>
      <c r="J69" s="7">
        <f t="shared" si="17"/>
        <v>0.91402714932126705</v>
      </c>
      <c r="K69" s="7">
        <f t="shared" si="18"/>
        <v>0.89051094890510951</v>
      </c>
      <c r="L69" s="7">
        <f t="shared" si="19"/>
        <v>0.89743589743589747</v>
      </c>
      <c r="M69" s="7">
        <f t="shared" si="20"/>
        <v>0.74479166666666663</v>
      </c>
      <c r="N69" s="8">
        <f t="shared" si="21"/>
        <v>0.25324675324675322</v>
      </c>
      <c r="O69" s="8">
        <f t="shared" si="22"/>
        <v>0.39090909090909087</v>
      </c>
      <c r="P69" s="8">
        <f t="shared" si="23"/>
        <v>0.11398963730569947</v>
      </c>
      <c r="Q69" s="8">
        <f t="shared" si="24"/>
        <v>0.56091706671080943</v>
      </c>
      <c r="R69" s="8">
        <f t="shared" si="25"/>
        <v>0.67213114754098369</v>
      </c>
      <c r="S69" s="8">
        <f t="shared" si="26"/>
        <v>0.46443514644351486</v>
      </c>
      <c r="T69" s="8">
        <f t="shared" si="27"/>
        <v>0.32203389830508472</v>
      </c>
      <c r="U69" s="8">
        <f t="shared" si="28"/>
        <v>9.2223469960696247E-2</v>
      </c>
      <c r="V69" s="8">
        <f t="shared" si="29"/>
        <v>0.5</v>
      </c>
      <c r="W69" s="7">
        <f t="shared" si="30"/>
        <v>0.47187500000000004</v>
      </c>
      <c r="X69" s="7">
        <f t="shared" si="31"/>
        <v>0.5545977011494253</v>
      </c>
      <c r="Y69" s="8">
        <f t="shared" si="32"/>
        <v>0.27365876122495969</v>
      </c>
      <c r="AA69" s="8">
        <f t="shared" si="7"/>
        <v>12.534774296206981</v>
      </c>
      <c r="AB69" s="8">
        <f t="shared" si="33"/>
        <v>0.52228226234195751</v>
      </c>
      <c r="AC69" s="8">
        <f t="shared" si="34"/>
        <v>0.21158349508351715</v>
      </c>
      <c r="AD69" s="8">
        <f t="shared" si="35"/>
        <v>0.65526826391490933</v>
      </c>
    </row>
    <row r="70" spans="1:30" x14ac:dyDescent="0.2">
      <c r="A70" s="8" t="str">
        <f t="shared" si="8"/>
        <v>Wielka Brytania</v>
      </c>
      <c r="B70" s="8">
        <f t="shared" si="9"/>
        <v>0</v>
      </c>
      <c r="C70" s="8">
        <f t="shared" si="10"/>
        <v>3.1303972366148534E-2</v>
      </c>
      <c r="D70" s="8">
        <f t="shared" si="11"/>
        <v>0.18236714975845411</v>
      </c>
      <c r="E70" s="7">
        <f t="shared" si="12"/>
        <v>0.14357429718875514</v>
      </c>
      <c r="F70" s="7">
        <f t="shared" si="13"/>
        <v>0.83292682926829265</v>
      </c>
      <c r="G70" s="7">
        <f t="shared" si="14"/>
        <v>0.61630901287553641</v>
      </c>
      <c r="H70" s="7">
        <f t="shared" si="15"/>
        <v>0.92231404958677676</v>
      </c>
      <c r="I70" s="7">
        <f t="shared" si="16"/>
        <v>0.95541401273885351</v>
      </c>
      <c r="J70" s="7">
        <f t="shared" si="17"/>
        <v>0.52036199095022617</v>
      </c>
      <c r="K70" s="7">
        <f t="shared" si="18"/>
        <v>0.91970802919708028</v>
      </c>
      <c r="L70" s="7">
        <f t="shared" si="19"/>
        <v>0.79487179487179482</v>
      </c>
      <c r="M70" s="7">
        <f t="shared" si="20"/>
        <v>0.46875</v>
      </c>
      <c r="N70" s="8">
        <f t="shared" si="21"/>
        <v>5.844155844155844E-2</v>
      </c>
      <c r="O70" s="8">
        <f t="shared" si="22"/>
        <v>0.52344497607655494</v>
      </c>
      <c r="P70" s="8">
        <f t="shared" si="23"/>
        <v>0.2020725388601036</v>
      </c>
      <c r="Q70" s="8">
        <f t="shared" si="24"/>
        <v>0.16520443635159743</v>
      </c>
      <c r="R70" s="8">
        <f t="shared" si="25"/>
        <v>0</v>
      </c>
      <c r="S70" s="8">
        <f t="shared" si="26"/>
        <v>0.35983263598326376</v>
      </c>
      <c r="T70" s="8">
        <f t="shared" si="27"/>
        <v>0.72033898305084743</v>
      </c>
      <c r="U70" s="8">
        <f t="shared" si="28"/>
        <v>0.2756878158338012</v>
      </c>
      <c r="V70" s="8">
        <f t="shared" si="29"/>
        <v>0.36842105263157898</v>
      </c>
      <c r="W70" s="7">
        <f t="shared" si="30"/>
        <v>0.67500000000000004</v>
      </c>
      <c r="X70" s="7">
        <f t="shared" si="31"/>
        <v>0.74712643678160917</v>
      </c>
      <c r="Y70" s="8">
        <f t="shared" si="32"/>
        <v>0.27365876122495969</v>
      </c>
      <c r="AA70" s="8">
        <f t="shared" si="7"/>
        <v>10.757130334037795</v>
      </c>
      <c r="AB70" s="8">
        <f t="shared" si="33"/>
        <v>0.44821376391824147</v>
      </c>
      <c r="AC70" s="8">
        <f t="shared" si="34"/>
        <v>0.1375149966598011</v>
      </c>
      <c r="AD70" s="8">
        <f t="shared" si="35"/>
        <v>0.42588016181490967</v>
      </c>
    </row>
    <row r="71" spans="1:30" x14ac:dyDescent="0.2">
      <c r="A71" s="8" t="str">
        <f t="shared" si="8"/>
        <v>Włochy</v>
      </c>
      <c r="B71" s="8">
        <f t="shared" si="9"/>
        <v>0.41379310344827586</v>
      </c>
      <c r="C71" s="8">
        <f t="shared" si="10"/>
        <v>0.50794797063903285</v>
      </c>
      <c r="D71" s="8">
        <f t="shared" si="11"/>
        <v>0.25483091787439616</v>
      </c>
      <c r="E71" s="7">
        <f t="shared" si="12"/>
        <v>0.21586345381526106</v>
      </c>
      <c r="F71" s="7">
        <f t="shared" si="13"/>
        <v>0</v>
      </c>
      <c r="G71" s="7">
        <f t="shared" si="14"/>
        <v>0.15622317596566526</v>
      </c>
      <c r="H71" s="7">
        <f t="shared" si="15"/>
        <v>0.97190082644628095</v>
      </c>
      <c r="I71" s="7">
        <f t="shared" si="16"/>
        <v>0.88535031847133761</v>
      </c>
      <c r="J71" s="7">
        <f t="shared" si="17"/>
        <v>0.42081447963800905</v>
      </c>
      <c r="K71" s="7">
        <f t="shared" si="18"/>
        <v>0.83576642335766427</v>
      </c>
      <c r="L71" s="7">
        <f t="shared" si="19"/>
        <v>0.87179487179487181</v>
      </c>
      <c r="M71" s="7">
        <f t="shared" si="20"/>
        <v>0.36979166666666669</v>
      </c>
      <c r="N71" s="8">
        <f t="shared" si="21"/>
        <v>0.25974025974025972</v>
      </c>
      <c r="O71" s="8">
        <f t="shared" si="22"/>
        <v>0.29043062200956937</v>
      </c>
      <c r="P71" s="8">
        <f t="shared" si="23"/>
        <v>0.43523316062176165</v>
      </c>
      <c r="Q71" s="8">
        <f t="shared" si="24"/>
        <v>0.12584836947525244</v>
      </c>
      <c r="R71" s="8">
        <f t="shared" si="25"/>
        <v>0.83606557377049184</v>
      </c>
      <c r="S71" s="8">
        <f t="shared" si="26"/>
        <v>0.48535564853556495</v>
      </c>
      <c r="T71" s="8">
        <f t="shared" si="27"/>
        <v>0.6271186440677966</v>
      </c>
      <c r="U71" s="8">
        <f t="shared" si="28"/>
        <v>0.38265019651880966</v>
      </c>
      <c r="V71" s="8">
        <f t="shared" si="29"/>
        <v>0.39473684210526322</v>
      </c>
      <c r="W71" s="7">
        <f t="shared" si="30"/>
        <v>0.42500000000000004</v>
      </c>
      <c r="X71" s="7">
        <f t="shared" si="31"/>
        <v>0.6954022988505747</v>
      </c>
      <c r="Y71" s="8">
        <f t="shared" si="32"/>
        <v>0.27365876122495969</v>
      </c>
      <c r="AA71" s="8">
        <f t="shared" si="7"/>
        <v>11.135317585037765</v>
      </c>
      <c r="AB71" s="8">
        <f t="shared" si="33"/>
        <v>0.46397156604324019</v>
      </c>
      <c r="AC71" s="8">
        <f t="shared" si="34"/>
        <v>0.15327279878479982</v>
      </c>
      <c r="AD71" s="8">
        <f t="shared" si="35"/>
        <v>0.47468164152147574</v>
      </c>
    </row>
    <row r="73" spans="1:30" x14ac:dyDescent="0.2">
      <c r="AA73" s="8" t="s">
        <v>125</v>
      </c>
      <c r="AB73" s="8">
        <f>MIN(AB44:AB71)</f>
        <v>0.31069876725844037</v>
      </c>
    </row>
    <row r="74" spans="1:30" x14ac:dyDescent="0.2">
      <c r="AB74" s="8" t="s">
        <v>126</v>
      </c>
      <c r="AC74" s="8">
        <f>MAX(AC44:AC71)</f>
        <v>0.32289599044429318</v>
      </c>
    </row>
    <row r="75" spans="1:30" x14ac:dyDescent="0.2">
      <c r="A75" s="8" t="s">
        <v>67</v>
      </c>
      <c r="B75" s="8" t="str">
        <f t="shared" ref="B75:D76" si="36">AB43</f>
        <v>si</v>
      </c>
      <c r="C75" s="8" t="str">
        <f t="shared" si="36"/>
        <v>si'</v>
      </c>
      <c r="D75" s="8" t="str">
        <f t="shared" si="36"/>
        <v>si''</v>
      </c>
    </row>
    <row r="76" spans="1:30" x14ac:dyDescent="0.2">
      <c r="A76" s="8" t="str">
        <f>A44</f>
        <v>Austria</v>
      </c>
      <c r="B76" s="8">
        <f t="shared" si="36"/>
        <v>0.48891261947125014</v>
      </c>
      <c r="C76" s="8">
        <f t="shared" si="36"/>
        <v>0.17821385221280978</v>
      </c>
      <c r="D76" s="8">
        <f t="shared" si="36"/>
        <v>0.55192339789538414</v>
      </c>
      <c r="J76" s="16"/>
      <c r="K76" s="16"/>
    </row>
    <row r="77" spans="1:30" x14ac:dyDescent="0.2">
      <c r="A77" s="8" t="str">
        <f t="shared" ref="A77:A103" si="37">A45</f>
        <v>Belgia</v>
      </c>
      <c r="B77" s="8">
        <f t="shared" ref="B77:B103" si="38">AB45</f>
        <v>0.41684776235382243</v>
      </c>
      <c r="C77" s="8">
        <f t="shared" ref="C77:C103" si="39">AC45</f>
        <v>0.10614899509538206</v>
      </c>
      <c r="D77" s="8">
        <f t="shared" ref="D77:D103" si="40">AD45</f>
        <v>0.32874051780365837</v>
      </c>
      <c r="J77" s="16"/>
      <c r="K77" s="16"/>
    </row>
    <row r="78" spans="1:30" x14ac:dyDescent="0.2">
      <c r="A78" s="8" t="str">
        <f t="shared" si="37"/>
        <v>Bułgaria</v>
      </c>
      <c r="B78" s="8">
        <f t="shared" si="38"/>
        <v>0.40667689330665224</v>
      </c>
      <c r="C78" s="8">
        <f t="shared" si="39"/>
        <v>9.5978126048211876E-2</v>
      </c>
      <c r="D78" s="8">
        <f t="shared" si="40"/>
        <v>0.29724161615060457</v>
      </c>
      <c r="J78" s="16"/>
      <c r="K78" s="16"/>
    </row>
    <row r="79" spans="1:30" x14ac:dyDescent="0.2">
      <c r="A79" s="8" t="str">
        <f t="shared" si="37"/>
        <v>Chorwacja</v>
      </c>
      <c r="B79" s="8">
        <f t="shared" si="38"/>
        <v>0.5000131274648183</v>
      </c>
      <c r="C79" s="8">
        <f t="shared" si="39"/>
        <v>0.18931436020637793</v>
      </c>
      <c r="D79" s="8">
        <f t="shared" si="40"/>
        <v>0.58630136579239722</v>
      </c>
      <c r="J79" s="16"/>
      <c r="K79" s="16"/>
    </row>
    <row r="80" spans="1:30" x14ac:dyDescent="0.2">
      <c r="A80" s="8" t="str">
        <f t="shared" si="37"/>
        <v>Cypr</v>
      </c>
      <c r="B80" s="8">
        <f t="shared" si="38"/>
        <v>0.36405371184749674</v>
      </c>
      <c r="C80" s="8">
        <f t="shared" si="39"/>
        <v>5.3354944589056374E-2</v>
      </c>
      <c r="D80" s="8">
        <f t="shared" si="40"/>
        <v>0.16523879567424143</v>
      </c>
      <c r="J80" s="16"/>
      <c r="K80" s="16"/>
    </row>
    <row r="81" spans="1:11" x14ac:dyDescent="0.2">
      <c r="A81" s="8" t="str">
        <f t="shared" si="37"/>
        <v>Czechy</v>
      </c>
      <c r="B81" s="8">
        <f t="shared" si="38"/>
        <v>0.52589867196158435</v>
      </c>
      <c r="C81" s="8">
        <f t="shared" si="39"/>
        <v>0.21519990470314398</v>
      </c>
      <c r="D81" s="8">
        <f t="shared" si="40"/>
        <v>0.66646818502464744</v>
      </c>
      <c r="J81" s="16"/>
      <c r="K81" s="16"/>
    </row>
    <row r="82" spans="1:11" x14ac:dyDescent="0.2">
      <c r="A82" s="8" t="str">
        <f t="shared" si="37"/>
        <v>Dania</v>
      </c>
      <c r="B82" s="8">
        <f t="shared" si="38"/>
        <v>0.49292240766348189</v>
      </c>
      <c r="C82" s="8">
        <f t="shared" si="39"/>
        <v>0.18222364040504152</v>
      </c>
      <c r="D82" s="8">
        <f t="shared" si="40"/>
        <v>0.5643416016231988</v>
      </c>
      <c r="J82" s="16"/>
      <c r="K82" s="16"/>
    </row>
    <row r="83" spans="1:11" x14ac:dyDescent="0.2">
      <c r="A83" s="8" t="str">
        <f t="shared" si="37"/>
        <v>Estonia</v>
      </c>
      <c r="B83" s="8">
        <f t="shared" si="38"/>
        <v>0.43250535798133161</v>
      </c>
      <c r="C83" s="8">
        <f t="shared" si="39"/>
        <v>0.12180659072289124</v>
      </c>
      <c r="D83" s="8">
        <f t="shared" si="40"/>
        <v>0.37723166074403647</v>
      </c>
      <c r="J83" s="16"/>
      <c r="K83" s="16"/>
    </row>
    <row r="84" spans="1:11" x14ac:dyDescent="0.2">
      <c r="A84" s="8" t="str">
        <f t="shared" si="37"/>
        <v>Finlandia</v>
      </c>
      <c r="B84" s="8">
        <f t="shared" si="38"/>
        <v>0.51141246167727672</v>
      </c>
      <c r="C84" s="8">
        <f t="shared" si="39"/>
        <v>0.20071369441883635</v>
      </c>
      <c r="D84" s="8">
        <f t="shared" si="40"/>
        <v>0.62160479026903237</v>
      </c>
      <c r="J84" s="16"/>
      <c r="K84" s="16"/>
    </row>
    <row r="85" spans="1:11" x14ac:dyDescent="0.2">
      <c r="A85" s="8" t="str">
        <f t="shared" si="37"/>
        <v>Francja</v>
      </c>
      <c r="B85" s="8">
        <f t="shared" si="38"/>
        <v>0.58929000138834586</v>
      </c>
      <c r="C85" s="8">
        <f t="shared" si="39"/>
        <v>0.2785912341299055</v>
      </c>
      <c r="D85" s="8">
        <f t="shared" si="40"/>
        <v>0.86278938845469733</v>
      </c>
      <c r="J85" s="16"/>
      <c r="K85" s="16"/>
    </row>
    <row r="86" spans="1:11" x14ac:dyDescent="0.2">
      <c r="A86" s="8" t="str">
        <f t="shared" si="37"/>
        <v>Grecja</v>
      </c>
      <c r="B86" s="8">
        <f t="shared" si="38"/>
        <v>0.38156181484073509</v>
      </c>
      <c r="C86" s="8">
        <f t="shared" si="39"/>
        <v>7.0863047582294725E-2</v>
      </c>
      <c r="D86" s="8">
        <f t="shared" si="40"/>
        <v>0.21946090902147697</v>
      </c>
      <c r="J86" s="16"/>
      <c r="K86" s="16"/>
    </row>
    <row r="87" spans="1:11" x14ac:dyDescent="0.2">
      <c r="A87" s="8" t="str">
        <f t="shared" si="37"/>
        <v>Hiszpania</v>
      </c>
      <c r="B87" s="8">
        <f t="shared" si="38"/>
        <v>0.43899071341048607</v>
      </c>
      <c r="C87" s="8">
        <f t="shared" si="39"/>
        <v>0.1282919461520457</v>
      </c>
      <c r="D87" s="8">
        <f t="shared" si="40"/>
        <v>0.39731662810529367</v>
      </c>
      <c r="J87" s="16"/>
      <c r="K87" s="16"/>
    </row>
    <row r="88" spans="1:11" x14ac:dyDescent="0.2">
      <c r="A88" s="8" t="str">
        <f t="shared" si="37"/>
        <v>Holandia</v>
      </c>
      <c r="B88" s="8">
        <f t="shared" si="38"/>
        <v>0.4721524179238939</v>
      </c>
      <c r="C88" s="8">
        <f t="shared" si="39"/>
        <v>0.16145365066545353</v>
      </c>
      <c r="D88" s="8">
        <f t="shared" si="40"/>
        <v>0.50001751475234846</v>
      </c>
      <c r="J88" s="16"/>
      <c r="K88" s="16"/>
    </row>
    <row r="89" spans="1:11" x14ac:dyDescent="0.2">
      <c r="A89" s="8" t="str">
        <f t="shared" si="37"/>
        <v>Irlandia</v>
      </c>
      <c r="B89" s="8">
        <f t="shared" si="38"/>
        <v>0.35211055168834365</v>
      </c>
      <c r="C89" s="8">
        <f t="shared" si="39"/>
        <v>4.1411784429903287E-2</v>
      </c>
      <c r="D89" s="8">
        <f t="shared" si="40"/>
        <v>0.12825115720056535</v>
      </c>
      <c r="J89" s="16"/>
      <c r="K89" s="16"/>
    </row>
    <row r="90" spans="1:11" x14ac:dyDescent="0.2">
      <c r="A90" s="8" t="str">
        <f t="shared" si="37"/>
        <v>Litwa</v>
      </c>
      <c r="B90" s="8">
        <f t="shared" si="38"/>
        <v>0.36455700713794537</v>
      </c>
      <c r="C90" s="8">
        <f t="shared" si="39"/>
        <v>5.3858239879504999E-2</v>
      </c>
      <c r="D90" s="8">
        <f t="shared" si="40"/>
        <v>0.16679748734382863</v>
      </c>
      <c r="J90" s="16"/>
      <c r="K90" s="16"/>
    </row>
    <row r="91" spans="1:11" x14ac:dyDescent="0.2">
      <c r="A91" s="8" t="str">
        <f t="shared" si="37"/>
        <v>Luksemburg</v>
      </c>
      <c r="B91" s="8">
        <f t="shared" si="38"/>
        <v>0.43990998442921853</v>
      </c>
      <c r="C91" s="8">
        <f t="shared" si="39"/>
        <v>0.12921121717077816</v>
      </c>
      <c r="D91" s="8">
        <f t="shared" si="40"/>
        <v>0.40016358516247974</v>
      </c>
      <c r="J91" s="16"/>
      <c r="K91" s="16"/>
    </row>
    <row r="92" spans="1:11" x14ac:dyDescent="0.2">
      <c r="A92" s="8" t="str">
        <f t="shared" si="37"/>
        <v>Łotwa</v>
      </c>
      <c r="B92" s="8">
        <f t="shared" si="38"/>
        <v>0.38806444580449867</v>
      </c>
      <c r="C92" s="8">
        <f t="shared" si="39"/>
        <v>7.7365678546058303E-2</v>
      </c>
      <c r="D92" s="8">
        <f t="shared" si="40"/>
        <v>0.23959937823819347</v>
      </c>
      <c r="J92" s="16"/>
      <c r="K92" s="16"/>
    </row>
    <row r="93" spans="1:11" x14ac:dyDescent="0.2">
      <c r="A93" s="8" t="str">
        <f t="shared" si="37"/>
        <v>Malta</v>
      </c>
      <c r="B93" s="8">
        <f t="shared" si="38"/>
        <v>0.31069876725844037</v>
      </c>
      <c r="C93" s="8">
        <f t="shared" si="39"/>
        <v>0</v>
      </c>
      <c r="D93" s="8">
        <f t="shared" si="40"/>
        <v>0</v>
      </c>
      <c r="J93" s="16"/>
      <c r="K93" s="16"/>
    </row>
    <row r="94" spans="1:11" x14ac:dyDescent="0.2">
      <c r="A94" s="8" t="str">
        <f t="shared" si="37"/>
        <v>Niemcy</v>
      </c>
      <c r="B94" s="8">
        <f t="shared" si="38"/>
        <v>0.63359475770273355</v>
      </c>
      <c r="C94" s="8">
        <f t="shared" si="39"/>
        <v>0.32289599044429318</v>
      </c>
      <c r="D94" s="8">
        <f t="shared" si="40"/>
        <v>1</v>
      </c>
      <c r="J94" s="16"/>
      <c r="K94" s="16"/>
    </row>
    <row r="95" spans="1:11" x14ac:dyDescent="0.2">
      <c r="A95" s="8" t="str">
        <f t="shared" si="37"/>
        <v>Polska</v>
      </c>
      <c r="B95" s="8">
        <f t="shared" si="38"/>
        <v>0.48901533707457667</v>
      </c>
      <c r="C95" s="8">
        <f t="shared" si="39"/>
        <v>0.17831656981613631</v>
      </c>
      <c r="D95" s="8">
        <f t="shared" si="40"/>
        <v>0.5522415114872723</v>
      </c>
      <c r="J95" s="16"/>
      <c r="K95" s="16"/>
    </row>
    <row r="96" spans="1:11" x14ac:dyDescent="0.2">
      <c r="A96" s="8" t="str">
        <f t="shared" si="37"/>
        <v>Portugalia</v>
      </c>
      <c r="B96" s="8">
        <f t="shared" si="38"/>
        <v>0.40244095204975433</v>
      </c>
      <c r="C96" s="8">
        <f t="shared" si="39"/>
        <v>9.1742184791313963E-2</v>
      </c>
      <c r="D96" s="8">
        <f t="shared" si="40"/>
        <v>0.28412302260266548</v>
      </c>
      <c r="J96" s="16"/>
      <c r="K96" s="16"/>
    </row>
    <row r="97" spans="1:11" x14ac:dyDescent="0.2">
      <c r="A97" s="8" t="str">
        <f t="shared" si="37"/>
        <v>Rumunia</v>
      </c>
      <c r="B97" s="8">
        <f t="shared" si="38"/>
        <v>0.43901492242380108</v>
      </c>
      <c r="C97" s="8">
        <f t="shared" si="39"/>
        <v>0.12831615516536071</v>
      </c>
      <c r="D97" s="8">
        <f t="shared" si="40"/>
        <v>0.39739160275357505</v>
      </c>
      <c r="J97" s="16"/>
      <c r="K97" s="16"/>
    </row>
    <row r="98" spans="1:11" x14ac:dyDescent="0.2">
      <c r="A98" s="8" t="str">
        <f t="shared" si="37"/>
        <v>Słowacja</v>
      </c>
      <c r="B98" s="8">
        <f t="shared" si="38"/>
        <v>0.44399891183602258</v>
      </c>
      <c r="C98" s="8">
        <f t="shared" si="39"/>
        <v>0.13330014457758221</v>
      </c>
      <c r="D98" s="8">
        <f t="shared" si="40"/>
        <v>0.41282688086081853</v>
      </c>
      <c r="J98" s="16"/>
      <c r="K98" s="16"/>
    </row>
    <row r="99" spans="1:11" x14ac:dyDescent="0.2">
      <c r="A99" s="8" t="str">
        <f t="shared" si="37"/>
        <v>Słowenia</v>
      </c>
      <c r="B99" s="8">
        <f t="shared" si="38"/>
        <v>0.51796013177737377</v>
      </c>
      <c r="C99" s="8">
        <f t="shared" si="39"/>
        <v>0.2072613645189334</v>
      </c>
      <c r="D99" s="8">
        <f t="shared" si="40"/>
        <v>0.64188274445201154</v>
      </c>
      <c r="J99" s="16"/>
      <c r="K99" s="16"/>
    </row>
    <row r="100" spans="1:11" x14ac:dyDescent="0.2">
      <c r="A100" s="8" t="str">
        <f t="shared" si="37"/>
        <v>Szwecja</v>
      </c>
      <c r="B100" s="8">
        <f t="shared" si="38"/>
        <v>0.53489954549796359</v>
      </c>
      <c r="C100" s="8">
        <f t="shared" si="39"/>
        <v>0.22420077823952322</v>
      </c>
      <c r="D100" s="8">
        <f t="shared" si="40"/>
        <v>0.6943436427656815</v>
      </c>
      <c r="J100" s="16"/>
      <c r="K100" s="16"/>
    </row>
    <row r="101" spans="1:11" x14ac:dyDescent="0.2">
      <c r="A101" s="8" t="str">
        <f t="shared" si="37"/>
        <v>Węgry</v>
      </c>
      <c r="B101" s="8">
        <f t="shared" si="38"/>
        <v>0.52228226234195751</v>
      </c>
      <c r="C101" s="8">
        <f t="shared" si="39"/>
        <v>0.21158349508351715</v>
      </c>
      <c r="D101" s="8">
        <f t="shared" si="40"/>
        <v>0.65526826391490933</v>
      </c>
      <c r="J101" s="16"/>
      <c r="K101" s="16"/>
    </row>
    <row r="102" spans="1:11" x14ac:dyDescent="0.2">
      <c r="A102" s="8" t="str">
        <f t="shared" si="37"/>
        <v>Wielka Brytania</v>
      </c>
      <c r="B102" s="8">
        <f t="shared" si="38"/>
        <v>0.44821376391824147</v>
      </c>
      <c r="C102" s="8">
        <f t="shared" si="39"/>
        <v>0.1375149966598011</v>
      </c>
      <c r="D102" s="8">
        <f t="shared" si="40"/>
        <v>0.42588016181490967</v>
      </c>
      <c r="J102" s="16"/>
      <c r="K102" s="16"/>
    </row>
    <row r="103" spans="1:11" x14ac:dyDescent="0.2">
      <c r="A103" s="8" t="str">
        <f t="shared" si="37"/>
        <v>Włochy</v>
      </c>
      <c r="B103" s="8">
        <f t="shared" si="38"/>
        <v>0.46397156604324019</v>
      </c>
      <c r="C103" s="8">
        <f t="shared" si="39"/>
        <v>0.15327279878479982</v>
      </c>
      <c r="D103" s="8">
        <f t="shared" si="40"/>
        <v>0.47468164152147574</v>
      </c>
      <c r="J103" s="16"/>
      <c r="K103" s="16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O5" sqref="O5"/>
    </sheetView>
  </sheetViews>
  <sheetFormatPr defaultRowHeight="12.75" x14ac:dyDescent="0.2"/>
  <sheetData>
    <row r="1" spans="1:12" x14ac:dyDescent="0.2">
      <c r="A1" t="s">
        <v>128</v>
      </c>
      <c r="B1" t="s">
        <v>129</v>
      </c>
      <c r="C1" t="s">
        <v>143</v>
      </c>
      <c r="D1" t="s">
        <v>65</v>
      </c>
      <c r="E1" t="s">
        <v>66</v>
      </c>
      <c r="F1" t="str">
        <f>'ranking-standaryzacja'!B76</f>
        <v>gi"</v>
      </c>
      <c r="G1" t="s">
        <v>67</v>
      </c>
      <c r="H1" t="str">
        <f>'ranking-unitaryzacja'!B75</f>
        <v>si</v>
      </c>
      <c r="I1" t="s">
        <v>28</v>
      </c>
      <c r="J1" t="s">
        <v>29</v>
      </c>
      <c r="K1" t="s">
        <v>172</v>
      </c>
      <c r="L1" t="s">
        <v>173</v>
      </c>
    </row>
    <row r="2" spans="1:12" x14ac:dyDescent="0.2">
      <c r="A2">
        <v>1</v>
      </c>
      <c r="B2" t="str">
        <f>wzorzec!AB18</f>
        <v>Luksemburg</v>
      </c>
      <c r="C2" t="s">
        <v>144</v>
      </c>
      <c r="D2" s="6">
        <f>wzorzec!AC18</f>
        <v>0.68595080276904474</v>
      </c>
      <c r="E2" t="str">
        <f>'ranking-standaryzacja'!A95</f>
        <v>Niemcy</v>
      </c>
      <c r="F2">
        <f>'ranking-standaryzacja'!B95</f>
        <v>1</v>
      </c>
      <c r="G2" t="str">
        <f>'ranking-unitaryzacja'!A94</f>
        <v>Niemcy</v>
      </c>
      <c r="H2">
        <f>'ranking-unitaryzacja'!D94</f>
        <v>1</v>
      </c>
      <c r="I2" s="6">
        <f>AVERAGE(D2:D29)</f>
        <v>0.26094663568443605</v>
      </c>
      <c r="J2">
        <f>STDEV(D2:D29)</f>
        <v>0.13047331784221924</v>
      </c>
      <c r="K2" s="6">
        <f>I2-J2</f>
        <v>0.1304733178422168</v>
      </c>
      <c r="L2" s="6">
        <f>I2+J2</f>
        <v>0.39141995352665526</v>
      </c>
    </row>
    <row r="3" spans="1:12" x14ac:dyDescent="0.2">
      <c r="A3">
        <v>2</v>
      </c>
      <c r="B3" t="str">
        <f>wzorzec!AB28</f>
        <v>Węgry</v>
      </c>
      <c r="C3" t="s">
        <v>152</v>
      </c>
      <c r="D3" s="6">
        <f>wzorzec!AC28</f>
        <v>0.5433858896687267</v>
      </c>
      <c r="E3" t="str">
        <f>'ranking-standaryzacja'!A86</f>
        <v>Francja</v>
      </c>
      <c r="F3">
        <f>'ranking-standaryzacja'!B86</f>
        <v>0.93218866425616786</v>
      </c>
      <c r="G3" t="str">
        <f>'ranking-unitaryzacja'!A85</f>
        <v>Francja</v>
      </c>
      <c r="H3">
        <f>'ranking-unitaryzacja'!D85</f>
        <v>0.86278938845469733</v>
      </c>
      <c r="I3">
        <f>AVERAGE(F2:F29)</f>
        <v>0.30017823493228446</v>
      </c>
      <c r="J3">
        <f>STDEV(F2:F29)</f>
        <v>0.21811590313440415</v>
      </c>
      <c r="K3" s="6">
        <f>I3-J3</f>
        <v>8.2062331797880306E-2</v>
      </c>
      <c r="L3" s="6">
        <f t="shared" ref="L3:L4" si="0">I3+J3</f>
        <v>0.51829413806668856</v>
      </c>
    </row>
    <row r="4" spans="1:12" x14ac:dyDescent="0.2">
      <c r="A4">
        <v>3</v>
      </c>
      <c r="B4" t="str">
        <f>wzorzec!AB21</f>
        <v>Niemcy</v>
      </c>
      <c r="C4" t="s">
        <v>153</v>
      </c>
      <c r="D4" s="6">
        <f>wzorzec!AC21</f>
        <v>0.42399921495415327</v>
      </c>
      <c r="E4" t="str">
        <f>'ranking-standaryzacja'!A77</f>
        <v>Austria</v>
      </c>
      <c r="F4">
        <f>'ranking-standaryzacja'!B77</f>
        <v>0.40715569270013935</v>
      </c>
      <c r="G4" t="str">
        <f>'ranking-unitaryzacja'!A100</f>
        <v>Szwecja</v>
      </c>
      <c r="H4">
        <f>'ranking-unitaryzacja'!D100</f>
        <v>0.6943436427656815</v>
      </c>
      <c r="I4">
        <f>AVERAGE(H2:H29)</f>
        <v>0.45043312326533586</v>
      </c>
      <c r="J4">
        <f>STDEV(H2:H29)</f>
        <v>0.22681617115405781</v>
      </c>
      <c r="K4" s="6">
        <f t="shared" ref="K4" si="1">I4-J4</f>
        <v>0.22361695211127805</v>
      </c>
      <c r="L4" s="6">
        <f t="shared" si="0"/>
        <v>0.67724929441939363</v>
      </c>
    </row>
    <row r="5" spans="1:12" x14ac:dyDescent="0.2">
      <c r="A5">
        <v>4</v>
      </c>
      <c r="B5" t="str">
        <f>wzorzec!AB8</f>
        <v>Czechy</v>
      </c>
      <c r="C5" t="s">
        <v>145</v>
      </c>
      <c r="D5" s="6">
        <f>wzorzec!AC8</f>
        <v>0.41208317784128234</v>
      </c>
      <c r="E5" t="str">
        <f>'ranking-standaryzacja'!A101</f>
        <v>Szwecja</v>
      </c>
      <c r="F5">
        <f>'ranking-standaryzacja'!B101</f>
        <v>0.3928853378934144</v>
      </c>
      <c r="G5" t="str">
        <f>'ranking-unitaryzacja'!A81</f>
        <v>Czechy</v>
      </c>
      <c r="H5">
        <f>'ranking-unitaryzacja'!D81</f>
        <v>0.66646818502464744</v>
      </c>
      <c r="I5" t="s">
        <v>174</v>
      </c>
      <c r="J5" t="s">
        <v>174</v>
      </c>
      <c r="K5" t="s">
        <v>174</v>
      </c>
      <c r="L5" t="s">
        <v>174</v>
      </c>
    </row>
    <row r="6" spans="1:12" x14ac:dyDescent="0.2">
      <c r="A6">
        <v>5</v>
      </c>
      <c r="B6" t="str">
        <f>wzorzec!AB12</f>
        <v>Francja</v>
      </c>
      <c r="C6" t="s">
        <v>146</v>
      </c>
      <c r="D6" s="6">
        <f>wzorzec!AC12</f>
        <v>0.38390396507080582</v>
      </c>
      <c r="E6" t="str">
        <f>'ranking-standaryzacja'!A82</f>
        <v>Czechy</v>
      </c>
      <c r="F6">
        <f>'ranking-standaryzacja'!B82</f>
        <v>0.38132000498239704</v>
      </c>
      <c r="G6" t="str">
        <f>'ranking-unitaryzacja'!A101</f>
        <v>Węgry</v>
      </c>
      <c r="H6">
        <f>'ranking-unitaryzacja'!D101</f>
        <v>0.65526826391490933</v>
      </c>
      <c r="I6" t="s">
        <v>174</v>
      </c>
      <c r="J6" t="s">
        <v>174</v>
      </c>
      <c r="K6" t="s">
        <v>174</v>
      </c>
      <c r="L6" t="s">
        <v>174</v>
      </c>
    </row>
    <row r="7" spans="1:12" x14ac:dyDescent="0.2">
      <c r="A7">
        <v>6</v>
      </c>
      <c r="B7" t="str">
        <f>wzorzec!AB7</f>
        <v>Cypr</v>
      </c>
      <c r="C7" t="s">
        <v>147</v>
      </c>
      <c r="D7" s="6">
        <f>wzorzec!AC7</f>
        <v>0.31326694584329684</v>
      </c>
      <c r="E7" t="str">
        <f>'ranking-standaryzacja'!A100</f>
        <v>Słowenia</v>
      </c>
      <c r="F7">
        <f>'ranking-standaryzacja'!B100</f>
        <v>0.36931861819431078</v>
      </c>
      <c r="G7" t="str">
        <f>'ranking-unitaryzacja'!A99</f>
        <v>Słowenia</v>
      </c>
      <c r="H7">
        <f>'ranking-unitaryzacja'!D99</f>
        <v>0.64188274445201154</v>
      </c>
      <c r="I7" t="s">
        <v>174</v>
      </c>
      <c r="J7" t="s">
        <v>174</v>
      </c>
      <c r="K7" t="s">
        <v>174</v>
      </c>
      <c r="L7" t="s">
        <v>174</v>
      </c>
    </row>
    <row r="8" spans="1:12" x14ac:dyDescent="0.2">
      <c r="A8">
        <v>7</v>
      </c>
      <c r="B8" t="str">
        <f>wzorzec!AB23</f>
        <v>Portugalia</v>
      </c>
      <c r="C8" t="s">
        <v>148</v>
      </c>
      <c r="D8" s="6">
        <f>wzorzec!AC23</f>
        <v>0.30113001062018985</v>
      </c>
      <c r="E8" t="str">
        <f>'ranking-standaryzacja'!A102</f>
        <v>Węgry</v>
      </c>
      <c r="F8">
        <f>'ranking-standaryzacja'!B102</f>
        <v>0.36540972891575846</v>
      </c>
      <c r="G8" t="str">
        <f>'ranking-unitaryzacja'!A84</f>
        <v>Finlandia</v>
      </c>
      <c r="H8">
        <f>'ranking-unitaryzacja'!D84</f>
        <v>0.62160479026903237</v>
      </c>
      <c r="I8" t="s">
        <v>174</v>
      </c>
      <c r="J8" t="s">
        <v>174</v>
      </c>
      <c r="K8" t="s">
        <v>174</v>
      </c>
      <c r="L8" t="s">
        <v>174</v>
      </c>
    </row>
    <row r="9" spans="1:12" x14ac:dyDescent="0.2">
      <c r="A9">
        <v>8</v>
      </c>
      <c r="B9" t="str">
        <f>wzorzec!AB3</f>
        <v>Austria</v>
      </c>
      <c r="C9" t="s">
        <v>154</v>
      </c>
      <c r="D9" s="6">
        <f>wzorzec!AC3</f>
        <v>0.28026056431712687</v>
      </c>
      <c r="E9" t="str">
        <f>'ranking-standaryzacja'!A85</f>
        <v>Finlandia</v>
      </c>
      <c r="F9">
        <f>'ranking-standaryzacja'!B85</f>
        <v>0.35673129114599239</v>
      </c>
      <c r="G9" t="str">
        <f>'ranking-unitaryzacja'!A79</f>
        <v>Chorwacja</v>
      </c>
      <c r="H9">
        <f>'ranking-unitaryzacja'!D79</f>
        <v>0.58630136579239722</v>
      </c>
      <c r="I9" t="s">
        <v>174</v>
      </c>
      <c r="J9" t="s">
        <v>174</v>
      </c>
      <c r="K9" t="s">
        <v>174</v>
      </c>
      <c r="L9" t="s">
        <v>174</v>
      </c>
    </row>
    <row r="10" spans="1:12" x14ac:dyDescent="0.2">
      <c r="A10">
        <v>9</v>
      </c>
      <c r="B10" t="str">
        <f>wzorzec!AB11</f>
        <v>Finlandia</v>
      </c>
      <c r="C10" t="s">
        <v>149</v>
      </c>
      <c r="D10" s="6">
        <f>wzorzec!AC11</f>
        <v>0.27582052195042528</v>
      </c>
      <c r="E10" t="str">
        <f>'ranking-standaryzacja'!A83</f>
        <v>Dania</v>
      </c>
      <c r="F10">
        <f>'ranking-standaryzacja'!B83</f>
        <v>0.33961352479666401</v>
      </c>
      <c r="G10" t="str">
        <f>'ranking-unitaryzacja'!A82</f>
        <v>Dania</v>
      </c>
      <c r="H10">
        <f>'ranking-unitaryzacja'!D82</f>
        <v>0.5643416016231988</v>
      </c>
      <c r="I10" t="s">
        <v>174</v>
      </c>
      <c r="J10" t="s">
        <v>174</v>
      </c>
      <c r="K10" t="s">
        <v>174</v>
      </c>
      <c r="L10" t="s">
        <v>174</v>
      </c>
    </row>
    <row r="11" spans="1:12" x14ac:dyDescent="0.2">
      <c r="A11">
        <v>10</v>
      </c>
      <c r="B11" t="str">
        <f>wzorzec!AB14</f>
        <v>Hiszpania</v>
      </c>
      <c r="C11" t="s">
        <v>155</v>
      </c>
      <c r="D11" s="6">
        <f>wzorzec!AC14</f>
        <v>0.27288093430936688</v>
      </c>
      <c r="E11" t="str">
        <f>'ranking-standaryzacja'!A89</f>
        <v>Holandia</v>
      </c>
      <c r="F11">
        <f>'ranking-standaryzacja'!B89</f>
        <v>0.32497025141849883</v>
      </c>
      <c r="G11" t="str">
        <f>'ranking-unitaryzacja'!A95</f>
        <v>Polska</v>
      </c>
      <c r="H11">
        <f>'ranking-unitaryzacja'!D95</f>
        <v>0.5522415114872723</v>
      </c>
      <c r="I11" t="s">
        <v>174</v>
      </c>
      <c r="J11" t="s">
        <v>174</v>
      </c>
      <c r="K11" t="s">
        <v>174</v>
      </c>
      <c r="L11" t="s">
        <v>174</v>
      </c>
    </row>
    <row r="12" spans="1:12" x14ac:dyDescent="0.2">
      <c r="A12">
        <v>11</v>
      </c>
      <c r="B12" t="str">
        <f>wzorzec!AB30</f>
        <v>Włochy</v>
      </c>
      <c r="C12" t="s">
        <v>156</v>
      </c>
      <c r="D12" s="6">
        <f>wzorzec!AC30</f>
        <v>0.27054048855606272</v>
      </c>
      <c r="E12" t="str">
        <f>'ranking-standaryzacja'!A80</f>
        <v>Chorwacja</v>
      </c>
      <c r="F12">
        <f>'ranking-standaryzacja'!B80</f>
        <v>0.32236155351989126</v>
      </c>
      <c r="G12" t="str">
        <f>'ranking-unitaryzacja'!A76</f>
        <v>Austria</v>
      </c>
      <c r="H12">
        <f>'ranking-unitaryzacja'!D76</f>
        <v>0.55192339789538414</v>
      </c>
      <c r="I12" t="s">
        <v>174</v>
      </c>
      <c r="J12" t="s">
        <v>174</v>
      </c>
      <c r="K12" t="s">
        <v>174</v>
      </c>
      <c r="L12" t="s">
        <v>174</v>
      </c>
    </row>
    <row r="13" spans="1:12" x14ac:dyDescent="0.2">
      <c r="A13">
        <v>12</v>
      </c>
      <c r="B13" t="str">
        <f>wzorzec!AB22</f>
        <v>Polska</v>
      </c>
      <c r="C13" t="s">
        <v>157</v>
      </c>
      <c r="D13" s="6">
        <f>wzorzec!AC22</f>
        <v>0.25708662495916279</v>
      </c>
      <c r="E13" t="str">
        <f>'ranking-standaryzacja'!A96</f>
        <v>Polska</v>
      </c>
      <c r="F13">
        <f>'ranking-standaryzacja'!B96</f>
        <v>0.31874879656538524</v>
      </c>
      <c r="G13" t="str">
        <f>'ranking-unitaryzacja'!A88</f>
        <v>Holandia</v>
      </c>
      <c r="H13">
        <f>'ranking-unitaryzacja'!D88</f>
        <v>0.50001751475234846</v>
      </c>
      <c r="I13" t="s">
        <v>174</v>
      </c>
      <c r="J13" t="s">
        <v>174</v>
      </c>
      <c r="K13" t="s">
        <v>174</v>
      </c>
      <c r="L13" t="s">
        <v>174</v>
      </c>
    </row>
    <row r="14" spans="1:12" x14ac:dyDescent="0.2">
      <c r="A14">
        <v>13</v>
      </c>
      <c r="B14" t="str">
        <f>wzorzec!AB29</f>
        <v>Wielka Brytania</v>
      </c>
      <c r="C14" t="s">
        <v>158</v>
      </c>
      <c r="D14" s="6">
        <f>wzorzec!AC29</f>
        <v>0.25470098343115111</v>
      </c>
      <c r="E14" t="str">
        <f>'ranking-standaryzacja'!A98</f>
        <v>Rumunia</v>
      </c>
      <c r="F14">
        <f>'ranking-standaryzacja'!B98</f>
        <v>0.30463878615837836</v>
      </c>
      <c r="G14" t="str">
        <f>'ranking-unitaryzacja'!A103</f>
        <v>Włochy</v>
      </c>
      <c r="H14">
        <f>'ranking-unitaryzacja'!D103</f>
        <v>0.47468164152147574</v>
      </c>
      <c r="I14" t="s">
        <v>174</v>
      </c>
      <c r="J14" t="s">
        <v>174</v>
      </c>
      <c r="K14" t="s">
        <v>174</v>
      </c>
      <c r="L14" t="s">
        <v>174</v>
      </c>
    </row>
    <row r="15" spans="1:12" x14ac:dyDescent="0.2">
      <c r="A15">
        <v>14</v>
      </c>
      <c r="B15" t="str">
        <f>wzorzec!AB26</f>
        <v>Słowenia</v>
      </c>
      <c r="C15" t="s">
        <v>159</v>
      </c>
      <c r="D15" s="6">
        <f>wzorzec!AC26</f>
        <v>0.24556679926179703</v>
      </c>
      <c r="E15" t="str">
        <f>'ranking-standaryzacja'!A104</f>
        <v>Włochy</v>
      </c>
      <c r="F15">
        <f>'ranking-standaryzacja'!B104</f>
        <v>0.28806056573491806</v>
      </c>
      <c r="G15" t="str">
        <f>'ranking-unitaryzacja'!A102</f>
        <v>Wielka Brytania</v>
      </c>
      <c r="H15">
        <f>'ranking-unitaryzacja'!D102</f>
        <v>0.42588016181490967</v>
      </c>
      <c r="I15" t="s">
        <v>174</v>
      </c>
      <c r="J15" t="s">
        <v>174</v>
      </c>
      <c r="K15" t="s">
        <v>174</v>
      </c>
      <c r="L15" t="s">
        <v>174</v>
      </c>
    </row>
    <row r="16" spans="1:12" x14ac:dyDescent="0.2">
      <c r="A16">
        <v>15</v>
      </c>
      <c r="B16" t="str">
        <f>wzorzec!AB6</f>
        <v>Chorwacja</v>
      </c>
      <c r="C16" t="s">
        <v>160</v>
      </c>
      <c r="D16" s="6">
        <f>wzorzec!AC6</f>
        <v>0.23004130189694816</v>
      </c>
      <c r="E16" t="str">
        <f>'ranking-standaryzacja'!A103</f>
        <v>Wielka Brytania</v>
      </c>
      <c r="F16">
        <f>'ranking-standaryzacja'!B103</f>
        <v>0.28315187743397902</v>
      </c>
      <c r="G16" t="str">
        <f>'ranking-unitaryzacja'!A98</f>
        <v>Słowacja</v>
      </c>
      <c r="H16">
        <f>'ranking-unitaryzacja'!D98</f>
        <v>0.41282688086081853</v>
      </c>
      <c r="I16" t="s">
        <v>174</v>
      </c>
      <c r="J16" t="s">
        <v>174</v>
      </c>
      <c r="K16" t="s">
        <v>174</v>
      </c>
      <c r="L16" t="s">
        <v>174</v>
      </c>
    </row>
    <row r="17" spans="1:12" x14ac:dyDescent="0.2">
      <c r="A17">
        <v>16</v>
      </c>
      <c r="B17" t="str">
        <f>wzorzec!AB15</f>
        <v>Holandia</v>
      </c>
      <c r="C17" t="s">
        <v>161</v>
      </c>
      <c r="D17" s="6">
        <f>wzorzec!AC15</f>
        <v>0.22502340307302027</v>
      </c>
      <c r="E17" t="str">
        <f>'ranking-standaryzacja'!A99</f>
        <v>Słowacja</v>
      </c>
      <c r="F17">
        <f>'ranking-standaryzacja'!B99</f>
        <v>0.25570352828184201</v>
      </c>
      <c r="G17" t="str">
        <f>'ranking-unitaryzacja'!A91</f>
        <v>Luksemburg</v>
      </c>
      <c r="H17">
        <f>'ranking-unitaryzacja'!D91</f>
        <v>0.40016358516247974</v>
      </c>
      <c r="I17" t="s">
        <v>174</v>
      </c>
      <c r="J17" t="s">
        <v>174</v>
      </c>
      <c r="K17" t="s">
        <v>174</v>
      </c>
      <c r="L17" t="s">
        <v>174</v>
      </c>
    </row>
    <row r="18" spans="1:12" x14ac:dyDescent="0.2">
      <c r="A18">
        <v>17</v>
      </c>
      <c r="B18" t="str">
        <f>wzorzec!AB5</f>
        <v>Bułgaria</v>
      </c>
      <c r="C18" t="s">
        <v>162</v>
      </c>
      <c r="D18" s="6">
        <f>wzorzec!AC5</f>
        <v>0.20832359857437344</v>
      </c>
      <c r="E18" t="str">
        <f>'ranking-standaryzacja'!A88</f>
        <v>Hiszpania</v>
      </c>
      <c r="F18">
        <f>'ranking-standaryzacja'!B88</f>
        <v>0.24926463483009795</v>
      </c>
      <c r="G18" t="str">
        <f>'ranking-unitaryzacja'!A97</f>
        <v>Rumunia</v>
      </c>
      <c r="H18">
        <f>'ranking-unitaryzacja'!D97</f>
        <v>0.39739160275357505</v>
      </c>
      <c r="I18" t="s">
        <v>174</v>
      </c>
      <c r="J18" t="s">
        <v>174</v>
      </c>
      <c r="K18" t="s">
        <v>174</v>
      </c>
      <c r="L18" t="s">
        <v>174</v>
      </c>
    </row>
    <row r="19" spans="1:12" x14ac:dyDescent="0.2">
      <c r="A19">
        <v>18</v>
      </c>
      <c r="B19" t="str">
        <f>wzorzec!AB10</f>
        <v>Estonia</v>
      </c>
      <c r="C19" t="s">
        <v>163</v>
      </c>
      <c r="D19" s="6">
        <f>wzorzec!AC10</f>
        <v>0.19318725102840584</v>
      </c>
      <c r="E19" t="str">
        <f>'ranking-standaryzacja'!A84</f>
        <v>Estonia</v>
      </c>
      <c r="F19">
        <f>'ranking-standaryzacja'!B84</f>
        <v>0.23608385420128272</v>
      </c>
      <c r="G19" t="str">
        <f>'ranking-unitaryzacja'!A87</f>
        <v>Hiszpania</v>
      </c>
      <c r="H19">
        <f>'ranking-unitaryzacja'!D87</f>
        <v>0.39731662810529367</v>
      </c>
      <c r="I19" t="s">
        <v>174</v>
      </c>
      <c r="J19" t="s">
        <v>174</v>
      </c>
      <c r="K19" t="s">
        <v>174</v>
      </c>
      <c r="L19" t="s">
        <v>174</v>
      </c>
    </row>
    <row r="20" spans="1:12" x14ac:dyDescent="0.2">
      <c r="A20">
        <v>19</v>
      </c>
      <c r="B20" t="str">
        <f>wzorzec!AB27</f>
        <v>Szwecja</v>
      </c>
      <c r="C20" t="s">
        <v>164</v>
      </c>
      <c r="D20" s="6">
        <f>wzorzec!AC27</f>
        <v>0.18741745537871102</v>
      </c>
      <c r="E20" t="str">
        <f>'ranking-standaryzacja'!A97</f>
        <v>Portugalia</v>
      </c>
      <c r="F20">
        <f>'ranking-standaryzacja'!B97</f>
        <v>0.21397468465533487</v>
      </c>
      <c r="G20" t="str">
        <f>'ranking-unitaryzacja'!A83</f>
        <v>Estonia</v>
      </c>
      <c r="H20">
        <f>'ranking-unitaryzacja'!D83</f>
        <v>0.37723166074403647</v>
      </c>
      <c r="I20" t="s">
        <v>174</v>
      </c>
      <c r="J20" t="s">
        <v>174</v>
      </c>
      <c r="K20" t="s">
        <v>174</v>
      </c>
      <c r="L20" t="s">
        <v>174</v>
      </c>
    </row>
    <row r="21" spans="1:12" x14ac:dyDescent="0.2">
      <c r="A21">
        <v>20</v>
      </c>
      <c r="B21" t="str">
        <f>wzorzec!AB9</f>
        <v>Dania</v>
      </c>
      <c r="C21" t="s">
        <v>165</v>
      </c>
      <c r="D21" s="6">
        <f>wzorzec!AC9</f>
        <v>0.16866751745498154</v>
      </c>
      <c r="E21" t="str">
        <f>'ranking-standaryzacja'!A79</f>
        <v>Bułgaria</v>
      </c>
      <c r="F21">
        <f>'ranking-standaryzacja'!B79</f>
        <v>0.19435787349738259</v>
      </c>
      <c r="G21" t="str">
        <f>'ranking-unitaryzacja'!A77</f>
        <v>Belgia</v>
      </c>
      <c r="H21">
        <f>'ranking-unitaryzacja'!D77</f>
        <v>0.32874051780365837</v>
      </c>
      <c r="I21" t="s">
        <v>174</v>
      </c>
      <c r="J21" t="s">
        <v>174</v>
      </c>
      <c r="K21" t="s">
        <v>174</v>
      </c>
      <c r="L21" t="s">
        <v>174</v>
      </c>
    </row>
    <row r="22" spans="1:12" x14ac:dyDescent="0.2">
      <c r="A22">
        <v>21</v>
      </c>
      <c r="B22" t="str">
        <f>wzorzec!AB19</f>
        <v>Łotwa</v>
      </c>
      <c r="C22" t="s">
        <v>166</v>
      </c>
      <c r="D22" s="6">
        <f>wzorzec!AC19</f>
        <v>0.16100742638497745</v>
      </c>
      <c r="E22" t="str">
        <f>'ranking-standaryzacja'!A87</f>
        <v>Grecja</v>
      </c>
      <c r="F22">
        <f>'ranking-standaryzacja'!B87</f>
        <v>0.17451738857427393</v>
      </c>
      <c r="G22" t="str">
        <f>'ranking-unitaryzacja'!A78</f>
        <v>Bułgaria</v>
      </c>
      <c r="H22">
        <f>'ranking-unitaryzacja'!D78</f>
        <v>0.29724161615060457</v>
      </c>
      <c r="I22" t="s">
        <v>174</v>
      </c>
      <c r="J22" t="s">
        <v>174</v>
      </c>
      <c r="K22" t="s">
        <v>174</v>
      </c>
      <c r="L22" t="s">
        <v>174</v>
      </c>
    </row>
    <row r="23" spans="1:12" x14ac:dyDescent="0.2">
      <c r="A23">
        <v>22</v>
      </c>
      <c r="B23" t="str">
        <f>wzorzec!AB24</f>
        <v>Rumunia</v>
      </c>
      <c r="C23" t="s">
        <v>167</v>
      </c>
      <c r="D23" s="6">
        <f>wzorzec!AC24</f>
        <v>0.16041451137964502</v>
      </c>
      <c r="E23" t="str">
        <f>'ranking-standaryzacja'!A78</f>
        <v>Belgia</v>
      </c>
      <c r="F23">
        <f>'ranking-standaryzacja'!B78</f>
        <v>0.17270927867975069</v>
      </c>
      <c r="G23" t="str">
        <f>'ranking-unitaryzacja'!A96</f>
        <v>Portugalia</v>
      </c>
      <c r="H23">
        <f>'ranking-unitaryzacja'!D96</f>
        <v>0.28412302260266548</v>
      </c>
      <c r="I23" t="s">
        <v>174</v>
      </c>
      <c r="J23" t="s">
        <v>174</v>
      </c>
      <c r="K23" t="s">
        <v>174</v>
      </c>
      <c r="L23" t="s">
        <v>174</v>
      </c>
    </row>
    <row r="24" spans="1:12" x14ac:dyDescent="0.2">
      <c r="A24">
        <v>23</v>
      </c>
      <c r="B24" t="str">
        <f>wzorzec!AB25</f>
        <v>Słowacja</v>
      </c>
      <c r="C24" t="s">
        <v>168</v>
      </c>
      <c r="D24" s="6">
        <f>wzorzec!AC25</f>
        <v>0.15540411415111033</v>
      </c>
      <c r="E24" t="str">
        <f>'ranking-standaryzacja'!A81</f>
        <v>Cypr</v>
      </c>
      <c r="F24">
        <f>'ranking-standaryzacja'!B81</f>
        <v>0.16993234701619742</v>
      </c>
      <c r="G24" t="str">
        <f>'ranking-unitaryzacja'!A92</f>
        <v>Łotwa</v>
      </c>
      <c r="H24">
        <f>'ranking-unitaryzacja'!D92</f>
        <v>0.23959937823819347</v>
      </c>
      <c r="I24" t="s">
        <v>174</v>
      </c>
      <c r="J24" t="s">
        <v>174</v>
      </c>
      <c r="K24" t="s">
        <v>174</v>
      </c>
      <c r="L24" t="s">
        <v>174</v>
      </c>
    </row>
    <row r="25" spans="1:12" x14ac:dyDescent="0.2">
      <c r="A25">
        <v>24</v>
      </c>
      <c r="B25" t="str">
        <f>wzorzec!AB20</f>
        <v>Malta</v>
      </c>
      <c r="C25" t="s">
        <v>169</v>
      </c>
      <c r="D25" s="6">
        <f>wzorzec!AC20</f>
        <v>0.15308982650073222</v>
      </c>
      <c r="E25" t="str">
        <f>'ranking-standaryzacja'!A90</f>
        <v>Irlandia</v>
      </c>
      <c r="F25">
        <f>'ranking-standaryzacja'!B90</f>
        <v>0.12937733615294233</v>
      </c>
      <c r="G25" t="str">
        <f>'ranking-unitaryzacja'!A86</f>
        <v>Grecja</v>
      </c>
      <c r="H25">
        <f>'ranking-unitaryzacja'!D86</f>
        <v>0.21946090902147697</v>
      </c>
      <c r="I25" t="s">
        <v>174</v>
      </c>
      <c r="J25" t="s">
        <v>174</v>
      </c>
      <c r="K25" t="s">
        <v>174</v>
      </c>
      <c r="L25" t="s">
        <v>174</v>
      </c>
    </row>
    <row r="26" spans="1:12" x14ac:dyDescent="0.2">
      <c r="A26">
        <v>25</v>
      </c>
      <c r="B26" t="str">
        <f>wzorzec!AB17</f>
        <v>Litwa</v>
      </c>
      <c r="C26" t="s">
        <v>170</v>
      </c>
      <c r="D26" s="6">
        <f>wzorzec!AC17</f>
        <v>0.14700468988036064</v>
      </c>
      <c r="E26" t="str">
        <f>'ranking-standaryzacja'!A92</f>
        <v>Luksemburg</v>
      </c>
      <c r="F26">
        <f>'ranking-standaryzacja'!B92</f>
        <v>0.10661584258085871</v>
      </c>
      <c r="G26" t="str">
        <f>'ranking-unitaryzacja'!A90</f>
        <v>Litwa</v>
      </c>
      <c r="H26">
        <f>'ranking-unitaryzacja'!D90</f>
        <v>0.16679748734382863</v>
      </c>
      <c r="I26" t="s">
        <v>174</v>
      </c>
      <c r="J26" t="s">
        <v>174</v>
      </c>
      <c r="K26" t="s">
        <v>174</v>
      </c>
      <c r="L26" t="s">
        <v>174</v>
      </c>
    </row>
    <row r="27" spans="1:12" x14ac:dyDescent="0.2">
      <c r="A27">
        <v>26</v>
      </c>
      <c r="B27" t="str">
        <f>wzorzec!AB4</f>
        <v>Belgia</v>
      </c>
      <c r="C27" t="s">
        <v>150</v>
      </c>
      <c r="D27" s="6">
        <f>wzorzec!AC4</f>
        <v>0.13725852501111291</v>
      </c>
      <c r="E27" t="str">
        <f>'ranking-standaryzacja'!A94</f>
        <v>Malta</v>
      </c>
      <c r="F27">
        <f>'ranking-standaryzacja'!B94</f>
        <v>9.3998860836677578E-2</v>
      </c>
      <c r="G27" t="str">
        <f>'ranking-unitaryzacja'!A80</f>
        <v>Cypr</v>
      </c>
      <c r="H27">
        <f>'ranking-unitaryzacja'!D80</f>
        <v>0.16523879567424143</v>
      </c>
      <c r="I27" t="s">
        <v>174</v>
      </c>
      <c r="J27" t="s">
        <v>174</v>
      </c>
      <c r="K27" t="s">
        <v>174</v>
      </c>
      <c r="L27" t="s">
        <v>174</v>
      </c>
    </row>
    <row r="28" spans="1:12" x14ac:dyDescent="0.2">
      <c r="A28">
        <v>27</v>
      </c>
      <c r="B28" t="str">
        <f>wzorzec!AB16</f>
        <v>Irlandia</v>
      </c>
      <c r="C28" t="s">
        <v>171</v>
      </c>
      <c r="D28" s="6">
        <f>wzorzec!AC16</f>
        <v>0.13009002796518565</v>
      </c>
      <c r="E28" t="str">
        <f>'ranking-standaryzacja'!A93</f>
        <v>Łotwa</v>
      </c>
      <c r="F28">
        <f>'ranking-standaryzacja'!B93</f>
        <v>2.1900255081430696E-2</v>
      </c>
      <c r="G28" t="str">
        <f>'ranking-unitaryzacja'!A89</f>
        <v>Irlandia</v>
      </c>
      <c r="H28">
        <f>'ranking-unitaryzacja'!D89</f>
        <v>0.12825115720056535</v>
      </c>
      <c r="I28" t="s">
        <v>174</v>
      </c>
      <c r="J28" t="s">
        <v>174</v>
      </c>
      <c r="K28" t="s">
        <v>174</v>
      </c>
      <c r="L28" t="s">
        <v>174</v>
      </c>
    </row>
    <row r="29" spans="1:12" x14ac:dyDescent="0.2">
      <c r="A29">
        <v>28</v>
      </c>
      <c r="B29" t="str">
        <f>wzorzec!AB13</f>
        <v>Grecja</v>
      </c>
      <c r="C29" t="s">
        <v>151</v>
      </c>
      <c r="D29" s="6">
        <f>wzorzec!AC13</f>
        <v>0.12899922693205257</v>
      </c>
      <c r="E29" t="str">
        <f>'ranking-standaryzacja'!A91</f>
        <v>Litwa</v>
      </c>
      <c r="F29">
        <f>'ranking-standaryzacja'!B91</f>
        <v>0</v>
      </c>
      <c r="G29" t="str">
        <f>'ranking-unitaryzacja'!A93</f>
        <v>Malta</v>
      </c>
      <c r="H29">
        <f>'ranking-unitaryzacja'!D93</f>
        <v>0</v>
      </c>
      <c r="I29" t="s">
        <v>174</v>
      </c>
      <c r="J29" t="s">
        <v>174</v>
      </c>
      <c r="K29" t="s">
        <v>174</v>
      </c>
      <c r="L29" t="s">
        <v>174</v>
      </c>
    </row>
  </sheetData>
  <sortState ref="B2:D29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2019-02-12T13:56:37Z</dcterms:modified>
</cp:coreProperties>
</file>