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64" documentId="6_{920ACF44-BA69-4AB3-8291-98F85BC0BA21}" xr6:coauthVersionLast="36" xr6:coauthVersionMax="38" xr10:uidLastSave="{2AAA926E-DDD6-4166-9ED4-953D130AB131}"/>
  <bookViews>
    <workbookView xWindow="32760" yWindow="60" windowWidth="15195" windowHeight="9210" firstSheet="3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1" i="7" l="1"/>
  <c r="Y2" i="7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B8" i="8"/>
  <c r="C8" i="8"/>
  <c r="D8" i="8"/>
  <c r="E8" i="8"/>
  <c r="F8" i="8"/>
  <c r="G8" i="8"/>
  <c r="H8" i="8"/>
  <c r="I8" i="8"/>
  <c r="J8" i="8"/>
  <c r="K8" i="8"/>
  <c r="L8" i="8"/>
  <c r="M8" i="8"/>
  <c r="M31" i="8" s="1"/>
  <c r="N8" i="8"/>
  <c r="O8" i="8"/>
  <c r="P8" i="8"/>
  <c r="Q8" i="8"/>
  <c r="R8" i="8"/>
  <c r="S8" i="8"/>
  <c r="T8" i="8"/>
  <c r="U8" i="8"/>
  <c r="V8" i="8"/>
  <c r="W8" i="8"/>
  <c r="X8" i="8"/>
  <c r="Y8" i="8"/>
  <c r="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B30" i="8"/>
  <c r="C30" i="8"/>
  <c r="C31" i="8" s="1"/>
  <c r="D30" i="8"/>
  <c r="D31" i="8" s="1"/>
  <c r="E30" i="8"/>
  <c r="E31" i="8" s="1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C3" i="8"/>
  <c r="D3" i="8"/>
  <c r="E3" i="8"/>
  <c r="F3" i="8"/>
  <c r="G3" i="8"/>
  <c r="H3" i="8"/>
  <c r="I3" i="8"/>
  <c r="J3" i="8"/>
  <c r="K3" i="8"/>
  <c r="L3" i="8"/>
  <c r="M3" i="8"/>
  <c r="N3" i="8"/>
  <c r="O3" i="8"/>
  <c r="O31" i="8" s="1"/>
  <c r="P3" i="8"/>
  <c r="Q3" i="8"/>
  <c r="R3" i="8"/>
  <c r="S3" i="8"/>
  <c r="T3" i="8"/>
  <c r="U3" i="8"/>
  <c r="V3" i="8"/>
  <c r="W3" i="8"/>
  <c r="X3" i="8"/>
  <c r="Y3" i="8"/>
  <c r="Z3" i="8"/>
  <c r="C1" i="8"/>
  <c r="C1" i="7" s="1"/>
  <c r="D1" i="8"/>
  <c r="D1" i="7" s="1"/>
  <c r="E1" i="8"/>
  <c r="E1" i="7" s="1"/>
  <c r="F1" i="8"/>
  <c r="F1" i="7" s="1"/>
  <c r="G1" i="8"/>
  <c r="G1" i="7" s="1"/>
  <c r="H1" i="8"/>
  <c r="H1" i="7" s="1"/>
  <c r="I1" i="8"/>
  <c r="I1" i="7" s="1"/>
  <c r="J1" i="8"/>
  <c r="J1" i="7" s="1"/>
  <c r="K1" i="8"/>
  <c r="K1" i="7" s="1"/>
  <c r="L1" i="8"/>
  <c r="L1" i="7" s="1"/>
  <c r="M1" i="8"/>
  <c r="M1" i="7" s="1"/>
  <c r="N1" i="8"/>
  <c r="N1" i="7" s="1"/>
  <c r="O1" i="8"/>
  <c r="O1" i="7" s="1"/>
  <c r="P1" i="8"/>
  <c r="P1" i="7" s="1"/>
  <c r="Q1" i="8"/>
  <c r="Q1" i="7" s="1"/>
  <c r="R1" i="8"/>
  <c r="R1" i="7" s="1"/>
  <c r="S1" i="8"/>
  <c r="S1" i="7" s="1"/>
  <c r="T1" i="8"/>
  <c r="T1" i="7" s="1"/>
  <c r="U1" i="8"/>
  <c r="U1" i="7" s="1"/>
  <c r="V1" i="8"/>
  <c r="V1" i="7" s="1"/>
  <c r="W1" i="8"/>
  <c r="W1" i="7" s="1"/>
  <c r="X1" i="8"/>
  <c r="X1" i="7" s="1"/>
  <c r="Y1" i="8"/>
  <c r="Y1" i="7" s="1"/>
  <c r="Z1" i="8"/>
  <c r="Z1" i="7" s="1"/>
  <c r="C2" i="8"/>
  <c r="C2" i="7" s="1"/>
  <c r="D2" i="8"/>
  <c r="D2" i="7" s="1"/>
  <c r="E2" i="8"/>
  <c r="E2" i="7" s="1"/>
  <c r="F2" i="8"/>
  <c r="F2" i="7" s="1"/>
  <c r="G2" i="8"/>
  <c r="G2" i="7" s="1"/>
  <c r="H2" i="8"/>
  <c r="H2" i="7" s="1"/>
  <c r="I2" i="8"/>
  <c r="I2" i="7" s="1"/>
  <c r="J2" i="8"/>
  <c r="J2" i="7" s="1"/>
  <c r="K2" i="8"/>
  <c r="K2" i="7" s="1"/>
  <c r="L2" i="8"/>
  <c r="L2" i="7" s="1"/>
  <c r="M2" i="8"/>
  <c r="M2" i="7" s="1"/>
  <c r="N2" i="8"/>
  <c r="N2" i="7" s="1"/>
  <c r="O2" i="8"/>
  <c r="O2" i="7" s="1"/>
  <c r="P2" i="8"/>
  <c r="P2" i="7" s="1"/>
  <c r="Q2" i="8"/>
  <c r="Q2" i="7" s="1"/>
  <c r="R2" i="8"/>
  <c r="R2" i="7" s="1"/>
  <c r="S2" i="8"/>
  <c r="S2" i="7" s="1"/>
  <c r="T2" i="8"/>
  <c r="T2" i="7" s="1"/>
  <c r="U2" i="8"/>
  <c r="U2" i="7" s="1"/>
  <c r="V2" i="8"/>
  <c r="V2" i="7" s="1"/>
  <c r="W2" i="8"/>
  <c r="W2" i="7" s="1"/>
  <c r="X2" i="8"/>
  <c r="X2" i="7" s="1"/>
  <c r="Y2" i="8"/>
  <c r="Z2" i="8"/>
  <c r="Z2" i="7" s="1"/>
  <c r="AD4" i="3"/>
  <c r="AD5" i="3"/>
  <c r="AE5" i="3"/>
  <c r="AD6" i="3"/>
  <c r="AE6" i="3"/>
  <c r="AF6" i="3"/>
  <c r="AD7" i="3"/>
  <c r="AE7" i="3"/>
  <c r="AF7" i="3"/>
  <c r="AG7" i="3"/>
  <c r="AD8" i="3"/>
  <c r="AE8" i="3"/>
  <c r="AF8" i="3"/>
  <c r="AG8" i="3"/>
  <c r="AH8" i="3"/>
  <c r="AD9" i="3"/>
  <c r="AE9" i="3"/>
  <c r="AF9" i="3"/>
  <c r="AG9" i="3"/>
  <c r="AH9" i="3"/>
  <c r="AI9" i="3"/>
  <c r="AD10" i="3"/>
  <c r="AE10" i="3"/>
  <c r="AF10" i="3"/>
  <c r="AG10" i="3"/>
  <c r="AH10" i="3"/>
  <c r="AI10" i="3"/>
  <c r="AJ10" i="3"/>
  <c r="AD11" i="3"/>
  <c r="AE11" i="3"/>
  <c r="AF11" i="3"/>
  <c r="AG11" i="3"/>
  <c r="AH11" i="3"/>
  <c r="AI11" i="3"/>
  <c r="AJ11" i="3"/>
  <c r="AK11" i="3"/>
  <c r="AD12" i="3"/>
  <c r="AE12" i="3"/>
  <c r="AF12" i="3"/>
  <c r="AG12" i="3"/>
  <c r="AH12" i="3"/>
  <c r="AI12" i="3"/>
  <c r="AJ12" i="3"/>
  <c r="AK12" i="3"/>
  <c r="AL12" i="3"/>
  <c r="AD13" i="3"/>
  <c r="AE13" i="3"/>
  <c r="AF13" i="3"/>
  <c r="AG13" i="3"/>
  <c r="AH13" i="3"/>
  <c r="AI13" i="3"/>
  <c r="AJ13" i="3"/>
  <c r="AK13" i="3"/>
  <c r="AL13" i="3"/>
  <c r="AM13" i="3"/>
  <c r="AD14" i="3"/>
  <c r="AE14" i="3"/>
  <c r="AF14" i="3"/>
  <c r="AG14" i="3"/>
  <c r="AH14" i="3"/>
  <c r="AI14" i="3"/>
  <c r="AJ14" i="3"/>
  <c r="AK14" i="3"/>
  <c r="AL14" i="3"/>
  <c r="AM14" i="3"/>
  <c r="AN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5" i="2"/>
  <c r="V31" i="8" l="1"/>
  <c r="F31" i="8"/>
  <c r="U31" i="8"/>
  <c r="J31" i="8"/>
  <c r="N31" i="8"/>
  <c r="W31" i="8"/>
  <c r="X31" i="8"/>
  <c r="P31" i="8"/>
  <c r="R31" i="8"/>
  <c r="T31" i="8"/>
  <c r="L31" i="8"/>
  <c r="S31" i="8"/>
  <c r="K31" i="8"/>
  <c r="Y31" i="8"/>
  <c r="Q31" i="8"/>
  <c r="I31" i="8"/>
  <c r="H31" i="8"/>
  <c r="G31" i="8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O31" i="2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W31" i="2"/>
  <c r="X31" i="2"/>
  <c r="X32" i="2" s="1"/>
  <c r="Y31" i="2"/>
  <c r="Y32" i="2" s="1"/>
  <c r="Z31" i="2"/>
  <c r="Z32" i="2" s="1"/>
  <c r="N32" i="2"/>
  <c r="O32" i="2"/>
  <c r="W32" i="2"/>
  <c r="C33" i="2"/>
  <c r="D33" i="2"/>
  <c r="E33" i="2"/>
  <c r="F33" i="2"/>
  <c r="G33" i="2"/>
  <c r="H33" i="2"/>
  <c r="X33" i="7" s="1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K34" i="2" l="1"/>
  <c r="H34" i="2"/>
  <c r="X34" i="7" s="1"/>
  <c r="C34" i="2"/>
  <c r="G34" i="2"/>
  <c r="N34" i="2"/>
  <c r="W34" i="2"/>
  <c r="V34" i="2"/>
  <c r="U34" i="2"/>
  <c r="S34" i="2"/>
  <c r="D34" i="2"/>
  <c r="Z34" i="2"/>
  <c r="R34" i="2"/>
  <c r="J34" i="2"/>
  <c r="F34" i="2"/>
  <c r="Y34" i="2"/>
  <c r="Q34" i="2"/>
  <c r="M34" i="2"/>
  <c r="I34" i="2"/>
  <c r="E34" i="2"/>
  <c r="X34" i="2"/>
  <c r="T34" i="2"/>
  <c r="P34" i="2"/>
  <c r="L34" i="2"/>
  <c r="X6" i="7"/>
  <c r="Y6" i="7"/>
  <c r="Y7" i="7"/>
  <c r="Y7" i="6" s="1"/>
  <c r="Y10" i="7"/>
  <c r="Y11" i="7"/>
  <c r="Y13" i="7"/>
  <c r="Y13" i="6" s="1"/>
  <c r="Y14" i="7"/>
  <c r="Y15" i="7"/>
  <c r="Y16" i="7"/>
  <c r="Y20" i="7"/>
  <c r="Y22" i="7"/>
  <c r="Y23" i="7"/>
  <c r="Y25" i="7"/>
  <c r="Y25" i="6" s="1"/>
  <c r="Y26" i="7"/>
  <c r="Y27" i="7"/>
  <c r="Y28" i="7"/>
  <c r="Y29" i="7"/>
  <c r="Y29" i="6" s="1"/>
  <c r="Y30" i="7"/>
  <c r="Y4" i="7"/>
  <c r="Y5" i="7"/>
  <c r="Y8" i="7"/>
  <c r="Y9" i="7"/>
  <c r="Y12" i="7"/>
  <c r="Y17" i="7"/>
  <c r="Y18" i="7"/>
  <c r="Y19" i="7"/>
  <c r="Y21" i="7"/>
  <c r="Y24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X4" i="7"/>
  <c r="X5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2" i="6"/>
  <c r="Y2" i="6"/>
  <c r="Z2" i="6"/>
  <c r="Z26" i="3"/>
  <c r="BA26" i="3" s="1"/>
  <c r="Z25" i="3"/>
  <c r="BA25" i="3" s="1"/>
  <c r="Y25" i="3"/>
  <c r="AZ25" i="3" s="1"/>
  <c r="Y24" i="3"/>
  <c r="AZ24" i="3" s="1"/>
  <c r="Z24" i="3"/>
  <c r="BA24" i="3" s="1"/>
  <c r="X23" i="3"/>
  <c r="AY23" i="3" s="1"/>
  <c r="Y23" i="3"/>
  <c r="AZ23" i="3" s="1"/>
  <c r="Z23" i="3"/>
  <c r="BA23" i="3" s="1"/>
  <c r="W22" i="3"/>
  <c r="AX22" i="3" s="1"/>
  <c r="X22" i="3"/>
  <c r="AY22" i="3" s="1"/>
  <c r="Y22" i="3"/>
  <c r="AZ22" i="3" s="1"/>
  <c r="Z22" i="3"/>
  <c r="BA22" i="3" s="1"/>
  <c r="V21" i="3"/>
  <c r="AW21" i="3" s="1"/>
  <c r="W21" i="3"/>
  <c r="AX21" i="3" s="1"/>
  <c r="X21" i="3"/>
  <c r="AY21" i="3" s="1"/>
  <c r="Y21" i="3"/>
  <c r="AZ21" i="3" s="1"/>
  <c r="Z21" i="3"/>
  <c r="BA21" i="3" s="1"/>
  <c r="U20" i="3"/>
  <c r="AV20" i="3" s="1"/>
  <c r="V20" i="3"/>
  <c r="AW20" i="3" s="1"/>
  <c r="W20" i="3"/>
  <c r="AX20" i="3" s="1"/>
  <c r="X20" i="3"/>
  <c r="AY20" i="3" s="1"/>
  <c r="Y20" i="3"/>
  <c r="AZ20" i="3" s="1"/>
  <c r="Z20" i="3"/>
  <c r="BA20" i="3" s="1"/>
  <c r="T19" i="3"/>
  <c r="AU19" i="3" s="1"/>
  <c r="U19" i="3"/>
  <c r="AV19" i="3" s="1"/>
  <c r="V19" i="3"/>
  <c r="AW19" i="3" s="1"/>
  <c r="W19" i="3"/>
  <c r="AX19" i="3" s="1"/>
  <c r="X19" i="3"/>
  <c r="AY19" i="3" s="1"/>
  <c r="Y19" i="3"/>
  <c r="AZ19" i="3" s="1"/>
  <c r="Z19" i="3"/>
  <c r="BA19" i="3" s="1"/>
  <c r="S18" i="3"/>
  <c r="AT18" i="3" s="1"/>
  <c r="T18" i="3"/>
  <c r="AU18" i="3" s="1"/>
  <c r="U18" i="3"/>
  <c r="AV18" i="3" s="1"/>
  <c r="V18" i="3"/>
  <c r="AW18" i="3" s="1"/>
  <c r="W18" i="3"/>
  <c r="AX18" i="3" s="1"/>
  <c r="X18" i="3"/>
  <c r="AY18" i="3" s="1"/>
  <c r="Y18" i="3"/>
  <c r="AZ18" i="3" s="1"/>
  <c r="Z18" i="3"/>
  <c r="BA18" i="3" s="1"/>
  <c r="R17" i="3"/>
  <c r="AS17" i="3" s="1"/>
  <c r="S17" i="3"/>
  <c r="AT17" i="3" s="1"/>
  <c r="T17" i="3"/>
  <c r="AU17" i="3" s="1"/>
  <c r="U17" i="3"/>
  <c r="AV17" i="3" s="1"/>
  <c r="V17" i="3"/>
  <c r="AW17" i="3" s="1"/>
  <c r="W17" i="3"/>
  <c r="AX17" i="3" s="1"/>
  <c r="X17" i="3"/>
  <c r="AY17" i="3" s="1"/>
  <c r="Y17" i="3"/>
  <c r="AZ17" i="3" s="1"/>
  <c r="Z17" i="3"/>
  <c r="BA17" i="3" s="1"/>
  <c r="Q16" i="3"/>
  <c r="AR16" i="3" s="1"/>
  <c r="R16" i="3"/>
  <c r="AS16" i="3" s="1"/>
  <c r="S16" i="3"/>
  <c r="AT16" i="3" s="1"/>
  <c r="T16" i="3"/>
  <c r="AU16" i="3" s="1"/>
  <c r="U16" i="3"/>
  <c r="AV16" i="3" s="1"/>
  <c r="V16" i="3"/>
  <c r="AW16" i="3" s="1"/>
  <c r="W16" i="3"/>
  <c r="AX16" i="3" s="1"/>
  <c r="X16" i="3"/>
  <c r="AY16" i="3" s="1"/>
  <c r="Y16" i="3"/>
  <c r="AZ16" i="3" s="1"/>
  <c r="Z16" i="3"/>
  <c r="BA16" i="3" s="1"/>
  <c r="P15" i="3"/>
  <c r="AQ15" i="3" s="1"/>
  <c r="Q15" i="3"/>
  <c r="AR15" i="3" s="1"/>
  <c r="R15" i="3"/>
  <c r="AS15" i="3" s="1"/>
  <c r="S15" i="3"/>
  <c r="AT15" i="3" s="1"/>
  <c r="T15" i="3"/>
  <c r="AU15" i="3" s="1"/>
  <c r="U15" i="3"/>
  <c r="AV15" i="3" s="1"/>
  <c r="V15" i="3"/>
  <c r="AW15" i="3" s="1"/>
  <c r="W15" i="3"/>
  <c r="AX15" i="3" s="1"/>
  <c r="X15" i="3"/>
  <c r="AY15" i="3" s="1"/>
  <c r="Y15" i="3"/>
  <c r="AZ15" i="3" s="1"/>
  <c r="Z15" i="3"/>
  <c r="BA15" i="3" s="1"/>
  <c r="O14" i="3"/>
  <c r="AP14" i="3" s="1"/>
  <c r="P14" i="3"/>
  <c r="AQ14" i="3" s="1"/>
  <c r="Q14" i="3"/>
  <c r="AR14" i="3" s="1"/>
  <c r="R14" i="3"/>
  <c r="AS14" i="3" s="1"/>
  <c r="S14" i="3"/>
  <c r="AT14" i="3" s="1"/>
  <c r="T14" i="3"/>
  <c r="AU14" i="3" s="1"/>
  <c r="U14" i="3"/>
  <c r="AV14" i="3" s="1"/>
  <c r="V14" i="3"/>
  <c r="AW14" i="3" s="1"/>
  <c r="W14" i="3"/>
  <c r="AX14" i="3" s="1"/>
  <c r="X14" i="3"/>
  <c r="AY14" i="3" s="1"/>
  <c r="Y14" i="3"/>
  <c r="AZ14" i="3" s="1"/>
  <c r="Z14" i="3"/>
  <c r="BA14" i="3" s="1"/>
  <c r="N13" i="3"/>
  <c r="AO13" i="3" s="1"/>
  <c r="O13" i="3"/>
  <c r="AP13" i="3" s="1"/>
  <c r="P13" i="3"/>
  <c r="AQ13" i="3" s="1"/>
  <c r="Q13" i="3"/>
  <c r="AR13" i="3" s="1"/>
  <c r="R13" i="3"/>
  <c r="AS13" i="3" s="1"/>
  <c r="S13" i="3"/>
  <c r="AT13" i="3" s="1"/>
  <c r="T13" i="3"/>
  <c r="AU13" i="3" s="1"/>
  <c r="U13" i="3"/>
  <c r="AV13" i="3" s="1"/>
  <c r="V13" i="3"/>
  <c r="AW13" i="3" s="1"/>
  <c r="W13" i="3"/>
  <c r="AX13" i="3" s="1"/>
  <c r="X13" i="3"/>
  <c r="AY13" i="3" s="1"/>
  <c r="Y13" i="3"/>
  <c r="AZ13" i="3" s="1"/>
  <c r="Z13" i="3"/>
  <c r="BA13" i="3" s="1"/>
  <c r="M12" i="3"/>
  <c r="AN12" i="3" s="1"/>
  <c r="N12" i="3"/>
  <c r="AO12" i="3" s="1"/>
  <c r="O12" i="3"/>
  <c r="AP12" i="3" s="1"/>
  <c r="P12" i="3"/>
  <c r="AQ12" i="3" s="1"/>
  <c r="Q12" i="3"/>
  <c r="AR12" i="3" s="1"/>
  <c r="R12" i="3"/>
  <c r="AS12" i="3" s="1"/>
  <c r="S12" i="3"/>
  <c r="AT12" i="3" s="1"/>
  <c r="T12" i="3"/>
  <c r="AU12" i="3" s="1"/>
  <c r="U12" i="3"/>
  <c r="AV12" i="3" s="1"/>
  <c r="V12" i="3"/>
  <c r="AW12" i="3" s="1"/>
  <c r="W12" i="3"/>
  <c r="AX12" i="3" s="1"/>
  <c r="X12" i="3"/>
  <c r="AY12" i="3" s="1"/>
  <c r="Y12" i="3"/>
  <c r="AZ12" i="3" s="1"/>
  <c r="Z12" i="3"/>
  <c r="BA12" i="3" s="1"/>
  <c r="L11" i="3"/>
  <c r="AM11" i="3" s="1"/>
  <c r="M11" i="3"/>
  <c r="AN11" i="3" s="1"/>
  <c r="N11" i="3"/>
  <c r="AO11" i="3" s="1"/>
  <c r="O11" i="3"/>
  <c r="AP11" i="3" s="1"/>
  <c r="P11" i="3"/>
  <c r="AQ11" i="3" s="1"/>
  <c r="Q11" i="3"/>
  <c r="AR11" i="3" s="1"/>
  <c r="R11" i="3"/>
  <c r="AS11" i="3" s="1"/>
  <c r="S11" i="3"/>
  <c r="AT11" i="3" s="1"/>
  <c r="T11" i="3"/>
  <c r="AU11" i="3" s="1"/>
  <c r="U11" i="3"/>
  <c r="AV11" i="3" s="1"/>
  <c r="V11" i="3"/>
  <c r="AW11" i="3" s="1"/>
  <c r="W11" i="3"/>
  <c r="AX11" i="3" s="1"/>
  <c r="X11" i="3"/>
  <c r="AY11" i="3" s="1"/>
  <c r="Y11" i="3"/>
  <c r="AZ11" i="3" s="1"/>
  <c r="Z11" i="3"/>
  <c r="BA11" i="3" s="1"/>
  <c r="K10" i="3"/>
  <c r="AL10" i="3" s="1"/>
  <c r="L10" i="3"/>
  <c r="AM10" i="3" s="1"/>
  <c r="M10" i="3"/>
  <c r="AN10" i="3" s="1"/>
  <c r="N10" i="3"/>
  <c r="AO10" i="3" s="1"/>
  <c r="O10" i="3"/>
  <c r="AP10" i="3" s="1"/>
  <c r="P10" i="3"/>
  <c r="AQ10" i="3" s="1"/>
  <c r="Q10" i="3"/>
  <c r="AR10" i="3" s="1"/>
  <c r="R10" i="3"/>
  <c r="AS10" i="3" s="1"/>
  <c r="S10" i="3"/>
  <c r="AT10" i="3" s="1"/>
  <c r="T10" i="3"/>
  <c r="AU10" i="3" s="1"/>
  <c r="U10" i="3"/>
  <c r="AV10" i="3" s="1"/>
  <c r="V10" i="3"/>
  <c r="AW10" i="3" s="1"/>
  <c r="W10" i="3"/>
  <c r="AX10" i="3" s="1"/>
  <c r="X10" i="3"/>
  <c r="AY10" i="3" s="1"/>
  <c r="Y10" i="3"/>
  <c r="AZ10" i="3" s="1"/>
  <c r="Z10" i="3"/>
  <c r="BA10" i="3" s="1"/>
  <c r="J9" i="3"/>
  <c r="AK9" i="3" s="1"/>
  <c r="K9" i="3"/>
  <c r="AL9" i="3" s="1"/>
  <c r="L9" i="3"/>
  <c r="AM9" i="3" s="1"/>
  <c r="M9" i="3"/>
  <c r="AN9" i="3" s="1"/>
  <c r="N9" i="3"/>
  <c r="AO9" i="3" s="1"/>
  <c r="O9" i="3"/>
  <c r="AP9" i="3" s="1"/>
  <c r="P9" i="3"/>
  <c r="AQ9" i="3" s="1"/>
  <c r="Q9" i="3"/>
  <c r="AR9" i="3" s="1"/>
  <c r="R9" i="3"/>
  <c r="AS9" i="3" s="1"/>
  <c r="S9" i="3"/>
  <c r="AT9" i="3" s="1"/>
  <c r="T9" i="3"/>
  <c r="AU9" i="3" s="1"/>
  <c r="U9" i="3"/>
  <c r="AV9" i="3" s="1"/>
  <c r="V9" i="3"/>
  <c r="AW9" i="3" s="1"/>
  <c r="W9" i="3"/>
  <c r="AX9" i="3" s="1"/>
  <c r="X9" i="3"/>
  <c r="AY9" i="3" s="1"/>
  <c r="Y9" i="3"/>
  <c r="AZ9" i="3" s="1"/>
  <c r="Z9" i="3"/>
  <c r="BA9" i="3" s="1"/>
  <c r="I8" i="3"/>
  <c r="AJ8" i="3" s="1"/>
  <c r="J8" i="3"/>
  <c r="AK8" i="3" s="1"/>
  <c r="K8" i="3"/>
  <c r="AL8" i="3" s="1"/>
  <c r="L8" i="3"/>
  <c r="AM8" i="3" s="1"/>
  <c r="M8" i="3"/>
  <c r="AN8" i="3" s="1"/>
  <c r="N8" i="3"/>
  <c r="AO8" i="3" s="1"/>
  <c r="O8" i="3"/>
  <c r="AP8" i="3" s="1"/>
  <c r="P8" i="3"/>
  <c r="AQ8" i="3" s="1"/>
  <c r="Q8" i="3"/>
  <c r="AR8" i="3" s="1"/>
  <c r="R8" i="3"/>
  <c r="AS8" i="3" s="1"/>
  <c r="S8" i="3"/>
  <c r="AT8" i="3" s="1"/>
  <c r="T8" i="3"/>
  <c r="AU8" i="3" s="1"/>
  <c r="U8" i="3"/>
  <c r="AV8" i="3" s="1"/>
  <c r="V8" i="3"/>
  <c r="AW8" i="3" s="1"/>
  <c r="W8" i="3"/>
  <c r="AX8" i="3" s="1"/>
  <c r="X8" i="3"/>
  <c r="AY8" i="3" s="1"/>
  <c r="Y8" i="3"/>
  <c r="AZ8" i="3" s="1"/>
  <c r="Z8" i="3"/>
  <c r="BA8" i="3" s="1"/>
  <c r="H7" i="3"/>
  <c r="AI7" i="3" s="1"/>
  <c r="I7" i="3"/>
  <c r="AJ7" i="3" s="1"/>
  <c r="J7" i="3"/>
  <c r="AK7" i="3" s="1"/>
  <c r="K7" i="3"/>
  <c r="AL7" i="3" s="1"/>
  <c r="L7" i="3"/>
  <c r="AM7" i="3" s="1"/>
  <c r="M7" i="3"/>
  <c r="AN7" i="3" s="1"/>
  <c r="N7" i="3"/>
  <c r="AO7" i="3" s="1"/>
  <c r="O7" i="3"/>
  <c r="AP7" i="3" s="1"/>
  <c r="P7" i="3"/>
  <c r="AQ7" i="3" s="1"/>
  <c r="Q7" i="3"/>
  <c r="AR7" i="3" s="1"/>
  <c r="R7" i="3"/>
  <c r="AS7" i="3" s="1"/>
  <c r="S7" i="3"/>
  <c r="AT7" i="3" s="1"/>
  <c r="T7" i="3"/>
  <c r="AU7" i="3" s="1"/>
  <c r="U7" i="3"/>
  <c r="AV7" i="3" s="1"/>
  <c r="V7" i="3"/>
  <c r="AW7" i="3" s="1"/>
  <c r="W7" i="3"/>
  <c r="AX7" i="3" s="1"/>
  <c r="X7" i="3"/>
  <c r="AY7" i="3" s="1"/>
  <c r="Y7" i="3"/>
  <c r="AZ7" i="3" s="1"/>
  <c r="Z7" i="3"/>
  <c r="BA7" i="3" s="1"/>
  <c r="Y6" i="3"/>
  <c r="AZ6" i="3" s="1"/>
  <c r="Z6" i="3"/>
  <c r="BA6" i="3" s="1"/>
  <c r="G6" i="3"/>
  <c r="AH6" i="3" s="1"/>
  <c r="H6" i="3"/>
  <c r="AI6" i="3" s="1"/>
  <c r="I6" i="3"/>
  <c r="AJ6" i="3" s="1"/>
  <c r="J6" i="3"/>
  <c r="AK6" i="3" s="1"/>
  <c r="K6" i="3"/>
  <c r="AL6" i="3" s="1"/>
  <c r="L6" i="3"/>
  <c r="AM6" i="3" s="1"/>
  <c r="M6" i="3"/>
  <c r="AN6" i="3" s="1"/>
  <c r="N6" i="3"/>
  <c r="AO6" i="3" s="1"/>
  <c r="O6" i="3"/>
  <c r="AP6" i="3" s="1"/>
  <c r="P6" i="3"/>
  <c r="AQ6" i="3" s="1"/>
  <c r="Q6" i="3"/>
  <c r="AR6" i="3" s="1"/>
  <c r="R6" i="3"/>
  <c r="AS6" i="3" s="1"/>
  <c r="S6" i="3"/>
  <c r="AT6" i="3" s="1"/>
  <c r="T6" i="3"/>
  <c r="AU6" i="3" s="1"/>
  <c r="U6" i="3"/>
  <c r="AV6" i="3" s="1"/>
  <c r="V6" i="3"/>
  <c r="AW6" i="3" s="1"/>
  <c r="W6" i="3"/>
  <c r="AX6" i="3" s="1"/>
  <c r="X6" i="3"/>
  <c r="AY6" i="3" s="1"/>
  <c r="F5" i="3"/>
  <c r="AG5" i="3" s="1"/>
  <c r="G5" i="3"/>
  <c r="AH5" i="3" s="1"/>
  <c r="H5" i="3"/>
  <c r="AI5" i="3" s="1"/>
  <c r="I5" i="3"/>
  <c r="AJ5" i="3" s="1"/>
  <c r="J5" i="3"/>
  <c r="AK5" i="3" s="1"/>
  <c r="K5" i="3"/>
  <c r="AL5" i="3" s="1"/>
  <c r="L5" i="3"/>
  <c r="AM5" i="3" s="1"/>
  <c r="M5" i="3"/>
  <c r="AN5" i="3" s="1"/>
  <c r="N5" i="3"/>
  <c r="AO5" i="3" s="1"/>
  <c r="O5" i="3"/>
  <c r="AP5" i="3" s="1"/>
  <c r="P5" i="3"/>
  <c r="AQ5" i="3" s="1"/>
  <c r="Q5" i="3"/>
  <c r="AR5" i="3" s="1"/>
  <c r="R5" i="3"/>
  <c r="AS5" i="3" s="1"/>
  <c r="S5" i="3"/>
  <c r="AT5" i="3" s="1"/>
  <c r="T5" i="3"/>
  <c r="AU5" i="3" s="1"/>
  <c r="U5" i="3"/>
  <c r="AV5" i="3" s="1"/>
  <c r="V5" i="3"/>
  <c r="AW5" i="3" s="1"/>
  <c r="W5" i="3"/>
  <c r="AX5" i="3" s="1"/>
  <c r="X5" i="3"/>
  <c r="AY5" i="3" s="1"/>
  <c r="Y5" i="3"/>
  <c r="AZ5" i="3" s="1"/>
  <c r="Z5" i="3"/>
  <c r="BA5" i="3" s="1"/>
  <c r="E4" i="3"/>
  <c r="AF4" i="3" s="1"/>
  <c r="F4" i="3"/>
  <c r="AG4" i="3" s="1"/>
  <c r="G4" i="3"/>
  <c r="AH4" i="3" s="1"/>
  <c r="H4" i="3"/>
  <c r="AI4" i="3" s="1"/>
  <c r="I4" i="3"/>
  <c r="AJ4" i="3" s="1"/>
  <c r="J4" i="3"/>
  <c r="AK4" i="3" s="1"/>
  <c r="K4" i="3"/>
  <c r="AL4" i="3" s="1"/>
  <c r="L4" i="3"/>
  <c r="AM4" i="3" s="1"/>
  <c r="M4" i="3"/>
  <c r="AN4" i="3" s="1"/>
  <c r="N4" i="3"/>
  <c r="AO4" i="3" s="1"/>
  <c r="O4" i="3"/>
  <c r="AP4" i="3" s="1"/>
  <c r="P4" i="3"/>
  <c r="AQ4" i="3" s="1"/>
  <c r="Q4" i="3"/>
  <c r="AR4" i="3" s="1"/>
  <c r="R4" i="3"/>
  <c r="AS4" i="3" s="1"/>
  <c r="S4" i="3"/>
  <c r="AT4" i="3" s="1"/>
  <c r="T4" i="3"/>
  <c r="AU4" i="3" s="1"/>
  <c r="U4" i="3"/>
  <c r="AV4" i="3" s="1"/>
  <c r="V4" i="3"/>
  <c r="AW4" i="3" s="1"/>
  <c r="W4" i="3"/>
  <c r="AX4" i="3" s="1"/>
  <c r="X4" i="3"/>
  <c r="AY4" i="3" s="1"/>
  <c r="Y4" i="3"/>
  <c r="AZ4" i="3" s="1"/>
  <c r="Z4" i="3"/>
  <c r="BA4" i="3" s="1"/>
  <c r="D3" i="3"/>
  <c r="AE3" i="3" s="1"/>
  <c r="E3" i="3"/>
  <c r="AF3" i="3" s="1"/>
  <c r="F3" i="3"/>
  <c r="AG3" i="3" s="1"/>
  <c r="G3" i="3"/>
  <c r="AH3" i="3" s="1"/>
  <c r="H3" i="3"/>
  <c r="AI3" i="3" s="1"/>
  <c r="I3" i="3"/>
  <c r="AJ3" i="3" s="1"/>
  <c r="J3" i="3"/>
  <c r="AK3" i="3" s="1"/>
  <c r="K3" i="3"/>
  <c r="AL3" i="3" s="1"/>
  <c r="L3" i="3"/>
  <c r="AM3" i="3" s="1"/>
  <c r="M3" i="3"/>
  <c r="AN3" i="3" s="1"/>
  <c r="N3" i="3"/>
  <c r="AO3" i="3" s="1"/>
  <c r="O3" i="3"/>
  <c r="AP3" i="3" s="1"/>
  <c r="P3" i="3"/>
  <c r="AQ3" i="3" s="1"/>
  <c r="Q3" i="3"/>
  <c r="AR3" i="3" s="1"/>
  <c r="R3" i="3"/>
  <c r="AS3" i="3" s="1"/>
  <c r="S3" i="3"/>
  <c r="AT3" i="3" s="1"/>
  <c r="T3" i="3"/>
  <c r="AU3" i="3" s="1"/>
  <c r="U3" i="3"/>
  <c r="AV3" i="3" s="1"/>
  <c r="V3" i="3"/>
  <c r="AW3" i="3" s="1"/>
  <c r="W3" i="3"/>
  <c r="AX3" i="3" s="1"/>
  <c r="X3" i="3"/>
  <c r="AY3" i="3" s="1"/>
  <c r="Y3" i="3"/>
  <c r="AZ3" i="3" s="1"/>
  <c r="Z3" i="3"/>
  <c r="BA3" i="3" s="1"/>
  <c r="C2" i="3"/>
  <c r="AD2" i="3" s="1"/>
  <c r="D2" i="3"/>
  <c r="AE2" i="3" s="1"/>
  <c r="E2" i="3"/>
  <c r="AF2" i="3" s="1"/>
  <c r="F2" i="3"/>
  <c r="AG2" i="3" s="1"/>
  <c r="G2" i="3"/>
  <c r="AH2" i="3" s="1"/>
  <c r="H2" i="3"/>
  <c r="AI2" i="3" s="1"/>
  <c r="I2" i="3"/>
  <c r="AJ2" i="3" s="1"/>
  <c r="J2" i="3"/>
  <c r="AK2" i="3" s="1"/>
  <c r="K2" i="3"/>
  <c r="AL2" i="3" s="1"/>
  <c r="L2" i="3"/>
  <c r="AM2" i="3" s="1"/>
  <c r="M2" i="3"/>
  <c r="AN2" i="3" s="1"/>
  <c r="N2" i="3"/>
  <c r="AO2" i="3" s="1"/>
  <c r="O2" i="3"/>
  <c r="AP2" i="3" s="1"/>
  <c r="P2" i="3"/>
  <c r="AQ2" i="3" s="1"/>
  <c r="Q2" i="3"/>
  <c r="AR2" i="3" s="1"/>
  <c r="R2" i="3"/>
  <c r="AS2" i="3" s="1"/>
  <c r="S2" i="3"/>
  <c r="AT2" i="3" s="1"/>
  <c r="T2" i="3"/>
  <c r="AU2" i="3" s="1"/>
  <c r="U2" i="3"/>
  <c r="AV2" i="3" s="1"/>
  <c r="V2" i="3"/>
  <c r="AW2" i="3" s="1"/>
  <c r="W2" i="3"/>
  <c r="AX2" i="3" s="1"/>
  <c r="X2" i="3"/>
  <c r="AY2" i="3" s="1"/>
  <c r="Y2" i="3"/>
  <c r="AZ2" i="3" s="1"/>
  <c r="Z2" i="3"/>
  <c r="BA2" i="3" s="1"/>
  <c r="X24" i="3"/>
  <c r="AY24" i="3" s="1"/>
  <c r="W23" i="3"/>
  <c r="AX23" i="3" s="1"/>
  <c r="V22" i="3"/>
  <c r="AW22" i="3" s="1"/>
  <c r="V1" i="3"/>
  <c r="AW1" i="3" s="1"/>
  <c r="W1" i="3"/>
  <c r="AX1" i="3" s="1"/>
  <c r="X1" i="3"/>
  <c r="AY1" i="3" s="1"/>
  <c r="Y1" i="3"/>
  <c r="AZ1" i="3" s="1"/>
  <c r="Z1" i="3"/>
  <c r="BA1" i="3" s="1"/>
  <c r="X3" i="7" l="1"/>
  <c r="X3" i="6" s="1"/>
  <c r="Z1" i="6"/>
  <c r="Z43" i="6" s="1"/>
  <c r="Z42" i="7"/>
  <c r="X28" i="6"/>
  <c r="X12" i="6"/>
  <c r="Z27" i="6"/>
  <c r="Z15" i="6"/>
  <c r="Z36" i="7"/>
  <c r="Z3" i="6"/>
  <c r="X27" i="6"/>
  <c r="X23" i="6"/>
  <c r="X15" i="6"/>
  <c r="X11" i="6"/>
  <c r="X7" i="6"/>
  <c r="Z30" i="6"/>
  <c r="Z22" i="6"/>
  <c r="Z18" i="6"/>
  <c r="Z14" i="6"/>
  <c r="Z10" i="6"/>
  <c r="Z6" i="6"/>
  <c r="Y17" i="6"/>
  <c r="Y5" i="6"/>
  <c r="Y20" i="6"/>
  <c r="X20" i="6"/>
  <c r="X8" i="6"/>
  <c r="Z19" i="6"/>
  <c r="Z11" i="6"/>
  <c r="Y18" i="6"/>
  <c r="Y1" i="6"/>
  <c r="Y43" i="6" s="1"/>
  <c r="Y42" i="7"/>
  <c r="X19" i="6"/>
  <c r="X1" i="6"/>
  <c r="X43" i="6" s="1"/>
  <c r="X42" i="7"/>
  <c r="X30" i="6"/>
  <c r="X26" i="6"/>
  <c r="X22" i="6"/>
  <c r="X18" i="6"/>
  <c r="X14" i="6"/>
  <c r="X10" i="6"/>
  <c r="X5" i="6"/>
  <c r="Z29" i="6"/>
  <c r="Z25" i="6"/>
  <c r="Z21" i="6"/>
  <c r="Z17" i="6"/>
  <c r="Z13" i="6"/>
  <c r="Z9" i="6"/>
  <c r="Z31" i="7"/>
  <c r="Z32" i="7" s="1"/>
  <c r="Z5" i="6"/>
  <c r="Y21" i="6"/>
  <c r="Y30" i="6"/>
  <c r="Y28" i="6"/>
  <c r="Y26" i="6"/>
  <c r="Y24" i="6"/>
  <c r="Y22" i="6"/>
  <c r="Y8" i="6"/>
  <c r="Y6" i="6"/>
  <c r="Y4" i="6"/>
  <c r="X24" i="6"/>
  <c r="X16" i="6"/>
  <c r="Z23" i="6"/>
  <c r="Z7" i="6"/>
  <c r="Z26" i="6"/>
  <c r="X29" i="6"/>
  <c r="X25" i="6"/>
  <c r="X21" i="6"/>
  <c r="X17" i="6"/>
  <c r="X13" i="6"/>
  <c r="X9" i="6"/>
  <c r="X4" i="6"/>
  <c r="Z28" i="6"/>
  <c r="Z24" i="6"/>
  <c r="Z20" i="6"/>
  <c r="Z16" i="6"/>
  <c r="Z12" i="6"/>
  <c r="Z8" i="6"/>
  <c r="Z4" i="6"/>
  <c r="Y19" i="6"/>
  <c r="Y9" i="6"/>
  <c r="Y3" i="7"/>
  <c r="Y35" i="7" s="1"/>
  <c r="Y16" i="6"/>
  <c r="Y14" i="6"/>
  <c r="Y12" i="6"/>
  <c r="Y10" i="6"/>
  <c r="X6" i="6"/>
  <c r="Z31" i="8"/>
  <c r="Y27" i="6"/>
  <c r="Y23" i="6"/>
  <c r="Y15" i="6"/>
  <c r="Y11" i="6"/>
  <c r="Z35" i="7"/>
  <c r="X31" i="7" l="1"/>
  <c r="X36" i="7"/>
  <c r="X35" i="7"/>
  <c r="Y31" i="7"/>
  <c r="Z31" i="6"/>
  <c r="Z32" i="6" s="1"/>
  <c r="Z35" i="6"/>
  <c r="Z36" i="6"/>
  <c r="X31" i="6"/>
  <c r="X32" i="6" s="1"/>
  <c r="X36" i="6"/>
  <c r="Z33" i="6"/>
  <c r="X35" i="6"/>
  <c r="X33" i="6"/>
  <c r="Y36" i="7"/>
  <c r="Y3" i="6"/>
  <c r="E31" i="1"/>
  <c r="E32" i="1" s="1"/>
  <c r="E33" i="1"/>
  <c r="Z51" i="6" l="1"/>
  <c r="Z65" i="6"/>
  <c r="Z68" i="6"/>
  <c r="Z67" i="6"/>
  <c r="Z48" i="6"/>
  <c r="Z60" i="6"/>
  <c r="Z46" i="6"/>
  <c r="Z56" i="6"/>
  <c r="Z61" i="6"/>
  <c r="Z50" i="6"/>
  <c r="Z47" i="6"/>
  <c r="Z71" i="6"/>
  <c r="Z63" i="6"/>
  <c r="Z69" i="6"/>
  <c r="Z52" i="6"/>
  <c r="X49" i="6"/>
  <c r="X57" i="6"/>
  <c r="X65" i="6"/>
  <c r="X50" i="6"/>
  <c r="X58" i="6"/>
  <c r="X66" i="6"/>
  <c r="X51" i="6"/>
  <c r="X59" i="6"/>
  <c r="X67" i="6"/>
  <c r="X52" i="6"/>
  <c r="X60" i="6"/>
  <c r="X68" i="6"/>
  <c r="X45" i="6"/>
  <c r="X53" i="6"/>
  <c r="X61" i="6"/>
  <c r="X69" i="6"/>
  <c r="X44" i="6"/>
  <c r="X48" i="6"/>
  <c r="X56" i="6"/>
  <c r="X64" i="6"/>
  <c r="X54" i="6"/>
  <c r="X55" i="6"/>
  <c r="X62" i="6"/>
  <c r="X63" i="6"/>
  <c r="X70" i="6"/>
  <c r="X71" i="6"/>
  <c r="X46" i="6"/>
  <c r="X47" i="6"/>
  <c r="Z55" i="6"/>
  <c r="Z66" i="6"/>
  <c r="Z62" i="6"/>
  <c r="X32" i="7"/>
  <c r="X50" i="7"/>
  <c r="X58" i="7"/>
  <c r="X66" i="7"/>
  <c r="X51" i="7"/>
  <c r="X59" i="7"/>
  <c r="X67" i="7"/>
  <c r="X44" i="7"/>
  <c r="X52" i="7"/>
  <c r="X60" i="7"/>
  <c r="X68" i="7"/>
  <c r="X45" i="7"/>
  <c r="X53" i="7"/>
  <c r="X61" i="7"/>
  <c r="X69" i="7"/>
  <c r="X46" i="7"/>
  <c r="X54" i="7"/>
  <c r="X62" i="7"/>
  <c r="X70" i="7"/>
  <c r="X49" i="7"/>
  <c r="X57" i="7"/>
  <c r="X65" i="7"/>
  <c r="X64" i="7"/>
  <c r="X43" i="7"/>
  <c r="X63" i="7"/>
  <c r="X47" i="7"/>
  <c r="X48" i="7"/>
  <c r="X55" i="7"/>
  <c r="X56" i="7"/>
  <c r="Z70" i="6"/>
  <c r="Z53" i="6"/>
  <c r="Z49" i="6"/>
  <c r="Z44" i="6"/>
  <c r="Z57" i="6"/>
  <c r="Z45" i="6"/>
  <c r="Z58" i="6"/>
  <c r="Y32" i="7"/>
  <c r="Y46" i="7"/>
  <c r="Y62" i="7"/>
  <c r="Y70" i="7"/>
  <c r="Y48" i="7"/>
  <c r="Y64" i="7"/>
  <c r="Y49" i="7"/>
  <c r="Y66" i="7"/>
  <c r="Y53" i="7"/>
  <c r="Y61" i="7"/>
  <c r="Y59" i="7"/>
  <c r="Y51" i="7"/>
  <c r="Y52" i="7"/>
  <c r="Z59" i="6"/>
  <c r="Z64" i="6"/>
  <c r="Z54" i="6"/>
  <c r="Z34" i="6"/>
  <c r="Y31" i="6"/>
  <c r="Y32" i="6" s="1"/>
  <c r="Y33" i="6"/>
  <c r="Y35" i="6"/>
  <c r="Y36" i="6"/>
  <c r="X34" i="6"/>
  <c r="E34" i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V1" i="6"/>
  <c r="W1" i="6"/>
  <c r="U21" i="3"/>
  <c r="AV21" i="3" s="1"/>
  <c r="T20" i="3"/>
  <c r="AU20" i="3" s="1"/>
  <c r="S19" i="3"/>
  <c r="AT19" i="3" s="1"/>
  <c r="R18" i="3"/>
  <c r="AS18" i="3" s="1"/>
  <c r="Q17" i="3"/>
  <c r="AR17" i="3" s="1"/>
  <c r="N14" i="3"/>
  <c r="AO14" i="3" s="1"/>
  <c r="C3" i="3"/>
  <c r="AD3" i="3" s="1"/>
  <c r="C1" i="3"/>
  <c r="AD1" i="3" s="1"/>
  <c r="D1" i="3"/>
  <c r="AE1" i="3" s="1"/>
  <c r="E1" i="3"/>
  <c r="AF1" i="3" s="1"/>
  <c r="F1" i="3"/>
  <c r="AG1" i="3" s="1"/>
  <c r="G1" i="3"/>
  <c r="AH1" i="3" s="1"/>
  <c r="H1" i="3"/>
  <c r="AI1" i="3" s="1"/>
  <c r="I1" i="3"/>
  <c r="AJ1" i="3" s="1"/>
  <c r="J1" i="3"/>
  <c r="AK1" i="3" s="1"/>
  <c r="K1" i="3"/>
  <c r="AL1" i="3" s="1"/>
  <c r="L1" i="3"/>
  <c r="AM1" i="3" s="1"/>
  <c r="M1" i="3"/>
  <c r="AN1" i="3" s="1"/>
  <c r="N1" i="3"/>
  <c r="AO1" i="3" s="1"/>
  <c r="O1" i="3"/>
  <c r="AP1" i="3" s="1"/>
  <c r="P1" i="3"/>
  <c r="AQ1" i="3" s="1"/>
  <c r="Q1" i="3"/>
  <c r="AR1" i="3" s="1"/>
  <c r="R1" i="3"/>
  <c r="AS1" i="3" s="1"/>
  <c r="S1" i="3"/>
  <c r="AT1" i="3" s="1"/>
  <c r="T1" i="3"/>
  <c r="AU1" i="3" s="1"/>
  <c r="U1" i="3"/>
  <c r="AV1" i="3" s="1"/>
  <c r="B2" i="3"/>
  <c r="AC2" i="3" s="1"/>
  <c r="Y33" i="7"/>
  <c r="Y47" i="7" s="1"/>
  <c r="Z33" i="7"/>
  <c r="Z43" i="7" s="1"/>
  <c r="M31" i="1"/>
  <c r="M32" i="1" s="1"/>
  <c r="M33" i="1"/>
  <c r="L31" i="1"/>
  <c r="L32" i="1" s="1"/>
  <c r="L33" i="1"/>
  <c r="J33" i="1"/>
  <c r="K33" i="1"/>
  <c r="J31" i="1"/>
  <c r="J32" i="1" s="1"/>
  <c r="K31" i="1"/>
  <c r="K32" i="1" s="1"/>
  <c r="D31" i="1"/>
  <c r="D32" i="1" s="1"/>
  <c r="D33" i="1"/>
  <c r="Y44" i="7" l="1"/>
  <c r="Y45" i="7"/>
  <c r="Y56" i="7"/>
  <c r="Y54" i="7"/>
  <c r="Y68" i="7"/>
  <c r="Y58" i="7"/>
  <c r="Y43" i="7"/>
  <c r="Y46" i="6"/>
  <c r="Y54" i="6"/>
  <c r="Y62" i="6"/>
  <c r="Y70" i="6"/>
  <c r="Y47" i="6"/>
  <c r="Y55" i="6"/>
  <c r="Y63" i="6"/>
  <c r="Y71" i="6"/>
  <c r="Y48" i="6"/>
  <c r="Y56" i="6"/>
  <c r="Y64" i="6"/>
  <c r="Y49" i="6"/>
  <c r="Y57" i="6"/>
  <c r="Y65" i="6"/>
  <c r="Y44" i="6"/>
  <c r="Y50" i="6"/>
  <c r="Y58" i="6"/>
  <c r="Y66" i="6"/>
  <c r="Y45" i="6"/>
  <c r="Y53" i="6"/>
  <c r="Y61" i="6"/>
  <c r="Y69" i="6"/>
  <c r="Y59" i="6"/>
  <c r="Y60" i="6"/>
  <c r="Y52" i="6"/>
  <c r="Y67" i="6"/>
  <c r="Y68" i="6"/>
  <c r="Y51" i="6"/>
  <c r="Y67" i="7"/>
  <c r="Y50" i="7"/>
  <c r="Y63" i="7"/>
  <c r="Y60" i="7"/>
  <c r="Y65" i="7"/>
  <c r="Y55" i="7"/>
  <c r="Y69" i="7"/>
  <c r="Y57" i="7"/>
  <c r="W22" i="6"/>
  <c r="W16" i="6"/>
  <c r="W7" i="6"/>
  <c r="K34" i="1"/>
  <c r="W28" i="6"/>
  <c r="W24" i="6"/>
  <c r="W6" i="6"/>
  <c r="W5" i="6"/>
  <c r="W25" i="6"/>
  <c r="Z65" i="7"/>
  <c r="Z57" i="7"/>
  <c r="Z49" i="7"/>
  <c r="Z66" i="7"/>
  <c r="Z64" i="7"/>
  <c r="Z70" i="7"/>
  <c r="Z61" i="7"/>
  <c r="Z53" i="7"/>
  <c r="Z68" i="7"/>
  <c r="Z58" i="7"/>
  <c r="Z50" i="7"/>
  <c r="Z60" i="7"/>
  <c r="Z52" i="7"/>
  <c r="Z44" i="7"/>
  <c r="Z47" i="7"/>
  <c r="Z56" i="7"/>
  <c r="Z48" i="7"/>
  <c r="Z59" i="7"/>
  <c r="Z69" i="7"/>
  <c r="Z67" i="7"/>
  <c r="Z45" i="7"/>
  <c r="Z63" i="7"/>
  <c r="Z46" i="7"/>
  <c r="Z55" i="7"/>
  <c r="Z51" i="7"/>
  <c r="Z62" i="7"/>
  <c r="Z54" i="7"/>
  <c r="W27" i="6"/>
  <c r="W18" i="6"/>
  <c r="W17" i="6"/>
  <c r="W10" i="6"/>
  <c r="W9" i="6"/>
  <c r="W30" i="6"/>
  <c r="W29" i="6"/>
  <c r="W19" i="6"/>
  <c r="W13" i="6"/>
  <c r="W26" i="6"/>
  <c r="W23" i="6"/>
  <c r="W21" i="6"/>
  <c r="W20" i="6"/>
  <c r="W15" i="6"/>
  <c r="W14" i="6"/>
  <c r="W12" i="6"/>
  <c r="W11" i="6"/>
  <c r="W8" i="6"/>
  <c r="W4" i="6"/>
  <c r="Y34" i="6"/>
  <c r="B31" i="8"/>
  <c r="Z34" i="7"/>
  <c r="Y34" i="7"/>
  <c r="D34" i="1"/>
  <c r="J34" i="1"/>
  <c r="AC42" i="6"/>
  <c r="L1" i="6"/>
  <c r="B2" i="8"/>
  <c r="B2" i="7" s="1"/>
  <c r="C1" i="6"/>
  <c r="D1" i="6"/>
  <c r="E1" i="6"/>
  <c r="F1" i="6"/>
  <c r="G1" i="6"/>
  <c r="H1" i="6"/>
  <c r="I1" i="6"/>
  <c r="J1" i="6"/>
  <c r="K1" i="6"/>
  <c r="M1" i="6"/>
  <c r="N1" i="6"/>
  <c r="O1" i="6"/>
  <c r="P1" i="6"/>
  <c r="Q1" i="6"/>
  <c r="R1" i="6"/>
  <c r="S1" i="6"/>
  <c r="T1" i="6"/>
  <c r="U1" i="6"/>
  <c r="P16" i="3"/>
  <c r="AQ16" i="3" s="1"/>
  <c r="O15" i="3"/>
  <c r="AP15" i="3" s="1"/>
  <c r="A3" i="3"/>
  <c r="AB3" i="3" s="1"/>
  <c r="A4" i="3"/>
  <c r="AB4" i="3" s="1"/>
  <c r="A5" i="3"/>
  <c r="AB5" i="3" s="1"/>
  <c r="A6" i="3"/>
  <c r="AB6" i="3" s="1"/>
  <c r="A7" i="3"/>
  <c r="AB7" i="3" s="1"/>
  <c r="A8" i="3"/>
  <c r="AB8" i="3" s="1"/>
  <c r="A9" i="3"/>
  <c r="AB9" i="3" s="1"/>
  <c r="A10" i="3"/>
  <c r="AB10" i="3" s="1"/>
  <c r="A11" i="3"/>
  <c r="AB11" i="3" s="1"/>
  <c r="A12" i="3"/>
  <c r="AB12" i="3" s="1"/>
  <c r="A13" i="3"/>
  <c r="AB13" i="3" s="1"/>
  <c r="A14" i="3"/>
  <c r="AB14" i="3" s="1"/>
  <c r="A15" i="3"/>
  <c r="AB15" i="3" s="1"/>
  <c r="A16" i="3"/>
  <c r="AB16" i="3" s="1"/>
  <c r="A17" i="3"/>
  <c r="AB17" i="3" s="1"/>
  <c r="A18" i="3"/>
  <c r="AB18" i="3" s="1"/>
  <c r="A19" i="3"/>
  <c r="AB19" i="3" s="1"/>
  <c r="A20" i="3"/>
  <c r="AB20" i="3" s="1"/>
  <c r="A21" i="3"/>
  <c r="AB21" i="3" s="1"/>
  <c r="A22" i="3"/>
  <c r="AB22" i="3" s="1"/>
  <c r="A23" i="3"/>
  <c r="AB23" i="3" s="1"/>
  <c r="A24" i="3"/>
  <c r="AB24" i="3" s="1"/>
  <c r="A25" i="3"/>
  <c r="AB25" i="3" s="1"/>
  <c r="A26" i="3"/>
  <c r="AB26" i="3" s="1"/>
  <c r="Z31" i="1"/>
  <c r="AA17" i="8" l="1"/>
  <c r="AA16" i="8"/>
  <c r="AA24" i="8"/>
  <c r="AA25" i="8"/>
  <c r="AA8" i="8"/>
  <c r="AA9" i="8"/>
  <c r="AA10" i="8"/>
  <c r="AA22" i="8"/>
  <c r="AA29" i="8"/>
  <c r="AA12" i="8"/>
  <c r="AA23" i="8"/>
  <c r="AA7" i="8"/>
  <c r="AA20" i="8"/>
  <c r="AA14" i="8"/>
  <c r="AA21" i="8"/>
  <c r="AA4" i="8"/>
  <c r="AA6" i="8"/>
  <c r="AA13" i="8"/>
  <c r="AA11" i="8"/>
  <c r="AA18" i="8"/>
  <c r="AA5" i="8"/>
  <c r="AA27" i="8"/>
  <c r="AA15" i="8"/>
  <c r="AA28" i="8"/>
  <c r="AA30" i="8"/>
  <c r="AA26" i="8"/>
  <c r="AA19" i="8"/>
  <c r="B6" i="7"/>
  <c r="W34" i="7"/>
  <c r="W3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W2" i="6"/>
  <c r="M13" i="3"/>
  <c r="AN13" i="3" s="1"/>
  <c r="L12" i="3"/>
  <c r="AM12" i="3" s="1"/>
  <c r="K11" i="3"/>
  <c r="AL11" i="3" s="1"/>
  <c r="J10" i="3"/>
  <c r="AK10" i="3" s="1"/>
  <c r="I9" i="3"/>
  <c r="AJ9" i="3" s="1"/>
  <c r="H8" i="3"/>
  <c r="AI8" i="3" s="1"/>
  <c r="G7" i="3"/>
  <c r="AH7" i="3" s="1"/>
  <c r="F6" i="3"/>
  <c r="AG6" i="3" s="1"/>
  <c r="E5" i="3"/>
  <c r="AF5" i="3" s="1"/>
  <c r="D4" i="3"/>
  <c r="AE4" i="3" s="1"/>
  <c r="V31" i="1"/>
  <c r="V32" i="1" s="1"/>
  <c r="V33" i="1"/>
  <c r="W43" i="6" l="1"/>
  <c r="W42" i="7"/>
  <c r="W3" i="7"/>
  <c r="V34" i="1"/>
  <c r="W31" i="7" l="1"/>
  <c r="W3" i="6"/>
  <c r="W35" i="7"/>
  <c r="W36" i="7"/>
  <c r="S5" i="7"/>
  <c r="G6" i="7"/>
  <c r="O6" i="7"/>
  <c r="S6" i="7"/>
  <c r="S7" i="7"/>
  <c r="S8" i="7"/>
  <c r="S9" i="7"/>
  <c r="S10" i="7"/>
  <c r="S11" i="7"/>
  <c r="S13" i="7"/>
  <c r="S14" i="7"/>
  <c r="S15" i="7"/>
  <c r="S16" i="7"/>
  <c r="S17" i="7"/>
  <c r="S20" i="7"/>
  <c r="S21" i="7"/>
  <c r="S22" i="7"/>
  <c r="S23" i="7"/>
  <c r="S25" i="7"/>
  <c r="S26" i="7"/>
  <c r="S27" i="7"/>
  <c r="S28" i="7"/>
  <c r="S29" i="7"/>
  <c r="S30" i="7"/>
  <c r="C4" i="7"/>
  <c r="D4" i="7"/>
  <c r="E4" i="7"/>
  <c r="F4" i="7"/>
  <c r="G4" i="7"/>
  <c r="H4" i="7"/>
  <c r="I4" i="7"/>
  <c r="J4" i="7"/>
  <c r="M4" i="7"/>
  <c r="N4" i="7"/>
  <c r="O4" i="7"/>
  <c r="P4" i="7"/>
  <c r="Q4" i="7"/>
  <c r="R4" i="7"/>
  <c r="S4" i="7"/>
  <c r="T4" i="7"/>
  <c r="U4" i="7"/>
  <c r="V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R5" i="7"/>
  <c r="T5" i="7"/>
  <c r="U5" i="7"/>
  <c r="V5" i="7"/>
  <c r="C6" i="7"/>
  <c r="D6" i="7"/>
  <c r="E6" i="7"/>
  <c r="F6" i="7"/>
  <c r="H6" i="7"/>
  <c r="I6" i="7"/>
  <c r="J6" i="7"/>
  <c r="K6" i="7"/>
  <c r="L6" i="7"/>
  <c r="M6" i="7"/>
  <c r="N6" i="7"/>
  <c r="P6" i="7"/>
  <c r="Q6" i="7"/>
  <c r="R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T7" i="7"/>
  <c r="U7" i="7"/>
  <c r="V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T8" i="7"/>
  <c r="U8" i="7"/>
  <c r="V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T9" i="7"/>
  <c r="U9" i="7"/>
  <c r="V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T13" i="7"/>
  <c r="U13" i="7"/>
  <c r="V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T14" i="7"/>
  <c r="U14" i="7"/>
  <c r="V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T15" i="7"/>
  <c r="U15" i="7"/>
  <c r="V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20" i="7"/>
  <c r="U20" i="7"/>
  <c r="V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T29" i="7"/>
  <c r="U29" i="7"/>
  <c r="V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T30" i="7"/>
  <c r="U30" i="7"/>
  <c r="V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U3" i="7"/>
  <c r="V3" i="7"/>
  <c r="W31" i="1"/>
  <c r="F31" i="1"/>
  <c r="G31" i="1"/>
  <c r="H31" i="1"/>
  <c r="I31" i="1"/>
  <c r="I32" i="1" s="1"/>
  <c r="W64" i="7" l="1"/>
  <c r="W45" i="7"/>
  <c r="W70" i="7"/>
  <c r="W61" i="7"/>
  <c r="W54" i="7"/>
  <c r="W50" i="7"/>
  <c r="W53" i="7"/>
  <c r="W48" i="7"/>
  <c r="W68" i="7"/>
  <c r="W65" i="7"/>
  <c r="W67" i="7"/>
  <c r="W57" i="7"/>
  <c r="W49" i="7"/>
  <c r="W69" i="7"/>
  <c r="W59" i="7"/>
  <c r="W63" i="7"/>
  <c r="W60" i="7"/>
  <c r="W51" i="7"/>
  <c r="W44" i="7"/>
  <c r="W62" i="7"/>
  <c r="W47" i="7"/>
  <c r="W46" i="7"/>
  <c r="W66" i="7"/>
  <c r="W55" i="7"/>
  <c r="W52" i="7"/>
  <c r="W56" i="7"/>
  <c r="W58" i="7"/>
  <c r="W43" i="7"/>
  <c r="W32" i="7"/>
  <c r="H31" i="7"/>
  <c r="S31" i="7"/>
  <c r="O31" i="7"/>
  <c r="G31" i="7"/>
  <c r="U31" i="7"/>
  <c r="U32" i="7" s="1"/>
  <c r="P31" i="7"/>
  <c r="R31" i="7"/>
  <c r="R32" i="7" s="1"/>
  <c r="N31" i="7"/>
  <c r="J31" i="7"/>
  <c r="F31" i="7"/>
  <c r="D31" i="7"/>
  <c r="V31" i="7"/>
  <c r="Q31" i="7"/>
  <c r="M31" i="7"/>
  <c r="I31" i="7"/>
  <c r="W36" i="6"/>
  <c r="W35" i="6"/>
  <c r="W33" i="6"/>
  <c r="V35" i="7"/>
  <c r="V36" i="7"/>
  <c r="K4" i="7"/>
  <c r="K31" i="7" s="1"/>
  <c r="E5" i="7"/>
  <c r="L4" i="7"/>
  <c r="W31" i="6"/>
  <c r="W32" i="6" s="1"/>
  <c r="C3" i="7"/>
  <c r="T3" i="7"/>
  <c r="F1" i="9"/>
  <c r="V33" i="7"/>
  <c r="V34" i="7"/>
  <c r="B31" i="2"/>
  <c r="B32" i="2" s="1"/>
  <c r="B33" i="2"/>
  <c r="B31" i="1"/>
  <c r="C31" i="1"/>
  <c r="L34" i="1"/>
  <c r="E31" i="7" l="1"/>
  <c r="V43" i="7"/>
  <c r="W65" i="6"/>
  <c r="W61" i="6"/>
  <c r="W56" i="6"/>
  <c r="W47" i="6"/>
  <c r="W53" i="6"/>
  <c r="W57" i="6"/>
  <c r="W62" i="6"/>
  <c r="W49" i="6"/>
  <c r="W70" i="6"/>
  <c r="W59" i="6"/>
  <c r="W63" i="6"/>
  <c r="W52" i="6"/>
  <c r="W58" i="6"/>
  <c r="W69" i="6"/>
  <c r="W71" i="6"/>
  <c r="W51" i="6"/>
  <c r="W66" i="6"/>
  <c r="W67" i="6"/>
  <c r="W46" i="6"/>
  <c r="W64" i="6"/>
  <c r="W50" i="6"/>
  <c r="W68" i="6"/>
  <c r="W55" i="6"/>
  <c r="W45" i="6"/>
  <c r="W54" i="6"/>
  <c r="W48" i="6"/>
  <c r="W60" i="6"/>
  <c r="N32" i="7"/>
  <c r="V45" i="7"/>
  <c r="V51" i="7"/>
  <c r="V67" i="7"/>
  <c r="V55" i="7"/>
  <c r="V54" i="7"/>
  <c r="V57" i="7"/>
  <c r="V59" i="7"/>
  <c r="V68" i="7"/>
  <c r="O32" i="7"/>
  <c r="V46" i="7"/>
  <c r="V66" i="7"/>
  <c r="V44" i="7"/>
  <c r="V65" i="7"/>
  <c r="V48" i="7"/>
  <c r="V63" i="7"/>
  <c r="V52" i="7"/>
  <c r="V62" i="7"/>
  <c r="V50" i="7"/>
  <c r="V70" i="7"/>
  <c r="V49" i="7"/>
  <c r="V69" i="7"/>
  <c r="V58" i="7"/>
  <c r="V47" i="7"/>
  <c r="V56" i="7"/>
  <c r="V61" i="7"/>
  <c r="W44" i="6"/>
  <c r="V60" i="7"/>
  <c r="V53" i="7"/>
  <c r="V64" i="7"/>
  <c r="Q32" i="7"/>
  <c r="S32" i="7"/>
  <c r="P32" i="7"/>
  <c r="V32" i="7"/>
  <c r="H32" i="7"/>
  <c r="L31" i="7"/>
  <c r="D32" i="7"/>
  <c r="E32" i="7"/>
  <c r="T31" i="7"/>
  <c r="K32" i="7"/>
  <c r="C31" i="7"/>
  <c r="I32" i="7"/>
  <c r="F32" i="7"/>
  <c r="W34" i="6"/>
  <c r="M32" i="7"/>
  <c r="J32" i="7"/>
  <c r="G32" i="7"/>
  <c r="B34" i="2"/>
  <c r="C75" i="6"/>
  <c r="D75" i="6"/>
  <c r="B75" i="6"/>
  <c r="H1" i="9" s="1"/>
  <c r="L32" i="7" l="1"/>
  <c r="T32" i="7"/>
  <c r="C32" i="7"/>
  <c r="C26" i="6"/>
  <c r="D26" i="6"/>
  <c r="E26" i="6"/>
  <c r="F26" i="6"/>
  <c r="G26" i="6"/>
  <c r="H26" i="6"/>
  <c r="I26" i="6"/>
  <c r="J26" i="6"/>
  <c r="U26" i="6"/>
  <c r="C27" i="6"/>
  <c r="D27" i="6"/>
  <c r="E27" i="6"/>
  <c r="F27" i="6"/>
  <c r="G27" i="6"/>
  <c r="H27" i="6"/>
  <c r="I27" i="6"/>
  <c r="J27" i="6"/>
  <c r="U27" i="6"/>
  <c r="C28" i="6"/>
  <c r="D28" i="6"/>
  <c r="E28" i="6"/>
  <c r="F28" i="6"/>
  <c r="G28" i="6"/>
  <c r="H28" i="6"/>
  <c r="I28" i="6"/>
  <c r="J28" i="6"/>
  <c r="U28" i="6"/>
  <c r="C29" i="6"/>
  <c r="D29" i="6"/>
  <c r="E29" i="6"/>
  <c r="F29" i="6"/>
  <c r="G29" i="6"/>
  <c r="H29" i="6"/>
  <c r="I29" i="6"/>
  <c r="J29" i="6"/>
  <c r="U29" i="6"/>
  <c r="C30" i="6"/>
  <c r="D30" i="6"/>
  <c r="E30" i="6"/>
  <c r="F30" i="6"/>
  <c r="G30" i="6"/>
  <c r="H30" i="6"/>
  <c r="I30" i="6"/>
  <c r="J30" i="6"/>
  <c r="U30" i="6"/>
  <c r="C4" i="6"/>
  <c r="D4" i="6"/>
  <c r="E4" i="6"/>
  <c r="F4" i="6"/>
  <c r="G4" i="6"/>
  <c r="H4" i="6"/>
  <c r="I4" i="6"/>
  <c r="J4" i="6"/>
  <c r="U4" i="6"/>
  <c r="C5" i="6"/>
  <c r="D5" i="6"/>
  <c r="E5" i="6"/>
  <c r="F5" i="6"/>
  <c r="G5" i="6"/>
  <c r="H5" i="6"/>
  <c r="I5" i="6"/>
  <c r="J5" i="6"/>
  <c r="U5" i="6"/>
  <c r="C6" i="6"/>
  <c r="D6" i="6"/>
  <c r="E6" i="6"/>
  <c r="F6" i="6"/>
  <c r="G6" i="6"/>
  <c r="H6" i="6"/>
  <c r="I6" i="6"/>
  <c r="J6" i="6"/>
  <c r="U6" i="6"/>
  <c r="C7" i="6"/>
  <c r="D7" i="6"/>
  <c r="E7" i="6"/>
  <c r="F7" i="6"/>
  <c r="G7" i="6"/>
  <c r="H7" i="6"/>
  <c r="I7" i="6"/>
  <c r="J7" i="6"/>
  <c r="U7" i="6"/>
  <c r="C8" i="6"/>
  <c r="D8" i="6"/>
  <c r="E8" i="6"/>
  <c r="F8" i="6"/>
  <c r="G8" i="6"/>
  <c r="H8" i="6"/>
  <c r="I8" i="6"/>
  <c r="J8" i="6"/>
  <c r="U8" i="6"/>
  <c r="C9" i="6"/>
  <c r="D9" i="6"/>
  <c r="E9" i="6"/>
  <c r="F9" i="6"/>
  <c r="G9" i="6"/>
  <c r="H9" i="6"/>
  <c r="I9" i="6"/>
  <c r="J9" i="6"/>
  <c r="U9" i="6"/>
  <c r="C10" i="6"/>
  <c r="D10" i="6"/>
  <c r="E10" i="6"/>
  <c r="F10" i="6"/>
  <c r="G10" i="6"/>
  <c r="H10" i="6"/>
  <c r="I10" i="6"/>
  <c r="J10" i="6"/>
  <c r="U10" i="6"/>
  <c r="C11" i="6"/>
  <c r="D11" i="6"/>
  <c r="E11" i="6"/>
  <c r="F11" i="6"/>
  <c r="G11" i="6"/>
  <c r="H11" i="6"/>
  <c r="I11" i="6"/>
  <c r="J11" i="6"/>
  <c r="U11" i="6"/>
  <c r="C12" i="6"/>
  <c r="D12" i="6"/>
  <c r="E12" i="6"/>
  <c r="F12" i="6"/>
  <c r="G12" i="6"/>
  <c r="H12" i="6"/>
  <c r="I12" i="6"/>
  <c r="J12" i="6"/>
  <c r="U12" i="6"/>
  <c r="C13" i="6"/>
  <c r="D13" i="6"/>
  <c r="E13" i="6"/>
  <c r="F13" i="6"/>
  <c r="G13" i="6"/>
  <c r="H13" i="6"/>
  <c r="I13" i="6"/>
  <c r="J13" i="6"/>
  <c r="U13" i="6"/>
  <c r="C14" i="6"/>
  <c r="D14" i="6"/>
  <c r="E14" i="6"/>
  <c r="F14" i="6"/>
  <c r="G14" i="6"/>
  <c r="H14" i="6"/>
  <c r="I14" i="6"/>
  <c r="J14" i="6"/>
  <c r="U14" i="6"/>
  <c r="C15" i="6"/>
  <c r="D15" i="6"/>
  <c r="E15" i="6"/>
  <c r="F15" i="6"/>
  <c r="G15" i="6"/>
  <c r="H15" i="6"/>
  <c r="I15" i="6"/>
  <c r="J15" i="6"/>
  <c r="U15" i="6"/>
  <c r="C16" i="6"/>
  <c r="D16" i="6"/>
  <c r="E16" i="6"/>
  <c r="F16" i="6"/>
  <c r="G16" i="6"/>
  <c r="H16" i="6"/>
  <c r="I16" i="6"/>
  <c r="J16" i="6"/>
  <c r="U16" i="6"/>
  <c r="C17" i="6"/>
  <c r="D17" i="6"/>
  <c r="E17" i="6"/>
  <c r="F17" i="6"/>
  <c r="G17" i="6"/>
  <c r="H17" i="6"/>
  <c r="I17" i="6"/>
  <c r="J17" i="6"/>
  <c r="U17" i="6"/>
  <c r="C18" i="6"/>
  <c r="D18" i="6"/>
  <c r="E18" i="6"/>
  <c r="F18" i="6"/>
  <c r="G18" i="6"/>
  <c r="H18" i="6"/>
  <c r="I18" i="6"/>
  <c r="J18" i="6"/>
  <c r="U18" i="6"/>
  <c r="C19" i="6"/>
  <c r="D19" i="6"/>
  <c r="E19" i="6"/>
  <c r="F19" i="6"/>
  <c r="G19" i="6"/>
  <c r="H19" i="6"/>
  <c r="I19" i="6"/>
  <c r="J19" i="6"/>
  <c r="U19" i="6"/>
  <c r="C20" i="6"/>
  <c r="D20" i="6"/>
  <c r="E20" i="6"/>
  <c r="F20" i="6"/>
  <c r="G20" i="6"/>
  <c r="H20" i="6"/>
  <c r="I20" i="6"/>
  <c r="J20" i="6"/>
  <c r="U20" i="6"/>
  <c r="C21" i="6"/>
  <c r="D21" i="6"/>
  <c r="E21" i="6"/>
  <c r="F21" i="6"/>
  <c r="G21" i="6"/>
  <c r="H21" i="6"/>
  <c r="I21" i="6"/>
  <c r="J21" i="6"/>
  <c r="U21" i="6"/>
  <c r="C22" i="6"/>
  <c r="D22" i="6"/>
  <c r="E22" i="6"/>
  <c r="F22" i="6"/>
  <c r="G22" i="6"/>
  <c r="H22" i="6"/>
  <c r="I22" i="6"/>
  <c r="J22" i="6"/>
  <c r="U22" i="6"/>
  <c r="C23" i="6"/>
  <c r="D23" i="6"/>
  <c r="E23" i="6"/>
  <c r="F23" i="6"/>
  <c r="G23" i="6"/>
  <c r="H23" i="6"/>
  <c r="I23" i="6"/>
  <c r="J23" i="6"/>
  <c r="U23" i="6"/>
  <c r="C24" i="6"/>
  <c r="D24" i="6"/>
  <c r="E24" i="6"/>
  <c r="F24" i="6"/>
  <c r="G24" i="6"/>
  <c r="H24" i="6"/>
  <c r="I24" i="6"/>
  <c r="J24" i="6"/>
  <c r="U24" i="6"/>
  <c r="C25" i="6"/>
  <c r="D25" i="6"/>
  <c r="E25" i="6"/>
  <c r="F25" i="6"/>
  <c r="G25" i="6"/>
  <c r="H25" i="6"/>
  <c r="I25" i="6"/>
  <c r="J25" i="6"/>
  <c r="U25" i="6"/>
  <c r="C3" i="6"/>
  <c r="D3" i="6"/>
  <c r="E3" i="6"/>
  <c r="F3" i="6"/>
  <c r="G3" i="6"/>
  <c r="H3" i="6"/>
  <c r="I3" i="6"/>
  <c r="J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AE2" i="8"/>
  <c r="B1" i="8"/>
  <c r="B1" i="7" s="1"/>
  <c r="U43" i="6" l="1"/>
  <c r="U42" i="7"/>
  <c r="U3" i="6"/>
  <c r="U36" i="7"/>
  <c r="U35" i="7"/>
  <c r="U33" i="7"/>
  <c r="Q3" i="6"/>
  <c r="M3" i="6"/>
  <c r="V25" i="6"/>
  <c r="R25" i="6"/>
  <c r="N25" i="6"/>
  <c r="T24" i="6"/>
  <c r="P24" i="6"/>
  <c r="L24" i="6"/>
  <c r="V23" i="6"/>
  <c r="R23" i="6"/>
  <c r="N23" i="6"/>
  <c r="T22" i="6"/>
  <c r="P22" i="6"/>
  <c r="L22" i="6"/>
  <c r="V21" i="6"/>
  <c r="R21" i="6"/>
  <c r="N21" i="6"/>
  <c r="T20" i="6"/>
  <c r="P20" i="6"/>
  <c r="L20" i="6"/>
  <c r="V19" i="6"/>
  <c r="R19" i="6"/>
  <c r="N19" i="6"/>
  <c r="T18" i="6"/>
  <c r="P18" i="6"/>
  <c r="L18" i="6"/>
  <c r="V17" i="6"/>
  <c r="R17" i="6"/>
  <c r="N17" i="6"/>
  <c r="T16" i="6"/>
  <c r="P16" i="6"/>
  <c r="L16" i="6"/>
  <c r="V15" i="6"/>
  <c r="R15" i="6"/>
  <c r="N15" i="6"/>
  <c r="T14" i="6"/>
  <c r="P14" i="6"/>
  <c r="L14" i="6"/>
  <c r="V13" i="6"/>
  <c r="R13" i="6"/>
  <c r="N13" i="6"/>
  <c r="T12" i="6"/>
  <c r="P12" i="6"/>
  <c r="L12" i="6"/>
  <c r="V11" i="6"/>
  <c r="R11" i="6"/>
  <c r="N11" i="6"/>
  <c r="T10" i="6"/>
  <c r="P10" i="6"/>
  <c r="L10" i="6"/>
  <c r="V9" i="6"/>
  <c r="R9" i="6"/>
  <c r="N9" i="6"/>
  <c r="T8" i="6"/>
  <c r="P8" i="6"/>
  <c r="L8" i="6"/>
  <c r="V7" i="6"/>
  <c r="R7" i="6"/>
  <c r="N7" i="6"/>
  <c r="T6" i="6"/>
  <c r="P6" i="6"/>
  <c r="L6" i="6"/>
  <c r="V5" i="6"/>
  <c r="R5" i="6"/>
  <c r="N5" i="6"/>
  <c r="T4" i="6"/>
  <c r="P4" i="6"/>
  <c r="L4" i="6"/>
  <c r="T36" i="7"/>
  <c r="S43" i="6"/>
  <c r="S42" i="7"/>
  <c r="T3" i="6"/>
  <c r="P3" i="6"/>
  <c r="L3" i="6"/>
  <c r="Q25" i="6"/>
  <c r="M25" i="6"/>
  <c r="B25" i="6"/>
  <c r="S24" i="6"/>
  <c r="O24" i="6"/>
  <c r="K24" i="6"/>
  <c r="Q23" i="6"/>
  <c r="M23" i="6"/>
  <c r="B23" i="6"/>
  <c r="S22" i="6"/>
  <c r="O22" i="6"/>
  <c r="K22" i="6"/>
  <c r="Q21" i="6"/>
  <c r="M21" i="6"/>
  <c r="B21" i="6"/>
  <c r="S20" i="6"/>
  <c r="O20" i="6"/>
  <c r="K20" i="6"/>
  <c r="Q19" i="6"/>
  <c r="M19" i="6"/>
  <c r="B19" i="6"/>
  <c r="S18" i="6"/>
  <c r="O18" i="6"/>
  <c r="K18" i="6"/>
  <c r="Q17" i="6"/>
  <c r="M17" i="6"/>
  <c r="B17" i="6"/>
  <c r="S16" i="6"/>
  <c r="O16" i="6"/>
  <c r="K16" i="6"/>
  <c r="Q15" i="6"/>
  <c r="M15" i="6"/>
  <c r="B15" i="6"/>
  <c r="S14" i="6"/>
  <c r="O14" i="6"/>
  <c r="K14" i="6"/>
  <c r="Q13" i="6"/>
  <c r="M13" i="6"/>
  <c r="B13" i="6"/>
  <c r="S12" i="6"/>
  <c r="O12" i="6"/>
  <c r="K12" i="6"/>
  <c r="Q11" i="6"/>
  <c r="M11" i="6"/>
  <c r="B11" i="6"/>
  <c r="S10" i="6"/>
  <c r="O10" i="6"/>
  <c r="K10" i="6"/>
  <c r="Q9" i="6"/>
  <c r="M9" i="6"/>
  <c r="B9" i="6"/>
  <c r="S8" i="6"/>
  <c r="O8" i="6"/>
  <c r="K8" i="6"/>
  <c r="Q7" i="6"/>
  <c r="M7" i="6"/>
  <c r="B7" i="6"/>
  <c r="S6" i="6"/>
  <c r="O6" i="6"/>
  <c r="K6" i="6"/>
  <c r="Q5" i="6"/>
  <c r="T33" i="7"/>
  <c r="T42" i="7"/>
  <c r="S3" i="6"/>
  <c r="S36" i="7"/>
  <c r="S35" i="7"/>
  <c r="S33" i="7"/>
  <c r="O3" i="6"/>
  <c r="K3" i="6"/>
  <c r="T25" i="6"/>
  <c r="P25" i="6"/>
  <c r="L25" i="6"/>
  <c r="V24" i="6"/>
  <c r="R24" i="6"/>
  <c r="N24" i="6"/>
  <c r="T23" i="6"/>
  <c r="P23" i="6"/>
  <c r="L23" i="6"/>
  <c r="V22" i="6"/>
  <c r="R22" i="6"/>
  <c r="N22" i="6"/>
  <c r="T21" i="6"/>
  <c r="P21" i="6"/>
  <c r="L21" i="6"/>
  <c r="V20" i="6"/>
  <c r="R20" i="6"/>
  <c r="N20" i="6"/>
  <c r="T19" i="6"/>
  <c r="P19" i="6"/>
  <c r="L19" i="6"/>
  <c r="V18" i="6"/>
  <c r="R18" i="6"/>
  <c r="N18" i="6"/>
  <c r="T17" i="6"/>
  <c r="P17" i="6"/>
  <c r="L17" i="6"/>
  <c r="V16" i="6"/>
  <c r="R16" i="6"/>
  <c r="N16" i="6"/>
  <c r="T15" i="6"/>
  <c r="P15" i="6"/>
  <c r="L15" i="6"/>
  <c r="V14" i="6"/>
  <c r="R14" i="6"/>
  <c r="N14" i="6"/>
  <c r="T13" i="6"/>
  <c r="P13" i="6"/>
  <c r="L13" i="6"/>
  <c r="V12" i="6"/>
  <c r="R12" i="6"/>
  <c r="N12" i="6"/>
  <c r="T11" i="6"/>
  <c r="P11" i="6"/>
  <c r="L11" i="6"/>
  <c r="V10" i="6"/>
  <c r="R10" i="6"/>
  <c r="N10" i="6"/>
  <c r="T9" i="6"/>
  <c r="P9" i="6"/>
  <c r="L9" i="6"/>
  <c r="V8" i="6"/>
  <c r="R8" i="6"/>
  <c r="N8" i="6"/>
  <c r="T7" i="6"/>
  <c r="P7" i="6"/>
  <c r="L7" i="6"/>
  <c r="V6" i="6"/>
  <c r="R6" i="6"/>
  <c r="N6" i="6"/>
  <c r="T5" i="6"/>
  <c r="P5" i="6"/>
  <c r="L5" i="6"/>
  <c r="V4" i="6"/>
  <c r="R4" i="6"/>
  <c r="N4" i="6"/>
  <c r="T30" i="6"/>
  <c r="P30" i="6"/>
  <c r="L30" i="6"/>
  <c r="V29" i="6"/>
  <c r="R29" i="6"/>
  <c r="N29" i="6"/>
  <c r="T28" i="6"/>
  <c r="P28" i="6"/>
  <c r="L28" i="6"/>
  <c r="V27" i="6"/>
  <c r="R27" i="6"/>
  <c r="N27" i="6"/>
  <c r="T26" i="6"/>
  <c r="P26" i="6"/>
  <c r="L26" i="6"/>
  <c r="V43" i="6"/>
  <c r="V42" i="7"/>
  <c r="V3" i="6"/>
  <c r="R3" i="6"/>
  <c r="N3" i="6"/>
  <c r="S25" i="6"/>
  <c r="O25" i="6"/>
  <c r="K25" i="6"/>
  <c r="Q24" i="6"/>
  <c r="M24" i="6"/>
  <c r="B24" i="6"/>
  <c r="S23" i="6"/>
  <c r="O23" i="6"/>
  <c r="K23" i="6"/>
  <c r="Q22" i="6"/>
  <c r="M22" i="6"/>
  <c r="B22" i="6"/>
  <c r="S21" i="6"/>
  <c r="O21" i="6"/>
  <c r="K21" i="6"/>
  <c r="Q20" i="6"/>
  <c r="M20" i="6"/>
  <c r="B20" i="6"/>
  <c r="S19" i="6"/>
  <c r="O19" i="6"/>
  <c r="K19" i="6"/>
  <c r="Q18" i="6"/>
  <c r="M18" i="6"/>
  <c r="B18" i="6"/>
  <c r="S17" i="6"/>
  <c r="O17" i="6"/>
  <c r="K17" i="6"/>
  <c r="Q16" i="6"/>
  <c r="M16" i="6"/>
  <c r="B16" i="6"/>
  <c r="S15" i="6"/>
  <c r="O15" i="6"/>
  <c r="K15" i="6"/>
  <c r="Q14" i="6"/>
  <c r="M14" i="6"/>
  <c r="B14" i="6"/>
  <c r="S13" i="6"/>
  <c r="O13" i="6"/>
  <c r="K13" i="6"/>
  <c r="Q12" i="6"/>
  <c r="M12" i="6"/>
  <c r="B12" i="6"/>
  <c r="S11" i="6"/>
  <c r="O11" i="6"/>
  <c r="K11" i="6"/>
  <c r="Q10" i="6"/>
  <c r="M10" i="6"/>
  <c r="B10" i="6"/>
  <c r="S9" i="6"/>
  <c r="O9" i="6"/>
  <c r="K9" i="6"/>
  <c r="Q8" i="6"/>
  <c r="M8" i="6"/>
  <c r="B8" i="6"/>
  <c r="S7" i="6"/>
  <c r="O7" i="6"/>
  <c r="K7" i="6"/>
  <c r="Q6" i="6"/>
  <c r="M6" i="6"/>
  <c r="T35" i="7"/>
  <c r="B6" i="6"/>
  <c r="S5" i="6"/>
  <c r="O5" i="6"/>
  <c r="K5" i="6"/>
  <c r="Q4" i="6"/>
  <c r="M4" i="6"/>
  <c r="B4" i="6"/>
  <c r="S30" i="6"/>
  <c r="O30" i="6"/>
  <c r="K30" i="6"/>
  <c r="Q29" i="6"/>
  <c r="M29" i="6"/>
  <c r="B29" i="6"/>
  <c r="S28" i="6"/>
  <c r="O28" i="6"/>
  <c r="K28" i="6"/>
  <c r="Q27" i="6"/>
  <c r="M27" i="6"/>
  <c r="B27" i="6"/>
  <c r="S26" i="6"/>
  <c r="O26" i="6"/>
  <c r="K26" i="6"/>
  <c r="V30" i="6"/>
  <c r="R30" i="6"/>
  <c r="N30" i="6"/>
  <c r="T29" i="6"/>
  <c r="P29" i="6"/>
  <c r="L29" i="6"/>
  <c r="V28" i="6"/>
  <c r="R28" i="6"/>
  <c r="N28" i="6"/>
  <c r="T27" i="6"/>
  <c r="P27" i="6"/>
  <c r="L27" i="6"/>
  <c r="V26" i="6"/>
  <c r="R26" i="6"/>
  <c r="N26" i="6"/>
  <c r="M5" i="6"/>
  <c r="B5" i="6"/>
  <c r="S4" i="6"/>
  <c r="O4" i="6"/>
  <c r="K4" i="6"/>
  <c r="Q30" i="6"/>
  <c r="M30" i="6"/>
  <c r="B30" i="6"/>
  <c r="S29" i="6"/>
  <c r="O29" i="6"/>
  <c r="K29" i="6"/>
  <c r="Q28" i="6"/>
  <c r="M28" i="6"/>
  <c r="B28" i="6"/>
  <c r="S27" i="6"/>
  <c r="O27" i="6"/>
  <c r="K27" i="6"/>
  <c r="Q26" i="6"/>
  <c r="M26" i="6"/>
  <c r="B26" i="6"/>
  <c r="U65" i="7" l="1"/>
  <c r="U68" i="7"/>
  <c r="U46" i="7"/>
  <c r="U50" i="7"/>
  <c r="U66" i="7"/>
  <c r="U54" i="7"/>
  <c r="U57" i="7"/>
  <c r="U61" i="7"/>
  <c r="U49" i="7"/>
  <c r="U69" i="7"/>
  <c r="U59" i="7"/>
  <c r="U45" i="7"/>
  <c r="U63" i="7"/>
  <c r="U56" i="7"/>
  <c r="U47" i="7"/>
  <c r="U58" i="7"/>
  <c r="U51" i="7"/>
  <c r="U44" i="7"/>
  <c r="U60" i="7"/>
  <c r="U53" i="7"/>
  <c r="U70" i="7"/>
  <c r="U64" i="7"/>
  <c r="U62" i="7"/>
  <c r="U48" i="7"/>
  <c r="U55" i="7"/>
  <c r="U52" i="7"/>
  <c r="U67" i="7"/>
  <c r="S48" i="7"/>
  <c r="S69" i="7"/>
  <c r="S50" i="7"/>
  <c r="S49" i="7"/>
  <c r="S45" i="7"/>
  <c r="S70" i="7"/>
  <c r="S52" i="7"/>
  <c r="S68" i="7"/>
  <c r="S62" i="7"/>
  <c r="S55" i="7"/>
  <c r="S67" i="7"/>
  <c r="S59" i="7"/>
  <c r="S64" i="7"/>
  <c r="S57" i="7"/>
  <c r="S66" i="7"/>
  <c r="S61" i="7"/>
  <c r="S51" i="7"/>
  <c r="S58" i="7"/>
  <c r="S56" i="7"/>
  <c r="S46" i="7"/>
  <c r="S53" i="7"/>
  <c r="S54" i="7"/>
  <c r="S44" i="7"/>
  <c r="S60" i="7"/>
  <c r="S47" i="7"/>
  <c r="S65" i="7"/>
  <c r="S63" i="7"/>
  <c r="T46" i="7"/>
  <c r="T66" i="7"/>
  <c r="T55" i="7"/>
  <c r="T56" i="7"/>
  <c r="T65" i="7"/>
  <c r="T44" i="7"/>
  <c r="T52" i="7"/>
  <c r="T62" i="7"/>
  <c r="T49" i="7"/>
  <c r="T50" i="7"/>
  <c r="T70" i="7"/>
  <c r="T63" i="7"/>
  <c r="T60" i="7"/>
  <c r="T53" i="7"/>
  <c r="T58" i="7"/>
  <c r="T64" i="7"/>
  <c r="T51" i="7"/>
  <c r="T48" i="7"/>
  <c r="T57" i="7"/>
  <c r="T54" i="7"/>
  <c r="T47" i="7"/>
  <c r="T67" i="7"/>
  <c r="T68" i="7"/>
  <c r="T69" i="7"/>
  <c r="T45" i="7"/>
  <c r="T59" i="7"/>
  <c r="T61" i="7"/>
  <c r="T43" i="7"/>
  <c r="S43" i="7"/>
  <c r="U43" i="7"/>
  <c r="V35" i="6"/>
  <c r="V31" i="6"/>
  <c r="V32" i="6" s="1"/>
  <c r="V36" i="6"/>
  <c r="V33" i="6"/>
  <c r="T34" i="7"/>
  <c r="S34" i="7"/>
  <c r="U34" i="7"/>
  <c r="I42" i="7"/>
  <c r="J42" i="7"/>
  <c r="K42" i="7"/>
  <c r="L42" i="7"/>
  <c r="M42" i="7"/>
  <c r="N42" i="7"/>
  <c r="O42" i="7"/>
  <c r="P42" i="7"/>
  <c r="Q42" i="7"/>
  <c r="R42" i="7"/>
  <c r="C42" i="7"/>
  <c r="D42" i="7"/>
  <c r="E42" i="7"/>
  <c r="F42" i="7"/>
  <c r="G42" i="7"/>
  <c r="H42" i="7"/>
  <c r="B1" i="3"/>
  <c r="AC1" i="3" s="1"/>
  <c r="V47" i="6" l="1"/>
  <c r="V61" i="6"/>
  <c r="V53" i="6"/>
  <c r="V45" i="6"/>
  <c r="V44" i="6"/>
  <c r="V67" i="6"/>
  <c r="V69" i="6"/>
  <c r="V62" i="6"/>
  <c r="V54" i="6"/>
  <c r="V46" i="6"/>
  <c r="V64" i="6"/>
  <c r="V56" i="6"/>
  <c r="V48" i="6"/>
  <c r="V59" i="6"/>
  <c r="V51" i="6"/>
  <c r="V70" i="6"/>
  <c r="V65" i="6"/>
  <c r="V57" i="6"/>
  <c r="V49" i="6"/>
  <c r="V68" i="6"/>
  <c r="V71" i="6"/>
  <c r="V66" i="6"/>
  <c r="V58" i="6"/>
  <c r="V50" i="6"/>
  <c r="V60" i="6"/>
  <c r="V52" i="6"/>
  <c r="V63" i="6"/>
  <c r="V55" i="6"/>
  <c r="V34" i="6"/>
  <c r="B42" i="7"/>
  <c r="B1" i="6"/>
  <c r="B43" i="6" s="1"/>
  <c r="A2" i="3"/>
  <c r="AB2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2" i="9" s="1"/>
  <c r="A3" i="6"/>
  <c r="A44" i="6" s="1"/>
  <c r="A76" i="6" s="1"/>
  <c r="G8" i="9" s="1"/>
  <c r="A67" i="7"/>
  <c r="A101" i="7" s="1"/>
  <c r="E4" i="9" s="1"/>
  <c r="A27" i="6"/>
  <c r="A68" i="6" s="1"/>
  <c r="A100" i="6" s="1"/>
  <c r="G2" i="9" s="1"/>
  <c r="A63" i="7"/>
  <c r="A97" i="7" s="1"/>
  <c r="E21" i="9" s="1"/>
  <c r="A23" i="6"/>
  <c r="A64" i="6" s="1"/>
  <c r="A96" i="6" s="1"/>
  <c r="G23" i="9" s="1"/>
  <c r="A59" i="7"/>
  <c r="A93" i="7" s="1"/>
  <c r="E18" i="9" s="1"/>
  <c r="A19" i="6"/>
  <c r="A60" i="6" s="1"/>
  <c r="A92" i="6" s="1"/>
  <c r="G20" i="9" s="1"/>
  <c r="A55" i="7"/>
  <c r="A89" i="7" s="1"/>
  <c r="E12" i="9" s="1"/>
  <c r="A15" i="6"/>
  <c r="A56" i="6" s="1"/>
  <c r="A88" i="6" s="1"/>
  <c r="G11" i="9" s="1"/>
  <c r="A51" i="7"/>
  <c r="A85" i="7" s="1"/>
  <c r="E7" i="9" s="1"/>
  <c r="A11" i="6"/>
  <c r="A52" i="6" s="1"/>
  <c r="A84" i="6" s="1"/>
  <c r="G6" i="9" s="1"/>
  <c r="A47" i="7"/>
  <c r="A81" i="7" s="1"/>
  <c r="E27" i="9" s="1"/>
  <c r="A7" i="6"/>
  <c r="A48" i="6" s="1"/>
  <c r="A80" i="6" s="1"/>
  <c r="G27" i="9" s="1"/>
  <c r="A70" i="7"/>
  <c r="A104" i="7" s="1"/>
  <c r="E13" i="9" s="1"/>
  <c r="A30" i="6"/>
  <c r="A71" i="6" s="1"/>
  <c r="A103" i="6" s="1"/>
  <c r="G19" i="9" s="1"/>
  <c r="A66" i="7"/>
  <c r="A100" i="7" s="1"/>
  <c r="E10" i="9" s="1"/>
  <c r="A26" i="6"/>
  <c r="A67" i="6" s="1"/>
  <c r="A99" i="6" s="1"/>
  <c r="G7" i="9" s="1"/>
  <c r="A62" i="7"/>
  <c r="A96" i="7" s="1"/>
  <c r="E6" i="9" s="1"/>
  <c r="A22" i="6"/>
  <c r="A63" i="6" s="1"/>
  <c r="A95" i="6" s="1"/>
  <c r="G12" i="9" s="1"/>
  <c r="A58" i="7"/>
  <c r="A92" i="7" s="1"/>
  <c r="E25" i="9" s="1"/>
  <c r="A18" i="6"/>
  <c r="A59" i="6" s="1"/>
  <c r="A91" i="6" s="1"/>
  <c r="G16" i="9" s="1"/>
  <c r="A54" i="7"/>
  <c r="A88" i="7" s="1"/>
  <c r="E17" i="9" s="1"/>
  <c r="A14" i="6"/>
  <c r="A55" i="6" s="1"/>
  <c r="A87" i="6" s="1"/>
  <c r="G22" i="9" s="1"/>
  <c r="A50" i="7"/>
  <c r="A84" i="7" s="1"/>
  <c r="E11" i="9" s="1"/>
  <c r="A10" i="6"/>
  <c r="A51" i="6" s="1"/>
  <c r="A83" i="6" s="1"/>
  <c r="G9" i="9" s="1"/>
  <c r="A46" i="7"/>
  <c r="A80" i="7" s="1"/>
  <c r="E15" i="9" s="1"/>
  <c r="A6" i="6"/>
  <c r="A47" i="6" s="1"/>
  <c r="A79" i="6" s="1"/>
  <c r="G15" i="9" s="1"/>
  <c r="A69" i="7"/>
  <c r="A103" i="7" s="1"/>
  <c r="E14" i="9" s="1"/>
  <c r="A29" i="6"/>
  <c r="A70" i="6" s="1"/>
  <c r="A102" i="6" s="1"/>
  <c r="G17" i="9" s="1"/>
  <c r="A65" i="7"/>
  <c r="A99" i="7" s="1"/>
  <c r="E20" i="9" s="1"/>
  <c r="A25" i="6"/>
  <c r="A66" i="6" s="1"/>
  <c r="A98" i="6" s="1"/>
  <c r="G18" i="9" s="1"/>
  <c r="A61" i="7"/>
  <c r="A95" i="7" s="1"/>
  <c r="E3" i="9" s="1"/>
  <c r="A21" i="6"/>
  <c r="A62" i="6" s="1"/>
  <c r="A94" i="6" s="1"/>
  <c r="G3" i="9" s="1"/>
  <c r="A57" i="7"/>
  <c r="A91" i="7" s="1"/>
  <c r="E26" i="9" s="1"/>
  <c r="A17" i="6"/>
  <c r="A58" i="6" s="1"/>
  <c r="A90" i="6" s="1"/>
  <c r="G26" i="9" s="1"/>
  <c r="A53" i="7"/>
  <c r="A87" i="7" s="1"/>
  <c r="E24" i="9" s="1"/>
  <c r="A13" i="6"/>
  <c r="A54" i="6" s="1"/>
  <c r="A86" i="6" s="1"/>
  <c r="G25" i="9" s="1"/>
  <c r="A49" i="7"/>
  <c r="A83" i="7" s="1"/>
  <c r="E19" i="9" s="1"/>
  <c r="A9" i="6"/>
  <c r="A50" i="6" s="1"/>
  <c r="A82" i="6" s="1"/>
  <c r="G14" i="9" s="1"/>
  <c r="A45" i="7"/>
  <c r="A79" i="7" s="1"/>
  <c r="E22" i="9" s="1"/>
  <c r="A5" i="6"/>
  <c r="A46" i="6" s="1"/>
  <c r="A78" i="6" s="1"/>
  <c r="G24" i="9" s="1"/>
  <c r="A68" i="7"/>
  <c r="A102" i="7" s="1"/>
  <c r="E9" i="9" s="1"/>
  <c r="A28" i="6"/>
  <c r="A69" i="6" s="1"/>
  <c r="A101" i="6" s="1"/>
  <c r="G10" i="9" s="1"/>
  <c r="A64" i="7"/>
  <c r="A98" i="7" s="1"/>
  <c r="E16" i="9" s="1"/>
  <c r="A24" i="6"/>
  <c r="A65" i="6" s="1"/>
  <c r="A97" i="6" s="1"/>
  <c r="G13" i="9" s="1"/>
  <c r="A60" i="7"/>
  <c r="A94" i="7" s="1"/>
  <c r="E29" i="9" s="1"/>
  <c r="A20" i="6"/>
  <c r="A61" i="6" s="1"/>
  <c r="A93" i="6" s="1"/>
  <c r="G29" i="9" s="1"/>
  <c r="A56" i="7"/>
  <c r="A90" i="7" s="1"/>
  <c r="E28" i="9" s="1"/>
  <c r="A16" i="6"/>
  <c r="A57" i="6" s="1"/>
  <c r="A89" i="6" s="1"/>
  <c r="G28" i="9" s="1"/>
  <c r="A52" i="7"/>
  <c r="A86" i="7" s="1"/>
  <c r="E5" i="9" s="1"/>
  <c r="A12" i="6"/>
  <c r="A53" i="6" s="1"/>
  <c r="A85" i="6" s="1"/>
  <c r="G4" i="9" s="1"/>
  <c r="A48" i="7"/>
  <c r="A82" i="7" s="1"/>
  <c r="E8" i="9" s="1"/>
  <c r="A8" i="6"/>
  <c r="A49" i="6" s="1"/>
  <c r="A81" i="6" s="1"/>
  <c r="G5" i="9" s="1"/>
  <c r="A44" i="7"/>
  <c r="A78" i="7" s="1"/>
  <c r="E23" i="9" s="1"/>
  <c r="A4" i="6"/>
  <c r="A45" i="6" s="1"/>
  <c r="A77" i="6" s="1"/>
  <c r="G21" i="9" s="1"/>
  <c r="B3" i="8"/>
  <c r="AA3" i="8" s="1"/>
  <c r="AG3" i="8" s="1"/>
  <c r="B2" i="6"/>
  <c r="B3" i="7" l="1"/>
  <c r="A26" i="8"/>
  <c r="A27" i="8"/>
  <c r="A28" i="8"/>
  <c r="A29" i="8"/>
  <c r="AC29" i="8" s="1"/>
  <c r="B11" i="9" s="1"/>
  <c r="A30" i="8"/>
  <c r="A16" i="8"/>
  <c r="A17" i="8"/>
  <c r="A18" i="8"/>
  <c r="AC18" i="8" s="1"/>
  <c r="B2" i="9" s="1"/>
  <c r="A19" i="8"/>
  <c r="A20" i="8"/>
  <c r="A21" i="8"/>
  <c r="A22" i="8"/>
  <c r="A23" i="8"/>
  <c r="AC26" i="8" s="1"/>
  <c r="B12" i="9" s="1"/>
  <c r="A24" i="8"/>
  <c r="A25" i="8"/>
  <c r="A9" i="8"/>
  <c r="A10" i="8"/>
  <c r="A11" i="8"/>
  <c r="A12" i="8"/>
  <c r="A13" i="8"/>
  <c r="A14" i="8"/>
  <c r="A15" i="8"/>
  <c r="AC15" i="8" s="1"/>
  <c r="B20" i="9" s="1"/>
  <c r="A4" i="8"/>
  <c r="A5" i="8"/>
  <c r="A6" i="8"/>
  <c r="A7" i="8"/>
  <c r="AC20" i="8" s="1"/>
  <c r="B17" i="9" s="1"/>
  <c r="A8" i="8"/>
  <c r="A3" i="8"/>
  <c r="AC17" i="8" l="1"/>
  <c r="B27" i="9" s="1"/>
  <c r="B31" i="7"/>
  <c r="B3" i="6"/>
  <c r="B33" i="7"/>
  <c r="B35" i="7"/>
  <c r="B36" i="7"/>
  <c r="AC19" i="8"/>
  <c r="B22" i="9" s="1"/>
  <c r="AC10" i="8"/>
  <c r="B19" i="9" s="1"/>
  <c r="AC23" i="8"/>
  <c r="B8" i="9" s="1"/>
  <c r="AC21" i="8"/>
  <c r="B5" i="9" s="1"/>
  <c r="AC22" i="8"/>
  <c r="B6" i="9" s="1"/>
  <c r="AC28" i="8"/>
  <c r="B4" i="9" s="1"/>
  <c r="AC24" i="8"/>
  <c r="B23" i="9" s="1"/>
  <c r="AC27" i="8"/>
  <c r="B24" i="9" s="1"/>
  <c r="AC16" i="8"/>
  <c r="B26" i="9" s="1"/>
  <c r="AC12" i="8"/>
  <c r="B10" i="9" s="1"/>
  <c r="AC8" i="8"/>
  <c r="B3" i="9" s="1"/>
  <c r="AC3" i="8"/>
  <c r="B9" i="9" s="1"/>
  <c r="AC11" i="8"/>
  <c r="B18" i="9" s="1"/>
  <c r="AC30" i="8"/>
  <c r="B15" i="9" s="1"/>
  <c r="AC9" i="8"/>
  <c r="B21" i="9" s="1"/>
  <c r="AC4" i="8"/>
  <c r="B28" i="9" s="1"/>
  <c r="AC6" i="8"/>
  <c r="B14" i="9" s="1"/>
  <c r="AC13" i="8"/>
  <c r="B29" i="9" s="1"/>
  <c r="AC14" i="8"/>
  <c r="B13" i="9" s="1"/>
  <c r="AC25" i="8"/>
  <c r="B25" i="9" s="1"/>
  <c r="AC7" i="8"/>
  <c r="B7" i="9" s="1"/>
  <c r="AC5" i="8"/>
  <c r="B16" i="9" s="1"/>
  <c r="T33" i="1"/>
  <c r="U33" i="1"/>
  <c r="W33" i="1"/>
  <c r="X33" i="1"/>
  <c r="Y33" i="1"/>
  <c r="T31" i="1"/>
  <c r="T32" i="1" s="1"/>
  <c r="U31" i="1"/>
  <c r="U32" i="1" s="1"/>
  <c r="W32" i="1"/>
  <c r="X31" i="1"/>
  <c r="X32" i="1" s="1"/>
  <c r="Y31" i="1"/>
  <c r="Y32" i="1" s="1"/>
  <c r="S31" i="1"/>
  <c r="S32" i="1" s="1"/>
  <c r="C32" i="1"/>
  <c r="F32" i="1"/>
  <c r="G32" i="1"/>
  <c r="H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F33" i="1"/>
  <c r="G33" i="1"/>
  <c r="H33" i="1"/>
  <c r="I33" i="1"/>
  <c r="N33" i="1"/>
  <c r="O33" i="1"/>
  <c r="P33" i="1"/>
  <c r="Q33" i="1"/>
  <c r="R33" i="1"/>
  <c r="S33" i="1"/>
  <c r="B63" i="7" l="1"/>
  <c r="B70" i="7"/>
  <c r="B54" i="7"/>
  <c r="B69" i="7"/>
  <c r="B53" i="7"/>
  <c r="B68" i="7"/>
  <c r="B52" i="7"/>
  <c r="B58" i="7"/>
  <c r="B46" i="7"/>
  <c r="B57" i="7"/>
  <c r="B56" i="7"/>
  <c r="B55" i="7"/>
  <c r="B66" i="7"/>
  <c r="B50" i="7"/>
  <c r="B59" i="7"/>
  <c r="B65" i="7"/>
  <c r="B49" i="7"/>
  <c r="B67" i="7"/>
  <c r="B64" i="7"/>
  <c r="B48" i="7"/>
  <c r="B60" i="7"/>
  <c r="B47" i="7"/>
  <c r="B62" i="7"/>
  <c r="B45" i="7"/>
  <c r="B51" i="7"/>
  <c r="B61" i="7"/>
  <c r="B44" i="7"/>
  <c r="B43" i="7"/>
  <c r="B32" i="7"/>
  <c r="B34" i="7" s="1"/>
  <c r="B35" i="6"/>
  <c r="B33" i="6"/>
  <c r="B31" i="6"/>
  <c r="B32" i="6" s="1"/>
  <c r="W34" i="1"/>
  <c r="T34" i="1"/>
  <c r="C34" i="1"/>
  <c r="Y34" i="1"/>
  <c r="U34" i="1"/>
  <c r="H34" i="1"/>
  <c r="S34" i="1"/>
  <c r="X34" i="1"/>
  <c r="O34" i="1"/>
  <c r="Q34" i="1"/>
  <c r="P34" i="1"/>
  <c r="N34" i="1"/>
  <c r="R34" i="1"/>
  <c r="M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5" i="6"/>
  <c r="E36" i="6"/>
  <c r="F36" i="6"/>
  <c r="F35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5" i="6"/>
  <c r="P36" i="6"/>
  <c r="Q36" i="6"/>
  <c r="Q35" i="6"/>
  <c r="R36" i="6"/>
  <c r="R35" i="6"/>
  <c r="S36" i="6"/>
  <c r="S35" i="6"/>
  <c r="T36" i="6"/>
  <c r="T35" i="6"/>
  <c r="U36" i="6"/>
  <c r="U35" i="6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P44" i="6" l="1"/>
  <c r="Q44" i="6"/>
  <c r="O65" i="7"/>
  <c r="O57" i="7"/>
  <c r="O69" i="7"/>
  <c r="O59" i="7"/>
  <c r="O67" i="7"/>
  <c r="O61" i="7"/>
  <c r="O45" i="7"/>
  <c r="O60" i="7"/>
  <c r="O46" i="7"/>
  <c r="O66" i="7"/>
  <c r="O58" i="7"/>
  <c r="O64" i="7"/>
  <c r="O47" i="7"/>
  <c r="O68" i="7"/>
  <c r="O51" i="7"/>
  <c r="O63" i="7"/>
  <c r="O49" i="7"/>
  <c r="O70" i="7"/>
  <c r="O52" i="7"/>
  <c r="O53" i="7"/>
  <c r="O56" i="7"/>
  <c r="O54" i="7"/>
  <c r="O55" i="7"/>
  <c r="O50" i="7"/>
  <c r="O44" i="7"/>
  <c r="O62" i="7"/>
  <c r="O48" i="7"/>
  <c r="O43" i="7"/>
  <c r="O48" i="6"/>
  <c r="O67" i="6"/>
  <c r="O60" i="6"/>
  <c r="O50" i="6"/>
  <c r="O45" i="6"/>
  <c r="O71" i="6"/>
  <c r="O64" i="6"/>
  <c r="O44" i="6"/>
  <c r="O51" i="6"/>
  <c r="O58" i="6"/>
  <c r="O68" i="6"/>
  <c r="O70" i="6"/>
  <c r="O55" i="6"/>
  <c r="O56" i="6"/>
  <c r="O59" i="6"/>
  <c r="O66" i="6"/>
  <c r="O65" i="6"/>
  <c r="O46" i="6"/>
  <c r="O47" i="6"/>
  <c r="O49" i="6"/>
  <c r="O54" i="6"/>
  <c r="O63" i="6"/>
  <c r="O57" i="6"/>
  <c r="O61" i="6"/>
  <c r="O52" i="6"/>
  <c r="O69" i="6"/>
  <c r="O62" i="6"/>
  <c r="O53" i="6"/>
  <c r="E54" i="6"/>
  <c r="E62" i="6"/>
  <c r="E50" i="6"/>
  <c r="E64" i="6"/>
  <c r="E46" i="6"/>
  <c r="E53" i="6"/>
  <c r="E69" i="6"/>
  <c r="E56" i="6"/>
  <c r="E44" i="6"/>
  <c r="E45" i="6"/>
  <c r="E61" i="6"/>
  <c r="E48" i="6"/>
  <c r="E59" i="6"/>
  <c r="E60" i="6"/>
  <c r="E58" i="6"/>
  <c r="E67" i="6"/>
  <c r="E71" i="6"/>
  <c r="E57" i="6"/>
  <c r="E51" i="6"/>
  <c r="E66" i="6"/>
  <c r="E52" i="6"/>
  <c r="E65" i="6"/>
  <c r="E63" i="6"/>
  <c r="E55" i="6"/>
  <c r="E49" i="6"/>
  <c r="E47" i="6"/>
  <c r="E70" i="6"/>
  <c r="E68" i="6"/>
  <c r="F50" i="7"/>
  <c r="F60" i="7"/>
  <c r="F62" i="7"/>
  <c r="F55" i="7"/>
  <c r="F58" i="7"/>
  <c r="F68" i="7"/>
  <c r="F70" i="7"/>
  <c r="F56" i="7"/>
  <c r="F46" i="7"/>
  <c r="F66" i="7"/>
  <c r="F45" i="7"/>
  <c r="F49" i="7"/>
  <c r="F63" i="7"/>
  <c r="F51" i="7"/>
  <c r="F53" i="7"/>
  <c r="F57" i="7"/>
  <c r="F64" i="7"/>
  <c r="F69" i="7"/>
  <c r="F47" i="7"/>
  <c r="F44" i="7"/>
  <c r="F59" i="7"/>
  <c r="F61" i="7"/>
  <c r="F65" i="7"/>
  <c r="F67" i="7"/>
  <c r="F52" i="7"/>
  <c r="F54" i="7"/>
  <c r="F43" i="7"/>
  <c r="F48" i="7"/>
  <c r="E45" i="7"/>
  <c r="E48" i="7"/>
  <c r="E65" i="7"/>
  <c r="E54" i="7"/>
  <c r="E62" i="7"/>
  <c r="E57" i="7"/>
  <c r="E63" i="7"/>
  <c r="E55" i="7"/>
  <c r="E69" i="7"/>
  <c r="E49" i="7"/>
  <c r="E64" i="7"/>
  <c r="E46" i="7"/>
  <c r="E60" i="7"/>
  <c r="E51" i="7"/>
  <c r="E44" i="7"/>
  <c r="E66" i="7"/>
  <c r="E43" i="7"/>
  <c r="E52" i="7"/>
  <c r="E68" i="7"/>
  <c r="E61" i="7"/>
  <c r="E59" i="7"/>
  <c r="E70" i="7"/>
  <c r="E58" i="7"/>
  <c r="E56" i="7"/>
  <c r="E67" i="7"/>
  <c r="E47" i="7"/>
  <c r="E50" i="7"/>
  <c r="E53" i="7"/>
  <c r="F50" i="6"/>
  <c r="F58" i="6"/>
  <c r="F66" i="6"/>
  <c r="F51" i="6"/>
  <c r="F59" i="6"/>
  <c r="F67" i="6"/>
  <c r="F52" i="6"/>
  <c r="F60" i="6"/>
  <c r="F68" i="6"/>
  <c r="F45" i="6"/>
  <c r="F53" i="6"/>
  <c r="F61" i="6"/>
  <c r="F69" i="6"/>
  <c r="F46" i="6"/>
  <c r="F54" i="6"/>
  <c r="F62" i="6"/>
  <c r="F70" i="6"/>
  <c r="F49" i="6"/>
  <c r="F57" i="6"/>
  <c r="F65" i="6"/>
  <c r="F63" i="6"/>
  <c r="F64" i="6"/>
  <c r="F71" i="6"/>
  <c r="F56" i="6"/>
  <c r="F44" i="6"/>
  <c r="F47" i="6"/>
  <c r="F48" i="6"/>
  <c r="F55" i="6"/>
  <c r="P70" i="6"/>
  <c r="P67" i="6"/>
  <c r="P48" i="6"/>
  <c r="P56" i="6"/>
  <c r="P64" i="6"/>
  <c r="P69" i="6"/>
  <c r="P50" i="6"/>
  <c r="P58" i="6"/>
  <c r="P66" i="6"/>
  <c r="P47" i="6"/>
  <c r="P55" i="6"/>
  <c r="P63" i="6"/>
  <c r="P45" i="6"/>
  <c r="P53" i="6"/>
  <c r="P61" i="6"/>
  <c r="P68" i="6"/>
  <c r="P71" i="6"/>
  <c r="P52" i="6"/>
  <c r="P60" i="6"/>
  <c r="P46" i="6"/>
  <c r="P54" i="6"/>
  <c r="P62" i="6"/>
  <c r="P51" i="6"/>
  <c r="P59" i="6"/>
  <c r="P49" i="6"/>
  <c r="P57" i="6"/>
  <c r="P65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48" i="6"/>
  <c r="N52" i="6"/>
  <c r="N56" i="6"/>
  <c r="N60" i="6"/>
  <c r="N64" i="6"/>
  <c r="N68" i="6"/>
  <c r="N44" i="6"/>
  <c r="N49" i="6"/>
  <c r="N65" i="6"/>
  <c r="N61" i="6"/>
  <c r="N53" i="6"/>
  <c r="N69" i="6"/>
  <c r="N57" i="6"/>
  <c r="N45" i="6"/>
  <c r="L46" i="6"/>
  <c r="L50" i="6"/>
  <c r="L54" i="6"/>
  <c r="L58" i="6"/>
  <c r="L62" i="6"/>
  <c r="L66" i="6"/>
  <c r="L70" i="6"/>
  <c r="L68" i="6"/>
  <c r="L47" i="6"/>
  <c r="L51" i="6"/>
  <c r="L55" i="6"/>
  <c r="L59" i="6"/>
  <c r="L63" i="6"/>
  <c r="L67" i="6"/>
  <c r="L71" i="6"/>
  <c r="L44" i="6"/>
  <c r="L48" i="6"/>
  <c r="L52" i="6"/>
  <c r="L56" i="6"/>
  <c r="L60" i="6"/>
  <c r="L64" i="6"/>
  <c r="L57" i="6"/>
  <c r="L65" i="6"/>
  <c r="L53" i="6"/>
  <c r="L45" i="6"/>
  <c r="L61" i="6"/>
  <c r="L49" i="6"/>
  <c r="L69" i="6"/>
  <c r="J46" i="6"/>
  <c r="J50" i="6"/>
  <c r="J54" i="6"/>
  <c r="J58" i="6"/>
  <c r="J62" i="6"/>
  <c r="J66" i="6"/>
  <c r="J70" i="6"/>
  <c r="J47" i="6"/>
  <c r="J51" i="6"/>
  <c r="J55" i="6"/>
  <c r="J59" i="6"/>
  <c r="J63" i="6"/>
  <c r="J67" i="6"/>
  <c r="J71" i="6"/>
  <c r="J48" i="6"/>
  <c r="J56" i="6"/>
  <c r="J64" i="6"/>
  <c r="J44" i="6"/>
  <c r="J65" i="6"/>
  <c r="J60" i="6"/>
  <c r="J53" i="6"/>
  <c r="J49" i="6"/>
  <c r="J57" i="6"/>
  <c r="J68" i="6"/>
  <c r="J61" i="6"/>
  <c r="J52" i="6"/>
  <c r="J45" i="6"/>
  <c r="J69" i="6"/>
  <c r="H46" i="6"/>
  <c r="H50" i="6"/>
  <c r="H54" i="6"/>
  <c r="H58" i="6"/>
  <c r="H62" i="6"/>
  <c r="H66" i="6"/>
  <c r="H70" i="6"/>
  <c r="H47" i="6"/>
  <c r="H51" i="6"/>
  <c r="H55" i="6"/>
  <c r="H59" i="6"/>
  <c r="H63" i="6"/>
  <c r="H67" i="6"/>
  <c r="H71" i="6"/>
  <c r="H48" i="6"/>
  <c r="H56" i="6"/>
  <c r="H64" i="6"/>
  <c r="H44" i="6"/>
  <c r="H49" i="6"/>
  <c r="H57" i="6"/>
  <c r="H52" i="6"/>
  <c r="H68" i="6"/>
  <c r="H45" i="6"/>
  <c r="H61" i="6"/>
  <c r="H65" i="6"/>
  <c r="H69" i="6"/>
  <c r="H60" i="6"/>
  <c r="H53" i="6"/>
  <c r="B69" i="6"/>
  <c r="B45" i="6"/>
  <c r="B53" i="6"/>
  <c r="B61" i="6"/>
  <c r="B71" i="6"/>
  <c r="B70" i="6"/>
  <c r="B51" i="6"/>
  <c r="B59" i="6"/>
  <c r="B54" i="6"/>
  <c r="B62" i="6"/>
  <c r="B52" i="6"/>
  <c r="B60" i="6"/>
  <c r="B46" i="6"/>
  <c r="B68" i="6"/>
  <c r="B49" i="6"/>
  <c r="B57" i="6"/>
  <c r="B65" i="6"/>
  <c r="B67" i="6"/>
  <c r="B47" i="6"/>
  <c r="B55" i="6"/>
  <c r="B63" i="6"/>
  <c r="B50" i="6"/>
  <c r="B58" i="6"/>
  <c r="B66" i="6"/>
  <c r="B48" i="6"/>
  <c r="B56" i="6"/>
  <c r="B64" i="6"/>
  <c r="K59" i="7"/>
  <c r="K48" i="7"/>
  <c r="K64" i="7"/>
  <c r="K54" i="7"/>
  <c r="K57" i="7"/>
  <c r="K66" i="7"/>
  <c r="K47" i="7"/>
  <c r="K63" i="7"/>
  <c r="K52" i="7"/>
  <c r="K68" i="7"/>
  <c r="K62" i="7"/>
  <c r="K65" i="7"/>
  <c r="K53" i="7"/>
  <c r="K51" i="7"/>
  <c r="K67" i="7"/>
  <c r="K56" i="7"/>
  <c r="K45" i="7"/>
  <c r="K70" i="7"/>
  <c r="K50" i="7"/>
  <c r="K61" i="7"/>
  <c r="K55" i="7"/>
  <c r="K44" i="7"/>
  <c r="K60" i="7"/>
  <c r="K49" i="7"/>
  <c r="K46" i="7"/>
  <c r="K58" i="7"/>
  <c r="K69" i="7"/>
  <c r="G55" i="7"/>
  <c r="G44" i="7"/>
  <c r="G60" i="7"/>
  <c r="G58" i="7"/>
  <c r="G61" i="7"/>
  <c r="G62" i="7"/>
  <c r="G49" i="7"/>
  <c r="G59" i="7"/>
  <c r="G48" i="7"/>
  <c r="G64" i="7"/>
  <c r="G66" i="7"/>
  <c r="G69" i="7"/>
  <c r="G70" i="7"/>
  <c r="G47" i="7"/>
  <c r="G63" i="7"/>
  <c r="G52" i="7"/>
  <c r="G68" i="7"/>
  <c r="G45" i="7"/>
  <c r="G46" i="7"/>
  <c r="G57" i="7"/>
  <c r="G51" i="7"/>
  <c r="G67" i="7"/>
  <c r="G56" i="7"/>
  <c r="G50" i="7"/>
  <c r="G53" i="7"/>
  <c r="G54" i="7"/>
  <c r="G65" i="7"/>
  <c r="C50" i="7"/>
  <c r="C48" i="7"/>
  <c r="C56" i="7"/>
  <c r="C66" i="7"/>
  <c r="C63" i="7"/>
  <c r="C58" i="7"/>
  <c r="C46" i="7"/>
  <c r="C67" i="7"/>
  <c r="C60" i="7"/>
  <c r="C57" i="7"/>
  <c r="C55" i="7"/>
  <c r="C53" i="7"/>
  <c r="C49" i="7"/>
  <c r="C64" i="7"/>
  <c r="C47" i="7"/>
  <c r="C70" i="7"/>
  <c r="C69" i="7"/>
  <c r="C45" i="7"/>
  <c r="C44" i="7"/>
  <c r="C51" i="7"/>
  <c r="C54" i="7"/>
  <c r="C68" i="7"/>
  <c r="C61" i="7"/>
  <c r="C59" i="7"/>
  <c r="C62" i="7"/>
  <c r="C65" i="7"/>
  <c r="C52" i="7"/>
  <c r="C43" i="7"/>
  <c r="T68" i="6"/>
  <c r="T69" i="6"/>
  <c r="T50" i="6"/>
  <c r="T58" i="6"/>
  <c r="T66" i="6"/>
  <c r="T47" i="6"/>
  <c r="T55" i="6"/>
  <c r="T63" i="6"/>
  <c r="T67" i="6"/>
  <c r="T48" i="6"/>
  <c r="T56" i="6"/>
  <c r="T64" i="6"/>
  <c r="T49" i="6"/>
  <c r="T57" i="6"/>
  <c r="T65" i="6"/>
  <c r="T46" i="6"/>
  <c r="T54" i="6"/>
  <c r="T62" i="6"/>
  <c r="T44" i="6"/>
  <c r="T51" i="6"/>
  <c r="T59" i="6"/>
  <c r="T70" i="6"/>
  <c r="T71" i="6"/>
  <c r="T52" i="6"/>
  <c r="T60" i="6"/>
  <c r="T45" i="6"/>
  <c r="T53" i="6"/>
  <c r="T61" i="6"/>
  <c r="R48" i="6"/>
  <c r="R56" i="6"/>
  <c r="R64" i="6"/>
  <c r="R71" i="6"/>
  <c r="R45" i="6"/>
  <c r="R53" i="6"/>
  <c r="R61" i="6"/>
  <c r="R50" i="6"/>
  <c r="R58" i="6"/>
  <c r="R66" i="6"/>
  <c r="R69" i="6"/>
  <c r="R70" i="6"/>
  <c r="R51" i="6"/>
  <c r="R59" i="6"/>
  <c r="R44" i="6"/>
  <c r="R52" i="6"/>
  <c r="R60" i="6"/>
  <c r="R67" i="6"/>
  <c r="R68" i="6"/>
  <c r="R49" i="6"/>
  <c r="R57" i="6"/>
  <c r="R65" i="6"/>
  <c r="R46" i="6"/>
  <c r="R54" i="6"/>
  <c r="R62" i="6"/>
  <c r="R47" i="6"/>
  <c r="R55" i="6"/>
  <c r="R63" i="6"/>
  <c r="D66" i="6"/>
  <c r="D62" i="6"/>
  <c r="D58" i="6"/>
  <c r="D54" i="6"/>
  <c r="D50" i="6"/>
  <c r="D46" i="6"/>
  <c r="D69" i="6"/>
  <c r="D65" i="6"/>
  <c r="D61" i="6"/>
  <c r="D57" i="6"/>
  <c r="D53" i="6"/>
  <c r="D49" i="6"/>
  <c r="D45" i="6"/>
  <c r="D68" i="6"/>
  <c r="D64" i="6"/>
  <c r="D60" i="6"/>
  <c r="D56" i="6"/>
  <c r="D52" i="6"/>
  <c r="D48" i="6"/>
  <c r="D71" i="6"/>
  <c r="D67" i="6"/>
  <c r="D44" i="6"/>
  <c r="D63" i="6"/>
  <c r="D59" i="6"/>
  <c r="D55" i="6"/>
  <c r="D51" i="6"/>
  <c r="D47" i="6"/>
  <c r="D70" i="6"/>
  <c r="N55" i="7"/>
  <c r="N43" i="7"/>
  <c r="N56" i="7"/>
  <c r="N45" i="7"/>
  <c r="N61" i="7"/>
  <c r="N62" i="7"/>
  <c r="N70" i="7"/>
  <c r="N59" i="7"/>
  <c r="N44" i="7"/>
  <c r="N60" i="7"/>
  <c r="N49" i="7"/>
  <c r="N65" i="7"/>
  <c r="N50" i="7"/>
  <c r="N58" i="7"/>
  <c r="N47" i="7"/>
  <c r="N63" i="7"/>
  <c r="N48" i="7"/>
  <c r="N64" i="7"/>
  <c r="N53" i="7"/>
  <c r="N69" i="7"/>
  <c r="N66" i="7"/>
  <c r="N51" i="7"/>
  <c r="N67" i="7"/>
  <c r="N52" i="7"/>
  <c r="N68" i="7"/>
  <c r="N57" i="7"/>
  <c r="N46" i="7"/>
  <c r="N54" i="7"/>
  <c r="J44" i="7"/>
  <c r="J60" i="7"/>
  <c r="J49" i="7"/>
  <c r="J65" i="7"/>
  <c r="J67" i="7"/>
  <c r="J70" i="7"/>
  <c r="J50" i="7"/>
  <c r="J48" i="7"/>
  <c r="J64" i="7"/>
  <c r="J53" i="7"/>
  <c r="J69" i="7"/>
  <c r="J46" i="7"/>
  <c r="J47" i="7"/>
  <c r="J58" i="7"/>
  <c r="J52" i="7"/>
  <c r="J68" i="7"/>
  <c r="J57" i="7"/>
  <c r="J51" i="7"/>
  <c r="J54" i="7"/>
  <c r="J55" i="7"/>
  <c r="J66" i="7"/>
  <c r="J56" i="7"/>
  <c r="J45" i="7"/>
  <c r="J61" i="7"/>
  <c r="J59" i="7"/>
  <c r="J62" i="7"/>
  <c r="J63" i="7"/>
  <c r="M46" i="6"/>
  <c r="M50" i="6"/>
  <c r="M54" i="6"/>
  <c r="M58" i="6"/>
  <c r="M62" i="6"/>
  <c r="M66" i="6"/>
  <c r="M70" i="6"/>
  <c r="M47" i="6"/>
  <c r="M51" i="6"/>
  <c r="M55" i="6"/>
  <c r="M59" i="6"/>
  <c r="M63" i="6"/>
  <c r="M67" i="6"/>
  <c r="M71" i="6"/>
  <c r="M48" i="6"/>
  <c r="M52" i="6"/>
  <c r="M56" i="6"/>
  <c r="M60" i="6"/>
  <c r="M64" i="6"/>
  <c r="M68" i="6"/>
  <c r="M44" i="6"/>
  <c r="M53" i="6"/>
  <c r="M69" i="6"/>
  <c r="M61" i="6"/>
  <c r="M57" i="6"/>
  <c r="M65" i="6"/>
  <c r="M45" i="6"/>
  <c r="M49" i="6"/>
  <c r="K46" i="6"/>
  <c r="K50" i="6"/>
  <c r="K54" i="6"/>
  <c r="K58" i="6"/>
  <c r="K62" i="6"/>
  <c r="K66" i="6"/>
  <c r="K70" i="6"/>
  <c r="K47" i="6"/>
  <c r="K51" i="6"/>
  <c r="K55" i="6"/>
  <c r="K59" i="6"/>
  <c r="K63" i="6"/>
  <c r="K67" i="6"/>
  <c r="K71" i="6"/>
  <c r="K48" i="6"/>
  <c r="K52" i="6"/>
  <c r="K56" i="6"/>
  <c r="K45" i="6"/>
  <c r="K60" i="6"/>
  <c r="K68" i="6"/>
  <c r="K64" i="6"/>
  <c r="K65" i="6"/>
  <c r="K49" i="6"/>
  <c r="K61" i="6"/>
  <c r="K69" i="6"/>
  <c r="K44" i="6"/>
  <c r="K57" i="6"/>
  <c r="K53" i="6"/>
  <c r="I46" i="6"/>
  <c r="I50" i="6"/>
  <c r="I54" i="6"/>
  <c r="I58" i="6"/>
  <c r="I62" i="6"/>
  <c r="I66" i="6"/>
  <c r="I70" i="6"/>
  <c r="I47" i="6"/>
  <c r="I51" i="6"/>
  <c r="I55" i="6"/>
  <c r="I59" i="6"/>
  <c r="I63" i="6"/>
  <c r="I67" i="6"/>
  <c r="I71" i="6"/>
  <c r="I52" i="6"/>
  <c r="I60" i="6"/>
  <c r="I68" i="6"/>
  <c r="I53" i="6"/>
  <c r="I61" i="6"/>
  <c r="I56" i="6"/>
  <c r="I49" i="6"/>
  <c r="I45" i="6"/>
  <c r="I69" i="6"/>
  <c r="I44" i="6"/>
  <c r="I65" i="6"/>
  <c r="I48" i="6"/>
  <c r="I64" i="6"/>
  <c r="I57" i="6"/>
  <c r="G46" i="6"/>
  <c r="G50" i="6"/>
  <c r="G54" i="6"/>
  <c r="G58" i="6"/>
  <c r="G62" i="6"/>
  <c r="G66" i="6"/>
  <c r="G70" i="6"/>
  <c r="G47" i="6"/>
  <c r="G51" i="6"/>
  <c r="G55" i="6"/>
  <c r="G59" i="6"/>
  <c r="G63" i="6"/>
  <c r="G67" i="6"/>
  <c r="G71" i="6"/>
  <c r="G52" i="6"/>
  <c r="G60" i="6"/>
  <c r="G68" i="6"/>
  <c r="G45" i="6"/>
  <c r="G53" i="6"/>
  <c r="G69" i="6"/>
  <c r="G56" i="6"/>
  <c r="G57" i="6"/>
  <c r="G61" i="6"/>
  <c r="G48" i="6"/>
  <c r="G44" i="6"/>
  <c r="G64" i="6"/>
  <c r="G49" i="6"/>
  <c r="G65" i="6"/>
  <c r="M51" i="7"/>
  <c r="M67" i="7"/>
  <c r="M52" i="7"/>
  <c r="M68" i="7"/>
  <c r="M57" i="7"/>
  <c r="M50" i="7"/>
  <c r="M58" i="7"/>
  <c r="M55" i="7"/>
  <c r="M43" i="7"/>
  <c r="M56" i="7"/>
  <c r="M45" i="7"/>
  <c r="M61" i="7"/>
  <c r="M66" i="7"/>
  <c r="M46" i="7"/>
  <c r="M59" i="7"/>
  <c r="M44" i="7"/>
  <c r="M60" i="7"/>
  <c r="M49" i="7"/>
  <c r="M65" i="7"/>
  <c r="M54" i="7"/>
  <c r="M62" i="7"/>
  <c r="M47" i="7"/>
  <c r="M63" i="7"/>
  <c r="M48" i="7"/>
  <c r="M64" i="7"/>
  <c r="M53" i="7"/>
  <c r="M69" i="7"/>
  <c r="M70" i="7"/>
  <c r="I53" i="7"/>
  <c r="I69" i="7"/>
  <c r="I58" i="7"/>
  <c r="I48" i="7"/>
  <c r="I59" i="7"/>
  <c r="I60" i="7"/>
  <c r="I63" i="7"/>
  <c r="I57" i="7"/>
  <c r="I46" i="7"/>
  <c r="I62" i="7"/>
  <c r="I56" i="7"/>
  <c r="I67" i="7"/>
  <c r="I68" i="7"/>
  <c r="I45" i="7"/>
  <c r="I61" i="7"/>
  <c r="I50" i="7"/>
  <c r="I66" i="7"/>
  <c r="I64" i="7"/>
  <c r="I44" i="7"/>
  <c r="I47" i="7"/>
  <c r="I49" i="7"/>
  <c r="I65" i="7"/>
  <c r="I54" i="7"/>
  <c r="I70" i="7"/>
  <c r="I51" i="7"/>
  <c r="I52" i="7"/>
  <c r="I55" i="7"/>
  <c r="U66" i="6"/>
  <c r="U62" i="6"/>
  <c r="U58" i="6"/>
  <c r="U54" i="6"/>
  <c r="U50" i="6"/>
  <c r="U46" i="6"/>
  <c r="U69" i="6"/>
  <c r="U65" i="6"/>
  <c r="U61" i="6"/>
  <c r="U57" i="6"/>
  <c r="U53" i="6"/>
  <c r="U49" i="6"/>
  <c r="U45" i="6"/>
  <c r="U68" i="6"/>
  <c r="U64" i="6"/>
  <c r="U60" i="6"/>
  <c r="U56" i="6"/>
  <c r="U52" i="6"/>
  <c r="U48" i="6"/>
  <c r="U71" i="6"/>
  <c r="U67" i="6"/>
  <c r="U63" i="6"/>
  <c r="U59" i="6"/>
  <c r="U55" i="6"/>
  <c r="U51" i="6"/>
  <c r="U47" i="6"/>
  <c r="U70" i="6"/>
  <c r="U44" i="6"/>
  <c r="S60" i="6"/>
  <c r="S59" i="6"/>
  <c r="S46" i="6"/>
  <c r="S54" i="6"/>
  <c r="S57" i="6"/>
  <c r="S68" i="6"/>
  <c r="S48" i="6"/>
  <c r="S64" i="6"/>
  <c r="S47" i="6"/>
  <c r="S63" i="6"/>
  <c r="S70" i="6"/>
  <c r="S58" i="6"/>
  <c r="S44" i="6"/>
  <c r="S61" i="6"/>
  <c r="S45" i="6"/>
  <c r="S67" i="6"/>
  <c r="S52" i="6"/>
  <c r="S51" i="6"/>
  <c r="S62" i="6"/>
  <c r="S49" i="6"/>
  <c r="S65" i="6"/>
  <c r="S71" i="6"/>
  <c r="S56" i="6"/>
  <c r="S55" i="6"/>
  <c r="S69" i="6"/>
  <c r="S50" i="6"/>
  <c r="S66" i="6"/>
  <c r="S53" i="6"/>
  <c r="Q49" i="6"/>
  <c r="Q57" i="6"/>
  <c r="Q65" i="6"/>
  <c r="Q52" i="6"/>
  <c r="Q60" i="6"/>
  <c r="Q67" i="6"/>
  <c r="Q50" i="6"/>
  <c r="Q58" i="6"/>
  <c r="Q66" i="6"/>
  <c r="Q71" i="6"/>
  <c r="Q47" i="6"/>
  <c r="Q55" i="6"/>
  <c r="Q63" i="6"/>
  <c r="Q45" i="6"/>
  <c r="Q53" i="6"/>
  <c r="Q61" i="6"/>
  <c r="Q48" i="6"/>
  <c r="Q56" i="6"/>
  <c r="Q64" i="6"/>
  <c r="Q46" i="6"/>
  <c r="Q54" i="6"/>
  <c r="Q62" i="6"/>
  <c r="Q70" i="6"/>
  <c r="Q51" i="6"/>
  <c r="Q59" i="6"/>
  <c r="Q69" i="6"/>
  <c r="Q68" i="6"/>
  <c r="C44" i="6"/>
  <c r="C63" i="6"/>
  <c r="C59" i="6"/>
  <c r="C55" i="6"/>
  <c r="C51" i="6"/>
  <c r="C47" i="6"/>
  <c r="C70" i="6"/>
  <c r="C66" i="6"/>
  <c r="C62" i="6"/>
  <c r="C58" i="6"/>
  <c r="C54" i="6"/>
  <c r="C50" i="6"/>
  <c r="C46" i="6"/>
  <c r="C69" i="6"/>
  <c r="C65" i="6"/>
  <c r="C61" i="6"/>
  <c r="C57" i="6"/>
  <c r="C53" i="6"/>
  <c r="C49" i="6"/>
  <c r="C45" i="6"/>
  <c r="C68" i="6"/>
  <c r="C64" i="6"/>
  <c r="C60" i="6"/>
  <c r="C56" i="6"/>
  <c r="C52" i="6"/>
  <c r="C48" i="6"/>
  <c r="C71" i="6"/>
  <c r="C67" i="6"/>
  <c r="L47" i="7"/>
  <c r="L63" i="7"/>
  <c r="L48" i="7"/>
  <c r="L64" i="7"/>
  <c r="L53" i="7"/>
  <c r="L69" i="7"/>
  <c r="L46" i="7"/>
  <c r="L51" i="7"/>
  <c r="L67" i="7"/>
  <c r="L52" i="7"/>
  <c r="L68" i="7"/>
  <c r="L57" i="7"/>
  <c r="L54" i="7"/>
  <c r="L62" i="7"/>
  <c r="L55" i="7"/>
  <c r="L43" i="7"/>
  <c r="L56" i="7"/>
  <c r="L45" i="7"/>
  <c r="L61" i="7"/>
  <c r="L70" i="7"/>
  <c r="L50" i="7"/>
  <c r="L59" i="7"/>
  <c r="L44" i="7"/>
  <c r="L60" i="7"/>
  <c r="L49" i="7"/>
  <c r="L65" i="7"/>
  <c r="L58" i="7"/>
  <c r="L66" i="7"/>
  <c r="H50" i="7"/>
  <c r="H66" i="7"/>
  <c r="H55" i="7"/>
  <c r="H45" i="7"/>
  <c r="H48" i="7"/>
  <c r="H57" i="7"/>
  <c r="H44" i="7"/>
  <c r="H54" i="7"/>
  <c r="H70" i="7"/>
  <c r="H59" i="7"/>
  <c r="H53" i="7"/>
  <c r="H56" i="7"/>
  <c r="H65" i="7"/>
  <c r="H68" i="7"/>
  <c r="H58" i="7"/>
  <c r="H47" i="7"/>
  <c r="H63" i="7"/>
  <c r="H61" i="7"/>
  <c r="H64" i="7"/>
  <c r="H52" i="7"/>
  <c r="H46" i="7"/>
  <c r="H62" i="7"/>
  <c r="H51" i="7"/>
  <c r="H67" i="7"/>
  <c r="H69" i="7"/>
  <c r="H49" i="7"/>
  <c r="H60" i="7"/>
  <c r="D62" i="7"/>
  <c r="D49" i="7"/>
  <c r="D68" i="7"/>
  <c r="D55" i="7"/>
  <c r="D52" i="7"/>
  <c r="D53" i="7"/>
  <c r="D56" i="7"/>
  <c r="D61" i="7"/>
  <c r="D69" i="7"/>
  <c r="D43" i="7"/>
  <c r="D50" i="7"/>
  <c r="D66" i="7"/>
  <c r="D54" i="7"/>
  <c r="D70" i="7"/>
  <c r="D58" i="7"/>
  <c r="D59" i="7"/>
  <c r="D44" i="7"/>
  <c r="D46" i="7"/>
  <c r="D63" i="7"/>
  <c r="D45" i="7"/>
  <c r="D48" i="7"/>
  <c r="D51" i="7"/>
  <c r="D60" i="7"/>
  <c r="D64" i="7"/>
  <c r="D67" i="7"/>
  <c r="D65" i="7"/>
  <c r="D57" i="7"/>
  <c r="D47" i="7"/>
  <c r="B44" i="6"/>
  <c r="Q63" i="7"/>
  <c r="Q54" i="7"/>
  <c r="Q68" i="7"/>
  <c r="Q70" i="7"/>
  <c r="Q64" i="7"/>
  <c r="Q66" i="7"/>
  <c r="Q56" i="7"/>
  <c r="Q61" i="7"/>
  <c r="Q67" i="7"/>
  <c r="Q55" i="7"/>
  <c r="Q51" i="7"/>
  <c r="Q44" i="7"/>
  <c r="Q60" i="7"/>
  <c r="Q50" i="7"/>
  <c r="Q69" i="7"/>
  <c r="Q59" i="7"/>
  <c r="Q53" i="7"/>
  <c r="Q48" i="7"/>
  <c r="Q49" i="7"/>
  <c r="Q58" i="7"/>
  <c r="Q47" i="7"/>
  <c r="Q57" i="7"/>
  <c r="Q62" i="7"/>
  <c r="Q45" i="7"/>
  <c r="Q46" i="7"/>
  <c r="Q52" i="7"/>
  <c r="Q65" i="7"/>
  <c r="P68" i="7"/>
  <c r="P50" i="7"/>
  <c r="P48" i="7"/>
  <c r="P58" i="7"/>
  <c r="P61" i="7"/>
  <c r="P55" i="7"/>
  <c r="P60" i="7"/>
  <c r="P46" i="7"/>
  <c r="P54" i="7"/>
  <c r="P53" i="7"/>
  <c r="P62" i="7"/>
  <c r="P43" i="7"/>
  <c r="P52" i="7"/>
  <c r="P56" i="7"/>
  <c r="P45" i="7"/>
  <c r="P63" i="7"/>
  <c r="P49" i="7"/>
  <c r="P69" i="7"/>
  <c r="P44" i="7"/>
  <c r="P65" i="7"/>
  <c r="P70" i="7"/>
  <c r="P47" i="7"/>
  <c r="P59" i="7"/>
  <c r="P51" i="7"/>
  <c r="P64" i="7"/>
  <c r="P67" i="7"/>
  <c r="P66" i="7"/>
  <c r="P57" i="7"/>
  <c r="R56" i="7"/>
  <c r="R67" i="7"/>
  <c r="R62" i="7"/>
  <c r="R54" i="7"/>
  <c r="R65" i="7"/>
  <c r="R59" i="7"/>
  <c r="R64" i="7"/>
  <c r="R60" i="7"/>
  <c r="R58" i="7"/>
  <c r="R69" i="7"/>
  <c r="R52" i="7"/>
  <c r="R57" i="7"/>
  <c r="R49" i="7"/>
  <c r="R46" i="7"/>
  <c r="R61" i="7"/>
  <c r="R66" i="7"/>
  <c r="R51" i="7"/>
  <c r="R45" i="7"/>
  <c r="R50" i="7"/>
  <c r="R47" i="7"/>
  <c r="R48" i="7"/>
  <c r="R44" i="7"/>
  <c r="R63" i="7"/>
  <c r="R68" i="7"/>
  <c r="R53" i="7"/>
  <c r="R70" i="7"/>
  <c r="R55" i="7"/>
  <c r="K43" i="7"/>
  <c r="R43" i="7"/>
  <c r="J43" i="7"/>
  <c r="H43" i="7"/>
  <c r="Q43" i="7"/>
  <c r="I43" i="7"/>
  <c r="G43" i="7"/>
  <c r="Z34" i="1"/>
  <c r="B34" i="6"/>
  <c r="K34" i="7"/>
  <c r="L34" i="7"/>
  <c r="H34" i="7"/>
  <c r="H34" i="6"/>
  <c r="J34" i="6"/>
  <c r="O34" i="6"/>
  <c r="Q34" i="6"/>
  <c r="S34" i="6"/>
  <c r="M34" i="6"/>
  <c r="G34" i="6"/>
  <c r="N34" i="6"/>
  <c r="C34" i="6"/>
  <c r="K34" i="6"/>
  <c r="P34" i="6"/>
  <c r="D34" i="6"/>
  <c r="F34" i="6"/>
  <c r="L34" i="6"/>
  <c r="I34" i="6"/>
  <c r="E34" i="6"/>
  <c r="R34" i="6"/>
  <c r="U34" i="6"/>
  <c r="T34" i="6"/>
  <c r="AB34" i="1"/>
  <c r="AA34" i="1"/>
  <c r="F34" i="7"/>
  <c r="R34" i="7"/>
  <c r="N34" i="7"/>
  <c r="P34" i="7"/>
  <c r="O34" i="7"/>
  <c r="I34" i="7"/>
  <c r="M34" i="7"/>
  <c r="Q34" i="7"/>
  <c r="G34" i="7"/>
  <c r="J34" i="7"/>
  <c r="E34" i="7"/>
  <c r="D34" i="7"/>
  <c r="C34" i="7"/>
  <c r="AA43" i="7" l="1"/>
  <c r="AB44" i="6"/>
  <c r="AC44" i="6" s="1"/>
  <c r="B76" i="6" s="1"/>
  <c r="AA65" i="7"/>
  <c r="AA61" i="7"/>
  <c r="AB61" i="7" s="1"/>
  <c r="AA70" i="7"/>
  <c r="AB70" i="7" s="1"/>
  <c r="AB66" i="6"/>
  <c r="AC66" i="6" s="1"/>
  <c r="AB55" i="6"/>
  <c r="AC55" i="6" s="1"/>
  <c r="AB57" i="6"/>
  <c r="AC57" i="6" s="1"/>
  <c r="AB60" i="6"/>
  <c r="AC60" i="6" s="1"/>
  <c r="B92" i="6" s="1"/>
  <c r="AB59" i="6"/>
  <c r="AC59" i="6" s="1"/>
  <c r="AB61" i="6"/>
  <c r="AC61" i="6" s="1"/>
  <c r="B93" i="6" s="1"/>
  <c r="AB64" i="6"/>
  <c r="AC64" i="6" s="1"/>
  <c r="B96" i="6" s="1"/>
  <c r="AB58" i="6"/>
  <c r="AC58" i="6" s="1"/>
  <c r="AB47" i="6"/>
  <c r="AC47" i="6" s="1"/>
  <c r="AB49" i="6"/>
  <c r="AC49" i="6" s="1"/>
  <c r="AB52" i="6"/>
  <c r="AC52" i="6" s="1"/>
  <c r="B84" i="6" s="1"/>
  <c r="AB51" i="6"/>
  <c r="AC51" i="6" s="1"/>
  <c r="AB53" i="6"/>
  <c r="AC53" i="6" s="1"/>
  <c r="AB56" i="6"/>
  <c r="AC56" i="6" s="1"/>
  <c r="B88" i="6" s="1"/>
  <c r="AB50" i="6"/>
  <c r="AC50" i="6" s="1"/>
  <c r="AB67" i="6"/>
  <c r="AC67" i="6" s="1"/>
  <c r="AB68" i="6"/>
  <c r="AC68" i="6" s="1"/>
  <c r="AB62" i="6"/>
  <c r="AC62" i="6" s="1"/>
  <c r="AB70" i="6"/>
  <c r="AC70" i="6" s="1"/>
  <c r="AB45" i="6"/>
  <c r="AC45" i="6" s="1"/>
  <c r="AB43" i="7"/>
  <c r="AB48" i="6"/>
  <c r="AC48" i="6" s="1"/>
  <c r="B80" i="6" s="1"/>
  <c r="AB63" i="6"/>
  <c r="AC63" i="6" s="1"/>
  <c r="AB65" i="6"/>
  <c r="AC65" i="6" s="1"/>
  <c r="B97" i="6" s="1"/>
  <c r="AB46" i="6"/>
  <c r="AC46" i="6" s="1"/>
  <c r="B78" i="6" s="1"/>
  <c r="AB54" i="6"/>
  <c r="AC54" i="6" s="1"/>
  <c r="AB71" i="6"/>
  <c r="AC71" i="6" s="1"/>
  <c r="AB69" i="6"/>
  <c r="AC69" i="6" s="1"/>
  <c r="AA45" i="7"/>
  <c r="AB45" i="7" s="1"/>
  <c r="AA66" i="7"/>
  <c r="AB66" i="7" s="1"/>
  <c r="AA54" i="7"/>
  <c r="AB54" i="7" s="1"/>
  <c r="AA49" i="7"/>
  <c r="AB49" i="7" s="1"/>
  <c r="AA46" i="7"/>
  <c r="AB46" i="7" s="1"/>
  <c r="AA62" i="7"/>
  <c r="AB62" i="7" s="1"/>
  <c r="AA69" i="7"/>
  <c r="AB69" i="7" s="1"/>
  <c r="AA50" i="7"/>
  <c r="AB50" i="7" s="1"/>
  <c r="AA58" i="7"/>
  <c r="AB58" i="7" s="1"/>
  <c r="AA57" i="7"/>
  <c r="AB57" i="7" s="1"/>
  <c r="AA48" i="7"/>
  <c r="AB48" i="7" s="1"/>
  <c r="AA52" i="7"/>
  <c r="AB52" i="7" s="1"/>
  <c r="AA44" i="7"/>
  <c r="AB44" i="7" s="1"/>
  <c r="AA68" i="7"/>
  <c r="AB68" i="7" s="1"/>
  <c r="AA60" i="7"/>
  <c r="AB60" i="7" s="1"/>
  <c r="AA56" i="7"/>
  <c r="AB56" i="7" s="1"/>
  <c r="AA63" i="7"/>
  <c r="AB63" i="7" s="1"/>
  <c r="AA55" i="7"/>
  <c r="AB55" i="7" s="1"/>
  <c r="AA53" i="7"/>
  <c r="AB53" i="7" s="1"/>
  <c r="AA64" i="7"/>
  <c r="AB64" i="7" s="1"/>
  <c r="AA47" i="7"/>
  <c r="AB47" i="7" s="1"/>
  <c r="AA67" i="7"/>
  <c r="AB67" i="7" s="1"/>
  <c r="AA59" i="7"/>
  <c r="AB59" i="7" s="1"/>
  <c r="AA51" i="7"/>
  <c r="AB51" i="7" s="1"/>
  <c r="AB65" i="7"/>
  <c r="AB72" i="7" l="1"/>
  <c r="AC64" i="7" s="1"/>
  <c r="B100" i="6"/>
  <c r="B90" i="6"/>
  <c r="B98" i="6"/>
  <c r="B91" i="6"/>
  <c r="B87" i="6"/>
  <c r="B95" i="6"/>
  <c r="B101" i="6"/>
  <c r="B81" i="6"/>
  <c r="B102" i="6"/>
  <c r="B77" i="6"/>
  <c r="AC73" i="6"/>
  <c r="AD64" i="6" s="1"/>
  <c r="B99" i="6"/>
  <c r="B89" i="6"/>
  <c r="B82" i="6"/>
  <c r="B85" i="6"/>
  <c r="B86" i="6"/>
  <c r="B94" i="6"/>
  <c r="B103" i="6"/>
  <c r="B83" i="6"/>
  <c r="B79" i="6"/>
  <c r="AD45" i="6" l="1"/>
  <c r="C77" i="6" s="1"/>
  <c r="AD49" i="6"/>
  <c r="C81" i="6" s="1"/>
  <c r="AD52" i="6"/>
  <c r="C84" i="6" s="1"/>
  <c r="AD63" i="6"/>
  <c r="AD67" i="6"/>
  <c r="AD55" i="6"/>
  <c r="C87" i="6" s="1"/>
  <c r="AD58" i="6"/>
  <c r="AD66" i="6"/>
  <c r="AD71" i="6"/>
  <c r="AD68" i="6"/>
  <c r="C100" i="6" s="1"/>
  <c r="AD54" i="6"/>
  <c r="C86" i="6" s="1"/>
  <c r="AD46" i="6"/>
  <c r="AD70" i="6"/>
  <c r="AD57" i="6"/>
  <c r="C89" i="6" s="1"/>
  <c r="AD61" i="6"/>
  <c r="AD56" i="6"/>
  <c r="AD65" i="6"/>
  <c r="AD60" i="6"/>
  <c r="C92" i="6" s="1"/>
  <c r="AD53" i="6"/>
  <c r="AD48" i="6"/>
  <c r="AD44" i="6"/>
  <c r="AD59" i="6"/>
  <c r="AD47" i="6"/>
  <c r="AD50" i="6"/>
  <c r="AD51" i="6"/>
  <c r="AD62" i="6"/>
  <c r="AD69" i="6"/>
  <c r="AC52" i="7"/>
  <c r="AC58" i="7"/>
  <c r="AC57" i="7"/>
  <c r="AC65" i="7"/>
  <c r="AC53" i="7"/>
  <c r="AC56" i="7"/>
  <c r="AC63" i="7"/>
  <c r="AC67" i="7"/>
  <c r="AC62" i="7"/>
  <c r="AC68" i="7"/>
  <c r="AC69" i="7"/>
  <c r="AC70" i="7"/>
  <c r="AC49" i="7"/>
  <c r="AC46" i="7"/>
  <c r="AC47" i="7"/>
  <c r="AC45" i="7"/>
  <c r="AC44" i="7"/>
  <c r="AC59" i="7"/>
  <c r="AC61" i="7"/>
  <c r="AC48" i="7"/>
  <c r="AC43" i="7"/>
  <c r="AC50" i="7"/>
  <c r="AC54" i="7"/>
  <c r="AC51" i="7"/>
  <c r="AC60" i="7"/>
  <c r="AC66" i="7"/>
  <c r="AC55" i="7"/>
  <c r="C96" i="6"/>
  <c r="C99" i="6" l="1"/>
  <c r="C91" i="6"/>
  <c r="C88" i="6"/>
  <c r="AD74" i="6"/>
  <c r="AE64" i="6" s="1"/>
  <c r="D96" i="6" s="1"/>
  <c r="H23" i="9" s="1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C73" i="7"/>
  <c r="AD43" i="7" s="1"/>
  <c r="AE53" i="6" l="1"/>
  <c r="D85" i="6" s="1"/>
  <c r="H4" i="9" s="1"/>
  <c r="AE69" i="6"/>
  <c r="D101" i="6" s="1"/>
  <c r="H10" i="9" s="1"/>
  <c r="AE68" i="6"/>
  <c r="D100" i="6" s="1"/>
  <c r="H2" i="9" s="1"/>
  <c r="AE48" i="6"/>
  <c r="D80" i="6" s="1"/>
  <c r="H27" i="9" s="1"/>
  <c r="AE45" i="6"/>
  <c r="D77" i="6" s="1"/>
  <c r="H21" i="9" s="1"/>
  <c r="AE52" i="6"/>
  <c r="D84" i="6" s="1"/>
  <c r="H6" i="9" s="1"/>
  <c r="AE59" i="6"/>
  <c r="D91" i="6" s="1"/>
  <c r="H16" i="9" s="1"/>
  <c r="AE63" i="6"/>
  <c r="D95" i="6" s="1"/>
  <c r="H12" i="9" s="1"/>
  <c r="AE71" i="6"/>
  <c r="D103" i="6" s="1"/>
  <c r="H19" i="9" s="1"/>
  <c r="AE62" i="6"/>
  <c r="D94" i="6" s="1"/>
  <c r="H3" i="9" s="1"/>
  <c r="AE54" i="6"/>
  <c r="D86" i="6" s="1"/>
  <c r="H25" i="9" s="1"/>
  <c r="AE46" i="6"/>
  <c r="D78" i="6" s="1"/>
  <c r="H24" i="9" s="1"/>
  <c r="AE44" i="6"/>
  <c r="D76" i="6" s="1"/>
  <c r="H8" i="9" s="1"/>
  <c r="B77" i="7"/>
  <c r="F2" i="9" s="1"/>
  <c r="AE49" i="6"/>
  <c r="D81" i="6" s="1"/>
  <c r="H5" i="9" s="1"/>
  <c r="AE57" i="6"/>
  <c r="D89" i="6" s="1"/>
  <c r="H28" i="9" s="1"/>
  <c r="AE61" i="6"/>
  <c r="D93" i="6" s="1"/>
  <c r="H29" i="9" s="1"/>
  <c r="AE47" i="6"/>
  <c r="D79" i="6" s="1"/>
  <c r="H15" i="9" s="1"/>
  <c r="AE67" i="6"/>
  <c r="D99" i="6" s="1"/>
  <c r="H7" i="9" s="1"/>
  <c r="AE70" i="6"/>
  <c r="D102" i="6" s="1"/>
  <c r="H17" i="9" s="1"/>
  <c r="AE51" i="6"/>
  <c r="D83" i="6" s="1"/>
  <c r="H9" i="9" s="1"/>
  <c r="AE55" i="6"/>
  <c r="D87" i="6" s="1"/>
  <c r="H22" i="9" s="1"/>
  <c r="AE60" i="6"/>
  <c r="D92" i="6" s="1"/>
  <c r="H20" i="9" s="1"/>
  <c r="AE58" i="6"/>
  <c r="D90" i="6" s="1"/>
  <c r="H26" i="9" s="1"/>
  <c r="AE66" i="6"/>
  <c r="D98" i="6" s="1"/>
  <c r="H18" i="9" s="1"/>
  <c r="AE56" i="6"/>
  <c r="D88" i="6" s="1"/>
  <c r="H11" i="9" s="1"/>
  <c r="AE50" i="6"/>
  <c r="D82" i="6" s="1"/>
  <c r="H14" i="9" s="1"/>
  <c r="AE65" i="6"/>
  <c r="D97" i="6" s="1"/>
  <c r="H13" i="9" s="1"/>
  <c r="AD49" i="7"/>
  <c r="B83" i="7" s="1"/>
  <c r="F19" i="9" s="1"/>
  <c r="AD67" i="7"/>
  <c r="B101" i="7" s="1"/>
  <c r="F4" i="9" s="1"/>
  <c r="AD70" i="7"/>
  <c r="B104" i="7" s="1"/>
  <c r="F13" i="9" s="1"/>
  <c r="AD59" i="7"/>
  <c r="B93" i="7" s="1"/>
  <c r="F18" i="9" s="1"/>
  <c r="AD63" i="7"/>
  <c r="B97" i="7" s="1"/>
  <c r="F21" i="9" s="1"/>
  <c r="AD53" i="7"/>
  <c r="B87" i="7" s="1"/>
  <c r="F24" i="9" s="1"/>
  <c r="AD55" i="7"/>
  <c r="B89" i="7" s="1"/>
  <c r="F12" i="9" s="1"/>
  <c r="AD47" i="7"/>
  <c r="B81" i="7" s="1"/>
  <c r="F27" i="9" s="1"/>
  <c r="AD58" i="7"/>
  <c r="B92" i="7" s="1"/>
  <c r="F25" i="9" s="1"/>
  <c r="AD50" i="7"/>
  <c r="B84" i="7" s="1"/>
  <c r="F11" i="9" s="1"/>
  <c r="AD56" i="7"/>
  <c r="B90" i="7" s="1"/>
  <c r="F28" i="9" s="1"/>
  <c r="AD62" i="7"/>
  <c r="B96" i="7" s="1"/>
  <c r="F6" i="9" s="1"/>
  <c r="AD69" i="7"/>
  <c r="B103" i="7" s="1"/>
  <c r="F14" i="9" s="1"/>
  <c r="AD45" i="7"/>
  <c r="B79" i="7" s="1"/>
  <c r="F22" i="9" s="1"/>
  <c r="AD65" i="7"/>
  <c r="B99" i="7" s="1"/>
  <c r="F20" i="9" s="1"/>
  <c r="AD52" i="7"/>
  <c r="B86" i="7" s="1"/>
  <c r="F5" i="9" s="1"/>
  <c r="AD66" i="7"/>
  <c r="B100" i="7" s="1"/>
  <c r="F10" i="9" s="1"/>
  <c r="AD68" i="7"/>
  <c r="B102" i="7" s="1"/>
  <c r="F9" i="9" s="1"/>
  <c r="AD44" i="7"/>
  <c r="B78" i="7" s="1"/>
  <c r="F23" i="9" s="1"/>
  <c r="AD64" i="7"/>
  <c r="B98" i="7" s="1"/>
  <c r="F16" i="9" s="1"/>
  <c r="AD51" i="7"/>
  <c r="B85" i="7" s="1"/>
  <c r="F7" i="9" s="1"/>
  <c r="AD54" i="7"/>
  <c r="B88" i="7" s="1"/>
  <c r="F17" i="9" s="1"/>
  <c r="AD46" i="7"/>
  <c r="B80" i="7" s="1"/>
  <c r="F15" i="9" s="1"/>
  <c r="AD57" i="7"/>
  <c r="B91" i="7" s="1"/>
  <c r="F26" i="9" s="1"/>
  <c r="AD61" i="7"/>
  <c r="B95" i="7" s="1"/>
  <c r="F3" i="9" s="1"/>
  <c r="AD60" i="7"/>
  <c r="B94" i="7" s="1"/>
  <c r="F29" i="9" s="1"/>
  <c r="AD48" i="7"/>
  <c r="B82" i="7" s="1"/>
  <c r="F8" i="9" s="1"/>
  <c r="J3" i="9" l="1"/>
  <c r="I3" i="9"/>
  <c r="J4" i="9"/>
  <c r="I4" i="9"/>
  <c r="K3" i="9" l="1"/>
  <c r="L4" i="9"/>
  <c r="K4" i="9"/>
  <c r="L3" i="9"/>
  <c r="AH3" i="8"/>
  <c r="AB6" i="8" s="1"/>
  <c r="AD6" i="8" s="1"/>
  <c r="D14" i="9" s="1"/>
  <c r="AB13" i="8" l="1"/>
  <c r="AD13" i="8" s="1"/>
  <c r="D29" i="9" s="1"/>
  <c r="AB3" i="8"/>
  <c r="AB18" i="8"/>
  <c r="AD18" i="8" s="1"/>
  <c r="D2" i="9" s="1"/>
  <c r="AB23" i="8"/>
  <c r="AB20" i="8"/>
  <c r="AB16" i="8"/>
  <c r="AB11" i="8"/>
  <c r="AB14" i="8"/>
  <c r="AB12" i="8"/>
  <c r="AB15" i="8"/>
  <c r="AB24" i="8"/>
  <c r="AB26" i="8"/>
  <c r="AB9" i="8"/>
  <c r="AB21" i="8"/>
  <c r="AB28" i="8"/>
  <c r="AB22" i="8"/>
  <c r="AB25" i="8"/>
  <c r="AB8" i="8"/>
  <c r="AB7" i="8"/>
  <c r="AB19" i="8"/>
  <c r="AE6" i="8"/>
  <c r="AB30" i="8"/>
  <c r="AB5" i="8"/>
  <c r="AB4" i="8"/>
  <c r="AB17" i="8"/>
  <c r="AB27" i="8"/>
  <c r="AB10" i="8"/>
  <c r="AB29" i="8"/>
  <c r="AD3" i="8" l="1"/>
  <c r="AG4" i="8"/>
  <c r="AF4" i="8"/>
  <c r="AE13" i="8"/>
  <c r="AE18" i="8"/>
  <c r="AD9" i="8"/>
  <c r="D21" i="9" s="1"/>
  <c r="AE9" i="8"/>
  <c r="AE20" i="8"/>
  <c r="AD20" i="8"/>
  <c r="D17" i="9" s="1"/>
  <c r="AE8" i="8"/>
  <c r="AD8" i="8"/>
  <c r="D3" i="9" s="1"/>
  <c r="AE19" i="8"/>
  <c r="AD19" i="8"/>
  <c r="D22" i="9" s="1"/>
  <c r="AD24" i="8"/>
  <c r="D23" i="9" s="1"/>
  <c r="AE24" i="8"/>
  <c r="AE16" i="8"/>
  <c r="AD16" i="8"/>
  <c r="D26" i="9" s="1"/>
  <c r="AE29" i="8"/>
  <c r="AD29" i="8"/>
  <c r="D11" i="9" s="1"/>
  <c r="AE7" i="8"/>
  <c r="AD7" i="8"/>
  <c r="D7" i="9" s="1"/>
  <c r="AD23" i="8"/>
  <c r="D8" i="9" s="1"/>
  <c r="AE23" i="8"/>
  <c r="AD25" i="8"/>
  <c r="D25" i="9" s="1"/>
  <c r="AE25" i="8"/>
  <c r="AE22" i="8"/>
  <c r="AD22" i="8"/>
  <c r="D6" i="9" s="1"/>
  <c r="AE28" i="8"/>
  <c r="AD28" i="8"/>
  <c r="D4" i="9" s="1"/>
  <c r="AE3" i="8"/>
  <c r="D9" i="9"/>
  <c r="AE26" i="8"/>
  <c r="AD26" i="8"/>
  <c r="D12" i="9" s="1"/>
  <c r="AD10" i="8"/>
  <c r="D19" i="9" s="1"/>
  <c r="AE10" i="8"/>
  <c r="AD27" i="8"/>
  <c r="D24" i="9" s="1"/>
  <c r="AE27" i="8"/>
  <c r="AE15" i="8"/>
  <c r="AD15" i="8"/>
  <c r="D20" i="9" s="1"/>
  <c r="AD17" i="8"/>
  <c r="D27" i="9" s="1"/>
  <c r="AE17" i="8"/>
  <c r="AE12" i="8"/>
  <c r="AD12" i="8"/>
  <c r="D10" i="9" s="1"/>
  <c r="AE4" i="8"/>
  <c r="AD4" i="8"/>
  <c r="D28" i="9" s="1"/>
  <c r="AE14" i="8"/>
  <c r="AD14" i="8"/>
  <c r="D13" i="9" s="1"/>
  <c r="AE5" i="8"/>
  <c r="AD5" i="8"/>
  <c r="D16" i="9" s="1"/>
  <c r="AD30" i="8"/>
  <c r="D15" i="9" s="1"/>
  <c r="AE30" i="8"/>
  <c r="AD21" i="8"/>
  <c r="D5" i="9" s="1"/>
  <c r="AE21" i="8"/>
  <c r="AD11" i="8"/>
  <c r="D18" i="9" s="1"/>
  <c r="AE11" i="8"/>
  <c r="AF3" i="8" l="1"/>
  <c r="J2" i="9"/>
  <c r="I2" i="9"/>
  <c r="L2" i="9" l="1"/>
  <c r="K2" i="9"/>
</calcChain>
</file>

<file path=xl/sharedStrings.xml><?xml version="1.0" encoding="utf-8"?>
<sst xmlns="http://schemas.openxmlformats.org/spreadsheetml/2006/main" count="600" uniqueCount="178">
  <si>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</si>
  <si>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</si>
  <si>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</si>
  <si>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</si>
  <si>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</si>
  <si>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</si>
  <si>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</si>
  <si>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</si>
  <si>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</si>
  <si>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</si>
  <si>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</si>
  <si>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</si>
  <si>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</si>
  <si>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</si>
  <si>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</si>
  <si>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</si>
  <si>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</si>
  <si>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</si>
  <si>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</si>
  <si>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</si>
  <si>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</si>
  <si>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</si>
  <si>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</si>
  <si>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</si>
  <si>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</si>
  <si>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</si>
  <si>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</si>
  <si>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</si>
  <si>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</si>
  <si>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</si>
  <si>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</si>
  <si>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</si>
  <si>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</si>
  <si>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</si>
  <si>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</si>
  <si>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</si>
  <si>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</si>
  <si>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</si>
  <si>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</si>
  <si>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</si>
  <si>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</si>
  <si>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</si>
  <si>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</si>
  <si>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</si>
  <si>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</si>
  <si>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</si>
  <si>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</si>
  <si>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</si>
  <si>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</si>
  <si>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</si>
  <si>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</si>
  <si>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</si>
  <si>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</si>
  <si>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</si>
  <si>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</si>
  <si>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</si>
  <si>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</si>
  <si>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</si>
  <si>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</si>
  <si>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</si>
  <si>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</si>
  <si>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</si>
  <si>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</si>
  <si>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</si>
  <si>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</si>
  <si>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</si>
  <si>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</si>
  <si>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</si>
  <si>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</si>
  <si>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</si>
  <si>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</si>
  <si>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</si>
  <si>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</si>
  <si>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</si>
  <si>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</si>
  <si>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</si>
  <si>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</si>
  <si>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</si>
  <si>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</si>
  <si>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</si>
  <si>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</si>
  <si>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</si>
  <si>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</si>
  <si>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</si>
  <si>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</si>
  <si>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</si>
  <si>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</si>
  <si>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</si>
  <si>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</si>
  <si>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</si>
  <si>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</si>
  <si>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</si>
  <si>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</si>
  <si>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</si>
  <si>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</si>
  <si>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</si>
  <si>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</si>
  <si>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</si>
  <si>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</si>
  <si>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</si>
  <si>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</si>
  <si>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</si>
  <si>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</si>
  <si>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</si>
  <si>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</si>
  <si>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</si>
  <si>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</si>
  <si>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</si>
  <si>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</si>
  <si>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</si>
  <si>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</si>
  <si>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</si>
  <si>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</si>
  <si>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</si>
  <si>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</si>
  <si>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</si>
  <si>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</si>
  <si>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</si>
  <si>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</si>
  <si>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</si>
  <si>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</si>
  <si>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</si>
  <si>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</si>
  <si>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</si>
  <si>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</si>
  <si>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</si>
  <si>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</si>
  <si>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</si>
  <si>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</si>
  <si>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</si>
  <si>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</si>
  <si>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</si>
  <si>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</si>
  <si>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</si>
  <si>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</si>
  <si>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</si>
  <si>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c24</t>
  </si>
  <si>
    <t>c25</t>
  </si>
  <si>
    <t>c26</t>
  </si>
  <si>
    <t>c3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</si>
  <si>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</si>
  <si>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</si>
  <si>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</si>
  <si>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</si>
  <si>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</si>
  <si>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</si>
  <si>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LU</t>
  </si>
  <si>
    <t>CZ</t>
  </si>
  <si>
    <t>PO</t>
  </si>
  <si>
    <t>CY</t>
  </si>
  <si>
    <t>FR</t>
  </si>
  <si>
    <t>FI</t>
  </si>
  <si>
    <t>ES</t>
  </si>
  <si>
    <t>BE</t>
  </si>
  <si>
    <t>GR</t>
  </si>
  <si>
    <t>HU</t>
  </si>
  <si>
    <t>DE</t>
  </si>
  <si>
    <t>PL</t>
  </si>
  <si>
    <t>AT</t>
  </si>
  <si>
    <t>GB</t>
  </si>
  <si>
    <t>SI</t>
  </si>
  <si>
    <t>HR</t>
  </si>
  <si>
    <t>IT</t>
  </si>
  <si>
    <t>BG</t>
  </si>
  <si>
    <t>MT</t>
  </si>
  <si>
    <t>EE</t>
  </si>
  <si>
    <t>NL</t>
  </si>
  <si>
    <t>DK</t>
  </si>
  <si>
    <t>LV</t>
  </si>
  <si>
    <t>RO</t>
  </si>
  <si>
    <t>SE</t>
  </si>
  <si>
    <t>SK</t>
  </si>
  <si>
    <t>IE</t>
  </si>
  <si>
    <t>LT</t>
  </si>
  <si>
    <t>symbolh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</si>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</sst>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3" fontId="0" fillId="2" borderId="0" xfId="0" applyNumberFormat="1" applyFill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ill="1"/>
    <xf numFmtId="165" fontId="3" fillId="2" borderId="0" xfId="0" applyNumberFormat="1" applyFont="1" applyFill="1"/>
    <xf numFmtId="2" fontId="1" fillId="0" borderId="0" xfId="0" applyNumberFormat="1" applyFont="1" applyFill="1" applyAlignment="1">
      <alignment horizontal="right" vertical="center"/>
    </xf>
    <xf numFmtId="0" fontId="3" fillId="3" borderId="0" xfId="0" applyFont="1" applyFill="1"/>
    <xf numFmtId="164" fontId="3" fillId="0" borderId="0" xfId="0" applyNumberFormat="1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defaultRowHeight="12.75" x14ac:dyDescent="0.2"/>
  <cols>
    <col min="1" max="1" width="13.85546875" customWidth="1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t="s">
        <v>24</v>
      </c>
      <c r="AA1" s="9" t="s">
        <v>25</v>
      </c>
      <c r="AB1" s="9" t="s">
        <v>26</v>
      </c>
    </row>
    <row r="2" spans="1:33" x14ac:dyDescent="0.2">
      <c r="B2" t="s">
        <v>96</v>
      </c>
      <c r="C2" t="s">
        <v>95</v>
      </c>
      <c r="D2" t="s">
        <v>97</v>
      </c>
      <c r="E2" t="s">
        <v>98</v>
      </c>
      <c r="F2" t="s">
        <v>140</v>
      </c>
      <c r="G2" t="s">
        <v>141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s="9" t="s">
        <v>109</v>
      </c>
      <c r="R2" s="9" t="s">
        <v>111</v>
      </c>
      <c r="S2" s="9" t="s">
        <v>112</v>
      </c>
      <c r="T2" s="9" t="s">
        <v>113</v>
      </c>
      <c r="U2" s="9" t="s">
        <v>142</v>
      </c>
      <c r="V2" s="9" t="s">
        <v>143</v>
      </c>
      <c r="W2" s="9" t="s">
        <v>144</v>
      </c>
      <c r="X2" s="9" t="s">
        <v>119</v>
      </c>
      <c r="Y2" s="9" t="s">
        <v>122</v>
      </c>
      <c r="Z2" t="s">
        <v>121</v>
      </c>
      <c r="AA2" s="9" t="s">
        <v>145</v>
      </c>
      <c r="AB2" s="9" t="s">
        <v>120</v>
      </c>
    </row>
    <row r="3" spans="1:33" x14ac:dyDescent="0.2">
      <c r="A3" t="s">
        <v>86</v>
      </c>
      <c r="B3">
        <v>15</v>
      </c>
      <c r="C3">
        <v>41</v>
      </c>
      <c r="E3">
        <v>1.7</v>
      </c>
      <c r="F3">
        <v>345</v>
      </c>
      <c r="G3">
        <v>127.2</v>
      </c>
      <c r="H3">
        <v>15.94</v>
      </c>
      <c r="I3">
        <v>64.400000000000006</v>
      </c>
      <c r="J3">
        <v>87.3</v>
      </c>
      <c r="K3">
        <v>1.8</v>
      </c>
      <c r="L3">
        <v>3.8</v>
      </c>
      <c r="M3">
        <v>19.5</v>
      </c>
      <c r="N3">
        <v>20.9</v>
      </c>
      <c r="O3">
        <v>2</v>
      </c>
      <c r="P3">
        <v>579</v>
      </c>
      <c r="Q3">
        <v>31.5</v>
      </c>
      <c r="R3">
        <v>29</v>
      </c>
      <c r="S3">
        <v>18.62</v>
      </c>
      <c r="T3" s="4">
        <v>6093</v>
      </c>
      <c r="U3">
        <v>0.28999999999999998</v>
      </c>
      <c r="V3" s="4">
        <v>2.4</v>
      </c>
      <c r="W3">
        <v>116</v>
      </c>
      <c r="X3">
        <v>8.75</v>
      </c>
      <c r="Y3">
        <v>0.13</v>
      </c>
      <c r="Z3">
        <v>9.4</v>
      </c>
      <c r="AA3">
        <v>18.5</v>
      </c>
      <c r="AB3">
        <v>180.7</v>
      </c>
      <c r="AF3" t="s">
        <v>0</v>
      </c>
      <c r="AG3" t="s">
        <v>96</v>
      </c>
    </row>
    <row r="4" spans="1:33" x14ac:dyDescent="0.2">
      <c r="A4" t="s">
        <v>67</v>
      </c>
      <c r="B4">
        <v>13</v>
      </c>
      <c r="C4">
        <v>24.3</v>
      </c>
      <c r="E4">
        <v>1.4</v>
      </c>
      <c r="F4" t="s">
        <v>127</v>
      </c>
      <c r="G4">
        <v>117.3</v>
      </c>
      <c r="H4">
        <v>0.41</v>
      </c>
      <c r="I4">
        <v>76.099999999999994</v>
      </c>
      <c r="J4">
        <v>90.2</v>
      </c>
      <c r="K4">
        <v>4.3</v>
      </c>
      <c r="L4">
        <v>3.6</v>
      </c>
      <c r="M4">
        <v>17.399999999999999</v>
      </c>
      <c r="N4">
        <v>14.1</v>
      </c>
      <c r="O4">
        <v>6</v>
      </c>
      <c r="P4">
        <v>445</v>
      </c>
      <c r="Q4">
        <v>7.2</v>
      </c>
      <c r="R4">
        <v>11.3</v>
      </c>
      <c r="S4">
        <v>4.4800000000000004</v>
      </c>
      <c r="T4">
        <v>513</v>
      </c>
      <c r="U4">
        <v>0.28999999999999998</v>
      </c>
      <c r="V4">
        <v>2.15</v>
      </c>
      <c r="W4">
        <v>112</v>
      </c>
      <c r="X4">
        <v>6.87</v>
      </c>
      <c r="Y4">
        <v>0.19</v>
      </c>
      <c r="Z4">
        <v>19.8</v>
      </c>
      <c r="AA4">
        <v>21.6</v>
      </c>
      <c r="AB4">
        <v>93.3</v>
      </c>
      <c r="AF4" t="s">
        <v>1</v>
      </c>
      <c r="AG4" t="s">
        <v>95</v>
      </c>
    </row>
    <row r="5" spans="1:33" x14ac:dyDescent="0.2">
      <c r="A5" t="s">
        <v>68</v>
      </c>
      <c r="B5">
        <v>34</v>
      </c>
      <c r="C5">
        <v>38.1</v>
      </c>
      <c r="E5">
        <v>1</v>
      </c>
      <c r="F5">
        <v>24</v>
      </c>
      <c r="G5">
        <v>125.4</v>
      </c>
      <c r="H5">
        <v>2.86</v>
      </c>
      <c r="I5">
        <v>36.1</v>
      </c>
      <c r="J5">
        <v>115.5</v>
      </c>
      <c r="K5">
        <v>45.2</v>
      </c>
      <c r="L5">
        <v>6.5</v>
      </c>
      <c r="M5">
        <v>12</v>
      </c>
      <c r="N5">
        <v>17.600000000000001</v>
      </c>
      <c r="O5">
        <v>-4</v>
      </c>
      <c r="P5">
        <v>460</v>
      </c>
      <c r="Q5">
        <v>16</v>
      </c>
      <c r="R5">
        <v>32.700000000000003</v>
      </c>
      <c r="S5">
        <v>0.76</v>
      </c>
      <c r="T5" s="4">
        <v>2671</v>
      </c>
      <c r="U5">
        <v>0.61</v>
      </c>
      <c r="V5" s="4">
        <v>2.67</v>
      </c>
      <c r="W5">
        <v>55</v>
      </c>
      <c r="X5">
        <v>0.5</v>
      </c>
      <c r="Y5">
        <v>0.18</v>
      </c>
      <c r="Z5">
        <v>28.1</v>
      </c>
      <c r="AA5">
        <v>49.3</v>
      </c>
      <c r="AB5">
        <v>29.1</v>
      </c>
      <c r="AF5" t="s">
        <v>2</v>
      </c>
      <c r="AG5" t="s">
        <v>97</v>
      </c>
    </row>
    <row r="6" spans="1:33" x14ac:dyDescent="0.2">
      <c r="A6" t="s">
        <v>77</v>
      </c>
      <c r="B6">
        <v>37</v>
      </c>
      <c r="C6" t="s">
        <v>127</v>
      </c>
      <c r="E6" t="s">
        <v>127</v>
      </c>
      <c r="F6">
        <v>461</v>
      </c>
      <c r="G6">
        <v>104</v>
      </c>
      <c r="H6">
        <v>6.89</v>
      </c>
      <c r="I6">
        <v>49</v>
      </c>
      <c r="J6">
        <v>94.2</v>
      </c>
      <c r="K6">
        <v>6</v>
      </c>
      <c r="L6">
        <v>7.7</v>
      </c>
      <c r="M6">
        <v>10.1</v>
      </c>
      <c r="N6">
        <v>9.4</v>
      </c>
      <c r="O6">
        <v>7</v>
      </c>
      <c r="P6">
        <v>391</v>
      </c>
      <c r="Q6">
        <v>26.8</v>
      </c>
      <c r="R6">
        <v>32.6</v>
      </c>
      <c r="S6">
        <v>2.4</v>
      </c>
      <c r="T6" s="4">
        <v>3368</v>
      </c>
      <c r="U6">
        <v>0.5</v>
      </c>
      <c r="V6" s="4">
        <v>2.56</v>
      </c>
      <c r="W6" t="s">
        <v>127</v>
      </c>
      <c r="X6">
        <v>0.25</v>
      </c>
      <c r="Y6">
        <v>0.21</v>
      </c>
      <c r="Z6">
        <v>42.2</v>
      </c>
      <c r="AA6">
        <v>32.6</v>
      </c>
      <c r="AB6" t="s">
        <v>127</v>
      </c>
      <c r="AF6" t="s">
        <v>3</v>
      </c>
      <c r="AG6" t="s">
        <v>98</v>
      </c>
    </row>
    <row r="7" spans="1:33" x14ac:dyDescent="0.2">
      <c r="A7" t="s">
        <v>79</v>
      </c>
      <c r="B7">
        <v>28</v>
      </c>
      <c r="C7">
        <v>20.2</v>
      </c>
      <c r="E7">
        <v>0.5</v>
      </c>
      <c r="F7">
        <v>196</v>
      </c>
      <c r="G7">
        <v>133.1</v>
      </c>
      <c r="H7">
        <v>6.18</v>
      </c>
      <c r="I7">
        <v>97</v>
      </c>
      <c r="J7">
        <v>101.3</v>
      </c>
      <c r="K7">
        <v>18.8</v>
      </c>
      <c r="L7">
        <v>2.6</v>
      </c>
      <c r="M7">
        <v>25.7</v>
      </c>
      <c r="N7">
        <v>19.2</v>
      </c>
      <c r="O7">
        <v>30</v>
      </c>
      <c r="P7">
        <v>657</v>
      </c>
      <c r="Q7">
        <v>6.8</v>
      </c>
      <c r="R7">
        <v>230.9</v>
      </c>
      <c r="S7">
        <v>3.38</v>
      </c>
      <c r="T7" s="4">
        <v>6496</v>
      </c>
      <c r="U7">
        <v>0.17</v>
      </c>
      <c r="V7" s="4">
        <v>2.58</v>
      </c>
      <c r="W7">
        <v>65</v>
      </c>
      <c r="X7">
        <v>0</v>
      </c>
      <c r="Y7">
        <v>7.0000000000000007E-2</v>
      </c>
      <c r="Z7">
        <v>27.7</v>
      </c>
      <c r="AA7">
        <v>27.1</v>
      </c>
      <c r="AB7" t="s">
        <v>127</v>
      </c>
      <c r="AF7" t="s">
        <v>4</v>
      </c>
      <c r="AG7" t="s">
        <v>130</v>
      </c>
    </row>
    <row r="8" spans="1:33" x14ac:dyDescent="0.2">
      <c r="A8" t="s">
        <v>69</v>
      </c>
      <c r="B8">
        <v>14</v>
      </c>
      <c r="C8">
        <v>37.700000000000003</v>
      </c>
      <c r="E8">
        <v>1.4</v>
      </c>
      <c r="F8">
        <v>8</v>
      </c>
      <c r="G8">
        <v>157.5</v>
      </c>
      <c r="H8">
        <v>1.26</v>
      </c>
      <c r="I8">
        <v>25.4</v>
      </c>
      <c r="J8">
        <v>82.8</v>
      </c>
      <c r="K8">
        <v>14.7</v>
      </c>
      <c r="L8">
        <v>3.6</v>
      </c>
      <c r="M8">
        <v>14.3</v>
      </c>
      <c r="N8">
        <v>15</v>
      </c>
      <c r="O8">
        <v>-1</v>
      </c>
      <c r="P8">
        <v>308</v>
      </c>
      <c r="Q8">
        <v>12.8</v>
      </c>
      <c r="R8">
        <v>8.1999999999999993</v>
      </c>
      <c r="S8">
        <v>13.29</v>
      </c>
      <c r="T8" s="4">
        <v>18557</v>
      </c>
      <c r="U8">
        <v>0.86</v>
      </c>
      <c r="V8" s="4">
        <v>2.23</v>
      </c>
      <c r="W8">
        <v>81</v>
      </c>
      <c r="X8">
        <v>9.9499999999999993</v>
      </c>
      <c r="Y8">
        <v>0.33</v>
      </c>
      <c r="Z8">
        <v>19.5</v>
      </c>
      <c r="AA8">
        <v>15.4</v>
      </c>
      <c r="AB8">
        <v>96.9</v>
      </c>
      <c r="AF8" t="s">
        <v>5</v>
      </c>
      <c r="AG8" t="s">
        <v>131</v>
      </c>
    </row>
    <row r="9" spans="1:33" x14ac:dyDescent="0.2">
      <c r="A9" t="s">
        <v>70</v>
      </c>
      <c r="B9">
        <v>8</v>
      </c>
      <c r="C9">
        <v>17.600000000000001</v>
      </c>
      <c r="E9">
        <v>1.4</v>
      </c>
      <c r="F9" t="s">
        <v>127</v>
      </c>
      <c r="G9">
        <v>115</v>
      </c>
      <c r="H9">
        <v>0</v>
      </c>
      <c r="I9">
        <v>-2.2000000000000002</v>
      </c>
      <c r="J9">
        <v>80.7</v>
      </c>
      <c r="K9">
        <v>2.2999999999999998</v>
      </c>
      <c r="L9">
        <v>5.8</v>
      </c>
      <c r="M9">
        <v>17.100000000000001</v>
      </c>
      <c r="N9">
        <v>23.3</v>
      </c>
      <c r="O9">
        <v>7</v>
      </c>
      <c r="P9">
        <v>791</v>
      </c>
      <c r="Q9">
        <v>25.7</v>
      </c>
      <c r="R9">
        <v>3.6</v>
      </c>
      <c r="S9">
        <v>7.31</v>
      </c>
      <c r="T9" s="4">
        <v>1314</v>
      </c>
      <c r="U9" t="s">
        <v>127</v>
      </c>
      <c r="V9" s="4">
        <v>3.97</v>
      </c>
      <c r="W9" s="4">
        <v>135</v>
      </c>
      <c r="X9">
        <v>3.39</v>
      </c>
      <c r="Y9">
        <v>7.0000000000000007E-2</v>
      </c>
      <c r="Z9">
        <v>14.1</v>
      </c>
      <c r="AA9">
        <v>17.5</v>
      </c>
      <c r="AB9">
        <v>66.400000000000006</v>
      </c>
      <c r="AF9" t="s">
        <v>6</v>
      </c>
      <c r="AG9" t="s">
        <v>99</v>
      </c>
    </row>
    <row r="10" spans="1:33" x14ac:dyDescent="0.2">
      <c r="A10" t="s">
        <v>72</v>
      </c>
      <c r="B10">
        <v>18</v>
      </c>
      <c r="C10">
        <v>54.9</v>
      </c>
      <c r="E10">
        <v>4.8</v>
      </c>
      <c r="F10">
        <v>205</v>
      </c>
      <c r="G10">
        <v>99.4</v>
      </c>
      <c r="H10">
        <v>0</v>
      </c>
      <c r="I10">
        <v>17</v>
      </c>
      <c r="J10">
        <v>95</v>
      </c>
      <c r="K10">
        <v>30.7</v>
      </c>
      <c r="L10">
        <v>9.8000000000000007</v>
      </c>
      <c r="M10">
        <v>12.8</v>
      </c>
      <c r="N10">
        <v>26.9</v>
      </c>
      <c r="O10">
        <v>-6</v>
      </c>
      <c r="P10">
        <v>280</v>
      </c>
      <c r="Q10">
        <v>25.8</v>
      </c>
      <c r="R10">
        <v>14</v>
      </c>
      <c r="S10">
        <v>14.86</v>
      </c>
      <c r="T10" s="4">
        <v>1527</v>
      </c>
      <c r="U10">
        <v>0.47</v>
      </c>
      <c r="V10" s="4">
        <v>2.73</v>
      </c>
      <c r="W10" s="4">
        <v>63</v>
      </c>
      <c r="X10">
        <v>0.38</v>
      </c>
      <c r="Y10">
        <v>0.2</v>
      </c>
      <c r="Z10">
        <v>20.9</v>
      </c>
      <c r="AA10">
        <v>23.4</v>
      </c>
      <c r="AB10" t="s">
        <v>127</v>
      </c>
      <c r="AF10" t="s">
        <v>7</v>
      </c>
      <c r="AG10" t="s">
        <v>100</v>
      </c>
    </row>
    <row r="11" spans="1:33" x14ac:dyDescent="0.2">
      <c r="A11" t="s">
        <v>92</v>
      </c>
      <c r="B11">
        <v>14</v>
      </c>
      <c r="C11">
        <v>68</v>
      </c>
      <c r="E11">
        <v>10.1</v>
      </c>
      <c r="F11" t="s">
        <v>127</v>
      </c>
      <c r="G11">
        <v>116.6</v>
      </c>
      <c r="H11">
        <v>0</v>
      </c>
      <c r="I11">
        <v>46.3</v>
      </c>
      <c r="J11">
        <v>82.5</v>
      </c>
      <c r="K11">
        <v>9.5</v>
      </c>
      <c r="L11">
        <v>8.8000000000000007</v>
      </c>
      <c r="M11">
        <v>14.2</v>
      </c>
      <c r="N11">
        <v>33.1</v>
      </c>
      <c r="O11">
        <v>4</v>
      </c>
      <c r="P11">
        <v>506</v>
      </c>
      <c r="Q11">
        <v>34.4</v>
      </c>
      <c r="R11">
        <v>76.900000000000006</v>
      </c>
      <c r="S11">
        <v>8.65</v>
      </c>
      <c r="T11" s="4">
        <v>2504</v>
      </c>
      <c r="U11">
        <v>0.44</v>
      </c>
      <c r="V11" s="4">
        <v>2.98</v>
      </c>
      <c r="W11">
        <v>136</v>
      </c>
      <c r="X11">
        <v>10.11</v>
      </c>
      <c r="Y11">
        <v>0.31</v>
      </c>
      <c r="Z11">
        <v>19</v>
      </c>
      <c r="AA11">
        <v>17.2</v>
      </c>
      <c r="AB11" t="s">
        <v>127</v>
      </c>
      <c r="AF11" t="s">
        <v>8</v>
      </c>
      <c r="AG11" t="s">
        <v>101</v>
      </c>
    </row>
    <row r="12" spans="1:33" x14ac:dyDescent="0.2">
      <c r="A12" t="s">
        <v>76</v>
      </c>
      <c r="B12">
        <v>13</v>
      </c>
      <c r="C12">
        <v>30.1</v>
      </c>
      <c r="E12">
        <v>1.3</v>
      </c>
      <c r="F12">
        <v>758</v>
      </c>
      <c r="G12">
        <v>130.69999999999999</v>
      </c>
      <c r="H12">
        <v>3.37</v>
      </c>
      <c r="I12">
        <v>48.1</v>
      </c>
      <c r="J12">
        <v>87.6</v>
      </c>
      <c r="K12">
        <v>3.5</v>
      </c>
      <c r="L12">
        <v>4.4000000000000004</v>
      </c>
      <c r="M12">
        <v>17</v>
      </c>
      <c r="N12">
        <v>12</v>
      </c>
      <c r="O12">
        <v>1</v>
      </c>
      <c r="P12">
        <v>527</v>
      </c>
      <c r="Q12">
        <v>13.4</v>
      </c>
      <c r="R12">
        <v>141.5</v>
      </c>
      <c r="S12">
        <v>3.55</v>
      </c>
      <c r="T12" s="4">
        <v>6026</v>
      </c>
      <c r="U12" t="s">
        <v>127</v>
      </c>
      <c r="V12" s="4">
        <v>1.96</v>
      </c>
      <c r="W12">
        <v>100</v>
      </c>
      <c r="X12">
        <v>55.94</v>
      </c>
      <c r="Y12">
        <v>0.28999999999999998</v>
      </c>
      <c r="Z12">
        <v>24.4</v>
      </c>
      <c r="AA12">
        <v>19.100000000000001</v>
      </c>
      <c r="AB12">
        <v>442.3</v>
      </c>
      <c r="AF12" t="s">
        <v>9</v>
      </c>
      <c r="AG12" t="s">
        <v>102</v>
      </c>
    </row>
    <row r="13" spans="1:33" x14ac:dyDescent="0.2">
      <c r="A13" t="s">
        <v>74</v>
      </c>
      <c r="B13">
        <v>27</v>
      </c>
      <c r="C13">
        <v>30.1</v>
      </c>
      <c r="E13">
        <v>1.3</v>
      </c>
      <c r="F13">
        <v>276</v>
      </c>
      <c r="G13">
        <v>105.7</v>
      </c>
      <c r="H13">
        <v>9.7200000000000006</v>
      </c>
      <c r="I13">
        <v>66.400000000000006</v>
      </c>
      <c r="J13">
        <v>93.6</v>
      </c>
      <c r="K13">
        <v>13.7</v>
      </c>
      <c r="L13">
        <v>7.5</v>
      </c>
      <c r="M13">
        <v>25.1</v>
      </c>
      <c r="N13">
        <v>13.2</v>
      </c>
      <c r="O13">
        <v>-1</v>
      </c>
      <c r="P13">
        <v>495</v>
      </c>
      <c r="Q13">
        <v>13.5</v>
      </c>
      <c r="R13">
        <v>12.9</v>
      </c>
      <c r="S13">
        <v>9.01</v>
      </c>
      <c r="T13">
        <v>495</v>
      </c>
      <c r="U13" t="s">
        <v>127</v>
      </c>
      <c r="V13">
        <v>3.28</v>
      </c>
      <c r="W13">
        <v>69</v>
      </c>
      <c r="X13">
        <v>0</v>
      </c>
      <c r="Y13">
        <v>0.17</v>
      </c>
      <c r="Z13">
        <v>55.3</v>
      </c>
      <c r="AA13">
        <v>34.6</v>
      </c>
      <c r="AB13" t="s">
        <v>127</v>
      </c>
      <c r="AF13" t="s">
        <v>10</v>
      </c>
      <c r="AG13" t="s">
        <v>103</v>
      </c>
    </row>
    <row r="14" spans="1:33" x14ac:dyDescent="0.2">
      <c r="A14" t="s">
        <v>75</v>
      </c>
      <c r="B14">
        <v>27</v>
      </c>
      <c r="C14">
        <v>27.9</v>
      </c>
      <c r="E14">
        <v>0.9</v>
      </c>
      <c r="F14">
        <v>61</v>
      </c>
      <c r="G14">
        <v>199.7</v>
      </c>
      <c r="H14">
        <v>8.42</v>
      </c>
      <c r="I14">
        <v>73.099999999999994</v>
      </c>
      <c r="J14">
        <v>88.1</v>
      </c>
      <c r="K14">
        <v>8.8000000000000007</v>
      </c>
      <c r="L14">
        <v>3.8</v>
      </c>
      <c r="M14">
        <v>15</v>
      </c>
      <c r="N14">
        <v>8.8000000000000007</v>
      </c>
      <c r="O14">
        <v>2</v>
      </c>
      <c r="P14">
        <v>468</v>
      </c>
      <c r="Q14">
        <v>14.3</v>
      </c>
      <c r="R14">
        <v>124</v>
      </c>
      <c r="S14">
        <v>7.49</v>
      </c>
      <c r="T14" s="4">
        <v>3369</v>
      </c>
      <c r="U14">
        <v>0.23</v>
      </c>
      <c r="V14" s="4">
        <v>1.57</v>
      </c>
      <c r="W14">
        <v>125</v>
      </c>
      <c r="X14">
        <v>17.84</v>
      </c>
      <c r="Y14">
        <v>0.25</v>
      </c>
      <c r="Z14">
        <v>52.9</v>
      </c>
      <c r="AA14">
        <v>27.2</v>
      </c>
      <c r="AB14" t="s">
        <v>127</v>
      </c>
      <c r="AF14" t="s">
        <v>11</v>
      </c>
      <c r="AG14" t="s">
        <v>104</v>
      </c>
    </row>
    <row r="15" spans="1:33" x14ac:dyDescent="0.2">
      <c r="A15" t="s">
        <v>85</v>
      </c>
      <c r="B15">
        <v>13</v>
      </c>
      <c r="C15">
        <v>12.1</v>
      </c>
      <c r="E15">
        <v>10.9</v>
      </c>
      <c r="F15">
        <v>2</v>
      </c>
      <c r="G15">
        <v>129.6</v>
      </c>
      <c r="H15">
        <v>0.01</v>
      </c>
      <c r="I15">
        <v>29.4</v>
      </c>
      <c r="J15">
        <v>93</v>
      </c>
      <c r="K15">
        <v>2</v>
      </c>
      <c r="L15">
        <v>1.7</v>
      </c>
      <c r="M15">
        <v>24.2</v>
      </c>
      <c r="N15">
        <v>10.6</v>
      </c>
      <c r="O15">
        <v>3</v>
      </c>
      <c r="P15">
        <v>549</v>
      </c>
      <c r="Q15">
        <v>4.7</v>
      </c>
      <c r="R15">
        <v>0.5</v>
      </c>
      <c r="S15">
        <v>2.61</v>
      </c>
      <c r="T15" s="4">
        <v>1484</v>
      </c>
      <c r="U15" t="s">
        <v>127</v>
      </c>
      <c r="V15" s="4">
        <v>3.28</v>
      </c>
      <c r="W15">
        <v>109</v>
      </c>
      <c r="X15">
        <v>17.73</v>
      </c>
      <c r="Y15">
        <v>0.23</v>
      </c>
      <c r="Z15">
        <v>11.7</v>
      </c>
      <c r="AA15">
        <v>15</v>
      </c>
      <c r="AB15" t="s">
        <v>127</v>
      </c>
      <c r="AF15" t="s">
        <v>12</v>
      </c>
      <c r="AG15" t="s">
        <v>105</v>
      </c>
    </row>
    <row r="16" spans="1:33" x14ac:dyDescent="0.2">
      <c r="A16" t="s">
        <v>73</v>
      </c>
      <c r="B16">
        <v>13</v>
      </c>
      <c r="C16">
        <v>12.2</v>
      </c>
      <c r="E16">
        <v>2.2999999999999998</v>
      </c>
      <c r="F16">
        <v>64</v>
      </c>
      <c r="G16">
        <v>196.4</v>
      </c>
      <c r="H16">
        <v>1.1299999999999999</v>
      </c>
      <c r="I16">
        <v>85</v>
      </c>
      <c r="J16">
        <v>91.2</v>
      </c>
      <c r="K16">
        <v>5.5</v>
      </c>
      <c r="L16">
        <v>5.4</v>
      </c>
      <c r="M16">
        <v>9</v>
      </c>
      <c r="N16">
        <v>19.899999999999999</v>
      </c>
      <c r="O16">
        <v>2</v>
      </c>
      <c r="P16">
        <v>585</v>
      </c>
      <c r="Q16">
        <v>7.1</v>
      </c>
      <c r="R16">
        <v>13.2</v>
      </c>
      <c r="S16">
        <v>1.1599999999999999</v>
      </c>
      <c r="T16">
        <v>869</v>
      </c>
      <c r="U16" t="s">
        <v>127</v>
      </c>
      <c r="V16">
        <v>2.37</v>
      </c>
      <c r="W16">
        <v>102</v>
      </c>
      <c r="X16">
        <v>1.34</v>
      </c>
      <c r="Y16">
        <v>0.08</v>
      </c>
      <c r="Z16">
        <v>30.8</v>
      </c>
      <c r="AA16">
        <v>30.3</v>
      </c>
      <c r="AB16" t="s">
        <v>127</v>
      </c>
      <c r="AF16" t="s">
        <v>13</v>
      </c>
      <c r="AG16" t="s">
        <v>106</v>
      </c>
    </row>
    <row r="17" spans="1:33" x14ac:dyDescent="0.2">
      <c r="A17" t="s">
        <v>81</v>
      </c>
      <c r="B17">
        <v>12</v>
      </c>
      <c r="C17">
        <v>36.700000000000003</v>
      </c>
      <c r="E17">
        <v>2.1</v>
      </c>
      <c r="F17">
        <v>90</v>
      </c>
      <c r="G17">
        <v>128.4</v>
      </c>
      <c r="H17">
        <v>0.02</v>
      </c>
      <c r="I17">
        <v>80.3</v>
      </c>
      <c r="J17">
        <v>111.2</v>
      </c>
      <c r="K17">
        <v>6.9</v>
      </c>
      <c r="L17">
        <v>8.6</v>
      </c>
      <c r="M17">
        <v>13.3</v>
      </c>
      <c r="N17">
        <v>12.8</v>
      </c>
      <c r="O17">
        <v>7</v>
      </c>
      <c r="P17">
        <v>445</v>
      </c>
      <c r="Q17">
        <v>21.4</v>
      </c>
      <c r="R17">
        <v>10.7</v>
      </c>
      <c r="S17">
        <v>5.51</v>
      </c>
      <c r="T17">
        <v>748</v>
      </c>
      <c r="U17">
        <v>0.26</v>
      </c>
      <c r="V17">
        <v>1.64</v>
      </c>
      <c r="W17">
        <v>49</v>
      </c>
      <c r="X17">
        <v>2</v>
      </c>
      <c r="Y17">
        <v>0.18</v>
      </c>
      <c r="Z17">
        <v>26.7</v>
      </c>
      <c r="AA17">
        <v>32.5</v>
      </c>
      <c r="AB17">
        <v>36.700000000000003</v>
      </c>
      <c r="AF17" t="s">
        <v>14</v>
      </c>
      <c r="AG17" t="s">
        <v>107</v>
      </c>
    </row>
    <row r="18" spans="1:33" x14ac:dyDescent="0.2">
      <c r="A18" t="s">
        <v>82</v>
      </c>
      <c r="B18">
        <v>18</v>
      </c>
      <c r="C18">
        <v>32.6</v>
      </c>
      <c r="E18">
        <v>0.6</v>
      </c>
      <c r="F18">
        <v>70</v>
      </c>
      <c r="G18">
        <v>137.9</v>
      </c>
      <c r="H18">
        <v>2.67</v>
      </c>
      <c r="I18">
        <v>97.5</v>
      </c>
      <c r="J18">
        <v>105.6</v>
      </c>
      <c r="K18">
        <v>2.8</v>
      </c>
      <c r="L18">
        <v>4.3</v>
      </c>
      <c r="M18">
        <v>17</v>
      </c>
      <c r="N18">
        <v>20.3</v>
      </c>
      <c r="O18">
        <v>4</v>
      </c>
      <c r="P18">
        <v>652</v>
      </c>
      <c r="Q18">
        <v>3.1</v>
      </c>
      <c r="R18">
        <v>1.2</v>
      </c>
      <c r="S18">
        <v>3.14</v>
      </c>
      <c r="T18" s="4">
        <v>25023</v>
      </c>
      <c r="U18" t="s">
        <v>127</v>
      </c>
      <c r="V18" s="4">
        <v>2.35</v>
      </c>
      <c r="W18">
        <v>110</v>
      </c>
      <c r="X18">
        <v>2.67</v>
      </c>
      <c r="Y18">
        <v>0.35</v>
      </c>
      <c r="Z18">
        <v>18</v>
      </c>
      <c r="AA18">
        <v>18.399999999999999</v>
      </c>
      <c r="AB18">
        <v>9.8000000000000007</v>
      </c>
      <c r="AF18" s="9" t="s">
        <v>15</v>
      </c>
      <c r="AG18" s="9" t="s">
        <v>109</v>
      </c>
    </row>
    <row r="19" spans="1:33" x14ac:dyDescent="0.2">
      <c r="A19" t="s">
        <v>80</v>
      </c>
      <c r="B19">
        <v>12</v>
      </c>
      <c r="C19">
        <v>53.6</v>
      </c>
      <c r="E19">
        <v>2.8</v>
      </c>
      <c r="F19">
        <v>1</v>
      </c>
      <c r="G19">
        <v>142.1</v>
      </c>
      <c r="H19">
        <v>0.01</v>
      </c>
      <c r="I19">
        <v>56.4</v>
      </c>
      <c r="J19">
        <v>84.8</v>
      </c>
      <c r="K19">
        <v>2.2000000000000002</v>
      </c>
      <c r="L19">
        <v>12.2</v>
      </c>
      <c r="M19">
        <v>15.4</v>
      </c>
      <c r="N19">
        <v>19.3</v>
      </c>
      <c r="O19">
        <v>1</v>
      </c>
      <c r="P19">
        <v>323</v>
      </c>
      <c r="Q19">
        <v>35.700000000000003</v>
      </c>
      <c r="R19">
        <v>27.4</v>
      </c>
      <c r="S19">
        <v>10.63</v>
      </c>
      <c r="T19" s="4">
        <v>1119</v>
      </c>
      <c r="U19">
        <v>0.26</v>
      </c>
      <c r="V19" s="4">
        <v>2.99</v>
      </c>
      <c r="W19">
        <v>65</v>
      </c>
      <c r="X19">
        <v>1.33</v>
      </c>
      <c r="Y19">
        <v>0.18</v>
      </c>
      <c r="Z19">
        <v>28.5</v>
      </c>
      <c r="AA19">
        <v>36.200000000000003</v>
      </c>
      <c r="AB19">
        <v>28.7</v>
      </c>
      <c r="AF19" s="9" t="s">
        <v>16</v>
      </c>
      <c r="AG19" s="9" t="s">
        <v>108</v>
      </c>
    </row>
    <row r="20" spans="1:33" x14ac:dyDescent="0.2">
      <c r="A20" t="s">
        <v>84</v>
      </c>
      <c r="B20">
        <v>13</v>
      </c>
      <c r="C20">
        <v>4.3</v>
      </c>
      <c r="E20">
        <v>1.4</v>
      </c>
      <c r="F20" t="s">
        <v>127</v>
      </c>
      <c r="G20">
        <v>107</v>
      </c>
      <c r="H20">
        <v>12.74</v>
      </c>
      <c r="I20">
        <v>101</v>
      </c>
      <c r="J20">
        <v>89.2</v>
      </c>
      <c r="K20">
        <v>18.399999999999999</v>
      </c>
      <c r="L20">
        <v>3.3</v>
      </c>
      <c r="M20">
        <v>29.7</v>
      </c>
      <c r="N20">
        <v>10.3</v>
      </c>
      <c r="O20">
        <v>27</v>
      </c>
      <c r="P20">
        <v>590</v>
      </c>
      <c r="Q20">
        <v>2.8</v>
      </c>
      <c r="R20">
        <v>0.1</v>
      </c>
      <c r="S20">
        <v>0.32</v>
      </c>
      <c r="T20" s="4">
        <v>2630</v>
      </c>
      <c r="U20" t="s">
        <v>127</v>
      </c>
      <c r="V20" s="4">
        <v>2.87</v>
      </c>
      <c r="W20">
        <v>76</v>
      </c>
      <c r="X20">
        <v>0</v>
      </c>
      <c r="Y20">
        <v>0.06</v>
      </c>
      <c r="Z20">
        <v>14.8</v>
      </c>
      <c r="AA20">
        <v>23.1</v>
      </c>
      <c r="AB20" t="s">
        <v>127</v>
      </c>
      <c r="AF20" s="9" t="s">
        <v>17</v>
      </c>
      <c r="AG20" s="9" t="s">
        <v>110</v>
      </c>
    </row>
    <row r="21" spans="1:33" x14ac:dyDescent="0.2">
      <c r="A21" t="s">
        <v>71</v>
      </c>
      <c r="B21">
        <v>15</v>
      </c>
      <c r="C21">
        <v>32.799999999999997</v>
      </c>
      <c r="E21">
        <v>1.8</v>
      </c>
      <c r="F21">
        <v>503</v>
      </c>
      <c r="G21">
        <v>125.4</v>
      </c>
      <c r="H21">
        <v>1.22</v>
      </c>
      <c r="I21">
        <v>61.5</v>
      </c>
      <c r="J21">
        <v>97.1</v>
      </c>
      <c r="K21">
        <v>4.7</v>
      </c>
      <c r="L21">
        <v>2.8</v>
      </c>
      <c r="M21">
        <v>26.1</v>
      </c>
      <c r="N21">
        <v>16.399999999999999</v>
      </c>
      <c r="O21">
        <v>-3</v>
      </c>
      <c r="P21">
        <v>619</v>
      </c>
      <c r="Q21">
        <v>12.1</v>
      </c>
      <c r="R21">
        <v>31.2</v>
      </c>
      <c r="S21">
        <v>5.76</v>
      </c>
      <c r="T21" s="4">
        <v>7683</v>
      </c>
      <c r="U21" t="s">
        <v>127</v>
      </c>
      <c r="V21" s="4">
        <v>2.11</v>
      </c>
      <c r="W21">
        <v>127</v>
      </c>
      <c r="X21">
        <v>82.65</v>
      </c>
      <c r="Y21">
        <v>0.41</v>
      </c>
      <c r="Z21">
        <v>8</v>
      </c>
      <c r="AA21">
        <v>19.600000000000001</v>
      </c>
      <c r="AB21">
        <v>490.6</v>
      </c>
      <c r="AF21" s="9" t="s">
        <v>18</v>
      </c>
      <c r="AG21" s="9" t="s">
        <v>111</v>
      </c>
    </row>
    <row r="22" spans="1:33" x14ac:dyDescent="0.2">
      <c r="A22" t="s">
        <v>87</v>
      </c>
      <c r="B22">
        <v>20</v>
      </c>
      <c r="C22">
        <v>34</v>
      </c>
      <c r="E22">
        <v>1.7</v>
      </c>
      <c r="F22" t="s">
        <v>127</v>
      </c>
      <c r="G22">
        <v>121.6</v>
      </c>
      <c r="H22">
        <v>1.08</v>
      </c>
      <c r="I22">
        <v>30.6</v>
      </c>
      <c r="J22">
        <v>93.3</v>
      </c>
      <c r="K22">
        <v>20.9</v>
      </c>
      <c r="L22">
        <v>6.5</v>
      </c>
      <c r="M22">
        <v>14.2</v>
      </c>
      <c r="N22">
        <v>18.3</v>
      </c>
      <c r="O22">
        <v>3</v>
      </c>
      <c r="P22">
        <v>317</v>
      </c>
      <c r="Q22">
        <v>10.9</v>
      </c>
      <c r="R22">
        <v>56</v>
      </c>
      <c r="S22">
        <v>4.51</v>
      </c>
      <c r="T22" s="4">
        <v>6736</v>
      </c>
      <c r="U22">
        <v>0.95</v>
      </c>
      <c r="V22" s="4">
        <v>2.59</v>
      </c>
      <c r="W22">
        <v>41</v>
      </c>
      <c r="X22">
        <v>53.82</v>
      </c>
      <c r="Y22">
        <v>0.25</v>
      </c>
      <c r="Z22">
        <v>26.5</v>
      </c>
      <c r="AA22">
        <v>26.7</v>
      </c>
      <c r="AB22" t="s">
        <v>127</v>
      </c>
      <c r="AF22" s="9" t="s">
        <v>19</v>
      </c>
      <c r="AG22" s="9" t="s">
        <v>112</v>
      </c>
    </row>
    <row r="23" spans="1:33" x14ac:dyDescent="0.2">
      <c r="A23" t="s">
        <v>88</v>
      </c>
      <c r="B23">
        <v>21</v>
      </c>
      <c r="C23">
        <v>31.5</v>
      </c>
      <c r="E23">
        <v>1.2</v>
      </c>
      <c r="F23">
        <v>180</v>
      </c>
      <c r="G23">
        <v>121.6</v>
      </c>
      <c r="H23">
        <v>4.1100000000000003</v>
      </c>
      <c r="I23">
        <v>79.2</v>
      </c>
      <c r="J23">
        <v>87.2</v>
      </c>
      <c r="K23">
        <v>5.7</v>
      </c>
      <c r="L23">
        <v>6</v>
      </c>
      <c r="M23">
        <v>23.8</v>
      </c>
      <c r="N23">
        <v>15.9</v>
      </c>
      <c r="O23">
        <v>5</v>
      </c>
      <c r="P23">
        <v>453</v>
      </c>
      <c r="Q23">
        <v>24.6</v>
      </c>
      <c r="R23">
        <v>80</v>
      </c>
      <c r="S23">
        <v>5.48</v>
      </c>
      <c r="T23" s="4">
        <v>6191</v>
      </c>
      <c r="U23">
        <v>0.19</v>
      </c>
      <c r="V23" s="4">
        <v>2.16</v>
      </c>
      <c r="W23">
        <v>88</v>
      </c>
      <c r="X23">
        <v>2.86</v>
      </c>
      <c r="Y23">
        <v>7.0000000000000007E-2</v>
      </c>
      <c r="Z23">
        <v>38</v>
      </c>
      <c r="AA23">
        <v>25.3</v>
      </c>
      <c r="AB23" t="s">
        <v>127</v>
      </c>
      <c r="AF23" s="9" t="s">
        <v>20</v>
      </c>
      <c r="AG23" s="9" t="s">
        <v>113</v>
      </c>
    </row>
    <row r="24" spans="1:33" x14ac:dyDescent="0.2">
      <c r="A24" t="s">
        <v>89</v>
      </c>
      <c r="B24">
        <v>23</v>
      </c>
      <c r="C24">
        <v>31.5</v>
      </c>
      <c r="E24">
        <v>1.7</v>
      </c>
      <c r="F24">
        <v>196</v>
      </c>
      <c r="G24">
        <v>61.7</v>
      </c>
      <c r="H24">
        <v>7.66</v>
      </c>
      <c r="I24">
        <v>22.7</v>
      </c>
      <c r="J24">
        <v>93</v>
      </c>
      <c r="K24">
        <v>12.8</v>
      </c>
      <c r="L24">
        <v>8</v>
      </c>
      <c r="M24">
        <v>26.4</v>
      </c>
      <c r="N24">
        <v>21.8</v>
      </c>
      <c r="O24">
        <v>1</v>
      </c>
      <c r="P24">
        <v>251</v>
      </c>
      <c r="Q24">
        <v>22.8</v>
      </c>
      <c r="R24">
        <v>27.5</v>
      </c>
      <c r="S24">
        <v>2.1</v>
      </c>
      <c r="T24" s="4">
        <v>1039</v>
      </c>
      <c r="U24">
        <v>1.1599999999999999</v>
      </c>
      <c r="V24" s="4">
        <v>1.97</v>
      </c>
      <c r="W24">
        <v>71</v>
      </c>
      <c r="X24">
        <v>4.99</v>
      </c>
      <c r="Y24">
        <v>0.2</v>
      </c>
      <c r="Z24">
        <v>22.6</v>
      </c>
      <c r="AA24">
        <v>43.2</v>
      </c>
      <c r="AB24">
        <v>207.1</v>
      </c>
      <c r="AF24" s="9" t="s">
        <v>21</v>
      </c>
      <c r="AG24" s="9" t="s">
        <v>132</v>
      </c>
    </row>
    <row r="25" spans="1:33" x14ac:dyDescent="0.2">
      <c r="A25" t="s">
        <v>91</v>
      </c>
      <c r="B25">
        <v>30</v>
      </c>
      <c r="C25">
        <v>44</v>
      </c>
      <c r="E25">
        <v>1.1000000000000001</v>
      </c>
      <c r="F25">
        <v>0</v>
      </c>
      <c r="G25">
        <v>142.1</v>
      </c>
      <c r="H25">
        <v>4.5</v>
      </c>
      <c r="I25">
        <v>60.2</v>
      </c>
      <c r="J25">
        <v>89.5</v>
      </c>
      <c r="K25">
        <v>11.4</v>
      </c>
      <c r="L25">
        <v>6.8</v>
      </c>
      <c r="M25">
        <v>16</v>
      </c>
      <c r="N25">
        <v>11.9</v>
      </c>
      <c r="O25">
        <v>-3</v>
      </c>
      <c r="P25">
        <v>306</v>
      </c>
      <c r="Q25">
        <v>10.4</v>
      </c>
      <c r="R25">
        <v>39.1</v>
      </c>
      <c r="S25">
        <v>8.5299999999999994</v>
      </c>
      <c r="T25">
        <v>951</v>
      </c>
      <c r="U25">
        <v>0.54</v>
      </c>
      <c r="V25">
        <v>1.72</v>
      </c>
      <c r="W25">
        <v>50</v>
      </c>
      <c r="X25">
        <v>1.33</v>
      </c>
      <c r="Y25">
        <v>0.2</v>
      </c>
      <c r="Z25">
        <v>34</v>
      </c>
      <c r="AA25">
        <v>20.5</v>
      </c>
      <c r="AB25" t="s">
        <v>127</v>
      </c>
      <c r="AF25" s="9" t="s">
        <v>22</v>
      </c>
      <c r="AG25" s="9" t="s">
        <v>133</v>
      </c>
    </row>
    <row r="26" spans="1:33" x14ac:dyDescent="0.2">
      <c r="A26" t="s">
        <v>90</v>
      </c>
      <c r="B26">
        <v>38</v>
      </c>
      <c r="C26">
        <v>60</v>
      </c>
      <c r="E26">
        <v>0.5</v>
      </c>
      <c r="F26">
        <v>1</v>
      </c>
      <c r="G26">
        <v>169.9</v>
      </c>
      <c r="H26">
        <v>18.940000000000001</v>
      </c>
      <c r="I26">
        <v>51.2</v>
      </c>
      <c r="J26">
        <v>94.7</v>
      </c>
      <c r="K26">
        <v>5.3</v>
      </c>
      <c r="L26">
        <v>7.1</v>
      </c>
      <c r="M26">
        <v>13.8</v>
      </c>
      <c r="N26">
        <v>12.5</v>
      </c>
      <c r="O26">
        <v>4</v>
      </c>
      <c r="P26">
        <v>362</v>
      </c>
      <c r="Q26">
        <v>20.8</v>
      </c>
      <c r="R26">
        <v>6.8</v>
      </c>
      <c r="S26">
        <v>7.32</v>
      </c>
      <c r="T26" s="4">
        <v>4113</v>
      </c>
      <c r="U26">
        <v>1.17</v>
      </c>
      <c r="V26" s="4">
        <v>3.85</v>
      </c>
      <c r="W26">
        <v>105</v>
      </c>
      <c r="X26">
        <v>0</v>
      </c>
      <c r="Y26">
        <v>0.34</v>
      </c>
      <c r="Z26">
        <v>20.6</v>
      </c>
      <c r="AA26">
        <v>19.600000000000001</v>
      </c>
      <c r="AB26" t="s">
        <v>127</v>
      </c>
      <c r="AF26" s="9" t="s">
        <v>23</v>
      </c>
      <c r="AG26" s="9" t="s">
        <v>134</v>
      </c>
    </row>
    <row r="27" spans="1:33" x14ac:dyDescent="0.2">
      <c r="A27" t="s">
        <v>93</v>
      </c>
      <c r="B27">
        <v>14</v>
      </c>
      <c r="C27">
        <v>64.7</v>
      </c>
      <c r="E27">
        <v>9</v>
      </c>
      <c r="F27">
        <v>138</v>
      </c>
      <c r="G27">
        <v>105.3</v>
      </c>
      <c r="H27">
        <v>0.67</v>
      </c>
      <c r="I27">
        <v>29.4</v>
      </c>
      <c r="J27">
        <v>82.3</v>
      </c>
      <c r="K27">
        <v>2.7</v>
      </c>
      <c r="L27">
        <v>4.3</v>
      </c>
      <c r="M27">
        <v>13.8</v>
      </c>
      <c r="N27">
        <v>22.2</v>
      </c>
      <c r="O27">
        <v>0</v>
      </c>
      <c r="P27">
        <v>450</v>
      </c>
      <c r="Q27">
        <v>51.1</v>
      </c>
      <c r="R27">
        <v>9.6</v>
      </c>
      <c r="S27">
        <v>15.76</v>
      </c>
      <c r="T27" s="4">
        <v>1030</v>
      </c>
      <c r="U27">
        <v>0.38</v>
      </c>
      <c r="V27" s="4">
        <v>2.4</v>
      </c>
      <c r="W27">
        <v>128</v>
      </c>
      <c r="X27">
        <v>4.32</v>
      </c>
      <c r="Y27">
        <v>0.16</v>
      </c>
      <c r="Z27">
        <v>23.7</v>
      </c>
      <c r="AA27">
        <v>17.7</v>
      </c>
      <c r="AB27" t="s">
        <v>127</v>
      </c>
      <c r="AF27" t="s">
        <v>24</v>
      </c>
      <c r="AG27" t="s">
        <v>120</v>
      </c>
    </row>
    <row r="28" spans="1:33" x14ac:dyDescent="0.2">
      <c r="A28" t="s">
        <v>83</v>
      </c>
      <c r="B28">
        <v>21</v>
      </c>
      <c r="C28">
        <v>23.1</v>
      </c>
      <c r="E28">
        <v>2</v>
      </c>
      <c r="F28">
        <v>626</v>
      </c>
      <c r="G28">
        <v>171.6</v>
      </c>
      <c r="H28">
        <v>2.37</v>
      </c>
      <c r="I28">
        <v>49.7</v>
      </c>
      <c r="J28">
        <v>81.900000000000006</v>
      </c>
      <c r="K28">
        <v>3.2</v>
      </c>
      <c r="L28">
        <v>7.6</v>
      </c>
      <c r="M28">
        <v>10.1</v>
      </c>
      <c r="N28">
        <v>8.6999999999999993</v>
      </c>
      <c r="O28">
        <v>0</v>
      </c>
      <c r="P28">
        <v>402</v>
      </c>
      <c r="Q28">
        <v>15.5</v>
      </c>
      <c r="R28">
        <v>85</v>
      </c>
      <c r="S28">
        <v>2.4500000000000002</v>
      </c>
      <c r="T28" s="4">
        <v>13616</v>
      </c>
      <c r="U28">
        <v>0.71</v>
      </c>
      <c r="V28" s="4">
        <v>2.61</v>
      </c>
      <c r="W28">
        <v>70</v>
      </c>
      <c r="X28">
        <v>2.5</v>
      </c>
      <c r="Y28">
        <v>0.18</v>
      </c>
      <c r="Z28">
        <v>28.2</v>
      </c>
      <c r="AA28">
        <v>33.5</v>
      </c>
      <c r="AB28" t="s">
        <v>127</v>
      </c>
      <c r="AF28" s="9" t="s">
        <v>25</v>
      </c>
      <c r="AG28" s="9" t="s">
        <v>119</v>
      </c>
    </row>
    <row r="29" spans="1:33" x14ac:dyDescent="0.2">
      <c r="A29" t="s">
        <v>94</v>
      </c>
      <c r="B29">
        <v>9</v>
      </c>
      <c r="C29">
        <v>12.9</v>
      </c>
      <c r="E29">
        <v>1.6</v>
      </c>
      <c r="F29" t="s">
        <v>127</v>
      </c>
      <c r="G29">
        <v>159</v>
      </c>
      <c r="H29">
        <v>3.25</v>
      </c>
      <c r="I29">
        <v>42.9</v>
      </c>
      <c r="J29">
        <v>96.7</v>
      </c>
      <c r="K29">
        <v>6.9</v>
      </c>
      <c r="L29">
        <v>2.2999999999999998</v>
      </c>
      <c r="M29">
        <v>18.2</v>
      </c>
      <c r="N29">
        <v>8.8000000000000007</v>
      </c>
      <c r="O29" t="s">
        <v>127</v>
      </c>
      <c r="P29">
        <v>477</v>
      </c>
      <c r="Q29">
        <v>4.5999999999999996</v>
      </c>
      <c r="R29">
        <v>110.7</v>
      </c>
      <c r="S29">
        <v>3.41</v>
      </c>
      <c r="T29" s="4">
        <v>4803</v>
      </c>
      <c r="U29">
        <v>0.2</v>
      </c>
      <c r="V29" s="4">
        <v>2.4500000000000002</v>
      </c>
      <c r="W29">
        <v>106</v>
      </c>
      <c r="X29">
        <v>25.69</v>
      </c>
      <c r="Y29">
        <v>0.13</v>
      </c>
      <c r="Z29">
        <v>21.2</v>
      </c>
      <c r="AA29">
        <v>24.1</v>
      </c>
      <c r="AB29" t="s">
        <v>127</v>
      </c>
      <c r="AF29" s="9" t="s">
        <v>26</v>
      </c>
      <c r="AG29" s="9" t="s">
        <v>121</v>
      </c>
    </row>
    <row r="30" spans="1:33" x14ac:dyDescent="0.2">
      <c r="A30" t="s">
        <v>78</v>
      </c>
      <c r="B30">
        <v>19</v>
      </c>
      <c r="C30">
        <v>32.700000000000003</v>
      </c>
      <c r="E30">
        <v>1.8</v>
      </c>
      <c r="F30">
        <v>150</v>
      </c>
      <c r="G30">
        <v>169.3</v>
      </c>
      <c r="H30">
        <v>24.58</v>
      </c>
      <c r="I30">
        <v>79.2</v>
      </c>
      <c r="J30">
        <v>88.6</v>
      </c>
      <c r="K30">
        <v>3</v>
      </c>
      <c r="L30">
        <v>3.2</v>
      </c>
      <c r="M30">
        <v>17.899999999999999</v>
      </c>
      <c r="N30">
        <v>9.5</v>
      </c>
      <c r="O30">
        <v>-2</v>
      </c>
      <c r="P30">
        <v>504</v>
      </c>
      <c r="Q30">
        <v>15.4</v>
      </c>
      <c r="R30">
        <v>64.599999999999994</v>
      </c>
      <c r="S30">
        <v>9.3000000000000007</v>
      </c>
      <c r="T30" s="4">
        <v>3120</v>
      </c>
      <c r="U30" t="s">
        <v>127</v>
      </c>
      <c r="V30" s="4">
        <v>3.49</v>
      </c>
      <c r="W30">
        <v>98</v>
      </c>
      <c r="X30">
        <v>29.63</v>
      </c>
      <c r="Y30">
        <v>0.19</v>
      </c>
      <c r="Z30">
        <v>35.299999999999997</v>
      </c>
      <c r="AA30">
        <v>29.9</v>
      </c>
      <c r="AB30" t="s">
        <v>127</v>
      </c>
      <c r="AF30" s="9" t="s">
        <v>27</v>
      </c>
      <c r="AG30" s="9" t="s">
        <v>122</v>
      </c>
    </row>
    <row r="31" spans="1:33" x14ac:dyDescent="0.2">
      <c r="A31" s="2" t="s">
        <v>114</v>
      </c>
      <c r="B31" s="2">
        <f t="shared" ref="B31:K31" si="0">AVERAGE(B3:B30)</f>
        <v>19.25</v>
      </c>
      <c r="C31" s="2">
        <f t="shared" si="0"/>
        <v>33.651851851851852</v>
      </c>
      <c r="D31" s="2" t="e">
        <f t="shared" si="0"/>
        <v>#DIV/0!</v>
      </c>
      <c r="E31" s="2">
        <f t="shared" si="0"/>
        <v>2.5296296296296297</v>
      </c>
      <c r="F31" s="2">
        <f t="shared" si="0"/>
        <v>197.95454545454547</v>
      </c>
      <c r="G31" s="2">
        <f t="shared" si="0"/>
        <v>132.875</v>
      </c>
      <c r="H31" s="2">
        <f t="shared" si="0"/>
        <v>5.0003571428571423</v>
      </c>
      <c r="I31" s="2">
        <f t="shared" si="0"/>
        <v>55.460714285714296</v>
      </c>
      <c r="J31" s="2">
        <f t="shared" si="0"/>
        <v>92.074999999999974</v>
      </c>
      <c r="K31" s="2">
        <f t="shared" si="0"/>
        <v>9.7750000000000004</v>
      </c>
      <c r="L31" s="2">
        <f t="shared" ref="L31" si="1">AVERAGE(L3:L30)</f>
        <v>5.6428571428571432</v>
      </c>
      <c r="M31" s="2">
        <f t="shared" ref="M31" si="2">AVERAGE(M3:M30)</f>
        <v>17.467857142857142</v>
      </c>
      <c r="N31" s="2">
        <f t="shared" ref="N31" si="3">AVERAGE(N3:N30)</f>
        <v>16.167857142857141</v>
      </c>
      <c r="O31" s="2">
        <f t="shared" ref="O31" si="4">AVERAGE(O3:O30)</f>
        <v>3.5555555555555554</v>
      </c>
      <c r="P31" s="2">
        <f t="shared" ref="P31" si="5">AVERAGE(P3:P30)</f>
        <v>471.14285714285717</v>
      </c>
      <c r="Q31" s="2">
        <f t="shared" ref="Q31" si="6">AVERAGE(Q3:Q30)</f>
        <v>17.542857142857144</v>
      </c>
      <c r="R31" s="2">
        <f t="shared" ref="R31:Y31" si="7">AVERAGE(R3:R30)</f>
        <v>45.75714285714286</v>
      </c>
      <c r="S31" s="2">
        <f t="shared" si="7"/>
        <v>6.4924999999999988</v>
      </c>
      <c r="T31" s="2">
        <f t="shared" si="7"/>
        <v>4788.8571428571431</v>
      </c>
      <c r="U31" s="2">
        <f t="shared" si="7"/>
        <v>0.5094736842105263</v>
      </c>
      <c r="V31" s="8">
        <f>AVERAGE(V3:V30)</f>
        <v>2.5689285714285712</v>
      </c>
      <c r="W31" s="2">
        <f>AVERAGE(W3:W30)</f>
        <v>90.81481481481481</v>
      </c>
      <c r="X31" s="2">
        <f t="shared" si="7"/>
        <v>12.387142857142859</v>
      </c>
      <c r="Y31" s="2">
        <f t="shared" si="7"/>
        <v>0.2003571428571429</v>
      </c>
      <c r="Z31" s="2">
        <f>AVERAGE(Z3:Z30)</f>
        <v>25.782142857142862</v>
      </c>
      <c r="AA31" s="2">
        <f t="shared" ref="AA31:AB31" si="8">AVERAGE(AA3:AA30)</f>
        <v>25.68214285714286</v>
      </c>
      <c r="AB31" s="2">
        <f t="shared" si="8"/>
        <v>152.87272727272727</v>
      </c>
    </row>
    <row r="32" spans="1:33" x14ac:dyDescent="0.2">
      <c r="A32" s="2" t="s">
        <v>115</v>
      </c>
      <c r="B32" s="2">
        <f t="shared" ref="B32:AB32" si="9">ABS(B31)</f>
        <v>19.25</v>
      </c>
      <c r="C32" s="2">
        <f t="shared" si="9"/>
        <v>33.651851851851852</v>
      </c>
      <c r="D32" s="2" t="e">
        <f t="shared" si="9"/>
        <v>#DIV/0!</v>
      </c>
      <c r="E32" s="2">
        <f t="shared" si="9"/>
        <v>2.5296296296296297</v>
      </c>
      <c r="F32" s="2">
        <f t="shared" si="9"/>
        <v>197.95454545454547</v>
      </c>
      <c r="G32" s="2">
        <f t="shared" si="9"/>
        <v>132.875</v>
      </c>
      <c r="H32" s="2">
        <f t="shared" si="9"/>
        <v>5.0003571428571423</v>
      </c>
      <c r="I32" s="2">
        <f t="shared" si="9"/>
        <v>55.460714285714296</v>
      </c>
      <c r="J32" s="2">
        <f t="shared" si="9"/>
        <v>92.074999999999974</v>
      </c>
      <c r="K32" s="2">
        <f t="shared" si="9"/>
        <v>9.7750000000000004</v>
      </c>
      <c r="L32" s="2">
        <f t="shared" si="9"/>
        <v>5.6428571428571432</v>
      </c>
      <c r="M32" s="2">
        <f t="shared" si="9"/>
        <v>17.467857142857142</v>
      </c>
      <c r="N32" s="2">
        <f t="shared" si="9"/>
        <v>16.167857142857141</v>
      </c>
      <c r="O32" s="2">
        <f t="shared" si="9"/>
        <v>3.5555555555555554</v>
      </c>
      <c r="P32" s="2">
        <f t="shared" si="9"/>
        <v>471.14285714285717</v>
      </c>
      <c r="Q32" s="2">
        <f t="shared" si="9"/>
        <v>17.542857142857144</v>
      </c>
      <c r="R32" s="2">
        <f t="shared" si="9"/>
        <v>45.75714285714286</v>
      </c>
      <c r="S32" s="2">
        <f t="shared" si="9"/>
        <v>6.4924999999999988</v>
      </c>
      <c r="T32" s="2">
        <f t="shared" si="9"/>
        <v>4788.8571428571431</v>
      </c>
      <c r="U32" s="2">
        <f t="shared" si="9"/>
        <v>0.5094736842105263</v>
      </c>
      <c r="V32" s="2">
        <f t="shared" si="9"/>
        <v>2.5689285714285712</v>
      </c>
      <c r="W32" s="2">
        <f t="shared" si="9"/>
        <v>90.81481481481481</v>
      </c>
      <c r="X32" s="2">
        <f t="shared" si="9"/>
        <v>12.387142857142859</v>
      </c>
      <c r="Y32" s="2">
        <f t="shared" si="9"/>
        <v>0.2003571428571429</v>
      </c>
      <c r="Z32" s="2">
        <f t="shared" si="9"/>
        <v>25.782142857142862</v>
      </c>
      <c r="AA32" s="2">
        <f t="shared" si="9"/>
        <v>25.68214285714286</v>
      </c>
      <c r="AB32" s="2">
        <f t="shared" si="9"/>
        <v>152.87272727272727</v>
      </c>
    </row>
    <row r="33" spans="1:38" x14ac:dyDescent="0.2">
      <c r="A33" s="2" t="s">
        <v>116</v>
      </c>
      <c r="B33" s="2">
        <f t="shared" ref="B33:Y33" si="10">STDEV(B3:B30)</f>
        <v>8.3249958291614519</v>
      </c>
      <c r="C33" s="2">
        <f t="shared" si="10"/>
        <v>16.194309788183919</v>
      </c>
      <c r="D33" s="2" t="e">
        <f t="shared" si="10"/>
        <v>#DIV/0!</v>
      </c>
      <c r="E33" s="2">
        <f t="shared" si="10"/>
        <v>2.82758592535084</v>
      </c>
      <c r="F33" s="2">
        <f t="shared" si="10"/>
        <v>215.95226043706694</v>
      </c>
      <c r="G33" s="2">
        <f t="shared" si="10"/>
        <v>30.204201633155179</v>
      </c>
      <c r="H33" s="2">
        <f t="shared" si="10"/>
        <v>6.3099859025157166</v>
      </c>
      <c r="I33" s="2">
        <f t="shared" si="10"/>
        <v>26.317777955365731</v>
      </c>
      <c r="J33" s="2">
        <f t="shared" si="10"/>
        <v>8.4490027901609874</v>
      </c>
      <c r="K33" s="2">
        <f t="shared" si="10"/>
        <v>9.8710435111998187</v>
      </c>
      <c r="L33" s="2">
        <f t="shared" si="10"/>
        <v>2.5604439099251954</v>
      </c>
      <c r="M33" s="2">
        <f t="shared" si="10"/>
        <v>5.5808570675538425</v>
      </c>
      <c r="N33" s="2">
        <f t="shared" si="10"/>
        <v>6.0700877760099639</v>
      </c>
      <c r="O33" s="2">
        <f t="shared" si="10"/>
        <v>7.9727098632837858</v>
      </c>
      <c r="P33" s="2">
        <f t="shared" si="10"/>
        <v>129.41627188484225</v>
      </c>
      <c r="Q33" s="2">
        <f t="shared" si="10"/>
        <v>11.467100397850864</v>
      </c>
      <c r="R33" s="2">
        <f t="shared" si="10"/>
        <v>53.46258940238927</v>
      </c>
      <c r="S33" s="2">
        <f t="shared" si="10"/>
        <v>4.7458618426614221</v>
      </c>
      <c r="T33" s="2">
        <f t="shared" si="10"/>
        <v>5700.101062874598</v>
      </c>
      <c r="U33" s="2">
        <f t="shared" si="10"/>
        <v>0.32170506997370069</v>
      </c>
      <c r="V33" s="2">
        <f t="shared" si="10"/>
        <v>0.61092121869332405</v>
      </c>
      <c r="W33" s="2">
        <f t="shared" si="10"/>
        <v>28.581916064636498</v>
      </c>
      <c r="X33" s="2">
        <f t="shared" si="10"/>
        <v>20.314609568110381</v>
      </c>
      <c r="Y33" s="2">
        <f t="shared" si="10"/>
        <v>9.1913088692611403E-2</v>
      </c>
      <c r="Z33" s="2">
        <f t="shared" ref="Z33:AB33" si="11">STDEV(Z3:Z30)</f>
        <v>11.454064572809729</v>
      </c>
      <c r="AA33" s="2">
        <f t="shared" si="11"/>
        <v>8.5139560187933085</v>
      </c>
      <c r="AB33" s="2">
        <f t="shared" si="11"/>
        <v>167.45347467824666</v>
      </c>
    </row>
    <row r="34" spans="1:38" x14ac:dyDescent="0.2">
      <c r="A34" s="2" t="s">
        <v>30</v>
      </c>
      <c r="B34" s="13">
        <f t="shared" ref="B34:AB34" si="12">B33/B32*100</f>
        <v>43.246731580059489</v>
      </c>
      <c r="C34" s="13">
        <f t="shared" si="12"/>
        <v>48.12308653763656</v>
      </c>
      <c r="D34" s="14" t="e">
        <f t="shared" si="12"/>
        <v>#DIV/0!</v>
      </c>
      <c r="E34" s="14">
        <f t="shared" si="12"/>
        <v>111.77865297873014</v>
      </c>
      <c r="F34" s="13">
        <f t="shared" si="12"/>
        <v>109.09184224145747</v>
      </c>
      <c r="G34" s="15">
        <f t="shared" si="12"/>
        <v>22.731290034359493</v>
      </c>
      <c r="H34" s="14">
        <f t="shared" si="12"/>
        <v>126.19070442856946</v>
      </c>
      <c r="I34" s="15">
        <f t="shared" si="12"/>
        <v>47.453009385681007</v>
      </c>
      <c r="J34" s="17">
        <f t="shared" si="12"/>
        <v>9.1762180723985765</v>
      </c>
      <c r="K34" s="15">
        <f t="shared" si="12"/>
        <v>100.98254231406463</v>
      </c>
      <c r="L34" s="15">
        <f t="shared" si="12"/>
        <v>45.374955365762951</v>
      </c>
      <c r="M34" s="15">
        <f t="shared" si="12"/>
        <v>31.949294191680149</v>
      </c>
      <c r="N34" s="15">
        <f t="shared" si="12"/>
        <v>37.544170030545402</v>
      </c>
      <c r="O34" s="15">
        <f t="shared" si="12"/>
        <v>224.2324649048565</v>
      </c>
      <c r="P34" s="15">
        <f t="shared" si="12"/>
        <v>27.468584087140563</v>
      </c>
      <c r="Q34" s="15">
        <f t="shared" si="12"/>
        <v>65.366207479605904</v>
      </c>
      <c r="R34" s="15">
        <f t="shared" si="12"/>
        <v>116.83987693310173</v>
      </c>
      <c r="S34" s="15">
        <f t="shared" si="12"/>
        <v>73.097602505374255</v>
      </c>
      <c r="T34" s="15">
        <f t="shared" si="12"/>
        <v>119.02842145493165</v>
      </c>
      <c r="U34" s="15">
        <f t="shared" si="12"/>
        <v>63.144590180788363</v>
      </c>
      <c r="V34" s="15">
        <f t="shared" si="12"/>
        <v>23.781167973603605</v>
      </c>
      <c r="W34" s="15">
        <f t="shared" si="12"/>
        <v>31.472746074436603</v>
      </c>
      <c r="X34" s="15">
        <f t="shared" si="12"/>
        <v>163.99754004932839</v>
      </c>
      <c r="Y34" s="15">
        <f t="shared" si="12"/>
        <v>45.874625372426358</v>
      </c>
      <c r="Z34" s="15">
        <f>Z33/Z32*100</f>
        <v>44.426348253036757</v>
      </c>
      <c r="AA34" s="15">
        <f t="shared" si="12"/>
        <v>33.151268047032765</v>
      </c>
      <c r="AB34" s="15">
        <f t="shared" si="12"/>
        <v>109.53783429238304</v>
      </c>
    </row>
    <row r="39" spans="1:38" x14ac:dyDescent="0.2"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x14ac:dyDescent="0.2"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5" spans="1:38" x14ac:dyDescent="0.2">
      <c r="I45" s="9"/>
      <c r="J45" s="9"/>
    </row>
    <row r="46" spans="1:38" x14ac:dyDescent="0.2">
      <c r="I46" s="9"/>
      <c r="J46" s="9"/>
    </row>
    <row r="47" spans="1:38" x14ac:dyDescent="0.2">
      <c r="I47" s="9"/>
      <c r="J47" s="9"/>
    </row>
    <row r="48" spans="1:38" x14ac:dyDescent="0.2">
      <c r="I48" s="9"/>
      <c r="J48" s="9"/>
    </row>
    <row r="49" spans="9:10" x14ac:dyDescent="0.2">
      <c r="I49" s="9"/>
      <c r="J49" s="9"/>
    </row>
    <row r="50" spans="9:10" x14ac:dyDescent="0.2">
      <c r="I50" s="9"/>
      <c r="J50" s="9"/>
    </row>
    <row r="51" spans="9:10" x14ac:dyDescent="0.2">
      <c r="I51" s="9"/>
      <c r="J51" s="9"/>
    </row>
    <row r="52" spans="9:10" x14ac:dyDescent="0.2">
      <c r="I52" s="9"/>
      <c r="J52" s="9"/>
    </row>
    <row r="53" spans="9:10" x14ac:dyDescent="0.2">
      <c r="I53" s="9"/>
      <c r="J53" s="9"/>
    </row>
    <row r="54" spans="9:10" x14ac:dyDescent="0.2">
      <c r="I54" s="9"/>
      <c r="J54" s="9"/>
    </row>
    <row r="55" spans="9:10" x14ac:dyDescent="0.2">
      <c r="I55" s="9"/>
      <c r="J55" s="9"/>
    </row>
    <row r="56" spans="9:10" x14ac:dyDescent="0.2">
      <c r="I56" s="9"/>
      <c r="J56" s="9"/>
    </row>
    <row r="57" spans="9:10" x14ac:dyDescent="0.2">
      <c r="I57" s="9"/>
      <c r="J57" s="9"/>
    </row>
    <row r="58" spans="9:10" x14ac:dyDescent="0.2">
      <c r="I58" s="9"/>
      <c r="J58" s="9"/>
    </row>
    <row r="59" spans="9:10" x14ac:dyDescent="0.2">
      <c r="I59" s="9"/>
      <c r="J59" s="9"/>
    </row>
    <row r="60" spans="9:10" x14ac:dyDescent="0.2">
      <c r="I60" s="9"/>
      <c r="J60" s="9"/>
    </row>
    <row r="61" spans="9:10" x14ac:dyDescent="0.2">
      <c r="I61" s="9"/>
      <c r="J61" s="9"/>
    </row>
    <row r="63" spans="9:10" x14ac:dyDescent="0.2">
      <c r="I63" s="9"/>
      <c r="J63" s="9"/>
    </row>
    <row r="64" spans="9:10" x14ac:dyDescent="0.2">
      <c r="I64" s="9"/>
      <c r="J64" s="9"/>
    </row>
    <row r="65" spans="9:10" x14ac:dyDescent="0.2">
      <c r="I65" s="9"/>
      <c r="J65" s="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2.75" x14ac:dyDescent="0.2"/>
  <cols>
    <col min="1" max="1" width="13.85546875" customWidth="1"/>
  </cols>
  <sheetData>
    <row r="1" spans="1:26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t="s">
        <v>23</v>
      </c>
      <c r="X1" s="9" t="s">
        <v>24</v>
      </c>
      <c r="Y1" s="9" t="s">
        <v>25</v>
      </c>
      <c r="Z1" s="9" t="s">
        <v>26</v>
      </c>
    </row>
    <row r="2" spans="1:26" x14ac:dyDescent="0.2">
      <c r="B2" t="s">
        <v>96</v>
      </c>
      <c r="C2" t="s">
        <v>95</v>
      </c>
      <c r="D2" t="s">
        <v>98</v>
      </c>
      <c r="E2" t="s">
        <v>140</v>
      </c>
      <c r="F2" t="s">
        <v>141</v>
      </c>
      <c r="G2" t="s">
        <v>99</v>
      </c>
      <c r="H2" t="s">
        <v>100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s="9" t="s">
        <v>107</v>
      </c>
      <c r="O2" s="9" t="s">
        <v>109</v>
      </c>
      <c r="P2" s="9" t="s">
        <v>111</v>
      </c>
      <c r="Q2" s="9" t="s">
        <v>112</v>
      </c>
      <c r="R2" s="9" t="s">
        <v>113</v>
      </c>
      <c r="S2" s="9" t="s">
        <v>142</v>
      </c>
      <c r="T2" s="9" t="s">
        <v>143</v>
      </c>
      <c r="U2" s="9" t="s">
        <v>144</v>
      </c>
      <c r="V2" s="9" t="s">
        <v>119</v>
      </c>
      <c r="W2" t="s">
        <v>122</v>
      </c>
      <c r="X2" s="9" t="s">
        <v>121</v>
      </c>
      <c r="Y2" s="9" t="s">
        <v>145</v>
      </c>
      <c r="Z2" s="9" t="s">
        <v>120</v>
      </c>
    </row>
    <row r="3" spans="1:26" x14ac:dyDescent="0.2">
      <c r="A3" t="s">
        <v>86</v>
      </c>
      <c r="B3" s="5">
        <v>15</v>
      </c>
      <c r="C3" s="5">
        <v>41</v>
      </c>
      <c r="D3" s="5">
        <v>1.7</v>
      </c>
      <c r="E3" s="5">
        <v>345</v>
      </c>
      <c r="F3" s="5">
        <v>127.2</v>
      </c>
      <c r="G3" s="5">
        <v>15.94</v>
      </c>
      <c r="H3" s="5">
        <v>64.400000000000006</v>
      </c>
      <c r="I3" s="5">
        <v>1.8</v>
      </c>
      <c r="J3" s="5">
        <v>3.8</v>
      </c>
      <c r="K3" s="5">
        <v>19.5</v>
      </c>
      <c r="L3" s="5">
        <v>20.9</v>
      </c>
      <c r="M3" s="5">
        <v>2</v>
      </c>
      <c r="N3" s="5">
        <v>579</v>
      </c>
      <c r="O3" s="5">
        <v>31.5</v>
      </c>
      <c r="P3" s="5">
        <v>29</v>
      </c>
      <c r="Q3" s="5">
        <v>18.62</v>
      </c>
      <c r="R3" s="5">
        <v>6093</v>
      </c>
      <c r="S3" s="5">
        <v>0.28999999999999998</v>
      </c>
      <c r="T3" s="5">
        <v>2.4</v>
      </c>
      <c r="U3" s="5">
        <v>116</v>
      </c>
      <c r="V3" s="5">
        <v>8.75</v>
      </c>
      <c r="W3" s="5">
        <v>0.13</v>
      </c>
      <c r="X3" s="5">
        <v>9.4</v>
      </c>
      <c r="Y3" s="5">
        <v>18.5</v>
      </c>
      <c r="Z3" s="5">
        <v>180.7</v>
      </c>
    </row>
    <row r="4" spans="1:26" x14ac:dyDescent="0.2">
      <c r="A4" t="s">
        <v>67</v>
      </c>
      <c r="B4" s="5">
        <v>13</v>
      </c>
      <c r="C4" s="5">
        <v>24.3</v>
      </c>
      <c r="D4" s="5">
        <v>1.4</v>
      </c>
      <c r="E4" s="5">
        <v>0</v>
      </c>
      <c r="F4" s="5">
        <v>117.3</v>
      </c>
      <c r="G4" s="5">
        <v>0.41</v>
      </c>
      <c r="H4" s="5">
        <v>76.099999999999994</v>
      </c>
      <c r="I4" s="5">
        <v>4.3</v>
      </c>
      <c r="J4" s="5">
        <v>3.6</v>
      </c>
      <c r="K4" s="5">
        <v>17.399999999999999</v>
      </c>
      <c r="L4" s="5">
        <v>14.1</v>
      </c>
      <c r="M4" s="5">
        <v>6</v>
      </c>
      <c r="N4" s="5">
        <v>445</v>
      </c>
      <c r="O4" s="5">
        <v>7.2</v>
      </c>
      <c r="P4" s="5">
        <v>11.3</v>
      </c>
      <c r="Q4" s="5">
        <v>4.4800000000000004</v>
      </c>
      <c r="R4" s="5">
        <v>513</v>
      </c>
      <c r="S4" s="5">
        <v>0.28999999999999998</v>
      </c>
      <c r="T4" s="5">
        <v>2.15</v>
      </c>
      <c r="U4" s="5">
        <v>112</v>
      </c>
      <c r="V4" s="5">
        <v>6.87</v>
      </c>
      <c r="W4" s="5">
        <v>0.19</v>
      </c>
      <c r="X4" s="5">
        <v>19.8</v>
      </c>
      <c r="Y4" s="5">
        <v>21.6</v>
      </c>
      <c r="Z4" s="5">
        <v>93.3</v>
      </c>
    </row>
    <row r="5" spans="1:26" x14ac:dyDescent="0.2">
      <c r="A5" t="s">
        <v>68</v>
      </c>
      <c r="B5" s="5">
        <v>34</v>
      </c>
      <c r="C5" s="5">
        <v>38.1</v>
      </c>
      <c r="D5" s="5">
        <v>1</v>
      </c>
      <c r="E5" s="5">
        <v>24</v>
      </c>
      <c r="F5" s="5">
        <v>125.4</v>
      </c>
      <c r="G5" s="5">
        <v>2.86</v>
      </c>
      <c r="H5" s="5">
        <v>36.1</v>
      </c>
      <c r="I5" s="5">
        <v>45.2</v>
      </c>
      <c r="J5" s="5">
        <v>6.5</v>
      </c>
      <c r="K5" s="5">
        <v>12</v>
      </c>
      <c r="L5" s="5">
        <v>17.600000000000001</v>
      </c>
      <c r="M5" s="5">
        <v>-4</v>
      </c>
      <c r="N5" s="5">
        <v>460</v>
      </c>
      <c r="O5" s="5">
        <v>16</v>
      </c>
      <c r="P5" s="5">
        <v>32.700000000000003</v>
      </c>
      <c r="Q5" s="5">
        <v>0.76</v>
      </c>
      <c r="R5" s="5">
        <v>2671</v>
      </c>
      <c r="S5" s="5">
        <v>0.61</v>
      </c>
      <c r="T5" s="5">
        <v>2.67</v>
      </c>
      <c r="U5" s="5">
        <v>55</v>
      </c>
      <c r="V5" s="5">
        <v>0.5</v>
      </c>
      <c r="W5" s="5">
        <v>0.18</v>
      </c>
      <c r="X5" s="5">
        <v>28.1</v>
      </c>
      <c r="Y5" s="5">
        <v>49.3</v>
      </c>
      <c r="Z5" s="5">
        <v>29.1</v>
      </c>
    </row>
    <row r="6" spans="1:26" x14ac:dyDescent="0.2">
      <c r="A6" t="s">
        <v>77</v>
      </c>
      <c r="B6" s="5">
        <v>37</v>
      </c>
      <c r="C6" s="5">
        <v>4.3</v>
      </c>
      <c r="D6" s="5">
        <v>0.5</v>
      </c>
      <c r="E6" s="5">
        <v>461</v>
      </c>
      <c r="F6" s="5">
        <v>104</v>
      </c>
      <c r="G6" s="5">
        <v>6.89</v>
      </c>
      <c r="H6" s="5">
        <v>49</v>
      </c>
      <c r="I6" s="5">
        <v>6</v>
      </c>
      <c r="J6" s="5">
        <v>7.7</v>
      </c>
      <c r="K6" s="5">
        <v>10.1</v>
      </c>
      <c r="L6" s="5">
        <v>9.4</v>
      </c>
      <c r="M6" s="5">
        <v>7</v>
      </c>
      <c r="N6" s="5">
        <v>391</v>
      </c>
      <c r="O6" s="5">
        <v>26.8</v>
      </c>
      <c r="P6" s="5">
        <v>32.6</v>
      </c>
      <c r="Q6" s="5">
        <v>2.4</v>
      </c>
      <c r="R6" s="5">
        <v>3368</v>
      </c>
      <c r="S6" s="5">
        <v>0.5</v>
      </c>
      <c r="T6" s="5">
        <v>2.56</v>
      </c>
      <c r="U6" s="5">
        <v>41</v>
      </c>
      <c r="V6" s="5">
        <v>0.25</v>
      </c>
      <c r="W6" s="5">
        <v>0.21</v>
      </c>
      <c r="X6" s="5">
        <v>42.2</v>
      </c>
      <c r="Y6" s="5">
        <v>32.6</v>
      </c>
      <c r="Z6" s="5">
        <v>9.8000000000000007</v>
      </c>
    </row>
    <row r="7" spans="1:26" x14ac:dyDescent="0.2">
      <c r="A7" t="s">
        <v>79</v>
      </c>
      <c r="B7" s="5">
        <v>28</v>
      </c>
      <c r="C7" s="5">
        <v>20.2</v>
      </c>
      <c r="D7" s="5">
        <v>0.5</v>
      </c>
      <c r="E7" s="5">
        <v>196</v>
      </c>
      <c r="F7" s="5">
        <v>133.1</v>
      </c>
      <c r="G7" s="5">
        <v>6.18</v>
      </c>
      <c r="H7" s="5">
        <v>97</v>
      </c>
      <c r="I7" s="5">
        <v>18.8</v>
      </c>
      <c r="J7" s="5">
        <v>2.6</v>
      </c>
      <c r="K7" s="5">
        <v>25.7</v>
      </c>
      <c r="L7" s="5">
        <v>19.2</v>
      </c>
      <c r="M7" s="5">
        <v>30</v>
      </c>
      <c r="N7" s="5">
        <v>657</v>
      </c>
      <c r="O7" s="5">
        <v>6.8</v>
      </c>
      <c r="P7" s="5">
        <v>230.9</v>
      </c>
      <c r="Q7" s="5">
        <v>3.38</v>
      </c>
      <c r="R7" s="5">
        <v>6496</v>
      </c>
      <c r="S7" s="5">
        <v>0.17</v>
      </c>
      <c r="T7" s="5">
        <v>2.58</v>
      </c>
      <c r="U7" s="5">
        <v>65</v>
      </c>
      <c r="V7" s="5">
        <v>0</v>
      </c>
      <c r="W7" s="5">
        <v>7.0000000000000007E-2</v>
      </c>
      <c r="X7" s="5">
        <v>27.7</v>
      </c>
      <c r="Y7" s="5">
        <v>27.1</v>
      </c>
      <c r="Z7" s="5">
        <v>9.8000000000000007</v>
      </c>
    </row>
    <row r="8" spans="1:26" x14ac:dyDescent="0.2">
      <c r="A8" t="s">
        <v>69</v>
      </c>
      <c r="B8" s="5">
        <v>14</v>
      </c>
      <c r="C8" s="5">
        <v>37.700000000000003</v>
      </c>
      <c r="D8" s="5">
        <v>1.4</v>
      </c>
      <c r="E8" s="5">
        <v>8</v>
      </c>
      <c r="F8" s="5">
        <v>157.5</v>
      </c>
      <c r="G8" s="5">
        <v>1.26</v>
      </c>
      <c r="H8" s="5">
        <v>25.4</v>
      </c>
      <c r="I8" s="5">
        <v>14.7</v>
      </c>
      <c r="J8" s="5">
        <v>3.6</v>
      </c>
      <c r="K8" s="5">
        <v>14.3</v>
      </c>
      <c r="L8" s="5">
        <v>15</v>
      </c>
      <c r="M8" s="5">
        <v>-1</v>
      </c>
      <c r="N8" s="5">
        <v>308</v>
      </c>
      <c r="O8" s="5">
        <v>12.8</v>
      </c>
      <c r="P8" s="5">
        <v>8.1999999999999993</v>
      </c>
      <c r="Q8" s="5">
        <v>13.29</v>
      </c>
      <c r="R8" s="5">
        <v>18557</v>
      </c>
      <c r="S8" s="5">
        <v>0.86</v>
      </c>
      <c r="T8" s="5">
        <v>2.23</v>
      </c>
      <c r="U8" s="5">
        <v>81</v>
      </c>
      <c r="V8" s="5">
        <v>9.9499999999999993</v>
      </c>
      <c r="W8" s="5">
        <v>0.33</v>
      </c>
      <c r="X8" s="5">
        <v>19.5</v>
      </c>
      <c r="Y8" s="5">
        <v>15.4</v>
      </c>
      <c r="Z8" s="5">
        <v>96.9</v>
      </c>
    </row>
    <row r="9" spans="1:26" x14ac:dyDescent="0.2">
      <c r="A9" t="s">
        <v>70</v>
      </c>
      <c r="B9" s="5">
        <v>8</v>
      </c>
      <c r="C9" s="5">
        <v>17.600000000000001</v>
      </c>
      <c r="D9" s="5">
        <v>1.4</v>
      </c>
      <c r="E9" s="5">
        <v>0</v>
      </c>
      <c r="F9" s="5">
        <v>115</v>
      </c>
      <c r="G9" s="5">
        <v>0</v>
      </c>
      <c r="H9" s="5">
        <v>-2.2000000000000002</v>
      </c>
      <c r="I9" s="5">
        <v>2.2999999999999998</v>
      </c>
      <c r="J9" s="5">
        <v>5.8</v>
      </c>
      <c r="K9" s="5">
        <v>17.100000000000001</v>
      </c>
      <c r="L9" s="5">
        <v>23.3</v>
      </c>
      <c r="M9" s="5">
        <v>7</v>
      </c>
      <c r="N9" s="5">
        <v>791</v>
      </c>
      <c r="O9" s="5">
        <v>25.7</v>
      </c>
      <c r="P9" s="5">
        <v>3.6</v>
      </c>
      <c r="Q9" s="5">
        <v>7.31</v>
      </c>
      <c r="R9" s="5">
        <v>1314</v>
      </c>
      <c r="S9" s="5">
        <v>0.17</v>
      </c>
      <c r="T9" s="5">
        <v>3.97</v>
      </c>
      <c r="U9" s="5">
        <v>135</v>
      </c>
      <c r="V9" s="5">
        <v>3.39</v>
      </c>
      <c r="W9" s="5">
        <v>7.0000000000000007E-2</v>
      </c>
      <c r="X9" s="5">
        <v>14.1</v>
      </c>
      <c r="Y9" s="5">
        <v>17.5</v>
      </c>
      <c r="Z9" s="5">
        <v>66.400000000000006</v>
      </c>
    </row>
    <row r="10" spans="1:26" x14ac:dyDescent="0.2">
      <c r="A10" t="s">
        <v>72</v>
      </c>
      <c r="B10" s="5">
        <v>18</v>
      </c>
      <c r="C10" s="5">
        <v>54.9</v>
      </c>
      <c r="D10" s="5">
        <v>4.8</v>
      </c>
      <c r="E10" s="5">
        <v>205</v>
      </c>
      <c r="F10" s="5">
        <v>99.4</v>
      </c>
      <c r="G10" s="5">
        <v>0</v>
      </c>
      <c r="H10" s="5">
        <v>17</v>
      </c>
      <c r="I10" s="5">
        <v>30.7</v>
      </c>
      <c r="J10" s="5">
        <v>9.8000000000000007</v>
      </c>
      <c r="K10" s="5">
        <v>12.8</v>
      </c>
      <c r="L10" s="5">
        <v>26.9</v>
      </c>
      <c r="M10" s="5">
        <v>-6</v>
      </c>
      <c r="N10" s="5">
        <v>280</v>
      </c>
      <c r="O10" s="5">
        <v>25.8</v>
      </c>
      <c r="P10" s="5">
        <v>14</v>
      </c>
      <c r="Q10" s="5">
        <v>14.86</v>
      </c>
      <c r="R10" s="5">
        <v>1527</v>
      </c>
      <c r="S10" s="5">
        <v>0.47</v>
      </c>
      <c r="T10" s="5">
        <v>2.73</v>
      </c>
      <c r="U10" s="5">
        <v>63</v>
      </c>
      <c r="V10" s="5">
        <v>0.38</v>
      </c>
      <c r="W10" s="5">
        <v>0.2</v>
      </c>
      <c r="X10" s="5">
        <v>20.9</v>
      </c>
      <c r="Y10" s="5">
        <v>23.4</v>
      </c>
      <c r="Z10" s="5">
        <v>9.8000000000000007</v>
      </c>
    </row>
    <row r="11" spans="1:26" x14ac:dyDescent="0.2">
      <c r="A11" t="s">
        <v>92</v>
      </c>
      <c r="B11" s="5">
        <v>14</v>
      </c>
      <c r="C11" s="5">
        <v>68</v>
      </c>
      <c r="D11" s="5">
        <v>10.1</v>
      </c>
      <c r="E11" s="5">
        <v>0</v>
      </c>
      <c r="F11" s="5">
        <v>116.6</v>
      </c>
      <c r="G11" s="5">
        <v>0</v>
      </c>
      <c r="H11" s="5">
        <v>46.3</v>
      </c>
      <c r="I11" s="5">
        <v>9.5</v>
      </c>
      <c r="J11" s="5">
        <v>8.8000000000000007</v>
      </c>
      <c r="K11" s="5">
        <v>14.2</v>
      </c>
      <c r="L11" s="5">
        <v>33.1</v>
      </c>
      <c r="M11" s="5">
        <v>4</v>
      </c>
      <c r="N11" s="5">
        <v>506</v>
      </c>
      <c r="O11" s="5">
        <v>34.4</v>
      </c>
      <c r="P11" s="5">
        <v>76.900000000000006</v>
      </c>
      <c r="Q11" s="5">
        <v>8.65</v>
      </c>
      <c r="R11" s="5">
        <v>2504</v>
      </c>
      <c r="S11" s="5">
        <v>0.44</v>
      </c>
      <c r="T11" s="5">
        <v>2.98</v>
      </c>
      <c r="U11" s="5">
        <v>136</v>
      </c>
      <c r="V11" s="5">
        <v>10.11</v>
      </c>
      <c r="W11" s="5">
        <v>0.31</v>
      </c>
      <c r="X11" s="5">
        <v>19</v>
      </c>
      <c r="Y11" s="5">
        <v>17.2</v>
      </c>
      <c r="Z11" s="5">
        <v>9.8000000000000007</v>
      </c>
    </row>
    <row r="12" spans="1:26" x14ac:dyDescent="0.2">
      <c r="A12" t="s">
        <v>76</v>
      </c>
      <c r="B12" s="5">
        <v>13</v>
      </c>
      <c r="C12" s="5">
        <v>30.1</v>
      </c>
      <c r="D12" s="5">
        <v>1.3</v>
      </c>
      <c r="E12" s="5">
        <v>758</v>
      </c>
      <c r="F12" s="5">
        <v>130.69999999999999</v>
      </c>
      <c r="G12" s="5">
        <v>3.37</v>
      </c>
      <c r="H12" s="5">
        <v>48.1</v>
      </c>
      <c r="I12" s="5">
        <v>3.5</v>
      </c>
      <c r="J12" s="5">
        <v>4.4000000000000004</v>
      </c>
      <c r="K12" s="5">
        <v>17</v>
      </c>
      <c r="L12" s="5">
        <v>12</v>
      </c>
      <c r="M12" s="5">
        <v>1</v>
      </c>
      <c r="N12" s="5">
        <v>527</v>
      </c>
      <c r="O12" s="5">
        <v>13.4</v>
      </c>
      <c r="P12" s="5">
        <v>141.5</v>
      </c>
      <c r="Q12" s="5">
        <v>3.55</v>
      </c>
      <c r="R12" s="5">
        <v>6026</v>
      </c>
      <c r="S12" s="5">
        <v>0.17</v>
      </c>
      <c r="T12" s="5">
        <v>1.96</v>
      </c>
      <c r="U12" s="5">
        <v>100</v>
      </c>
      <c r="V12" s="5">
        <v>55.94</v>
      </c>
      <c r="W12" s="5">
        <v>0.28999999999999998</v>
      </c>
      <c r="X12" s="5">
        <v>24.4</v>
      </c>
      <c r="Y12" s="5">
        <v>19.100000000000001</v>
      </c>
      <c r="Z12" s="5">
        <v>442.3</v>
      </c>
    </row>
    <row r="13" spans="1:26" x14ac:dyDescent="0.2">
      <c r="A13" t="s">
        <v>74</v>
      </c>
      <c r="B13" s="5">
        <v>27</v>
      </c>
      <c r="C13" s="5">
        <v>30.1</v>
      </c>
      <c r="D13" s="5">
        <v>1.3</v>
      </c>
      <c r="E13" s="5">
        <v>276</v>
      </c>
      <c r="F13" s="5">
        <v>105.7</v>
      </c>
      <c r="G13" s="5">
        <v>9.7200000000000006</v>
      </c>
      <c r="H13" s="5">
        <v>66.400000000000006</v>
      </c>
      <c r="I13" s="5">
        <v>13.7</v>
      </c>
      <c r="J13" s="5">
        <v>7.5</v>
      </c>
      <c r="K13" s="5">
        <v>25.1</v>
      </c>
      <c r="L13" s="5">
        <v>13.2</v>
      </c>
      <c r="M13" s="5">
        <v>-1</v>
      </c>
      <c r="N13" s="5">
        <v>495</v>
      </c>
      <c r="O13" s="5">
        <v>13.5</v>
      </c>
      <c r="P13" s="5">
        <v>12.9</v>
      </c>
      <c r="Q13" s="5">
        <v>9.01</v>
      </c>
      <c r="R13" s="5">
        <v>495</v>
      </c>
      <c r="S13" s="5">
        <v>0.17</v>
      </c>
      <c r="T13" s="5">
        <v>3.28</v>
      </c>
      <c r="U13" s="5">
        <v>69</v>
      </c>
      <c r="V13" s="5">
        <v>0</v>
      </c>
      <c r="W13" s="5">
        <v>0.17</v>
      </c>
      <c r="X13" s="5">
        <v>55.3</v>
      </c>
      <c r="Y13" s="5">
        <v>34.6</v>
      </c>
      <c r="Z13" s="5">
        <v>9.8000000000000007</v>
      </c>
    </row>
    <row r="14" spans="1:26" x14ac:dyDescent="0.2">
      <c r="A14" t="s">
        <v>75</v>
      </c>
      <c r="B14" s="5">
        <v>27</v>
      </c>
      <c r="C14" s="5">
        <v>27.9</v>
      </c>
      <c r="D14" s="5">
        <v>0.9</v>
      </c>
      <c r="E14" s="5">
        <v>61</v>
      </c>
      <c r="F14" s="5">
        <v>199.7</v>
      </c>
      <c r="G14" s="5">
        <v>8.42</v>
      </c>
      <c r="H14" s="5">
        <v>73.099999999999994</v>
      </c>
      <c r="I14" s="5">
        <v>8.8000000000000007</v>
      </c>
      <c r="J14" s="5">
        <v>3.8</v>
      </c>
      <c r="K14" s="5">
        <v>15</v>
      </c>
      <c r="L14" s="5">
        <v>8.8000000000000007</v>
      </c>
      <c r="M14" s="5">
        <v>2</v>
      </c>
      <c r="N14" s="5">
        <v>468</v>
      </c>
      <c r="O14" s="5">
        <v>14.3</v>
      </c>
      <c r="P14" s="5">
        <v>124</v>
      </c>
      <c r="Q14" s="5">
        <v>7.49</v>
      </c>
      <c r="R14" s="5">
        <v>3369</v>
      </c>
      <c r="S14" s="5">
        <v>0.23</v>
      </c>
      <c r="T14" s="5">
        <v>1.57</v>
      </c>
      <c r="U14" s="5">
        <v>125</v>
      </c>
      <c r="V14" s="5">
        <v>17.84</v>
      </c>
      <c r="W14" s="5">
        <v>0.25</v>
      </c>
      <c r="X14" s="5">
        <v>52.9</v>
      </c>
      <c r="Y14" s="5">
        <v>27.2</v>
      </c>
      <c r="Z14" s="5">
        <v>9.8000000000000007</v>
      </c>
    </row>
    <row r="15" spans="1:26" x14ac:dyDescent="0.2">
      <c r="A15" t="s">
        <v>85</v>
      </c>
      <c r="B15" s="5">
        <v>13</v>
      </c>
      <c r="C15" s="5">
        <v>12.1</v>
      </c>
      <c r="D15" s="5">
        <v>10.9</v>
      </c>
      <c r="E15" s="5">
        <v>2</v>
      </c>
      <c r="F15" s="5">
        <v>129.6</v>
      </c>
      <c r="G15" s="5">
        <v>0.01</v>
      </c>
      <c r="H15" s="5">
        <v>29.4</v>
      </c>
      <c r="I15" s="5">
        <v>2</v>
      </c>
      <c r="J15" s="5">
        <v>1.7</v>
      </c>
      <c r="K15" s="5">
        <v>24.2</v>
      </c>
      <c r="L15" s="5">
        <v>10.6</v>
      </c>
      <c r="M15" s="5">
        <v>3</v>
      </c>
      <c r="N15" s="5">
        <v>549</v>
      </c>
      <c r="O15" s="5">
        <v>4.7</v>
      </c>
      <c r="P15" s="5">
        <v>0.5</v>
      </c>
      <c r="Q15" s="5">
        <v>2.61</v>
      </c>
      <c r="R15" s="5">
        <v>1484</v>
      </c>
      <c r="S15" s="5">
        <v>0.17</v>
      </c>
      <c r="T15" s="5">
        <v>3.28</v>
      </c>
      <c r="U15" s="5">
        <v>109</v>
      </c>
      <c r="V15" s="5">
        <v>17.73</v>
      </c>
      <c r="W15" s="5">
        <v>0.23</v>
      </c>
      <c r="X15" s="5">
        <v>11.7</v>
      </c>
      <c r="Y15" s="5">
        <v>15</v>
      </c>
      <c r="Z15" s="5">
        <v>9.8000000000000007</v>
      </c>
    </row>
    <row r="16" spans="1:26" x14ac:dyDescent="0.2">
      <c r="A16" t="s">
        <v>73</v>
      </c>
      <c r="B16" s="5">
        <v>13</v>
      </c>
      <c r="C16" s="5">
        <v>12.2</v>
      </c>
      <c r="D16" s="5">
        <v>2.2999999999999998</v>
      </c>
      <c r="E16" s="5">
        <v>64</v>
      </c>
      <c r="F16" s="5">
        <v>196.4</v>
      </c>
      <c r="G16" s="5">
        <v>1.1299999999999999</v>
      </c>
      <c r="H16" s="5">
        <v>85</v>
      </c>
      <c r="I16" s="5">
        <v>5.5</v>
      </c>
      <c r="J16" s="5">
        <v>5.4</v>
      </c>
      <c r="K16" s="5">
        <v>9</v>
      </c>
      <c r="L16" s="5">
        <v>19.899999999999999</v>
      </c>
      <c r="M16" s="5">
        <v>2</v>
      </c>
      <c r="N16" s="5">
        <v>585</v>
      </c>
      <c r="O16" s="5">
        <v>7.1</v>
      </c>
      <c r="P16" s="5">
        <v>13.2</v>
      </c>
      <c r="Q16" s="5">
        <v>1.1599999999999999</v>
      </c>
      <c r="R16" s="5">
        <v>869</v>
      </c>
      <c r="S16" s="5">
        <v>0.17</v>
      </c>
      <c r="T16" s="5">
        <v>2.37</v>
      </c>
      <c r="U16" s="5">
        <v>102</v>
      </c>
      <c r="V16" s="5">
        <v>1.34</v>
      </c>
      <c r="W16" s="5">
        <v>0.08</v>
      </c>
      <c r="X16" s="5">
        <v>30.8</v>
      </c>
      <c r="Y16" s="5">
        <v>30.3</v>
      </c>
      <c r="Z16" s="5">
        <v>9.8000000000000007</v>
      </c>
    </row>
    <row r="17" spans="1:26" x14ac:dyDescent="0.2">
      <c r="A17" t="s">
        <v>81</v>
      </c>
      <c r="B17" s="5">
        <v>12</v>
      </c>
      <c r="C17" s="5">
        <v>36.700000000000003</v>
      </c>
      <c r="D17" s="5">
        <v>2.1</v>
      </c>
      <c r="E17" s="5">
        <v>90</v>
      </c>
      <c r="F17" s="5">
        <v>128.4</v>
      </c>
      <c r="G17" s="5">
        <v>0.02</v>
      </c>
      <c r="H17" s="5">
        <v>80.3</v>
      </c>
      <c r="I17" s="5">
        <v>6.9</v>
      </c>
      <c r="J17" s="5">
        <v>8.6</v>
      </c>
      <c r="K17" s="5">
        <v>13.3</v>
      </c>
      <c r="L17" s="5">
        <v>12.8</v>
      </c>
      <c r="M17" s="5">
        <v>7</v>
      </c>
      <c r="N17" s="5">
        <v>445</v>
      </c>
      <c r="O17" s="5">
        <v>21.4</v>
      </c>
      <c r="P17" s="5">
        <v>10.7</v>
      </c>
      <c r="Q17" s="5">
        <v>5.51</v>
      </c>
      <c r="R17" s="5">
        <v>748</v>
      </c>
      <c r="S17" s="5">
        <v>0.26</v>
      </c>
      <c r="T17" s="5">
        <v>1.64</v>
      </c>
      <c r="U17" s="5">
        <v>49</v>
      </c>
      <c r="V17" s="5">
        <v>2</v>
      </c>
      <c r="W17" s="5">
        <v>0.18</v>
      </c>
      <c r="X17" s="5">
        <v>26.7</v>
      </c>
      <c r="Y17" s="5">
        <v>32.5</v>
      </c>
      <c r="Z17" s="5">
        <v>36.700000000000003</v>
      </c>
    </row>
    <row r="18" spans="1:26" x14ac:dyDescent="0.2">
      <c r="A18" t="s">
        <v>82</v>
      </c>
      <c r="B18" s="5">
        <v>18</v>
      </c>
      <c r="C18" s="5">
        <v>32.6</v>
      </c>
      <c r="D18" s="5">
        <v>0.6</v>
      </c>
      <c r="E18" s="5">
        <v>70</v>
      </c>
      <c r="F18" s="5">
        <v>137.9</v>
      </c>
      <c r="G18" s="5">
        <v>2.67</v>
      </c>
      <c r="H18" s="5">
        <v>97.5</v>
      </c>
      <c r="I18" s="5">
        <v>2.8</v>
      </c>
      <c r="J18" s="5">
        <v>4.3</v>
      </c>
      <c r="K18" s="5">
        <v>17</v>
      </c>
      <c r="L18" s="5">
        <v>20.3</v>
      </c>
      <c r="M18" s="5">
        <v>4</v>
      </c>
      <c r="N18" s="5">
        <v>652</v>
      </c>
      <c r="O18" s="5">
        <v>3.1</v>
      </c>
      <c r="P18" s="5">
        <v>1.2</v>
      </c>
      <c r="Q18" s="5">
        <v>3.14</v>
      </c>
      <c r="R18" s="5">
        <v>25023</v>
      </c>
      <c r="S18" s="5">
        <v>0.17</v>
      </c>
      <c r="T18" s="5">
        <v>2.35</v>
      </c>
      <c r="U18" s="5">
        <v>110</v>
      </c>
      <c r="V18" s="5">
        <v>2.67</v>
      </c>
      <c r="W18" s="5">
        <v>0.35</v>
      </c>
      <c r="X18" s="5">
        <v>18</v>
      </c>
      <c r="Y18" s="5">
        <v>18.399999999999999</v>
      </c>
      <c r="Z18" s="5">
        <v>9.8000000000000007</v>
      </c>
    </row>
    <row r="19" spans="1:26" x14ac:dyDescent="0.2">
      <c r="A19" t="s">
        <v>80</v>
      </c>
      <c r="B19" s="5">
        <v>12</v>
      </c>
      <c r="C19" s="5">
        <v>53.6</v>
      </c>
      <c r="D19" s="5">
        <v>2.8</v>
      </c>
      <c r="E19" s="5">
        <v>1</v>
      </c>
      <c r="F19" s="5">
        <v>142.1</v>
      </c>
      <c r="G19" s="5">
        <v>0.01</v>
      </c>
      <c r="H19" s="5">
        <v>56.4</v>
      </c>
      <c r="I19" s="5">
        <v>2.2000000000000002</v>
      </c>
      <c r="J19" s="5">
        <v>12.2</v>
      </c>
      <c r="K19" s="5">
        <v>15.4</v>
      </c>
      <c r="L19" s="5">
        <v>19.3</v>
      </c>
      <c r="M19" s="5">
        <v>1</v>
      </c>
      <c r="N19" s="5">
        <v>323</v>
      </c>
      <c r="O19" s="5">
        <v>35.700000000000003</v>
      </c>
      <c r="P19" s="5">
        <v>27.4</v>
      </c>
      <c r="Q19" s="5">
        <v>10.63</v>
      </c>
      <c r="R19" s="5">
        <v>1119</v>
      </c>
      <c r="S19" s="5">
        <v>0.26</v>
      </c>
      <c r="T19" s="5">
        <v>2.99</v>
      </c>
      <c r="U19" s="5">
        <v>65</v>
      </c>
      <c r="V19" s="5">
        <v>1.33</v>
      </c>
      <c r="W19" s="5">
        <v>0.18</v>
      </c>
      <c r="X19" s="5">
        <v>28.5</v>
      </c>
      <c r="Y19" s="5">
        <v>36.200000000000003</v>
      </c>
      <c r="Z19" s="5">
        <v>28.7</v>
      </c>
    </row>
    <row r="20" spans="1:26" x14ac:dyDescent="0.2">
      <c r="A20" t="s">
        <v>84</v>
      </c>
      <c r="B20" s="5">
        <v>13</v>
      </c>
      <c r="C20" s="5">
        <v>4.3</v>
      </c>
      <c r="D20" s="5">
        <v>1.4</v>
      </c>
      <c r="E20" s="5">
        <v>0</v>
      </c>
      <c r="F20" s="5">
        <v>107</v>
      </c>
      <c r="G20" s="5">
        <v>12.74</v>
      </c>
      <c r="H20" s="5">
        <v>101</v>
      </c>
      <c r="I20" s="5">
        <v>18.399999999999999</v>
      </c>
      <c r="J20" s="5">
        <v>3.3</v>
      </c>
      <c r="K20" s="5">
        <v>29.7</v>
      </c>
      <c r="L20" s="5">
        <v>10.3</v>
      </c>
      <c r="M20" s="5">
        <v>27</v>
      </c>
      <c r="N20" s="5">
        <v>590</v>
      </c>
      <c r="O20" s="5">
        <v>2.8</v>
      </c>
      <c r="P20" s="5">
        <v>0.1</v>
      </c>
      <c r="Q20" s="5">
        <v>0.32</v>
      </c>
      <c r="R20" s="5">
        <v>2630</v>
      </c>
      <c r="S20" s="5">
        <v>0.17</v>
      </c>
      <c r="T20" s="5">
        <v>2.87</v>
      </c>
      <c r="U20" s="5">
        <v>76</v>
      </c>
      <c r="V20" s="5">
        <v>0</v>
      </c>
      <c r="W20" s="5">
        <v>0.06</v>
      </c>
      <c r="X20" s="5">
        <v>14.8</v>
      </c>
      <c r="Y20" s="5">
        <v>23.1</v>
      </c>
      <c r="Z20" s="5">
        <v>9.8000000000000007</v>
      </c>
    </row>
    <row r="21" spans="1:26" x14ac:dyDescent="0.2">
      <c r="A21" t="s">
        <v>71</v>
      </c>
      <c r="B21" s="5">
        <v>15</v>
      </c>
      <c r="C21" s="5">
        <v>32.799999999999997</v>
      </c>
      <c r="D21" s="5">
        <v>1.8</v>
      </c>
      <c r="E21" s="5">
        <v>503</v>
      </c>
      <c r="F21" s="5">
        <v>125.4</v>
      </c>
      <c r="G21" s="5">
        <v>1.22</v>
      </c>
      <c r="H21" s="5">
        <v>61.5</v>
      </c>
      <c r="I21" s="5">
        <v>4.7</v>
      </c>
      <c r="J21" s="5">
        <v>2.8</v>
      </c>
      <c r="K21" s="5">
        <v>26.1</v>
      </c>
      <c r="L21" s="5">
        <v>16.399999999999999</v>
      </c>
      <c r="M21" s="5">
        <v>-3</v>
      </c>
      <c r="N21" s="5">
        <v>619</v>
      </c>
      <c r="O21" s="5">
        <v>12.1</v>
      </c>
      <c r="P21" s="5">
        <v>31.2</v>
      </c>
      <c r="Q21" s="5">
        <v>5.76</v>
      </c>
      <c r="R21" s="5">
        <v>7683</v>
      </c>
      <c r="S21" s="5">
        <v>0.17</v>
      </c>
      <c r="T21" s="5">
        <v>2.11</v>
      </c>
      <c r="U21" s="5">
        <v>127</v>
      </c>
      <c r="V21" s="5">
        <v>82.65</v>
      </c>
      <c r="W21" s="5">
        <v>0.41</v>
      </c>
      <c r="X21" s="5">
        <v>8</v>
      </c>
      <c r="Y21" s="5">
        <v>19.600000000000001</v>
      </c>
      <c r="Z21" s="5">
        <v>490.6</v>
      </c>
    </row>
    <row r="22" spans="1:26" x14ac:dyDescent="0.2">
      <c r="A22" t="s">
        <v>87</v>
      </c>
      <c r="B22" s="5">
        <v>20</v>
      </c>
      <c r="C22" s="5">
        <v>34</v>
      </c>
      <c r="D22" s="5">
        <v>1.7</v>
      </c>
      <c r="E22" s="5">
        <v>0</v>
      </c>
      <c r="F22" s="5">
        <v>121.6</v>
      </c>
      <c r="G22" s="5">
        <v>1.08</v>
      </c>
      <c r="H22" s="5">
        <v>30.6</v>
      </c>
      <c r="I22" s="5">
        <v>20.9</v>
      </c>
      <c r="J22" s="5">
        <v>6.5</v>
      </c>
      <c r="K22" s="5">
        <v>14.2</v>
      </c>
      <c r="L22" s="5">
        <v>18.3</v>
      </c>
      <c r="M22" s="5">
        <v>3</v>
      </c>
      <c r="N22" s="5">
        <v>317</v>
      </c>
      <c r="O22" s="5">
        <v>10.9</v>
      </c>
      <c r="P22" s="5">
        <v>56</v>
      </c>
      <c r="Q22" s="5">
        <v>4.51</v>
      </c>
      <c r="R22" s="5">
        <v>6736</v>
      </c>
      <c r="S22" s="5">
        <v>0.95</v>
      </c>
      <c r="T22" s="5">
        <v>2.59</v>
      </c>
      <c r="U22" s="5">
        <v>41</v>
      </c>
      <c r="V22" s="5">
        <v>53.82</v>
      </c>
      <c r="W22" s="5">
        <v>0.25</v>
      </c>
      <c r="X22" s="5">
        <v>26.5</v>
      </c>
      <c r="Y22" s="5">
        <v>26.7</v>
      </c>
      <c r="Z22" s="5">
        <v>9.8000000000000007</v>
      </c>
    </row>
    <row r="23" spans="1:26" x14ac:dyDescent="0.2">
      <c r="A23" t="s">
        <v>88</v>
      </c>
      <c r="B23" s="5">
        <v>21</v>
      </c>
      <c r="C23" s="5">
        <v>31.5</v>
      </c>
      <c r="D23" s="5">
        <v>1.2</v>
      </c>
      <c r="E23" s="5">
        <v>180</v>
      </c>
      <c r="F23" s="5">
        <v>121.6</v>
      </c>
      <c r="G23" s="5">
        <v>4.1100000000000003</v>
      </c>
      <c r="H23" s="5">
        <v>79.2</v>
      </c>
      <c r="I23" s="5">
        <v>5.7</v>
      </c>
      <c r="J23" s="5">
        <v>6</v>
      </c>
      <c r="K23" s="5">
        <v>23.8</v>
      </c>
      <c r="L23" s="5">
        <v>15.9</v>
      </c>
      <c r="M23" s="5">
        <v>5</v>
      </c>
      <c r="N23" s="5">
        <v>453</v>
      </c>
      <c r="O23" s="5">
        <v>24.6</v>
      </c>
      <c r="P23" s="5">
        <v>80</v>
      </c>
      <c r="Q23" s="5">
        <v>5.48</v>
      </c>
      <c r="R23" s="5">
        <v>6191</v>
      </c>
      <c r="S23" s="5">
        <v>0.19</v>
      </c>
      <c r="T23" s="5">
        <v>2.16</v>
      </c>
      <c r="U23" s="5">
        <v>88</v>
      </c>
      <c r="V23" s="5">
        <v>2.86</v>
      </c>
      <c r="W23" s="5">
        <v>7.0000000000000007E-2</v>
      </c>
      <c r="X23" s="5">
        <v>38</v>
      </c>
      <c r="Y23" s="5">
        <v>25.3</v>
      </c>
      <c r="Z23" s="5">
        <v>9.8000000000000007</v>
      </c>
    </row>
    <row r="24" spans="1:26" x14ac:dyDescent="0.2">
      <c r="A24" t="s">
        <v>89</v>
      </c>
      <c r="B24" s="5">
        <v>23</v>
      </c>
      <c r="C24" s="5">
        <v>31.5</v>
      </c>
      <c r="D24" s="5">
        <v>1.7</v>
      </c>
      <c r="E24" s="5">
        <v>196</v>
      </c>
      <c r="F24" s="5">
        <v>61.7</v>
      </c>
      <c r="G24" s="5">
        <v>7.66</v>
      </c>
      <c r="H24" s="5">
        <v>22.7</v>
      </c>
      <c r="I24" s="5">
        <v>12.8</v>
      </c>
      <c r="J24" s="5">
        <v>8</v>
      </c>
      <c r="K24" s="5">
        <v>26.4</v>
      </c>
      <c r="L24" s="5">
        <v>21.8</v>
      </c>
      <c r="M24" s="5">
        <v>1</v>
      </c>
      <c r="N24" s="5">
        <v>251</v>
      </c>
      <c r="O24" s="5">
        <v>22.8</v>
      </c>
      <c r="P24" s="5">
        <v>27.5</v>
      </c>
      <c r="Q24" s="5">
        <v>2.1</v>
      </c>
      <c r="R24" s="5">
        <v>1039</v>
      </c>
      <c r="S24" s="5">
        <v>1.1599999999999999</v>
      </c>
      <c r="T24" s="5">
        <v>1.97</v>
      </c>
      <c r="U24" s="5">
        <v>71</v>
      </c>
      <c r="V24" s="5">
        <v>4.99</v>
      </c>
      <c r="W24" s="5">
        <v>0.2</v>
      </c>
      <c r="X24" s="5">
        <v>22.6</v>
      </c>
      <c r="Y24" s="5">
        <v>43.2</v>
      </c>
      <c r="Z24" s="5">
        <v>207.1</v>
      </c>
    </row>
    <row r="25" spans="1:26" x14ac:dyDescent="0.2">
      <c r="A25" t="s">
        <v>91</v>
      </c>
      <c r="B25" s="5">
        <v>30</v>
      </c>
      <c r="C25" s="5">
        <v>44</v>
      </c>
      <c r="D25" s="5">
        <v>1.1000000000000001</v>
      </c>
      <c r="E25" s="5">
        <v>0</v>
      </c>
      <c r="F25" s="5">
        <v>142.1</v>
      </c>
      <c r="G25" s="5">
        <v>4.5</v>
      </c>
      <c r="H25" s="5">
        <v>60.2</v>
      </c>
      <c r="I25" s="5">
        <v>11.4</v>
      </c>
      <c r="J25" s="5">
        <v>6.8</v>
      </c>
      <c r="K25" s="5">
        <v>16</v>
      </c>
      <c r="L25" s="5">
        <v>11.9</v>
      </c>
      <c r="M25" s="5">
        <v>-3</v>
      </c>
      <c r="N25" s="5">
        <v>306</v>
      </c>
      <c r="O25" s="5">
        <v>10.4</v>
      </c>
      <c r="P25" s="5">
        <v>39.1</v>
      </c>
      <c r="Q25" s="5">
        <v>8.5299999999999994</v>
      </c>
      <c r="R25" s="5">
        <v>951</v>
      </c>
      <c r="S25" s="5">
        <v>0.54</v>
      </c>
      <c r="T25" s="5">
        <v>1.72</v>
      </c>
      <c r="U25" s="5">
        <v>50</v>
      </c>
      <c r="V25" s="5">
        <v>1.33</v>
      </c>
      <c r="W25" s="5">
        <v>0.2</v>
      </c>
      <c r="X25" s="5">
        <v>34</v>
      </c>
      <c r="Y25" s="5">
        <v>20.5</v>
      </c>
      <c r="Z25" s="5">
        <v>9.8000000000000007</v>
      </c>
    </row>
    <row r="26" spans="1:26" x14ac:dyDescent="0.2">
      <c r="A26" t="s">
        <v>90</v>
      </c>
      <c r="B26" s="5">
        <v>38</v>
      </c>
      <c r="C26" s="5">
        <v>60</v>
      </c>
      <c r="D26" s="5">
        <v>0.5</v>
      </c>
      <c r="E26" s="5">
        <v>1</v>
      </c>
      <c r="F26" s="5">
        <v>169.9</v>
      </c>
      <c r="G26" s="5">
        <v>18.940000000000001</v>
      </c>
      <c r="H26" s="5">
        <v>51.2</v>
      </c>
      <c r="I26" s="5">
        <v>5.3</v>
      </c>
      <c r="J26" s="5">
        <v>7.1</v>
      </c>
      <c r="K26" s="5">
        <v>13.8</v>
      </c>
      <c r="L26" s="5">
        <v>12.5</v>
      </c>
      <c r="M26" s="5">
        <v>4</v>
      </c>
      <c r="N26" s="5">
        <v>362</v>
      </c>
      <c r="O26" s="5">
        <v>20.8</v>
      </c>
      <c r="P26" s="5">
        <v>6.8</v>
      </c>
      <c r="Q26" s="5">
        <v>7.32</v>
      </c>
      <c r="R26" s="5">
        <v>4113</v>
      </c>
      <c r="S26" s="5">
        <v>1.17</v>
      </c>
      <c r="T26" s="5">
        <v>3.85</v>
      </c>
      <c r="U26" s="5">
        <v>105</v>
      </c>
      <c r="V26" s="5">
        <v>0</v>
      </c>
      <c r="W26" s="5">
        <v>0.34</v>
      </c>
      <c r="X26" s="5">
        <v>20.6</v>
      </c>
      <c r="Y26" s="5">
        <v>19.600000000000001</v>
      </c>
      <c r="Z26" s="5">
        <v>9.8000000000000007</v>
      </c>
    </row>
    <row r="27" spans="1:26" x14ac:dyDescent="0.2">
      <c r="A27" t="s">
        <v>93</v>
      </c>
      <c r="B27" s="5">
        <v>14</v>
      </c>
      <c r="C27" s="5">
        <v>64.7</v>
      </c>
      <c r="D27" s="5">
        <v>9</v>
      </c>
      <c r="E27" s="5">
        <v>138</v>
      </c>
      <c r="F27" s="5">
        <v>105.3</v>
      </c>
      <c r="G27" s="5">
        <v>0.67</v>
      </c>
      <c r="H27" s="5">
        <v>29.4</v>
      </c>
      <c r="I27" s="5">
        <v>2.7</v>
      </c>
      <c r="J27" s="5">
        <v>4.3</v>
      </c>
      <c r="K27" s="5">
        <v>13.8</v>
      </c>
      <c r="L27" s="5">
        <v>22.2</v>
      </c>
      <c r="M27" s="5">
        <v>0</v>
      </c>
      <c r="N27" s="5">
        <v>450</v>
      </c>
      <c r="O27" s="5">
        <v>51.1</v>
      </c>
      <c r="P27" s="5">
        <v>9.6</v>
      </c>
      <c r="Q27" s="5">
        <v>15.76</v>
      </c>
      <c r="R27" s="5">
        <v>1030</v>
      </c>
      <c r="S27" s="5">
        <v>0.38</v>
      </c>
      <c r="T27" s="5">
        <v>2.4</v>
      </c>
      <c r="U27" s="5">
        <v>128</v>
      </c>
      <c r="V27" s="5">
        <v>4.32</v>
      </c>
      <c r="W27" s="5">
        <v>0.16</v>
      </c>
      <c r="X27" s="5">
        <v>23.7</v>
      </c>
      <c r="Y27" s="5">
        <v>17.7</v>
      </c>
      <c r="Z27" s="5">
        <v>9.8000000000000007</v>
      </c>
    </row>
    <row r="28" spans="1:26" x14ac:dyDescent="0.2">
      <c r="A28" t="s">
        <v>83</v>
      </c>
      <c r="B28" s="5">
        <v>21</v>
      </c>
      <c r="C28" s="5">
        <v>23.1</v>
      </c>
      <c r="D28" s="5">
        <v>2</v>
      </c>
      <c r="E28" s="5">
        <v>626</v>
      </c>
      <c r="F28" s="5">
        <v>171.6</v>
      </c>
      <c r="G28" s="5">
        <v>2.37</v>
      </c>
      <c r="H28" s="5">
        <v>49.7</v>
      </c>
      <c r="I28" s="5">
        <v>3.2</v>
      </c>
      <c r="J28" s="5">
        <v>7.6</v>
      </c>
      <c r="K28" s="5">
        <v>10.1</v>
      </c>
      <c r="L28" s="5">
        <v>8.6999999999999993</v>
      </c>
      <c r="M28" s="5">
        <v>0</v>
      </c>
      <c r="N28" s="5">
        <v>402</v>
      </c>
      <c r="O28" s="5">
        <v>15.5</v>
      </c>
      <c r="P28" s="5">
        <v>85</v>
      </c>
      <c r="Q28" s="5">
        <v>2.4500000000000002</v>
      </c>
      <c r="R28" s="5">
        <v>13616</v>
      </c>
      <c r="S28" s="5">
        <v>0.71</v>
      </c>
      <c r="T28" s="5">
        <v>2.61</v>
      </c>
      <c r="U28" s="5">
        <v>70</v>
      </c>
      <c r="V28" s="5">
        <v>2.5</v>
      </c>
      <c r="W28" s="5">
        <v>0.18</v>
      </c>
      <c r="X28" s="5">
        <v>28.2</v>
      </c>
      <c r="Y28" s="5">
        <v>33.5</v>
      </c>
      <c r="Z28" s="5">
        <v>9.8000000000000007</v>
      </c>
    </row>
    <row r="29" spans="1:26" x14ac:dyDescent="0.2">
      <c r="A29" t="s">
        <v>94</v>
      </c>
      <c r="B29" s="5">
        <v>9</v>
      </c>
      <c r="C29" s="5">
        <v>12.9</v>
      </c>
      <c r="D29" s="5">
        <v>1.6</v>
      </c>
      <c r="E29" s="5">
        <v>0</v>
      </c>
      <c r="F29" s="5">
        <v>159</v>
      </c>
      <c r="G29" s="5">
        <v>3.25</v>
      </c>
      <c r="H29" s="5">
        <v>42.9</v>
      </c>
      <c r="I29" s="5">
        <v>6.9</v>
      </c>
      <c r="J29" s="5">
        <v>2.2999999999999998</v>
      </c>
      <c r="K29" s="5">
        <v>18.2</v>
      </c>
      <c r="L29" s="5">
        <v>8.8000000000000007</v>
      </c>
      <c r="M29" s="5">
        <v>-6</v>
      </c>
      <c r="N29" s="5">
        <v>477</v>
      </c>
      <c r="O29" s="5">
        <v>4.5999999999999996</v>
      </c>
      <c r="P29" s="5">
        <v>110.7</v>
      </c>
      <c r="Q29" s="5">
        <v>3.41</v>
      </c>
      <c r="R29" s="5">
        <v>4803</v>
      </c>
      <c r="S29" s="5">
        <v>0.2</v>
      </c>
      <c r="T29" s="5">
        <v>2.4500000000000002</v>
      </c>
      <c r="U29" s="5">
        <v>106</v>
      </c>
      <c r="V29" s="5">
        <v>25.69</v>
      </c>
      <c r="W29" s="5">
        <v>0.13</v>
      </c>
      <c r="X29" s="5">
        <v>21.2</v>
      </c>
      <c r="Y29" s="5">
        <v>24.1</v>
      </c>
      <c r="Z29" s="5">
        <v>9.8000000000000007</v>
      </c>
    </row>
    <row r="30" spans="1:26" x14ac:dyDescent="0.2">
      <c r="A30" t="s">
        <v>78</v>
      </c>
      <c r="B30" s="5">
        <v>19</v>
      </c>
      <c r="C30" s="5">
        <v>32.700000000000003</v>
      </c>
      <c r="D30" s="5">
        <v>1.8</v>
      </c>
      <c r="E30" s="5">
        <v>150</v>
      </c>
      <c r="F30" s="5">
        <v>169.3</v>
      </c>
      <c r="G30" s="5">
        <v>24.58</v>
      </c>
      <c r="H30" s="5">
        <v>79.2</v>
      </c>
      <c r="I30" s="5">
        <v>3</v>
      </c>
      <c r="J30" s="5">
        <v>3.2</v>
      </c>
      <c r="K30" s="5">
        <v>17.899999999999999</v>
      </c>
      <c r="L30" s="5">
        <v>9.5</v>
      </c>
      <c r="M30" s="5">
        <v>-2</v>
      </c>
      <c r="N30" s="5">
        <v>504</v>
      </c>
      <c r="O30" s="5">
        <v>15.4</v>
      </c>
      <c r="P30" s="5">
        <v>64.599999999999994</v>
      </c>
      <c r="Q30" s="5">
        <v>9.3000000000000007</v>
      </c>
      <c r="R30" s="5">
        <v>3120</v>
      </c>
      <c r="S30" s="5">
        <v>0.17</v>
      </c>
      <c r="T30" s="5">
        <v>3.49</v>
      </c>
      <c r="U30" s="5">
        <v>98</v>
      </c>
      <c r="V30" s="5">
        <v>29.63</v>
      </c>
      <c r="W30" s="5">
        <v>0.19</v>
      </c>
      <c r="X30" s="5">
        <v>35.299999999999997</v>
      </c>
      <c r="Y30" s="5">
        <v>29.9</v>
      </c>
      <c r="Z30" s="5">
        <v>9.8000000000000007</v>
      </c>
    </row>
    <row r="31" spans="1:26" x14ac:dyDescent="0.2">
      <c r="A31" s="2" t="s">
        <v>114</v>
      </c>
      <c r="B31" s="2">
        <f t="shared" ref="B31" si="0">AVERAGE(B3:B30)</f>
        <v>19.25</v>
      </c>
      <c r="C31" s="2">
        <f t="shared" ref="C31:Z31" si="1">AVERAGE(C3:C30)</f>
        <v>32.603571428571435</v>
      </c>
      <c r="D31" s="2">
        <f t="shared" si="1"/>
        <v>2.4571428571428569</v>
      </c>
      <c r="E31" s="2">
        <f t="shared" si="1"/>
        <v>155.53571428571428</v>
      </c>
      <c r="F31" s="2">
        <f t="shared" si="1"/>
        <v>132.875</v>
      </c>
      <c r="G31" s="2">
        <f t="shared" si="1"/>
        <v>5.0003571428571423</v>
      </c>
      <c r="H31" s="2">
        <f t="shared" si="1"/>
        <v>55.460714285714296</v>
      </c>
      <c r="I31" s="2">
        <f t="shared" si="1"/>
        <v>9.7750000000000004</v>
      </c>
      <c r="J31" s="2">
        <f t="shared" si="1"/>
        <v>5.6428571428571432</v>
      </c>
      <c r="K31" s="2">
        <f t="shared" si="1"/>
        <v>17.467857142857142</v>
      </c>
      <c r="L31" s="2">
        <f t="shared" si="1"/>
        <v>16.167857142857141</v>
      </c>
      <c r="M31" s="2">
        <f t="shared" si="1"/>
        <v>3.2142857142857144</v>
      </c>
      <c r="N31" s="2">
        <f t="shared" si="1"/>
        <v>471.14285714285717</v>
      </c>
      <c r="O31" s="2">
        <f t="shared" si="1"/>
        <v>17.542857142857144</v>
      </c>
      <c r="P31" s="2">
        <f t="shared" si="1"/>
        <v>45.75714285714286</v>
      </c>
      <c r="Q31" s="2">
        <f t="shared" si="1"/>
        <v>6.4924999999999988</v>
      </c>
      <c r="R31" s="2">
        <f t="shared" si="1"/>
        <v>4788.8571428571431</v>
      </c>
      <c r="S31" s="2">
        <f t="shared" si="1"/>
        <v>0.4003571428571428</v>
      </c>
      <c r="T31" s="2">
        <f t="shared" si="1"/>
        <v>2.5689285714285712</v>
      </c>
      <c r="U31" s="2">
        <f t="shared" si="1"/>
        <v>89.035714285714292</v>
      </c>
      <c r="V31" s="2">
        <f t="shared" si="1"/>
        <v>12.387142857142859</v>
      </c>
      <c r="W31" s="2">
        <f t="shared" si="1"/>
        <v>0.2003571428571429</v>
      </c>
      <c r="X31" s="2">
        <f t="shared" si="1"/>
        <v>25.782142857142862</v>
      </c>
      <c r="Y31" s="2">
        <f t="shared" si="1"/>
        <v>25.68214285714286</v>
      </c>
      <c r="Z31" s="2">
        <f t="shared" si="1"/>
        <v>66.007142857142838</v>
      </c>
    </row>
    <row r="32" spans="1:26" x14ac:dyDescent="0.2">
      <c r="A32" s="2" t="s">
        <v>115</v>
      </c>
      <c r="B32" s="2">
        <f t="shared" ref="B32" si="2">ABS(B31)</f>
        <v>19.25</v>
      </c>
      <c r="C32" s="2">
        <f t="shared" ref="C32:Z32" si="3">ABS(C31)</f>
        <v>32.603571428571435</v>
      </c>
      <c r="D32" s="2">
        <f t="shared" si="3"/>
        <v>2.4571428571428569</v>
      </c>
      <c r="E32" s="2">
        <f t="shared" si="3"/>
        <v>155.53571428571428</v>
      </c>
      <c r="F32" s="2">
        <f t="shared" si="3"/>
        <v>132.875</v>
      </c>
      <c r="G32" s="2">
        <f t="shared" si="3"/>
        <v>5.0003571428571423</v>
      </c>
      <c r="H32" s="2">
        <f t="shared" si="3"/>
        <v>55.460714285714296</v>
      </c>
      <c r="I32" s="2">
        <f t="shared" si="3"/>
        <v>9.7750000000000004</v>
      </c>
      <c r="J32" s="2">
        <f t="shared" si="3"/>
        <v>5.6428571428571432</v>
      </c>
      <c r="K32" s="2">
        <f t="shared" si="3"/>
        <v>17.467857142857142</v>
      </c>
      <c r="L32" s="2">
        <f t="shared" si="3"/>
        <v>16.167857142857141</v>
      </c>
      <c r="M32" s="2">
        <f t="shared" si="3"/>
        <v>3.2142857142857144</v>
      </c>
      <c r="N32" s="2">
        <f t="shared" si="3"/>
        <v>471.14285714285717</v>
      </c>
      <c r="O32" s="2">
        <f t="shared" si="3"/>
        <v>17.542857142857144</v>
      </c>
      <c r="P32" s="2">
        <f t="shared" si="3"/>
        <v>45.75714285714286</v>
      </c>
      <c r="Q32" s="2">
        <f t="shared" si="3"/>
        <v>6.4924999999999988</v>
      </c>
      <c r="R32" s="2">
        <f t="shared" si="3"/>
        <v>4788.8571428571431</v>
      </c>
      <c r="S32" s="2">
        <f t="shared" si="3"/>
        <v>0.4003571428571428</v>
      </c>
      <c r="T32" s="2">
        <f t="shared" si="3"/>
        <v>2.5689285714285712</v>
      </c>
      <c r="U32" s="2">
        <f t="shared" si="3"/>
        <v>89.035714285714292</v>
      </c>
      <c r="V32" s="2">
        <f t="shared" si="3"/>
        <v>12.387142857142859</v>
      </c>
      <c r="W32" s="2">
        <f t="shared" si="3"/>
        <v>0.2003571428571429</v>
      </c>
      <c r="X32" s="2">
        <f t="shared" si="3"/>
        <v>25.782142857142862</v>
      </c>
      <c r="Y32" s="2">
        <f t="shared" si="3"/>
        <v>25.68214285714286</v>
      </c>
      <c r="Z32" s="2">
        <f t="shared" si="3"/>
        <v>66.007142857142838</v>
      </c>
    </row>
    <row r="33" spans="1:26" x14ac:dyDescent="0.2">
      <c r="A33" s="2" t="s">
        <v>116</v>
      </c>
      <c r="B33" s="2">
        <f t="shared" ref="B33" si="4">STDEV(B3:B30)</f>
        <v>8.3249958291614519</v>
      </c>
      <c r="C33" s="2">
        <f t="shared" ref="C33:Z33" si="5">STDEV(C3:C30)</f>
        <v>16.831858728434241</v>
      </c>
      <c r="D33" s="2">
        <f t="shared" si="5"/>
        <v>2.8011146685281174</v>
      </c>
      <c r="E33" s="2">
        <f t="shared" si="5"/>
        <v>207.6390176248473</v>
      </c>
      <c r="F33" s="2">
        <f t="shared" si="5"/>
        <v>30.204201633155179</v>
      </c>
      <c r="G33" s="2">
        <f t="shared" si="5"/>
        <v>6.3099859025157166</v>
      </c>
      <c r="H33" s="2">
        <f t="shared" si="5"/>
        <v>26.317777955365731</v>
      </c>
      <c r="I33" s="2">
        <f t="shared" si="5"/>
        <v>9.8710435111998187</v>
      </c>
      <c r="J33" s="2">
        <f t="shared" si="5"/>
        <v>2.5604439099251954</v>
      </c>
      <c r="K33" s="2">
        <f t="shared" si="5"/>
        <v>5.5808570675538425</v>
      </c>
      <c r="L33" s="2">
        <f t="shared" si="5"/>
        <v>6.0700877760099639</v>
      </c>
      <c r="M33" s="2">
        <f t="shared" si="5"/>
        <v>8.0293772779026558</v>
      </c>
      <c r="N33" s="2">
        <f t="shared" si="5"/>
        <v>129.41627188484225</v>
      </c>
      <c r="O33" s="2">
        <f t="shared" si="5"/>
        <v>11.467100397850864</v>
      </c>
      <c r="P33" s="2">
        <f t="shared" si="5"/>
        <v>53.46258940238927</v>
      </c>
      <c r="Q33" s="2">
        <f t="shared" si="5"/>
        <v>4.7458618426614221</v>
      </c>
      <c r="R33" s="2">
        <f t="shared" si="5"/>
        <v>5700.101062874598</v>
      </c>
      <c r="S33" s="2">
        <f t="shared" si="5"/>
        <v>0.30832260813607359</v>
      </c>
      <c r="T33" s="2">
        <f t="shared" si="5"/>
        <v>0.61092121869332405</v>
      </c>
      <c r="U33" s="2">
        <f t="shared" si="5"/>
        <v>29.58538445829247</v>
      </c>
      <c r="V33" s="2">
        <f t="shared" si="5"/>
        <v>20.314609568110381</v>
      </c>
      <c r="W33" s="2">
        <f t="shared" si="5"/>
        <v>9.1913088692611403E-2</v>
      </c>
      <c r="X33" s="2">
        <f t="shared" si="5"/>
        <v>11.454064572809729</v>
      </c>
      <c r="Y33" s="2">
        <f t="shared" si="5"/>
        <v>8.5139560187933085</v>
      </c>
      <c r="Z33" s="2">
        <f t="shared" si="5"/>
        <v>124.29292142942143</v>
      </c>
    </row>
    <row r="34" spans="1:26" x14ac:dyDescent="0.2">
      <c r="A34" s="2" t="s">
        <v>30</v>
      </c>
      <c r="B34" s="3">
        <f t="shared" ref="B34" si="6">B33/B32*100</f>
        <v>43.246731580059489</v>
      </c>
      <c r="C34" s="3">
        <f t="shared" ref="C34:Z34" si="7">C33/C32*100</f>
        <v>51.625812728246103</v>
      </c>
      <c r="D34" s="3">
        <f t="shared" si="7"/>
        <v>113.99885278893503</v>
      </c>
      <c r="E34" s="3">
        <f t="shared" si="7"/>
        <v>133.49925358199138</v>
      </c>
      <c r="F34" s="3">
        <f t="shared" si="7"/>
        <v>22.731290034359493</v>
      </c>
      <c r="G34" s="3">
        <f t="shared" si="7"/>
        <v>126.19070442856946</v>
      </c>
      <c r="H34" s="3">
        <f t="shared" si="7"/>
        <v>47.453009385681007</v>
      </c>
      <c r="I34" s="3">
        <f t="shared" si="7"/>
        <v>100.98254231406463</v>
      </c>
      <c r="J34" s="3">
        <f t="shared" si="7"/>
        <v>45.374955365762951</v>
      </c>
      <c r="K34" s="3">
        <f t="shared" si="7"/>
        <v>31.949294191680149</v>
      </c>
      <c r="L34" s="3">
        <f t="shared" si="7"/>
        <v>37.544170030545402</v>
      </c>
      <c r="M34" s="3">
        <f t="shared" si="7"/>
        <v>249.80284864586037</v>
      </c>
      <c r="N34" s="3">
        <f t="shared" si="7"/>
        <v>27.468584087140563</v>
      </c>
      <c r="O34" s="3">
        <f t="shared" si="7"/>
        <v>65.366207479605904</v>
      </c>
      <c r="P34" s="3">
        <f t="shared" si="7"/>
        <v>116.83987693310173</v>
      </c>
      <c r="Q34" s="3">
        <f t="shared" si="7"/>
        <v>73.097602505374255</v>
      </c>
      <c r="R34" s="3">
        <f t="shared" si="7"/>
        <v>119.02842145493165</v>
      </c>
      <c r="S34" s="3">
        <f t="shared" si="7"/>
        <v>77.01189141668209</v>
      </c>
      <c r="T34" s="3">
        <f t="shared" si="7"/>
        <v>23.781167973603605</v>
      </c>
      <c r="U34" s="3">
        <f t="shared" si="7"/>
        <v>33.228670871728404</v>
      </c>
      <c r="V34" s="3">
        <f t="shared" si="7"/>
        <v>163.99754004932839</v>
      </c>
      <c r="W34" s="3">
        <f t="shared" si="7"/>
        <v>45.874625372426358</v>
      </c>
      <c r="X34" s="3">
        <f t="shared" si="7"/>
        <v>44.426348253036757</v>
      </c>
      <c r="Y34" s="3">
        <f t="shared" si="7"/>
        <v>33.151268047032765</v>
      </c>
      <c r="Z34" s="3">
        <f t="shared" si="7"/>
        <v>188.30222919726225</v>
      </c>
    </row>
    <row r="35" spans="1:26" x14ac:dyDescent="0.2">
      <c r="C35">
        <f>MIN(C3:C30)</f>
        <v>4.3</v>
      </c>
      <c r="D35">
        <f t="shared" ref="D35:Z35" si="8">MIN(D3:D30)</f>
        <v>0.5</v>
      </c>
      <c r="E35">
        <f t="shared" si="8"/>
        <v>0</v>
      </c>
      <c r="F35">
        <f t="shared" si="8"/>
        <v>61.7</v>
      </c>
      <c r="G35">
        <f t="shared" si="8"/>
        <v>0</v>
      </c>
      <c r="H35">
        <f t="shared" si="8"/>
        <v>-2.2000000000000002</v>
      </c>
      <c r="I35">
        <f t="shared" si="8"/>
        <v>1.8</v>
      </c>
      <c r="J35">
        <f t="shared" si="8"/>
        <v>1.7</v>
      </c>
      <c r="K35">
        <f t="shared" si="8"/>
        <v>9</v>
      </c>
      <c r="L35">
        <f t="shared" si="8"/>
        <v>8.6999999999999993</v>
      </c>
      <c r="M35">
        <f t="shared" si="8"/>
        <v>-6</v>
      </c>
      <c r="N35">
        <f t="shared" si="8"/>
        <v>251</v>
      </c>
      <c r="O35">
        <f t="shared" si="8"/>
        <v>2.8</v>
      </c>
      <c r="P35">
        <f t="shared" si="8"/>
        <v>0.1</v>
      </c>
      <c r="Q35">
        <f t="shared" si="8"/>
        <v>0.32</v>
      </c>
      <c r="R35">
        <f t="shared" si="8"/>
        <v>495</v>
      </c>
      <c r="S35">
        <f t="shared" si="8"/>
        <v>0.17</v>
      </c>
      <c r="T35">
        <f t="shared" si="8"/>
        <v>1.57</v>
      </c>
      <c r="U35">
        <f t="shared" si="8"/>
        <v>41</v>
      </c>
      <c r="V35">
        <f t="shared" si="8"/>
        <v>0</v>
      </c>
      <c r="W35">
        <f t="shared" si="8"/>
        <v>0.06</v>
      </c>
      <c r="X35">
        <f t="shared" si="8"/>
        <v>8</v>
      </c>
      <c r="Y35">
        <f t="shared" si="8"/>
        <v>15</v>
      </c>
      <c r="Z35">
        <f t="shared" si="8"/>
        <v>9.8000000000000007</v>
      </c>
    </row>
    <row r="39" spans="1:26" x14ac:dyDescent="0.2">
      <c r="B39" t="s">
        <v>0</v>
      </c>
    </row>
    <row r="40" spans="1:26" x14ac:dyDescent="0.2">
      <c r="B40" t="s">
        <v>1</v>
      </c>
    </row>
    <row r="41" spans="1:26" x14ac:dyDescent="0.2">
      <c r="B41" t="s">
        <v>3</v>
      </c>
    </row>
    <row r="42" spans="1:26" x14ac:dyDescent="0.2">
      <c r="B42" t="s">
        <v>4</v>
      </c>
    </row>
    <row r="43" spans="1:26" x14ac:dyDescent="0.2">
      <c r="B43" t="s">
        <v>5</v>
      </c>
    </row>
    <row r="44" spans="1:26" x14ac:dyDescent="0.2">
      <c r="B44" t="s">
        <v>7</v>
      </c>
    </row>
    <row r="45" spans="1:26" x14ac:dyDescent="0.2">
      <c r="B45" t="s">
        <v>9</v>
      </c>
    </row>
    <row r="46" spans="1:26" x14ac:dyDescent="0.2">
      <c r="B46" t="s">
        <v>10</v>
      </c>
    </row>
    <row r="47" spans="1:26" x14ac:dyDescent="0.2">
      <c r="B47" t="s">
        <v>11</v>
      </c>
    </row>
    <row r="48" spans="1:26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9" t="s">
        <v>15</v>
      </c>
    </row>
    <row r="52" spans="2:2" x14ac:dyDescent="0.2">
      <c r="B52" s="9" t="s">
        <v>16</v>
      </c>
    </row>
    <row r="53" spans="2:2" x14ac:dyDescent="0.2">
      <c r="B53" s="9" t="s">
        <v>17</v>
      </c>
    </row>
    <row r="54" spans="2:2" x14ac:dyDescent="0.2">
      <c r="B54" s="9" t="s">
        <v>18</v>
      </c>
    </row>
    <row r="55" spans="2:2" x14ac:dyDescent="0.2">
      <c r="B55" s="9" t="s">
        <v>19</v>
      </c>
    </row>
    <row r="56" spans="2:2" x14ac:dyDescent="0.2">
      <c r="B56" s="9" t="s">
        <v>21</v>
      </c>
    </row>
    <row r="57" spans="2:2" x14ac:dyDescent="0.2">
      <c r="B57" s="9" t="s">
        <v>22</v>
      </c>
    </row>
    <row r="58" spans="2:2" x14ac:dyDescent="0.2">
      <c r="B58" t="s">
        <v>24</v>
      </c>
    </row>
    <row r="59" spans="2:2" x14ac:dyDescent="0.2">
      <c r="B59" s="9" t="s">
        <v>25</v>
      </c>
    </row>
    <row r="60" spans="2:2" x14ac:dyDescent="0.2">
      <c r="B60" s="9" t="s">
        <v>26</v>
      </c>
    </row>
    <row r="61" spans="2:2" x14ac:dyDescent="0.2">
      <c r="B61" s="9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30"/>
  <sheetViews>
    <sheetView zoomScale="69" zoomScaleNormal="69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BC17" sqref="BC17"/>
    </sheetView>
  </sheetViews>
  <sheetFormatPr defaultRowHeight="12.75" x14ac:dyDescent="0.2"/>
  <cols>
    <col min="16" max="16" width="9.7109375" bestFit="1" customWidth="1"/>
  </cols>
  <sheetData>
    <row r="1" spans="1:53" x14ac:dyDescent="0.2">
      <c r="A1" s="16"/>
      <c r="B1" s="16" t="str">
        <f>'dane po Vs'!B1</f>
        <v>X1</v>
      </c>
      <c r="C1" s="16" t="str">
        <f>'dane po Vs'!C1</f>
        <v>X2</v>
      </c>
      <c r="D1" s="16" t="str">
        <f>'dane po Vs'!D1</f>
        <v>X4</v>
      </c>
      <c r="E1" s="16" t="str">
        <f>'dane po Vs'!E1</f>
        <v>X5</v>
      </c>
      <c r="F1" s="16" t="str">
        <f>'dane po Vs'!F1</f>
        <v>X6</v>
      </c>
      <c r="G1" s="16" t="str">
        <f>'dane po Vs'!G1</f>
        <v>X7</v>
      </c>
      <c r="H1" s="16" t="str">
        <f>'dane po Vs'!H1</f>
        <v>X8</v>
      </c>
      <c r="I1" s="16" t="str">
        <f>'dane po Vs'!I1</f>
        <v>X10</v>
      </c>
      <c r="J1" s="16" t="str">
        <f>'dane po Vs'!J1</f>
        <v>X11</v>
      </c>
      <c r="K1" s="16" t="str">
        <f>'dane po Vs'!K1</f>
        <v>X12</v>
      </c>
      <c r="L1" s="16" t="str">
        <f>'dane po Vs'!L1</f>
        <v>X13</v>
      </c>
      <c r="M1" s="16" t="str">
        <f>'dane po Vs'!M1</f>
        <v>X14</v>
      </c>
      <c r="N1" s="16" t="str">
        <f>'dane po Vs'!N1</f>
        <v>X15</v>
      </c>
      <c r="O1" s="16" t="str">
        <f>'dane po Vs'!O1</f>
        <v>X16</v>
      </c>
      <c r="P1" s="16" t="str">
        <f>'dane po Vs'!P1</f>
        <v>X17</v>
      </c>
      <c r="Q1" s="16" t="str">
        <f>'dane po Vs'!Q1</f>
        <v>X18</v>
      </c>
      <c r="R1" s="16" t="str">
        <f>'dane po Vs'!R1</f>
        <v>X19</v>
      </c>
      <c r="S1" s="16" t="str">
        <f>'dane po Vs'!S1</f>
        <v>X20</v>
      </c>
      <c r="T1" s="16" t="str">
        <f>'dane po Vs'!T1</f>
        <v>X21</v>
      </c>
      <c r="U1" s="16" t="str">
        <f>'dane po Vs'!U1</f>
        <v>X22</v>
      </c>
      <c r="V1" s="16" t="str">
        <f>'dane po Vs'!V1</f>
        <v>X23</v>
      </c>
      <c r="W1" s="16" t="str">
        <f>'dane po Vs'!W1</f>
        <v>X24</v>
      </c>
      <c r="X1" s="16" t="str">
        <f>'dane po Vs'!X1</f>
        <v>X25</v>
      </c>
      <c r="Y1" s="16" t="str">
        <f>'dane po Vs'!Y1</f>
        <v>X26</v>
      </c>
      <c r="Z1" s="16" t="str">
        <f>'dane po Vs'!Z1</f>
        <v>X27</v>
      </c>
      <c r="AA1" s="16"/>
      <c r="AC1" t="str">
        <f>B1</f>
        <v>X1</v>
      </c>
      <c r="AD1" t="str">
        <f t="shared" ref="AD1:AU1" si="0">C1</f>
        <v>X2</v>
      </c>
      <c r="AE1" t="str">
        <f t="shared" si="0"/>
        <v>X4</v>
      </c>
      <c r="AF1" t="str">
        <f t="shared" si="0"/>
        <v>X5</v>
      </c>
      <c r="AG1" t="str">
        <f t="shared" si="0"/>
        <v>X6</v>
      </c>
      <c r="AH1" t="str">
        <f t="shared" si="0"/>
        <v>X7</v>
      </c>
      <c r="AI1" t="str">
        <f t="shared" si="0"/>
        <v>X8</v>
      </c>
      <c r="AJ1" t="str">
        <f t="shared" si="0"/>
        <v>X10</v>
      </c>
      <c r="AK1" t="str">
        <f t="shared" si="0"/>
        <v>X11</v>
      </c>
      <c r="AL1" t="str">
        <f t="shared" si="0"/>
        <v>X12</v>
      </c>
      <c r="AM1" t="str">
        <f t="shared" si="0"/>
        <v>X13</v>
      </c>
      <c r="AN1" t="str">
        <f t="shared" si="0"/>
        <v>X14</v>
      </c>
      <c r="AO1" t="str">
        <f t="shared" si="0"/>
        <v>X15</v>
      </c>
      <c r="AP1" t="str">
        <f t="shared" si="0"/>
        <v>X16</v>
      </c>
      <c r="AQ1" t="str">
        <f t="shared" si="0"/>
        <v>X17</v>
      </c>
      <c r="AR1" t="str">
        <f t="shared" si="0"/>
        <v>X18</v>
      </c>
      <c r="AS1" t="str">
        <f t="shared" si="0"/>
        <v>X19</v>
      </c>
      <c r="AT1" t="str">
        <f t="shared" si="0"/>
        <v>X20</v>
      </c>
      <c r="AU1" t="str">
        <f t="shared" si="0"/>
        <v>X21</v>
      </c>
      <c r="AV1" t="str">
        <f>U1</f>
        <v>X22</v>
      </c>
      <c r="AW1" t="str">
        <f t="shared" ref="AW1" si="1">V1</f>
        <v>X23</v>
      </c>
      <c r="AX1" t="str">
        <f t="shared" ref="AX1" si="2">W1</f>
        <v>X24</v>
      </c>
      <c r="AY1" t="str">
        <f t="shared" ref="AY1" si="3">X1</f>
        <v>X25</v>
      </c>
      <c r="AZ1" t="str">
        <f>Y1</f>
        <v>X26</v>
      </c>
      <c r="BA1" t="str">
        <f>Z1</f>
        <v>X27</v>
      </c>
    </row>
    <row r="2" spans="1:53" x14ac:dyDescent="0.2">
      <c r="A2" s="16" t="str">
        <f>B1</f>
        <v>X1</v>
      </c>
      <c r="B2" s="18">
        <f>PEARSON('dane po Vs'!B3:B30,'dane po Vs'!$B$3:$B$30)</f>
        <v>1</v>
      </c>
      <c r="C2" s="18">
        <f>PEARSON('dane po Vs'!C3:C30,'dane po Vs'!$B$3:$B$30)</f>
        <v>7.1966088829700542E-2</v>
      </c>
      <c r="D2" s="18">
        <f>PEARSON('dane po Vs'!D3:D30,'dane po Vs'!$B$3:$B$30)</f>
        <v>-0.35894653273848154</v>
      </c>
      <c r="E2" s="18">
        <f>PEARSON('dane po Vs'!E3:E30,'dane po Vs'!$B$3:$B$30)</f>
        <v>9.5694345176550594E-2</v>
      </c>
      <c r="F2" s="18">
        <f>PEARSON('dane po Vs'!F3:F30,'dane po Vs'!$B$3:$B$30)</f>
        <v>3.3991756738737687E-2</v>
      </c>
      <c r="G2" s="18">
        <f>PEARSON('dane po Vs'!G3:G30,'dane po Vs'!$B$3:$B$30)</f>
        <v>0.39981453615545742</v>
      </c>
      <c r="H2" s="18">
        <f>PEARSON('dane po Vs'!H3:H30,'dane po Vs'!$B$3:$B$30)</f>
        <v>8.715550893712723E-2</v>
      </c>
      <c r="I2" s="18">
        <f>PEARSON('dane po Vs'!I3:I30,'dane po Vs'!$B$3:$B$30)</f>
        <v>0.37344011704380731</v>
      </c>
      <c r="J2" s="18">
        <f>PEARSON('dane po Vs'!J3:J30,'dane po Vs'!$B$3:$B$30)</f>
        <v>0.20676827576008835</v>
      </c>
      <c r="K2" s="18">
        <f>PEARSON('dane po Vs'!K3:K30,'dane po Vs'!$B$3:$B$30)</f>
        <v>-0.1284042656405226</v>
      </c>
      <c r="L2" s="18">
        <f>PEARSON('dane po Vs'!L3:L30,'dane po Vs'!$B$3:$B$30)</f>
        <v>-0.23920713244308894</v>
      </c>
      <c r="M2" s="18">
        <f>PEARSON('dane po Vs'!M3:M30,'dane po Vs'!$B$3:$B$30)</f>
        <v>3.6292062202619491E-2</v>
      </c>
      <c r="N2" s="18">
        <f>PEARSON('dane po Vs'!N3:N30,'dane po Vs'!$B$3:$B$30)</f>
        <v>-0.32778118709909154</v>
      </c>
      <c r="O2" s="18">
        <f>PEARSON('dane po Vs'!O3:O30,'dane po Vs'!$B$3:$B$30)</f>
        <v>-2.300664491905318E-2</v>
      </c>
      <c r="P2" s="18">
        <f>PEARSON('dane po Vs'!P3:P30,'dane po Vs'!$B$3:$B$30)</f>
        <v>0.15338210139424024</v>
      </c>
      <c r="Q2" s="18">
        <f>PEARSON('dane po Vs'!Q3:Q30,'dane po Vs'!$B$3:$B$30)</f>
        <v>-0.16027880013601739</v>
      </c>
      <c r="R2" s="18">
        <f>PEARSON('dane po Vs'!R3:R30,'dane po Vs'!$B$3:$B$30)</f>
        <v>-3.2107188084569284E-2</v>
      </c>
      <c r="S2" s="18">
        <f>PEARSON('dane po Vs'!S3:S30,'dane po Vs'!$B$3:$B$30)</f>
        <v>0.45347847265330121</v>
      </c>
      <c r="T2" s="18">
        <f>PEARSON('dane po Vs'!T3:T30,'dane po Vs'!$B$3:$B$30)</f>
        <v>3.4354126511977459E-2</v>
      </c>
      <c r="U2" s="18">
        <f>PEARSON('dane po Vs'!U3:U30,'dane po Vs'!$B$3:$B$30)</f>
        <v>-0.44274093482480592</v>
      </c>
      <c r="V2" s="18">
        <f>PEARSON('dane po Vs'!V3:V30,'dane po Vs'!$B$3:$B$30)</f>
        <v>-0.24794939104088914</v>
      </c>
      <c r="W2" s="18">
        <f>PEARSON('dane po Vs'!W3:W30,'dane po Vs'!$B$3:$B$30)</f>
        <v>0.13928045695377073</v>
      </c>
      <c r="X2" s="18">
        <f>PEARSON('dane po Vs'!X3:X30,'dane po Vs'!$B$3:$B$30)</f>
        <v>0.52366670252881786</v>
      </c>
      <c r="Y2" s="18">
        <f>PEARSON('dane po Vs'!Y3:Y30,'dane po Vs'!$B$3:$B$30)</f>
        <v>0.41026041526222407</v>
      </c>
      <c r="Z2" s="18">
        <f>PEARSON('dane po Vs'!Z3:Z30,'dane po Vs'!$B$3:$B$30)</f>
        <v>-0.22894504321853026</v>
      </c>
      <c r="AA2" s="18"/>
      <c r="AB2" s="1" t="str">
        <f>A2</f>
        <v>X1</v>
      </c>
      <c r="AC2" s="1">
        <f>ABS(B2)</f>
        <v>1</v>
      </c>
      <c r="AD2" s="1">
        <f t="shared" ref="AD2:AZ13" si="4">ABS(C2)</f>
        <v>7.1966088829700542E-2</v>
      </c>
      <c r="AE2" s="1">
        <f t="shared" si="4"/>
        <v>0.35894653273848154</v>
      </c>
      <c r="AF2" s="1">
        <f t="shared" si="4"/>
        <v>9.5694345176550594E-2</v>
      </c>
      <c r="AG2" s="1">
        <f t="shared" si="4"/>
        <v>3.3991756738737687E-2</v>
      </c>
      <c r="AH2" s="1">
        <f t="shared" si="4"/>
        <v>0.39981453615545742</v>
      </c>
      <c r="AI2" s="1">
        <f t="shared" si="4"/>
        <v>8.715550893712723E-2</v>
      </c>
      <c r="AJ2" s="1">
        <f t="shared" si="4"/>
        <v>0.37344011704380731</v>
      </c>
      <c r="AK2" s="1">
        <f t="shared" si="4"/>
        <v>0.20676827576008835</v>
      </c>
      <c r="AL2" s="1">
        <f t="shared" si="4"/>
        <v>0.1284042656405226</v>
      </c>
      <c r="AM2" s="1">
        <f t="shared" si="4"/>
        <v>0.23920713244308894</v>
      </c>
      <c r="AN2" s="1">
        <f t="shared" si="4"/>
        <v>3.6292062202619491E-2</v>
      </c>
      <c r="AO2" s="1">
        <f t="shared" si="4"/>
        <v>0.32778118709909154</v>
      </c>
      <c r="AP2" s="1">
        <f t="shared" si="4"/>
        <v>2.300664491905318E-2</v>
      </c>
      <c r="AQ2" s="1">
        <f t="shared" si="4"/>
        <v>0.15338210139424024</v>
      </c>
      <c r="AR2" s="1">
        <f t="shared" si="4"/>
        <v>0.16027880013601739</v>
      </c>
      <c r="AS2" s="1">
        <f t="shared" si="4"/>
        <v>3.2107188084569284E-2</v>
      </c>
      <c r="AT2" s="1">
        <f t="shared" si="4"/>
        <v>0.45347847265330121</v>
      </c>
      <c r="AU2" s="1">
        <f t="shared" si="4"/>
        <v>3.4354126511977459E-2</v>
      </c>
      <c r="AV2" s="1">
        <f t="shared" si="4"/>
        <v>0.44274093482480592</v>
      </c>
      <c r="AW2" s="1">
        <f t="shared" si="4"/>
        <v>0.24794939104088914</v>
      </c>
      <c r="AX2" s="1">
        <f t="shared" si="4"/>
        <v>0.13928045695377073</v>
      </c>
      <c r="AY2" s="1">
        <f t="shared" si="4"/>
        <v>0.52366670252881786</v>
      </c>
      <c r="AZ2" s="1">
        <f t="shared" si="4"/>
        <v>0.41026041526222407</v>
      </c>
      <c r="BA2" s="1">
        <f>ABS(Z2)</f>
        <v>0.22894504321853026</v>
      </c>
    </row>
    <row r="3" spans="1:53" x14ac:dyDescent="0.2">
      <c r="A3" s="16" t="str">
        <f>C1</f>
        <v>X2</v>
      </c>
      <c r="B3" s="18"/>
      <c r="C3" s="18">
        <f>PEARSON('dane po Vs'!C3:C30,'dane po Vs'!$C$3:$C$30)</f>
        <v>0.99999999999999978</v>
      </c>
      <c r="D3" s="18">
        <f>PEARSON('dane po Vs'!D3:D30,'dane po Vs'!$C$3:$C$30)</f>
        <v>0.35296623562766483</v>
      </c>
      <c r="E3" s="18">
        <f>PEARSON('dane po Vs'!E3:E30,'dane po Vs'!$C$3:$C$30)</f>
        <v>-0.14270379766552224</v>
      </c>
      <c r="F3" s="18">
        <f>PEARSON('dane po Vs'!F3:F30,'dane po Vs'!$C$3:$C$30)</f>
        <v>-8.7923220412530548E-2</v>
      </c>
      <c r="G3" s="18">
        <f>PEARSON('dane po Vs'!G3:G30,'dane po Vs'!$C$3:$C$30)</f>
        <v>-2.7474197637707736E-2</v>
      </c>
      <c r="H3" s="18">
        <f>PEARSON('dane po Vs'!H3:H30,'dane po Vs'!$C$3:$C$30)</f>
        <v>-0.2467401131731071</v>
      </c>
      <c r="I3" s="18">
        <f>PEARSON('dane po Vs'!I3:I30,'dane po Vs'!$C$3:$C$30)</f>
        <v>9.0814275306455527E-2</v>
      </c>
      <c r="J3" s="18">
        <f>PEARSON('dane po Vs'!J3:J30,'dane po Vs'!$C$3:$C$30)</f>
        <v>0.4650193366008421</v>
      </c>
      <c r="K3" s="18">
        <f>PEARSON('dane po Vs'!K3:K30,'dane po Vs'!$C$3:$C$30)</f>
        <v>-0.28138751811975443</v>
      </c>
      <c r="L3" s="18">
        <f>PEARSON('dane po Vs'!L3:L30,'dane po Vs'!$C$3:$C$30)</f>
        <v>0.5473921478350805</v>
      </c>
      <c r="M3" s="18">
        <f>PEARSON('dane po Vs'!M3:M30,'dane po Vs'!$C$3:$C$30)</f>
        <v>-0.37363917904038574</v>
      </c>
      <c r="N3" s="18">
        <f>PEARSON('dane po Vs'!N3:N30,'dane po Vs'!$C$3:$C$30)</f>
        <v>-0.39530383336977881</v>
      </c>
      <c r="O3" s="18">
        <f>PEARSON('dane po Vs'!O3:O30,'dane po Vs'!$C$3:$C$30)</f>
        <v>0.6450846313608074</v>
      </c>
      <c r="P3" s="18">
        <f>PEARSON('dane po Vs'!P3:P30,'dane po Vs'!$C$3:$C$30)</f>
        <v>-0.12946187303348544</v>
      </c>
      <c r="Q3" s="18">
        <f>PEARSON('dane po Vs'!Q3:Q30,'dane po Vs'!$C$3:$C$30)</f>
        <v>0.65603732523592351</v>
      </c>
      <c r="R3" s="18">
        <f>PEARSON('dane po Vs'!R3:R30,'dane po Vs'!$C$3:$C$30)</f>
        <v>-4.2192972101830255E-2</v>
      </c>
      <c r="S3" s="18">
        <f>PEARSON('dane po Vs'!S3:S30,'dane po Vs'!$C$3:$C$30)</f>
        <v>0.33851588562290097</v>
      </c>
      <c r="T3" s="18">
        <f>PEARSON('dane po Vs'!T3:T30,'dane po Vs'!$C$3:$C$30)</f>
        <v>4.1979302585532903E-2</v>
      </c>
      <c r="U3" s="18">
        <f>PEARSON('dane po Vs'!U3:U30,'dane po Vs'!$C$3:$C$30)</f>
        <v>0.13310122286490306</v>
      </c>
      <c r="V3" s="18">
        <f>PEARSON('dane po Vs'!V3:V30,'dane po Vs'!$C$3:$C$30)</f>
        <v>-5.318285048026395E-2</v>
      </c>
      <c r="W3" s="18">
        <f>PEARSON('dane po Vs'!W3:W30,'dane po Vs'!$C$3:$C$30)</f>
        <v>0.39510731748586186</v>
      </c>
      <c r="X3" s="18">
        <f>PEARSON('dane po Vs'!X3:X30,'dane po Vs'!$C$3:$C$30)</f>
        <v>-9.0023196255906865E-2</v>
      </c>
      <c r="Y3" s="18">
        <f>PEARSON('dane po Vs'!Y3:Y30,'dane po Vs'!$C$3:$C$30)</f>
        <v>-0.12931128584727009</v>
      </c>
      <c r="Z3" s="18">
        <f>PEARSON('dane po Vs'!Z3:Z30,'dane po Vs'!$C$3:$C$30)</f>
        <v>-4.5441326609016626E-3</v>
      </c>
      <c r="AA3" s="18"/>
      <c r="AB3" s="1" t="str">
        <f t="shared" ref="AB3:AB26" si="5">A3</f>
        <v>X2</v>
      </c>
      <c r="AC3" s="1">
        <f t="shared" ref="AC3:AC26" si="6">ABS(B3)</f>
        <v>0</v>
      </c>
      <c r="AD3" s="1">
        <f t="shared" si="4"/>
        <v>0.99999999999999978</v>
      </c>
      <c r="AE3" s="1">
        <f t="shared" si="4"/>
        <v>0.35296623562766483</v>
      </c>
      <c r="AF3" s="1">
        <f t="shared" si="4"/>
        <v>0.14270379766552224</v>
      </c>
      <c r="AG3" s="1">
        <f t="shared" si="4"/>
        <v>8.7923220412530548E-2</v>
      </c>
      <c r="AH3" s="1">
        <f t="shared" si="4"/>
        <v>2.7474197637707736E-2</v>
      </c>
      <c r="AI3" s="1">
        <f t="shared" si="4"/>
        <v>0.2467401131731071</v>
      </c>
      <c r="AJ3" s="1">
        <f t="shared" si="4"/>
        <v>9.0814275306455527E-2</v>
      </c>
      <c r="AK3" s="1">
        <f t="shared" si="4"/>
        <v>0.4650193366008421</v>
      </c>
      <c r="AL3" s="1">
        <f t="shared" si="4"/>
        <v>0.28138751811975443</v>
      </c>
      <c r="AM3" s="1">
        <f t="shared" si="4"/>
        <v>0.5473921478350805</v>
      </c>
      <c r="AN3" s="1">
        <f t="shared" si="4"/>
        <v>0.37363917904038574</v>
      </c>
      <c r="AO3" s="1">
        <f t="shared" si="4"/>
        <v>0.39530383336977881</v>
      </c>
      <c r="AP3" s="1">
        <f t="shared" si="4"/>
        <v>0.6450846313608074</v>
      </c>
      <c r="AQ3" s="1">
        <f t="shared" si="4"/>
        <v>0.12946187303348544</v>
      </c>
      <c r="AR3" s="1">
        <f t="shared" si="4"/>
        <v>0.65603732523592351</v>
      </c>
      <c r="AS3" s="1">
        <f t="shared" si="4"/>
        <v>4.2192972101830255E-2</v>
      </c>
      <c r="AT3" s="1">
        <f t="shared" si="4"/>
        <v>0.33851588562290097</v>
      </c>
      <c r="AU3" s="1">
        <f t="shared" si="4"/>
        <v>4.1979302585532903E-2</v>
      </c>
      <c r="AV3" s="1">
        <f t="shared" si="4"/>
        <v>0.13310122286490306</v>
      </c>
      <c r="AW3" s="1">
        <f t="shared" si="4"/>
        <v>5.318285048026395E-2</v>
      </c>
      <c r="AX3" s="1">
        <f t="shared" si="4"/>
        <v>0.39510731748586186</v>
      </c>
      <c r="AY3" s="1">
        <f t="shared" si="4"/>
        <v>9.0023196255906865E-2</v>
      </c>
      <c r="AZ3" s="1">
        <f t="shared" si="4"/>
        <v>0.12931128584727009</v>
      </c>
      <c r="BA3" s="1">
        <f t="shared" ref="BA3:BA26" si="7">ABS(Z3)</f>
        <v>4.5441326609016626E-3</v>
      </c>
    </row>
    <row r="4" spans="1:53" x14ac:dyDescent="0.2">
      <c r="A4" s="16" t="str">
        <f>D1</f>
        <v>X4</v>
      </c>
      <c r="B4" s="18"/>
      <c r="C4" s="18"/>
      <c r="D4" s="18">
        <f>PEARSON('dane po Vs'!D3:D30,'dane po Vs'!$D$3:$D$30)</f>
        <v>0.99999999999999989</v>
      </c>
      <c r="E4" s="18">
        <f>PEARSON('dane po Vs'!E3:E30,'dane po Vs'!$D$3:$D$30)</f>
        <v>-0.17484076071542637</v>
      </c>
      <c r="F4" s="18">
        <f>PEARSON('dane po Vs'!F3:F30,'dane po Vs'!$D$3:$D$30)</f>
        <v>-0.19922107526398838</v>
      </c>
      <c r="G4" s="18">
        <f>PEARSON('dane po Vs'!G3:G30,'dane po Vs'!$D$3:$D$30)</f>
        <v>-0.33896511226912468</v>
      </c>
      <c r="H4" s="18">
        <f>PEARSON('dane po Vs'!H3:H30,'dane po Vs'!$D$3:$D$30)</f>
        <v>-0.34588102037794893</v>
      </c>
      <c r="I4" s="18">
        <f>PEARSON('dane po Vs'!I3:I30,'dane po Vs'!$D$3:$D$30)</f>
        <v>-0.12188098259503546</v>
      </c>
      <c r="J4" s="18">
        <f>PEARSON('dane po Vs'!J3:J30,'dane po Vs'!$D$3:$D$30)</f>
        <v>2.3348864021163516E-2</v>
      </c>
      <c r="K4" s="18">
        <f>PEARSON('dane po Vs'!K3:K30,'dane po Vs'!$D$3:$D$30)</f>
        <v>-3.6056065598832558E-2</v>
      </c>
      <c r="L4" s="18">
        <f>PEARSON('dane po Vs'!L3:L30,'dane po Vs'!$D$3:$D$30)</f>
        <v>0.40487691363851719</v>
      </c>
      <c r="M4" s="18">
        <f>PEARSON('dane po Vs'!M3:M30,'dane po Vs'!$D$3:$D$30)</f>
        <v>-0.14020764770114841</v>
      </c>
      <c r="N4" s="18">
        <f>PEARSON('dane po Vs'!N3:N30,'dane po Vs'!$D$3:$D$30)</f>
        <v>-2.9862354899434919E-3</v>
      </c>
      <c r="O4" s="18">
        <f>PEARSON('dane po Vs'!O3:O30,'dane po Vs'!$D$3:$D$30)</f>
        <v>0.38875567097070085</v>
      </c>
      <c r="P4" s="18">
        <f>PEARSON('dane po Vs'!P3:P30,'dane po Vs'!$D$3:$D$30)</f>
        <v>-0.17797270878522287</v>
      </c>
      <c r="Q4" s="18">
        <f>PEARSON('dane po Vs'!Q3:Q30,'dane po Vs'!$D$3:$D$30)</f>
        <v>0.25196557344081927</v>
      </c>
      <c r="R4" s="18">
        <f>PEARSON('dane po Vs'!R3:R30,'dane po Vs'!$D$3:$D$30)</f>
        <v>-0.25490577053485058</v>
      </c>
      <c r="S4" s="18">
        <f>PEARSON('dane po Vs'!S3:S30,'dane po Vs'!$D$3:$D$30)</f>
        <v>-9.8015503536510465E-2</v>
      </c>
      <c r="T4" s="18">
        <f>PEARSON('dane po Vs'!T3:T30,'dane po Vs'!$D$3:$D$30)</f>
        <v>0.19744412331734201</v>
      </c>
      <c r="U4" s="18">
        <f>PEARSON('dane po Vs'!U3:U30,'dane po Vs'!$D$3:$D$30)</f>
        <v>0.35621303273942551</v>
      </c>
      <c r="V4" s="18">
        <f>PEARSON('dane po Vs'!V3:V30,'dane po Vs'!$D$3:$D$30)</f>
        <v>-1.1652874683986753E-2</v>
      </c>
      <c r="W4" s="18">
        <f>PEARSON('dane po Vs'!W3:W30,'dane po Vs'!$D$3:$D$30)</f>
        <v>9.9322294202937922E-2</v>
      </c>
      <c r="X4" s="18">
        <f>PEARSON('dane po Vs'!X3:X30,'dane po Vs'!$D$3:$D$30)</f>
        <v>-0.29146899295102302</v>
      </c>
      <c r="Y4" s="18">
        <f>PEARSON('dane po Vs'!Y3:Y30,'dane po Vs'!$D$3:$D$30)</f>
        <v>-0.33858921980114576</v>
      </c>
      <c r="Z4" s="18">
        <f>PEARSON('dane po Vs'!Z3:Z30,'dane po Vs'!$D$3:$D$30)</f>
        <v>-0.14538190526848993</v>
      </c>
      <c r="AA4" s="18"/>
      <c r="AB4" s="1" t="str">
        <f t="shared" si="5"/>
        <v>X4</v>
      </c>
      <c r="AC4" s="1">
        <f t="shared" si="6"/>
        <v>0</v>
      </c>
      <c r="AD4" s="1">
        <f t="shared" si="4"/>
        <v>0</v>
      </c>
      <c r="AE4" s="1">
        <f t="shared" si="4"/>
        <v>0.99999999999999989</v>
      </c>
      <c r="AF4" s="1">
        <f t="shared" si="4"/>
        <v>0.17484076071542637</v>
      </c>
      <c r="AG4" s="1">
        <f t="shared" si="4"/>
        <v>0.19922107526398838</v>
      </c>
      <c r="AH4" s="1">
        <f t="shared" si="4"/>
        <v>0.33896511226912468</v>
      </c>
      <c r="AI4" s="1">
        <f t="shared" si="4"/>
        <v>0.34588102037794893</v>
      </c>
      <c r="AJ4" s="1">
        <f t="shared" si="4"/>
        <v>0.12188098259503546</v>
      </c>
      <c r="AK4" s="1">
        <f t="shared" si="4"/>
        <v>2.3348864021163516E-2</v>
      </c>
      <c r="AL4" s="1">
        <f t="shared" si="4"/>
        <v>3.6056065598832558E-2</v>
      </c>
      <c r="AM4" s="1">
        <f t="shared" si="4"/>
        <v>0.40487691363851719</v>
      </c>
      <c r="AN4" s="1">
        <f t="shared" si="4"/>
        <v>0.14020764770114841</v>
      </c>
      <c r="AO4" s="1">
        <f t="shared" si="4"/>
        <v>2.9862354899434919E-3</v>
      </c>
      <c r="AP4" s="1">
        <f t="shared" si="4"/>
        <v>0.38875567097070085</v>
      </c>
      <c r="AQ4" s="1">
        <f t="shared" si="4"/>
        <v>0.17797270878522287</v>
      </c>
      <c r="AR4" s="1">
        <f t="shared" si="4"/>
        <v>0.25196557344081927</v>
      </c>
      <c r="AS4" s="1">
        <f t="shared" si="4"/>
        <v>0.25490577053485058</v>
      </c>
      <c r="AT4" s="1">
        <f t="shared" si="4"/>
        <v>9.8015503536510465E-2</v>
      </c>
      <c r="AU4" s="1">
        <f t="shared" si="4"/>
        <v>0.19744412331734201</v>
      </c>
      <c r="AV4" s="1">
        <f t="shared" si="4"/>
        <v>0.35621303273942551</v>
      </c>
      <c r="AW4" s="1">
        <f t="shared" si="4"/>
        <v>1.1652874683986753E-2</v>
      </c>
      <c r="AX4" s="1">
        <f t="shared" si="4"/>
        <v>9.9322294202937922E-2</v>
      </c>
      <c r="AY4" s="1">
        <f t="shared" si="4"/>
        <v>0.29146899295102302</v>
      </c>
      <c r="AZ4" s="1">
        <f t="shared" si="4"/>
        <v>0.33858921980114576</v>
      </c>
      <c r="BA4" s="1">
        <f t="shared" si="7"/>
        <v>0.14538190526848993</v>
      </c>
    </row>
    <row r="5" spans="1:53" x14ac:dyDescent="0.2">
      <c r="A5" s="16" t="str">
        <f>E1</f>
        <v>X5</v>
      </c>
      <c r="B5" s="18"/>
      <c r="C5" s="18"/>
      <c r="D5" s="18"/>
      <c r="E5" s="18">
        <f>PEARSON('dane po Vs'!E3:E30,'dane po Vs'!$E$3:$E$30)</f>
        <v>1.0000000000000002</v>
      </c>
      <c r="F5" s="18">
        <f>PEARSON('dane po Vs'!F3:F30,'dane po Vs'!$E$3:$E$30)</f>
        <v>-9.9967424787934231E-2</v>
      </c>
      <c r="G5" s="18">
        <f>PEARSON('dane po Vs'!G3:G30,'dane po Vs'!$E$3:$E$30)</f>
        <v>6.6083378228342829E-2</v>
      </c>
      <c r="H5" s="18">
        <f>PEARSON('dane po Vs'!H3:H30,'dane po Vs'!$E$3:$E$30)</f>
        <v>1.6503463861278281E-2</v>
      </c>
      <c r="I5" s="18">
        <f>PEARSON('dane po Vs'!I3:I30,'dane po Vs'!$E$3:$E$30)</f>
        <v>-0.20105368724170466</v>
      </c>
      <c r="J5" s="18">
        <f>PEARSON('dane po Vs'!J3:J30,'dane po Vs'!$E$3:$E$30)</f>
        <v>-2.9846295166067612E-3</v>
      </c>
      <c r="K5" s="18">
        <f>PEARSON('dane po Vs'!K3:K30,'dane po Vs'!$E$3:$E$30)</f>
        <v>2.0537852144755831E-2</v>
      </c>
      <c r="L5" s="18">
        <f>PEARSON('dane po Vs'!L3:L30,'dane po Vs'!$E$3:$E$30)</f>
        <v>-0.19255160374564209</v>
      </c>
      <c r="M5" s="18">
        <f>PEARSON('dane po Vs'!M3:M30,'dane po Vs'!$E$3:$E$30)</f>
        <v>-0.10208247101133094</v>
      </c>
      <c r="N5" s="18">
        <f>PEARSON('dane po Vs'!N3:N30,'dane po Vs'!$E$3:$E$30)</f>
        <v>6.7324790626537109E-2</v>
      </c>
      <c r="O5" s="18">
        <f>PEARSON('dane po Vs'!O3:O30,'dane po Vs'!$E$3:$E$30)</f>
        <v>8.3967482620817852E-2</v>
      </c>
      <c r="P5" s="18">
        <f>PEARSON('dane po Vs'!P3:P30,'dane po Vs'!$E$3:$E$30)</f>
        <v>0.31613945229345319</v>
      </c>
      <c r="Q5" s="18">
        <f>PEARSON('dane po Vs'!Q3:Q30,'dane po Vs'!$E$3:$E$30)</f>
        <v>-4.0015684959436165E-2</v>
      </c>
      <c r="R5" s="18">
        <f>PEARSON('dane po Vs'!R3:R30,'dane po Vs'!$E$3:$E$30)</f>
        <v>0.17858760139107735</v>
      </c>
      <c r="S5" s="18">
        <f>PEARSON('dane po Vs'!S3:S30,'dane po Vs'!$E$3:$E$30)</f>
        <v>-8.9431446021576613E-2</v>
      </c>
      <c r="T5" s="18">
        <f>PEARSON('dane po Vs'!T3:T30,'dane po Vs'!$E$3:$E$30)</f>
        <v>-0.21709735560321541</v>
      </c>
      <c r="U5" s="18">
        <f>PEARSON('dane po Vs'!U3:U30,'dane po Vs'!$E$3:$E$30)</f>
        <v>-5.9630694656209418E-2</v>
      </c>
      <c r="V5" s="18">
        <f>PEARSON('dane po Vs'!V3:V30,'dane po Vs'!$E$3:$E$30)</f>
        <v>0.37764146944586241</v>
      </c>
      <c r="W5" s="18">
        <f>PEARSON('dane po Vs'!W3:W30,'dane po Vs'!$E$3:$E$30)</f>
        <v>0.15693094232217175</v>
      </c>
      <c r="X5" s="18">
        <f>PEARSON('dane po Vs'!X3:X30,'dane po Vs'!$E$3:$E$30)</f>
        <v>8.0419169464866352E-2</v>
      </c>
      <c r="Y5" s="18">
        <f>PEARSON('dane po Vs'!Y3:Y30,'dane po Vs'!$E$3:$E$30)</f>
        <v>7.7172850630531378E-2</v>
      </c>
      <c r="Z5" s="18">
        <f>PEARSON('dane po Vs'!Z3:Z30,'dane po Vs'!$E$3:$E$30)</f>
        <v>0.61153231336352543</v>
      </c>
      <c r="AA5" s="18"/>
      <c r="AB5" s="1" t="str">
        <f t="shared" si="5"/>
        <v>X5</v>
      </c>
      <c r="AC5" s="1">
        <f t="shared" si="6"/>
        <v>0</v>
      </c>
      <c r="AD5" s="1">
        <f t="shared" si="4"/>
        <v>0</v>
      </c>
      <c r="AE5" s="1">
        <f t="shared" si="4"/>
        <v>0</v>
      </c>
      <c r="AF5" s="1">
        <f t="shared" si="4"/>
        <v>1.0000000000000002</v>
      </c>
      <c r="AG5" s="1">
        <f t="shared" si="4"/>
        <v>9.9967424787934231E-2</v>
      </c>
      <c r="AH5" s="1">
        <f t="shared" si="4"/>
        <v>6.6083378228342829E-2</v>
      </c>
      <c r="AI5" s="1">
        <f t="shared" si="4"/>
        <v>1.6503463861278281E-2</v>
      </c>
      <c r="AJ5" s="1">
        <f t="shared" si="4"/>
        <v>0.20105368724170466</v>
      </c>
      <c r="AK5" s="1">
        <f t="shared" si="4"/>
        <v>2.9846295166067612E-3</v>
      </c>
      <c r="AL5" s="1">
        <f t="shared" si="4"/>
        <v>2.0537852144755831E-2</v>
      </c>
      <c r="AM5" s="1">
        <f t="shared" si="4"/>
        <v>0.19255160374564209</v>
      </c>
      <c r="AN5" s="1">
        <f t="shared" si="4"/>
        <v>0.10208247101133094</v>
      </c>
      <c r="AO5" s="1">
        <f t="shared" si="4"/>
        <v>6.7324790626537109E-2</v>
      </c>
      <c r="AP5" s="1">
        <f t="shared" si="4"/>
        <v>8.3967482620817852E-2</v>
      </c>
      <c r="AQ5" s="1">
        <f t="shared" si="4"/>
        <v>0.31613945229345319</v>
      </c>
      <c r="AR5" s="1">
        <f t="shared" si="4"/>
        <v>4.0015684959436165E-2</v>
      </c>
      <c r="AS5" s="1">
        <f t="shared" si="4"/>
        <v>0.17858760139107735</v>
      </c>
      <c r="AT5" s="1">
        <f t="shared" si="4"/>
        <v>8.9431446021576613E-2</v>
      </c>
      <c r="AU5" s="1">
        <f t="shared" si="4"/>
        <v>0.21709735560321541</v>
      </c>
      <c r="AV5" s="1">
        <f t="shared" si="4"/>
        <v>5.9630694656209418E-2</v>
      </c>
      <c r="AW5" s="1">
        <f t="shared" si="4"/>
        <v>0.37764146944586241</v>
      </c>
      <c r="AX5" s="1">
        <f t="shared" si="4"/>
        <v>0.15693094232217175</v>
      </c>
      <c r="AY5" s="1">
        <f t="shared" si="4"/>
        <v>8.0419169464866352E-2</v>
      </c>
      <c r="AZ5" s="1">
        <f t="shared" si="4"/>
        <v>7.7172850630531378E-2</v>
      </c>
      <c r="BA5" s="1">
        <f t="shared" si="7"/>
        <v>0.61153231336352543</v>
      </c>
    </row>
    <row r="6" spans="1:53" x14ac:dyDescent="0.2">
      <c r="A6" s="16" t="str">
        <f>F1</f>
        <v>X6</v>
      </c>
      <c r="B6" s="18"/>
      <c r="C6" s="18"/>
      <c r="D6" s="18"/>
      <c r="E6" s="18"/>
      <c r="F6" s="18">
        <f>PEARSON('dane po Vs'!F3:F30,'dane po Vs'!$F$3:$F$30)</f>
        <v>0.99999999999999989</v>
      </c>
      <c r="G6" s="18">
        <f>PEARSON('dane po Vs'!G3:G30,'dane po Vs'!$F$3:$F$30)</f>
        <v>0.18372534062223536</v>
      </c>
      <c r="H6" s="18">
        <f>PEARSON('dane po Vs'!H3:H30,'dane po Vs'!$F$3:$F$30)</f>
        <v>0.31228803523395871</v>
      </c>
      <c r="I6" s="18">
        <f>PEARSON('dane po Vs'!I3:I30,'dane po Vs'!$F$3:$F$30)</f>
        <v>-0.24507020782525593</v>
      </c>
      <c r="J6" s="18">
        <f>PEARSON('dane po Vs'!J3:J30,'dane po Vs'!$F$3:$F$30)</f>
        <v>-0.23909565401602936</v>
      </c>
      <c r="K6" s="18">
        <f>PEARSON('dane po Vs'!K3:K30,'dane po Vs'!$F$3:$F$30)</f>
        <v>-0.41769111027127637</v>
      </c>
      <c r="L6" s="18">
        <f>PEARSON('dane po Vs'!L3:L30,'dane po Vs'!$F$3:$F$30)</f>
        <v>-0.40821722575442432</v>
      </c>
      <c r="M6" s="18">
        <f>PEARSON('dane po Vs'!M3:M30,'dane po Vs'!$F$3:$F$30)</f>
        <v>-0.14617295075334133</v>
      </c>
      <c r="N6" s="18">
        <f>PEARSON('dane po Vs'!N3:N30,'dane po Vs'!$F$3:$F$30)</f>
        <v>0.10525985699159697</v>
      </c>
      <c r="O6" s="18">
        <f>PEARSON('dane po Vs'!O3:O30,'dane po Vs'!$F$3:$F$30)</f>
        <v>-0.31585803947846153</v>
      </c>
      <c r="P6" s="18">
        <f>PEARSON('dane po Vs'!P3:P30,'dane po Vs'!$F$3:$F$30)</f>
        <v>0.24717576542739864</v>
      </c>
      <c r="Q6" s="18">
        <f>PEARSON('dane po Vs'!Q3:Q30,'dane po Vs'!$F$3:$F$30)</f>
        <v>-4.2529428928598609E-2</v>
      </c>
      <c r="R6" s="18">
        <f>PEARSON('dane po Vs'!R3:R30,'dane po Vs'!$F$3:$F$30)</f>
        <v>0.24067826653499377</v>
      </c>
      <c r="S6" s="18">
        <f>PEARSON('dane po Vs'!S3:S30,'dane po Vs'!$F$3:$F$30)</f>
        <v>-0.12534439854040702</v>
      </c>
      <c r="T6" s="18">
        <f>PEARSON('dane po Vs'!T3:T30,'dane po Vs'!$F$3:$F$30)</f>
        <v>-2.4741854790112427E-2</v>
      </c>
      <c r="U6" s="18">
        <f>PEARSON('dane po Vs'!U3:U30,'dane po Vs'!$F$3:$F$30)</f>
        <v>0.20878960479090491</v>
      </c>
      <c r="V6" s="18">
        <f>PEARSON('dane po Vs'!V3:V30,'dane po Vs'!$F$3:$F$30)</f>
        <v>6.5321701782846256E-2</v>
      </c>
      <c r="W6" s="18">
        <f>PEARSON('dane po Vs'!W3:W30,'dane po Vs'!$F$3:$F$30)</f>
        <v>9.7273267364764326E-2</v>
      </c>
      <c r="X6" s="18">
        <f>PEARSON('dane po Vs'!X3:X30,'dane po Vs'!$F$3:$F$30)</f>
        <v>0.22937163316547546</v>
      </c>
      <c r="Y6" s="18">
        <f>PEARSON('dane po Vs'!Y3:Y30,'dane po Vs'!$F$3:$F$30)</f>
        <v>-0.10255182395315303</v>
      </c>
      <c r="Z6" s="18">
        <f>PEARSON('dane po Vs'!Z3:Z30,'dane po Vs'!$F$3:$F$30)</f>
        <v>-0.19538819126447168</v>
      </c>
      <c r="AA6" s="18"/>
      <c r="AB6" s="1" t="str">
        <f t="shared" si="5"/>
        <v>X6</v>
      </c>
      <c r="AC6" s="1">
        <f t="shared" si="6"/>
        <v>0</v>
      </c>
      <c r="AD6" s="1">
        <f t="shared" si="4"/>
        <v>0</v>
      </c>
      <c r="AE6" s="1">
        <f t="shared" si="4"/>
        <v>0</v>
      </c>
      <c r="AF6" s="1">
        <f t="shared" si="4"/>
        <v>0</v>
      </c>
      <c r="AG6" s="1">
        <f t="shared" si="4"/>
        <v>0.99999999999999989</v>
      </c>
      <c r="AH6" s="1">
        <f t="shared" si="4"/>
        <v>0.18372534062223536</v>
      </c>
      <c r="AI6" s="1">
        <f t="shared" si="4"/>
        <v>0.31228803523395871</v>
      </c>
      <c r="AJ6" s="1">
        <f t="shared" si="4"/>
        <v>0.24507020782525593</v>
      </c>
      <c r="AK6" s="1">
        <f t="shared" si="4"/>
        <v>0.23909565401602936</v>
      </c>
      <c r="AL6" s="1">
        <f t="shared" si="4"/>
        <v>0.41769111027127637</v>
      </c>
      <c r="AM6" s="1">
        <f t="shared" si="4"/>
        <v>0.40821722575442432</v>
      </c>
      <c r="AN6" s="1">
        <f t="shared" si="4"/>
        <v>0.14617295075334133</v>
      </c>
      <c r="AO6" s="1">
        <f t="shared" si="4"/>
        <v>0.10525985699159697</v>
      </c>
      <c r="AP6" s="1">
        <f t="shared" si="4"/>
        <v>0.31585803947846153</v>
      </c>
      <c r="AQ6" s="1">
        <f t="shared" si="4"/>
        <v>0.24717576542739864</v>
      </c>
      <c r="AR6" s="1">
        <f t="shared" si="4"/>
        <v>4.2529428928598609E-2</v>
      </c>
      <c r="AS6" s="1">
        <f t="shared" si="4"/>
        <v>0.24067826653499377</v>
      </c>
      <c r="AT6" s="1">
        <f t="shared" si="4"/>
        <v>0.12534439854040702</v>
      </c>
      <c r="AU6" s="1">
        <f t="shared" si="4"/>
        <v>2.4741854790112427E-2</v>
      </c>
      <c r="AV6" s="1">
        <f t="shared" si="4"/>
        <v>0.20878960479090491</v>
      </c>
      <c r="AW6" s="1">
        <f t="shared" si="4"/>
        <v>6.5321701782846256E-2</v>
      </c>
      <c r="AX6" s="1">
        <f t="shared" si="4"/>
        <v>9.7273267364764326E-2</v>
      </c>
      <c r="AY6" s="1">
        <f t="shared" si="4"/>
        <v>0.22937163316547546</v>
      </c>
      <c r="AZ6" s="1">
        <f t="shared" si="4"/>
        <v>0.10255182395315303</v>
      </c>
      <c r="BA6" s="1">
        <f t="shared" si="7"/>
        <v>0.19538819126447168</v>
      </c>
    </row>
    <row r="7" spans="1:53" x14ac:dyDescent="0.2">
      <c r="A7" s="16" t="str">
        <f>G1</f>
        <v>X7</v>
      </c>
      <c r="B7" s="18"/>
      <c r="C7" s="18"/>
      <c r="D7" s="18"/>
      <c r="E7" s="18"/>
      <c r="F7" s="18"/>
      <c r="G7" s="18">
        <f>PEARSON('dane po Vs'!G3:G30,'dane po Vs'!$G$3:$G$30)</f>
        <v>1</v>
      </c>
      <c r="H7" s="18">
        <f>PEARSON('dane po Vs'!H3:H30,'dane po Vs'!$G$3:$G$30)</f>
        <v>0.33573157640015583</v>
      </c>
      <c r="I7" s="18">
        <f>PEARSON('dane po Vs'!I3:I30,'dane po Vs'!$G$3:$G$30)</f>
        <v>-9.4225668744267937E-2</v>
      </c>
      <c r="J7" s="18">
        <f>PEARSON('dane po Vs'!J3:J30,'dane po Vs'!$G$3:$G$30)</f>
        <v>-0.2008781258853411</v>
      </c>
      <c r="K7" s="18">
        <f>PEARSON('dane po Vs'!K3:K30,'dane po Vs'!$G$3:$G$30)</f>
        <v>0.23991300328620804</v>
      </c>
      <c r="L7" s="18">
        <f>PEARSON('dane po Vs'!L3:L30,'dane po Vs'!$G$3:$G$30)</f>
        <v>-0.34884368619237377</v>
      </c>
      <c r="M7" s="18">
        <f>PEARSON('dane po Vs'!M3:M30,'dane po Vs'!$G$3:$G$30)</f>
        <v>0.14197606670126528</v>
      </c>
      <c r="N7" s="18">
        <f>PEARSON('dane po Vs'!N3:N30,'dane po Vs'!$G$3:$G$30)</f>
        <v>3.0709820183645219E-2</v>
      </c>
      <c r="O7" s="18">
        <f>PEARSON('dane po Vs'!O3:O30,'dane po Vs'!$G$3:$G$30)</f>
        <v>-5.3984935828919403E-2</v>
      </c>
      <c r="P7" s="18">
        <f>PEARSON('dane po Vs'!P3:P30,'dane po Vs'!$G$3:$G$30)</f>
        <v>6.3714413554173288E-2</v>
      </c>
      <c r="Q7" s="18">
        <f>PEARSON('dane po Vs'!Q3:Q30,'dane po Vs'!$G$3:$G$30)</f>
        <v>0.13130083022585154</v>
      </c>
      <c r="R7" s="18">
        <f>PEARSON('dane po Vs'!R3:R30,'dane po Vs'!$G$3:$G$30)</f>
        <v>-6.8442243478734011E-2</v>
      </c>
      <c r="S7" s="18">
        <f>PEARSON('dane po Vs'!S3:S30,'dane po Vs'!$G$3:$G$30)</f>
        <v>9.9946998404499804E-2</v>
      </c>
      <c r="T7" s="18">
        <f>PEARSON('dane po Vs'!T3:T30,'dane po Vs'!$G$3:$G$30)</f>
        <v>0.31078554971271649</v>
      </c>
      <c r="U7" s="18">
        <f>PEARSON('dane po Vs'!U3:U30,'dane po Vs'!$G$3:$G$30)</f>
        <v>2.7017354450859461E-2</v>
      </c>
      <c r="V7" s="18">
        <f>PEARSON('dane po Vs'!V3:V30,'dane po Vs'!$G$3:$G$30)</f>
        <v>-5.5821988232627143E-2</v>
      </c>
      <c r="W7" s="18">
        <f>PEARSON('dane po Vs'!W3:W30,'dane po Vs'!$G$3:$G$30)</f>
        <v>-6.4122286183817767E-2</v>
      </c>
      <c r="X7" s="18">
        <f>PEARSON('dane po Vs'!X3:X30,'dane po Vs'!$G$3:$G$30)</f>
        <v>0.1961219379717285</v>
      </c>
      <c r="Y7" s="18">
        <f>PEARSON('dane po Vs'!Y3:Y30,'dane po Vs'!$G$3:$G$30)</f>
        <v>8.5932786971445213E-2</v>
      </c>
      <c r="Z7" s="18">
        <f>PEARSON('dane po Vs'!Z3:Z30,'dane po Vs'!$G$3:$G$30)</f>
        <v>-6.5645461338791414E-2</v>
      </c>
      <c r="AA7" s="18"/>
      <c r="AB7" s="1" t="str">
        <f t="shared" si="5"/>
        <v>X7</v>
      </c>
      <c r="AC7" s="1">
        <f t="shared" si="6"/>
        <v>0</v>
      </c>
      <c r="AD7" s="1">
        <f t="shared" si="4"/>
        <v>0</v>
      </c>
      <c r="AE7" s="1">
        <f t="shared" si="4"/>
        <v>0</v>
      </c>
      <c r="AF7" s="1">
        <f t="shared" si="4"/>
        <v>0</v>
      </c>
      <c r="AG7" s="1">
        <f t="shared" si="4"/>
        <v>0</v>
      </c>
      <c r="AH7" s="1">
        <f t="shared" si="4"/>
        <v>1</v>
      </c>
      <c r="AI7" s="1">
        <f t="shared" si="4"/>
        <v>0.33573157640015583</v>
      </c>
      <c r="AJ7" s="1">
        <f t="shared" si="4"/>
        <v>9.4225668744267937E-2</v>
      </c>
      <c r="AK7" s="1">
        <f t="shared" si="4"/>
        <v>0.2008781258853411</v>
      </c>
      <c r="AL7" s="1">
        <f t="shared" si="4"/>
        <v>0.23991300328620804</v>
      </c>
      <c r="AM7" s="1">
        <f t="shared" si="4"/>
        <v>0.34884368619237377</v>
      </c>
      <c r="AN7" s="1">
        <f t="shared" si="4"/>
        <v>0.14197606670126528</v>
      </c>
      <c r="AO7" s="1">
        <f t="shared" si="4"/>
        <v>3.0709820183645219E-2</v>
      </c>
      <c r="AP7" s="1">
        <f t="shared" si="4"/>
        <v>5.3984935828919403E-2</v>
      </c>
      <c r="AQ7" s="1">
        <f t="shared" si="4"/>
        <v>6.3714413554173288E-2</v>
      </c>
      <c r="AR7" s="1">
        <f t="shared" si="4"/>
        <v>0.13130083022585154</v>
      </c>
      <c r="AS7" s="1">
        <f t="shared" si="4"/>
        <v>6.8442243478734011E-2</v>
      </c>
      <c r="AT7" s="1">
        <f t="shared" si="4"/>
        <v>9.9946998404499804E-2</v>
      </c>
      <c r="AU7" s="1">
        <f t="shared" si="4"/>
        <v>0.31078554971271649</v>
      </c>
      <c r="AV7" s="1">
        <f t="shared" si="4"/>
        <v>2.7017354450859461E-2</v>
      </c>
      <c r="AW7" s="1">
        <f t="shared" si="4"/>
        <v>5.5821988232627143E-2</v>
      </c>
      <c r="AX7" s="1">
        <f t="shared" si="4"/>
        <v>6.4122286183817767E-2</v>
      </c>
      <c r="AY7" s="1">
        <f t="shared" si="4"/>
        <v>0.1961219379717285</v>
      </c>
      <c r="AZ7" s="1">
        <f t="shared" si="4"/>
        <v>8.5932786971445213E-2</v>
      </c>
      <c r="BA7" s="1">
        <f t="shared" si="7"/>
        <v>6.5645461338791414E-2</v>
      </c>
    </row>
    <row r="8" spans="1:53" x14ac:dyDescent="0.2">
      <c r="A8" s="16" t="str">
        <f>H1</f>
        <v>X8</v>
      </c>
      <c r="B8" s="18"/>
      <c r="C8" s="18"/>
      <c r="D8" s="18"/>
      <c r="E8" s="18"/>
      <c r="F8" s="18"/>
      <c r="G8" s="18"/>
      <c r="H8" s="18">
        <f>PEARSON('dane po Vs'!H3:H30,'dane po Vs'!$H$3:$H$30)</f>
        <v>1</v>
      </c>
      <c r="I8" s="18">
        <f>PEARSON('dane po Vs'!I3:I30,'dane po Vs'!$H$3:$H$30)</f>
        <v>-0.17103066495885952</v>
      </c>
      <c r="J8" s="18">
        <f>PEARSON('dane po Vs'!J3:J30,'dane po Vs'!$H$3:$H$30)</f>
        <v>-0.24326854861464103</v>
      </c>
      <c r="K8" s="18">
        <f>PEARSON('dane po Vs'!K3:K30,'dane po Vs'!$H$3:$H$30)</f>
        <v>0.25888714912079253</v>
      </c>
      <c r="L8" s="18">
        <f>PEARSON('dane po Vs'!L3:L30,'dane po Vs'!$H$3:$H$30)</f>
        <v>-0.29677286578489864</v>
      </c>
      <c r="M8" s="18">
        <f>PEARSON('dane po Vs'!M3:M30,'dane po Vs'!$H$3:$H$30)</f>
        <v>0.49091725137290004</v>
      </c>
      <c r="N8" s="18">
        <f>PEARSON('dane po Vs'!N3:N30,'dane po Vs'!$H$3:$H$30)</f>
        <v>0.31069884768479639</v>
      </c>
      <c r="O8" s="18">
        <f>PEARSON('dane po Vs'!O3:O30,'dane po Vs'!$H$3:$H$30)</f>
        <v>-0.3983979409767357</v>
      </c>
      <c r="P8" s="18">
        <f>PEARSON('dane po Vs'!P3:P30,'dane po Vs'!$H$3:$H$30)</f>
        <v>0.2344720324356166</v>
      </c>
      <c r="Q8" s="18">
        <f>PEARSON('dane po Vs'!Q3:Q30,'dane po Vs'!$H$3:$H$30)</f>
        <v>-0.26454983419300354</v>
      </c>
      <c r="R8" s="18">
        <f>PEARSON('dane po Vs'!R3:R30,'dane po Vs'!$H$3:$H$30)</f>
        <v>0.15610653320314466</v>
      </c>
      <c r="S8" s="18">
        <f>PEARSON('dane po Vs'!S3:S30,'dane po Vs'!$H$3:$H$30)</f>
        <v>-0.46234235765508364</v>
      </c>
      <c r="T8" s="18">
        <f>PEARSON('dane po Vs'!T3:T30,'dane po Vs'!$H$3:$H$30)</f>
        <v>-0.26590404125890366</v>
      </c>
      <c r="U8" s="18">
        <f>PEARSON('dane po Vs'!U3:U30,'dane po Vs'!$H$3:$H$30)</f>
        <v>-4.0587429803830413E-2</v>
      </c>
      <c r="V8" s="18">
        <f>PEARSON('dane po Vs'!V3:V30,'dane po Vs'!$H$3:$H$30)</f>
        <v>-9.8639197633936859E-2</v>
      </c>
      <c r="W8" s="18">
        <f>PEARSON('dane po Vs'!W3:W30,'dane po Vs'!$H$3:$H$30)</f>
        <v>-0.15629086828945848</v>
      </c>
      <c r="X8" s="18">
        <f>PEARSON('dane po Vs'!X3:X30,'dane po Vs'!$H$3:$H$30)</f>
        <v>0.23955932520706233</v>
      </c>
      <c r="Y8" s="18">
        <f>PEARSON('dane po Vs'!Y3:Y30,'dane po Vs'!$H$3:$H$30)</f>
        <v>5.5745271282855356E-2</v>
      </c>
      <c r="Z8" s="18">
        <f>PEARSON('dane po Vs'!Z3:Z30,'dane po Vs'!$H$3:$H$30)</f>
        <v>-0.10260434220803552</v>
      </c>
      <c r="AA8" s="18"/>
      <c r="AB8" s="1" t="str">
        <f t="shared" si="5"/>
        <v>X8</v>
      </c>
      <c r="AC8" s="1">
        <f t="shared" si="6"/>
        <v>0</v>
      </c>
      <c r="AD8" s="1">
        <f t="shared" si="4"/>
        <v>0</v>
      </c>
      <c r="AE8" s="1">
        <f t="shared" si="4"/>
        <v>0</v>
      </c>
      <c r="AF8" s="1">
        <f t="shared" si="4"/>
        <v>0</v>
      </c>
      <c r="AG8" s="1">
        <f t="shared" si="4"/>
        <v>0</v>
      </c>
      <c r="AH8" s="1">
        <f t="shared" si="4"/>
        <v>0</v>
      </c>
      <c r="AI8" s="1">
        <f t="shared" si="4"/>
        <v>1</v>
      </c>
      <c r="AJ8" s="1">
        <f t="shared" si="4"/>
        <v>0.17103066495885952</v>
      </c>
      <c r="AK8" s="1">
        <f t="shared" si="4"/>
        <v>0.24326854861464103</v>
      </c>
      <c r="AL8" s="1">
        <f t="shared" si="4"/>
        <v>0.25888714912079253</v>
      </c>
      <c r="AM8" s="1">
        <f t="shared" si="4"/>
        <v>0.29677286578489864</v>
      </c>
      <c r="AN8" s="1">
        <f t="shared" si="4"/>
        <v>0.49091725137290004</v>
      </c>
      <c r="AO8" s="1">
        <f t="shared" si="4"/>
        <v>0.31069884768479639</v>
      </c>
      <c r="AP8" s="1">
        <f t="shared" si="4"/>
        <v>0.3983979409767357</v>
      </c>
      <c r="AQ8" s="1">
        <f t="shared" si="4"/>
        <v>0.2344720324356166</v>
      </c>
      <c r="AR8" s="1">
        <f t="shared" si="4"/>
        <v>0.26454983419300354</v>
      </c>
      <c r="AS8" s="1">
        <f t="shared" si="4"/>
        <v>0.15610653320314466</v>
      </c>
      <c r="AT8" s="1">
        <f t="shared" si="4"/>
        <v>0.46234235765508364</v>
      </c>
      <c r="AU8" s="1">
        <f t="shared" si="4"/>
        <v>0.26590404125890366</v>
      </c>
      <c r="AV8" s="1">
        <f t="shared" si="4"/>
        <v>4.0587429803830413E-2</v>
      </c>
      <c r="AW8" s="1">
        <f t="shared" si="4"/>
        <v>9.8639197633936859E-2</v>
      </c>
      <c r="AX8" s="1">
        <f t="shared" si="4"/>
        <v>0.15629086828945848</v>
      </c>
      <c r="AY8" s="1">
        <f t="shared" si="4"/>
        <v>0.23955932520706233</v>
      </c>
      <c r="AZ8" s="1">
        <f t="shared" si="4"/>
        <v>5.5745271282855356E-2</v>
      </c>
      <c r="BA8" s="1">
        <f t="shared" si="7"/>
        <v>0.10260434220803552</v>
      </c>
    </row>
    <row r="9" spans="1:53" x14ac:dyDescent="0.2">
      <c r="A9" s="16" t="str">
        <f>I1</f>
        <v>X10</v>
      </c>
      <c r="B9" s="18"/>
      <c r="C9" s="18"/>
      <c r="D9" s="18"/>
      <c r="E9" s="18"/>
      <c r="F9" s="18"/>
      <c r="G9" s="18"/>
      <c r="H9" s="18"/>
      <c r="I9" s="18">
        <f>PEARSON('dane po Vs'!I3:I30,'dane po Vs'!$I$3:$I$30)</f>
        <v>1.0000000000000002</v>
      </c>
      <c r="J9" s="18">
        <f>PEARSON('dane po Vs'!J3:J30,'dane po Vs'!$I$3:$I$30)</f>
        <v>0.18062591766089797</v>
      </c>
      <c r="K9" s="18">
        <f>PEARSON('dane po Vs'!K3:K30,'dane po Vs'!$I$3:$I$30)</f>
        <v>-3.8350481481857844E-2</v>
      </c>
      <c r="L9" s="18">
        <f>PEARSON('dane po Vs'!L3:L30,'dane po Vs'!$I$3:$I$30)</f>
        <v>0.19567295597638867</v>
      </c>
      <c r="M9" s="18">
        <f>PEARSON('dane po Vs'!M3:M30,'dane po Vs'!$I$3:$I$30)</f>
        <v>1.9836680549118364E-2</v>
      </c>
      <c r="N9" s="18">
        <f>PEARSON('dane po Vs'!N3:N30,'dane po Vs'!$I$3:$I$30)</f>
        <v>-0.26652140641193123</v>
      </c>
      <c r="O9" s="18">
        <f>PEARSON('dane po Vs'!O3:O30,'dane po Vs'!$I$3:$I$30)</f>
        <v>-0.1414375105853207</v>
      </c>
      <c r="P9" s="18">
        <f>PEARSON('dane po Vs'!P3:P30,'dane po Vs'!$I$3:$I$30)</f>
        <v>5.0478105923513664E-2</v>
      </c>
      <c r="Q9" s="18">
        <f>PEARSON('dane po Vs'!Q3:Q30,'dane po Vs'!$I$3:$I$30)</f>
        <v>-0.122229686405132</v>
      </c>
      <c r="R9" s="18">
        <f>PEARSON('dane po Vs'!R3:R30,'dane po Vs'!$I$3:$I$30)</f>
        <v>-9.8525288403682812E-2</v>
      </c>
      <c r="S9" s="18">
        <f>PEARSON('dane po Vs'!S3:S30,'dane po Vs'!$I$3:$I$30)</f>
        <v>0.2911428509977313</v>
      </c>
      <c r="T9" s="18">
        <f>PEARSON('dane po Vs'!T3:T30,'dane po Vs'!$I$3:$I$30)</f>
        <v>-2.8772286756702094E-2</v>
      </c>
      <c r="U9" s="18">
        <f>PEARSON('dane po Vs'!U3:U30,'dane po Vs'!$I$3:$I$30)</f>
        <v>-0.51361484917873823</v>
      </c>
      <c r="V9" s="18">
        <f>PEARSON('dane po Vs'!V3:V30,'dane po Vs'!$I$3:$I$30)</f>
        <v>-0.13758953447927416</v>
      </c>
      <c r="W9" s="18">
        <f>PEARSON('dane po Vs'!W3:W30,'dane po Vs'!$I$3:$I$30)</f>
        <v>-8.7512470924286559E-2</v>
      </c>
      <c r="X9" s="18">
        <f>PEARSON('dane po Vs'!X3:X30,'dane po Vs'!$I$3:$I$30)</f>
        <v>9.9019188806047653E-2</v>
      </c>
      <c r="Y9" s="18">
        <f>PEARSON('dane po Vs'!Y3:Y30,'dane po Vs'!$I$3:$I$30)</f>
        <v>0.4548175822901212</v>
      </c>
      <c r="Z9" s="18">
        <f>PEARSON('dane po Vs'!Z3:Z30,'dane po Vs'!$I$3:$I$30)</f>
        <v>-0.17835287902115787</v>
      </c>
      <c r="AA9" s="18"/>
      <c r="AB9" s="1" t="str">
        <f t="shared" si="5"/>
        <v>X10</v>
      </c>
      <c r="AC9" s="1">
        <f t="shared" si="6"/>
        <v>0</v>
      </c>
      <c r="AD9" s="1">
        <f t="shared" si="4"/>
        <v>0</v>
      </c>
      <c r="AE9" s="1">
        <f t="shared" si="4"/>
        <v>0</v>
      </c>
      <c r="AF9" s="1">
        <f t="shared" si="4"/>
        <v>0</v>
      </c>
      <c r="AG9" s="1">
        <f t="shared" si="4"/>
        <v>0</v>
      </c>
      <c r="AH9" s="1">
        <f t="shared" si="4"/>
        <v>0</v>
      </c>
      <c r="AI9" s="1">
        <f t="shared" si="4"/>
        <v>0</v>
      </c>
      <c r="AJ9" s="1">
        <f t="shared" si="4"/>
        <v>1.0000000000000002</v>
      </c>
      <c r="AK9" s="1">
        <f t="shared" si="4"/>
        <v>0.18062591766089797</v>
      </c>
      <c r="AL9" s="1">
        <f t="shared" si="4"/>
        <v>3.8350481481857844E-2</v>
      </c>
      <c r="AM9" s="1">
        <f t="shared" si="4"/>
        <v>0.19567295597638867</v>
      </c>
      <c r="AN9" s="1">
        <f t="shared" si="4"/>
        <v>1.9836680549118364E-2</v>
      </c>
      <c r="AO9" s="1">
        <f t="shared" si="4"/>
        <v>0.26652140641193123</v>
      </c>
      <c r="AP9" s="1">
        <f t="shared" si="4"/>
        <v>0.1414375105853207</v>
      </c>
      <c r="AQ9" s="1">
        <f t="shared" si="4"/>
        <v>5.0478105923513664E-2</v>
      </c>
      <c r="AR9" s="1">
        <f t="shared" si="4"/>
        <v>0.122229686405132</v>
      </c>
      <c r="AS9" s="1">
        <f t="shared" si="4"/>
        <v>9.8525288403682812E-2</v>
      </c>
      <c r="AT9" s="1">
        <f t="shared" si="4"/>
        <v>0.2911428509977313</v>
      </c>
      <c r="AU9" s="1">
        <f t="shared" si="4"/>
        <v>2.8772286756702094E-2</v>
      </c>
      <c r="AV9" s="1">
        <f t="shared" si="4"/>
        <v>0.51361484917873823</v>
      </c>
      <c r="AW9" s="1">
        <f t="shared" si="4"/>
        <v>0.13758953447927416</v>
      </c>
      <c r="AX9" s="1">
        <f t="shared" si="4"/>
        <v>8.7512470924286559E-2</v>
      </c>
      <c r="AY9" s="1">
        <f t="shared" si="4"/>
        <v>9.9019188806047653E-2</v>
      </c>
      <c r="AZ9" s="1">
        <f t="shared" si="4"/>
        <v>0.4548175822901212</v>
      </c>
      <c r="BA9" s="1">
        <f t="shared" si="7"/>
        <v>0.17835287902115787</v>
      </c>
    </row>
    <row r="10" spans="1:53" x14ac:dyDescent="0.2">
      <c r="A10" s="16" t="str">
        <f>J1</f>
        <v>X11</v>
      </c>
      <c r="B10" s="18"/>
      <c r="C10" s="18"/>
      <c r="D10" s="18"/>
      <c r="E10" s="18"/>
      <c r="F10" s="18"/>
      <c r="G10" s="18"/>
      <c r="H10" s="18"/>
      <c r="I10" s="18"/>
      <c r="J10" s="18">
        <f>PEARSON('dane po Vs'!J3:J30,'dane po Vs'!$J$3:$J$30)</f>
        <v>1</v>
      </c>
      <c r="K10" s="18">
        <f>PEARSON('dane po Vs'!K3:K30,'dane po Vs'!$J$3:$J$30)</f>
        <v>-0.40167213625678699</v>
      </c>
      <c r="L10" s="18">
        <f>PEARSON('dane po Vs'!L3:L30,'dane po Vs'!$J$3:$J$30)</f>
        <v>0.35863971084211993</v>
      </c>
      <c r="M10" s="18">
        <f>PEARSON('dane po Vs'!M3:M30,'dane po Vs'!$J$3:$J$30)</f>
        <v>-0.22223036860041995</v>
      </c>
      <c r="N10" s="18">
        <f>PEARSON('dane po Vs'!N3:N30,'dane po Vs'!$J$3:$J$30)</f>
        <v>-0.53036497874785726</v>
      </c>
      <c r="O10" s="18">
        <f>PEARSON('dane po Vs'!O3:O30,'dane po Vs'!$J$3:$J$30)</f>
        <v>0.51232033163124979</v>
      </c>
      <c r="P10" s="18">
        <f>PEARSON('dane po Vs'!P3:P30,'dane po Vs'!$J$3:$J$30)</f>
        <v>-0.22779336461143079</v>
      </c>
      <c r="Q10" s="18">
        <f>PEARSON('dane po Vs'!Q3:Q30,'dane po Vs'!$J$3:$J$30)</f>
        <v>0.14735247765738613</v>
      </c>
      <c r="R10" s="18">
        <f>PEARSON('dane po Vs'!R3:R30,'dane po Vs'!$J$3:$J$30)</f>
        <v>-0.24883647581187979</v>
      </c>
      <c r="S10" s="18">
        <f>PEARSON('dane po Vs'!S3:S30,'dane po Vs'!$J$3:$J$30)</f>
        <v>0.35630249984991602</v>
      </c>
      <c r="T10" s="18">
        <f>PEARSON('dane po Vs'!T3:T30,'dane po Vs'!$J$3:$J$30)</f>
        <v>9.3556549117888785E-2</v>
      </c>
      <c r="U10" s="18">
        <f>PEARSON('dane po Vs'!U3:U30,'dane po Vs'!$J$3:$J$30)</f>
        <v>-0.46078547359892114</v>
      </c>
      <c r="V10" s="18">
        <f>PEARSON('dane po Vs'!V3:V30,'dane po Vs'!$J$3:$J$30)</f>
        <v>-0.36369728327597134</v>
      </c>
      <c r="W10" s="18">
        <f>PEARSON('dane po Vs'!W3:W30,'dane po Vs'!$J$3:$J$30)</f>
        <v>1.1578513272564792E-2</v>
      </c>
      <c r="X10" s="18">
        <f>PEARSON('dane po Vs'!X3:X30,'dane po Vs'!$J$3:$J$30)</f>
        <v>0.26367806807984945</v>
      </c>
      <c r="Y10" s="18">
        <f>PEARSON('dane po Vs'!Y3:Y30,'dane po Vs'!$J$3:$J$30)</f>
        <v>0.45626487243062008</v>
      </c>
      <c r="Z10" s="18">
        <f>PEARSON('dane po Vs'!Z3:Z30,'dane po Vs'!$J$3:$J$30)</f>
        <v>-0.2180777627201162</v>
      </c>
      <c r="AA10" s="18"/>
      <c r="AB10" s="1" t="str">
        <f t="shared" si="5"/>
        <v>X11</v>
      </c>
      <c r="AC10" s="1">
        <f t="shared" si="6"/>
        <v>0</v>
      </c>
      <c r="AD10" s="1">
        <f t="shared" si="4"/>
        <v>0</v>
      </c>
      <c r="AE10" s="1">
        <f t="shared" si="4"/>
        <v>0</v>
      </c>
      <c r="AF10" s="1">
        <f t="shared" si="4"/>
        <v>0</v>
      </c>
      <c r="AG10" s="1">
        <f t="shared" si="4"/>
        <v>0</v>
      </c>
      <c r="AH10" s="1">
        <f t="shared" si="4"/>
        <v>0</v>
      </c>
      <c r="AI10" s="1">
        <f t="shared" si="4"/>
        <v>0</v>
      </c>
      <c r="AJ10" s="1">
        <f t="shared" si="4"/>
        <v>0</v>
      </c>
      <c r="AK10" s="1">
        <f t="shared" si="4"/>
        <v>1</v>
      </c>
      <c r="AL10" s="1">
        <f t="shared" si="4"/>
        <v>0.40167213625678699</v>
      </c>
      <c r="AM10" s="1">
        <f t="shared" si="4"/>
        <v>0.35863971084211993</v>
      </c>
      <c r="AN10" s="1">
        <f t="shared" si="4"/>
        <v>0.22223036860041995</v>
      </c>
      <c r="AO10" s="1">
        <f t="shared" si="4"/>
        <v>0.53036497874785726</v>
      </c>
      <c r="AP10" s="1">
        <f t="shared" si="4"/>
        <v>0.51232033163124979</v>
      </c>
      <c r="AQ10" s="1">
        <f t="shared" si="4"/>
        <v>0.22779336461143079</v>
      </c>
      <c r="AR10" s="1">
        <f t="shared" si="4"/>
        <v>0.14735247765738613</v>
      </c>
      <c r="AS10" s="1">
        <f t="shared" si="4"/>
        <v>0.24883647581187979</v>
      </c>
      <c r="AT10" s="1">
        <f t="shared" si="4"/>
        <v>0.35630249984991602</v>
      </c>
      <c r="AU10" s="1">
        <f t="shared" si="4"/>
        <v>9.3556549117888785E-2</v>
      </c>
      <c r="AV10" s="1">
        <f t="shared" si="4"/>
        <v>0.46078547359892114</v>
      </c>
      <c r="AW10" s="1">
        <f t="shared" si="4"/>
        <v>0.36369728327597134</v>
      </c>
      <c r="AX10" s="1">
        <f t="shared" si="4"/>
        <v>1.1578513272564792E-2</v>
      </c>
      <c r="AY10" s="1">
        <f t="shared" si="4"/>
        <v>0.26367806807984945</v>
      </c>
      <c r="AZ10" s="1">
        <f t="shared" si="4"/>
        <v>0.45626487243062008</v>
      </c>
      <c r="BA10" s="1">
        <f t="shared" si="7"/>
        <v>0.2180777627201162</v>
      </c>
    </row>
    <row r="11" spans="1:53" x14ac:dyDescent="0.2">
      <c r="A11" s="16" t="str">
        <f>K1</f>
        <v>X12</v>
      </c>
      <c r="B11" s="18"/>
      <c r="C11" s="18"/>
      <c r="D11" s="18"/>
      <c r="E11" s="18"/>
      <c r="F11" s="18"/>
      <c r="G11" s="18"/>
      <c r="H11" s="18"/>
      <c r="I11" s="18"/>
      <c r="J11" s="18"/>
      <c r="K11" s="18">
        <f>PEARSON('dane po Vs'!K3:K30,'dane po Vs'!$K$3:$K$30)</f>
        <v>1</v>
      </c>
      <c r="L11" s="18">
        <f>PEARSON('dane po Vs'!L3:L30,'dane po Vs'!$K$3:$K$30)</f>
        <v>-8.4587647625803966E-2</v>
      </c>
      <c r="M11" s="18">
        <f>PEARSON('dane po Vs'!M3:M30,'dane po Vs'!$K$3:$K$30)</f>
        <v>0.42416426214043013</v>
      </c>
      <c r="N11" s="18">
        <f>PEARSON('dane po Vs'!N3:N30,'dane po Vs'!$K$3:$K$30)</f>
        <v>0.30948027762799063</v>
      </c>
      <c r="O11" s="18">
        <f>PEARSON('dane po Vs'!O3:O30,'dane po Vs'!$K$3:$K$30)</f>
        <v>-0.28961271131600358</v>
      </c>
      <c r="P11" s="18">
        <f>PEARSON('dane po Vs'!P3:P30,'dane po Vs'!$K$3:$K$30)</f>
        <v>0.11382219110288773</v>
      </c>
      <c r="Q11" s="18">
        <f>PEARSON('dane po Vs'!Q3:Q30,'dane po Vs'!$K$3:$K$30)</f>
        <v>-0.1472515780645737</v>
      </c>
      <c r="R11" s="18">
        <f>PEARSON('dane po Vs'!R3:R30,'dane po Vs'!$K$3:$K$30)</f>
        <v>-7.0778882614469213E-2</v>
      </c>
      <c r="S11" s="18">
        <f>PEARSON('dane po Vs'!S3:S30,'dane po Vs'!$K$3:$K$30)</f>
        <v>-0.26467796438972702</v>
      </c>
      <c r="T11" s="18">
        <f>PEARSON('dane po Vs'!T3:T30,'dane po Vs'!$K$3:$K$30)</f>
        <v>4.7721585094984774E-2</v>
      </c>
      <c r="U11" s="18">
        <f>PEARSON('dane po Vs'!U3:U30,'dane po Vs'!$K$3:$K$30)</f>
        <v>0.11810900399508413</v>
      </c>
      <c r="V11" s="18">
        <f>PEARSON('dane po Vs'!V3:V30,'dane po Vs'!$K$3:$K$30)</f>
        <v>0.18499693940905873</v>
      </c>
      <c r="W11" s="18">
        <f>PEARSON('dane po Vs'!W3:W30,'dane po Vs'!$K$3:$K$30)</f>
        <v>-0.15759693253964699</v>
      </c>
      <c r="X11" s="18">
        <f>PEARSON('dane po Vs'!X3:X30,'dane po Vs'!$K$3:$K$30)</f>
        <v>-0.17925714148899488</v>
      </c>
      <c r="Y11" s="18">
        <f>PEARSON('dane po Vs'!Y3:Y30,'dane po Vs'!$K$3:$K$30)</f>
        <v>-0.10155514309130509</v>
      </c>
      <c r="Z11" s="18">
        <f>PEARSON('dane po Vs'!Z3:Z30,'dane po Vs'!$K$3:$K$30)</f>
        <v>0.29358220496150261</v>
      </c>
      <c r="AA11" s="18"/>
      <c r="AB11" s="1" t="str">
        <f t="shared" si="5"/>
        <v>X12</v>
      </c>
      <c r="AC11" s="1">
        <f t="shared" si="6"/>
        <v>0</v>
      </c>
      <c r="AD11" s="1">
        <f t="shared" si="4"/>
        <v>0</v>
      </c>
      <c r="AE11" s="1">
        <f t="shared" si="4"/>
        <v>0</v>
      </c>
      <c r="AF11" s="1">
        <f t="shared" si="4"/>
        <v>0</v>
      </c>
      <c r="AG11" s="1">
        <f t="shared" si="4"/>
        <v>0</v>
      </c>
      <c r="AH11" s="1">
        <f t="shared" si="4"/>
        <v>0</v>
      </c>
      <c r="AI11" s="1">
        <f t="shared" si="4"/>
        <v>0</v>
      </c>
      <c r="AJ11" s="1">
        <f t="shared" si="4"/>
        <v>0</v>
      </c>
      <c r="AK11" s="1">
        <f t="shared" si="4"/>
        <v>0</v>
      </c>
      <c r="AL11" s="1">
        <f t="shared" si="4"/>
        <v>1</v>
      </c>
      <c r="AM11" s="1">
        <f t="shared" si="4"/>
        <v>8.4587647625803966E-2</v>
      </c>
      <c r="AN11" s="1">
        <f t="shared" si="4"/>
        <v>0.42416426214043013</v>
      </c>
      <c r="AO11" s="1">
        <f t="shared" si="4"/>
        <v>0.30948027762799063</v>
      </c>
      <c r="AP11" s="1">
        <f t="shared" si="4"/>
        <v>0.28961271131600358</v>
      </c>
      <c r="AQ11" s="1">
        <f t="shared" si="4"/>
        <v>0.11382219110288773</v>
      </c>
      <c r="AR11" s="1">
        <f t="shared" si="4"/>
        <v>0.1472515780645737</v>
      </c>
      <c r="AS11" s="1">
        <f t="shared" si="4"/>
        <v>7.0778882614469213E-2</v>
      </c>
      <c r="AT11" s="1">
        <f t="shared" si="4"/>
        <v>0.26467796438972702</v>
      </c>
      <c r="AU11" s="1">
        <f t="shared" si="4"/>
        <v>4.7721585094984774E-2</v>
      </c>
      <c r="AV11" s="1">
        <f t="shared" si="4"/>
        <v>0.11810900399508413</v>
      </c>
      <c r="AW11" s="1">
        <f t="shared" si="4"/>
        <v>0.18499693940905873</v>
      </c>
      <c r="AX11" s="1">
        <f t="shared" si="4"/>
        <v>0.15759693253964699</v>
      </c>
      <c r="AY11" s="1">
        <f t="shared" si="4"/>
        <v>0.17925714148899488</v>
      </c>
      <c r="AZ11" s="1">
        <f t="shared" si="4"/>
        <v>0.10155514309130509</v>
      </c>
      <c r="BA11" s="1">
        <f t="shared" si="7"/>
        <v>0.29358220496150261</v>
      </c>
    </row>
    <row r="12" spans="1:53" x14ac:dyDescent="0.2">
      <c r="A12" s="16" t="str">
        <f>L1</f>
        <v>X13</v>
      </c>
      <c r="B12" s="18"/>
      <c r="C12" s="18"/>
      <c r="D12" s="18"/>
      <c r="E12" s="16"/>
      <c r="F12" s="16"/>
      <c r="G12" s="16"/>
      <c r="H12" s="16"/>
      <c r="I12" s="16"/>
      <c r="J12" s="16"/>
      <c r="K12" s="16"/>
      <c r="L12" s="18">
        <f>PEARSON('dane po Vs'!L3:L30,'dane po Vs'!$L$3:$L$30)</f>
        <v>1</v>
      </c>
      <c r="M12" s="18">
        <f>PEARSON('dane po Vs'!M3:M30,'dane po Vs'!$L$3:$L$30)</f>
        <v>-2.4702345960724841E-2</v>
      </c>
      <c r="N12" s="18">
        <f>PEARSON('dane po Vs'!N3:N30,'dane po Vs'!$L$3:$L$30)</f>
        <v>8.2616714863802371E-2</v>
      </c>
      <c r="O12" s="18">
        <f>PEARSON('dane po Vs'!O3:O30,'dane po Vs'!$L$3:$L$30)</f>
        <v>0.50140123590410512</v>
      </c>
      <c r="P12" s="18">
        <f>PEARSON('dane po Vs'!P3:P30,'dane po Vs'!$L$3:$L$30)</f>
        <v>-0.12409551029897466</v>
      </c>
      <c r="Q12" s="18">
        <f>PEARSON('dane po Vs'!Q3:Q30,'dane po Vs'!$L$3:$L$30)</f>
        <v>0.36397713025479911</v>
      </c>
      <c r="R12" s="18">
        <f>PEARSON('dane po Vs'!R3:R30,'dane po Vs'!$L$3:$L$30)</f>
        <v>-4.5980290422317653E-2</v>
      </c>
      <c r="S12" s="18">
        <f>PEARSON('dane po Vs'!S3:S30,'dane po Vs'!$L$3:$L$30)</f>
        <v>8.387446895792687E-2</v>
      </c>
      <c r="T12" s="18">
        <f>PEARSON('dane po Vs'!T3:T30,'dane po Vs'!$L$3:$L$30)</f>
        <v>0.13236446953713293</v>
      </c>
      <c r="U12" s="18">
        <f>PEARSON('dane po Vs'!U3:U30,'dane po Vs'!$L$3:$L$30)</f>
        <v>0.23734278311942092</v>
      </c>
      <c r="V12" s="18">
        <f>PEARSON('dane po Vs'!V3:V30,'dane po Vs'!$L$3:$L$30)</f>
        <v>-0.13806098964201691</v>
      </c>
      <c r="W12" s="18">
        <f>PEARSON('dane po Vs'!W3:W30,'dane po Vs'!$L$3:$L$30)</f>
        <v>2.1662545983877492E-2</v>
      </c>
      <c r="X12" s="18">
        <f>PEARSON('dane po Vs'!X3:X30,'dane po Vs'!$L$3:$L$30)</f>
        <v>-0.35015674418495241</v>
      </c>
      <c r="Y12" s="18">
        <f>PEARSON('dane po Vs'!Y3:Y30,'dane po Vs'!$L$3:$L$30)</f>
        <v>-0.11911950379976988</v>
      </c>
      <c r="Z12" s="18">
        <f>PEARSON('dane po Vs'!Z3:Z30,'dane po Vs'!$L$3:$L$30)</f>
        <v>1.7402303270508374E-2</v>
      </c>
      <c r="AA12" s="18"/>
      <c r="AB12" s="1" t="str">
        <f t="shared" si="5"/>
        <v>X13</v>
      </c>
      <c r="AC12" s="1">
        <f t="shared" si="6"/>
        <v>0</v>
      </c>
      <c r="AD12" s="1">
        <f t="shared" si="4"/>
        <v>0</v>
      </c>
      <c r="AE12" s="1">
        <f t="shared" si="4"/>
        <v>0</v>
      </c>
      <c r="AF12" s="1">
        <f t="shared" si="4"/>
        <v>0</v>
      </c>
      <c r="AG12" s="1">
        <f t="shared" si="4"/>
        <v>0</v>
      </c>
      <c r="AH12" s="1">
        <f t="shared" si="4"/>
        <v>0</v>
      </c>
      <c r="AI12" s="1">
        <f t="shared" si="4"/>
        <v>0</v>
      </c>
      <c r="AJ12" s="1">
        <f t="shared" si="4"/>
        <v>0</v>
      </c>
      <c r="AK12" s="1">
        <f t="shared" si="4"/>
        <v>0</v>
      </c>
      <c r="AL12" s="1">
        <f t="shared" si="4"/>
        <v>0</v>
      </c>
      <c r="AM12" s="1">
        <f t="shared" si="4"/>
        <v>1</v>
      </c>
      <c r="AN12" s="1">
        <f t="shared" si="4"/>
        <v>2.4702345960724841E-2</v>
      </c>
      <c r="AO12" s="1">
        <f t="shared" si="4"/>
        <v>8.2616714863802371E-2</v>
      </c>
      <c r="AP12" s="1">
        <f t="shared" si="4"/>
        <v>0.50140123590410512</v>
      </c>
      <c r="AQ12" s="1">
        <f t="shared" si="4"/>
        <v>0.12409551029897466</v>
      </c>
      <c r="AR12" s="1">
        <f t="shared" si="4"/>
        <v>0.36397713025479911</v>
      </c>
      <c r="AS12" s="1">
        <f t="shared" si="4"/>
        <v>4.5980290422317653E-2</v>
      </c>
      <c r="AT12" s="1">
        <f t="shared" si="4"/>
        <v>8.387446895792687E-2</v>
      </c>
      <c r="AU12" s="1">
        <f t="shared" si="4"/>
        <v>0.13236446953713293</v>
      </c>
      <c r="AV12" s="1">
        <f t="shared" si="4"/>
        <v>0.23734278311942092</v>
      </c>
      <c r="AW12" s="1">
        <f t="shared" si="4"/>
        <v>0.13806098964201691</v>
      </c>
      <c r="AX12" s="1">
        <f t="shared" si="4"/>
        <v>2.1662545983877492E-2</v>
      </c>
      <c r="AY12" s="1">
        <f t="shared" si="4"/>
        <v>0.35015674418495241</v>
      </c>
      <c r="AZ12" s="1">
        <f t="shared" si="4"/>
        <v>0.11911950379976988</v>
      </c>
      <c r="BA12" s="1">
        <f t="shared" si="7"/>
        <v>1.7402303270508374E-2</v>
      </c>
    </row>
    <row r="13" spans="1:53" x14ac:dyDescent="0.2">
      <c r="A13" s="16" t="str">
        <f>M1</f>
        <v>X14</v>
      </c>
      <c r="B13" s="18"/>
      <c r="C13" s="18"/>
      <c r="D13" s="18"/>
      <c r="E13" s="16"/>
      <c r="F13" s="16"/>
      <c r="G13" s="16"/>
      <c r="H13" s="16"/>
      <c r="I13" s="16"/>
      <c r="J13" s="16"/>
      <c r="K13" s="16"/>
      <c r="L13" s="16"/>
      <c r="M13" s="18">
        <f>PEARSON('dane po Vs'!M3:M30,'dane po Vs'!$M$3:$M$30)</f>
        <v>1</v>
      </c>
      <c r="N13" s="18">
        <f>PEARSON('dane po Vs'!N3:N30,'dane po Vs'!$M$3:$M$30)</f>
        <v>0.4147386701103804</v>
      </c>
      <c r="O13" s="18">
        <f>PEARSON('dane po Vs'!O3:O30,'dane po Vs'!$M$3:$M$30)</f>
        <v>-0.21281554053619706</v>
      </c>
      <c r="P13" s="18">
        <f>PEARSON('dane po Vs'!P3:P30,'dane po Vs'!$M$3:$M$30)</f>
        <v>0.29381032102128174</v>
      </c>
      <c r="Q13" s="18">
        <f>PEARSON('dane po Vs'!Q3:Q30,'dane po Vs'!$M$3:$M$30)</f>
        <v>-0.33169868915522166</v>
      </c>
      <c r="R13" s="18">
        <f>PEARSON('dane po Vs'!R3:R30,'dane po Vs'!$M$3:$M$30)</f>
        <v>-1.0403572668135363E-2</v>
      </c>
      <c r="S13" s="18">
        <f>PEARSON('dane po Vs'!S3:S30,'dane po Vs'!$M$3:$M$30)</f>
        <v>-0.20424424310808939</v>
      </c>
      <c r="T13" s="18">
        <f>PEARSON('dane po Vs'!T3:T30,'dane po Vs'!$M$3:$M$30)</f>
        <v>9.6391465110384073E-2</v>
      </c>
      <c r="U13" s="18">
        <f>PEARSON('dane po Vs'!U3:U30,'dane po Vs'!$M$3:$M$30)</f>
        <v>-0.1027788524141415</v>
      </c>
      <c r="V13" s="18">
        <f>PEARSON('dane po Vs'!V3:V30,'dane po Vs'!$M$3:$M$30)</f>
        <v>-0.25329368639026095</v>
      </c>
      <c r="W13" s="18">
        <f>PEARSON('dane po Vs'!W3:W30,'dane po Vs'!$M$3:$M$30)</f>
        <v>-0.40058668214643228</v>
      </c>
      <c r="X13" s="18">
        <f>PEARSON('dane po Vs'!X3:X30,'dane po Vs'!$M$3:$M$30)</f>
        <v>-9.2500106761425158E-2</v>
      </c>
      <c r="Y13" s="18">
        <f>PEARSON('dane po Vs'!Y3:Y30,'dane po Vs'!$M$3:$M$30)</f>
        <v>-8.4676344129271039E-2</v>
      </c>
      <c r="Z13" s="18">
        <f>PEARSON('dane po Vs'!Z3:Z30,'dane po Vs'!$M$3:$M$30)</f>
        <v>-0.17031718836270879</v>
      </c>
      <c r="AA13" s="18"/>
      <c r="AB13" s="1" t="str">
        <f t="shared" si="5"/>
        <v>X14</v>
      </c>
      <c r="AC13" s="1">
        <f t="shared" si="6"/>
        <v>0</v>
      </c>
      <c r="AD13" s="1">
        <f t="shared" si="4"/>
        <v>0</v>
      </c>
      <c r="AE13" s="1">
        <f t="shared" si="4"/>
        <v>0</v>
      </c>
      <c r="AF13" s="1">
        <f t="shared" ref="AF13:AF26" si="8">ABS(E13)</f>
        <v>0</v>
      </c>
      <c r="AG13" s="1">
        <f t="shared" ref="AG13:AG26" si="9">ABS(F13)</f>
        <v>0</v>
      </c>
      <c r="AH13" s="1">
        <f t="shared" ref="AH13:AH26" si="10">ABS(G13)</f>
        <v>0</v>
      </c>
      <c r="AI13" s="1">
        <f t="shared" ref="AI13:AI26" si="11">ABS(H13)</f>
        <v>0</v>
      </c>
      <c r="AJ13" s="1">
        <f t="shared" ref="AJ13:AJ26" si="12">ABS(I13)</f>
        <v>0</v>
      </c>
      <c r="AK13" s="1">
        <f t="shared" ref="AK13:AK26" si="13">ABS(J13)</f>
        <v>0</v>
      </c>
      <c r="AL13" s="1">
        <f t="shared" ref="AL13:AL26" si="14">ABS(K13)</f>
        <v>0</v>
      </c>
      <c r="AM13" s="1">
        <f t="shared" ref="AM13:AM26" si="15">ABS(L13)</f>
        <v>0</v>
      </c>
      <c r="AN13" s="1">
        <f t="shared" ref="AN13:AN26" si="16">ABS(M13)</f>
        <v>1</v>
      </c>
      <c r="AO13" s="1">
        <f t="shared" ref="AO13:AO26" si="17">ABS(N13)</f>
        <v>0.4147386701103804</v>
      </c>
      <c r="AP13" s="1">
        <f t="shared" ref="AP13:AP26" si="18">ABS(O13)</f>
        <v>0.21281554053619706</v>
      </c>
      <c r="AQ13" s="1">
        <f t="shared" ref="AQ13:AQ26" si="19">ABS(P13)</f>
        <v>0.29381032102128174</v>
      </c>
      <c r="AR13" s="1">
        <f t="shared" ref="AR13:AR26" si="20">ABS(Q13)</f>
        <v>0.33169868915522166</v>
      </c>
      <c r="AS13" s="1">
        <f t="shared" ref="AS13:AS26" si="21">ABS(R13)</f>
        <v>1.0403572668135363E-2</v>
      </c>
      <c r="AT13" s="1">
        <f t="shared" ref="AT13:AT26" si="22">ABS(S13)</f>
        <v>0.20424424310808939</v>
      </c>
      <c r="AU13" s="1">
        <f t="shared" ref="AU13:AU26" si="23">ABS(T13)</f>
        <v>9.6391465110384073E-2</v>
      </c>
      <c r="AV13" s="1">
        <f t="shared" ref="AV13:AV26" si="24">ABS(U13)</f>
        <v>0.1027788524141415</v>
      </c>
      <c r="AW13" s="1">
        <f t="shared" ref="AW13:AW26" si="25">ABS(V13)</f>
        <v>0.25329368639026095</v>
      </c>
      <c r="AX13" s="1">
        <f t="shared" ref="AX13:AX26" si="26">ABS(W13)</f>
        <v>0.40058668214643228</v>
      </c>
      <c r="AY13" s="1">
        <f t="shared" ref="AY13:AY26" si="27">ABS(X13)</f>
        <v>9.2500106761425158E-2</v>
      </c>
      <c r="AZ13" s="1">
        <f t="shared" ref="AZ13:AZ26" si="28">ABS(Y13)</f>
        <v>8.4676344129271039E-2</v>
      </c>
      <c r="BA13" s="1">
        <f t="shared" si="7"/>
        <v>0.17031718836270879</v>
      </c>
    </row>
    <row r="14" spans="1:53" x14ac:dyDescent="0.2">
      <c r="A14" s="16" t="str">
        <f>N1</f>
        <v>X15</v>
      </c>
      <c r="B14" s="18"/>
      <c r="C14" s="18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8">
        <f>PEARSON('dane po Vs'!N3:N30,'dane po Vs'!$N$3:$N$30)</f>
        <v>0.99999999999999989</v>
      </c>
      <c r="O14" s="18">
        <f>PEARSON('dane po Vs'!O3:O30,'dane po Vs'!$N$3:$N$30)</f>
        <v>-0.22889562337543629</v>
      </c>
      <c r="P14" s="18">
        <f>PEARSON('dane po Vs'!P3:P30,'dane po Vs'!$N$3:$N$30)</f>
        <v>0.13815653221740648</v>
      </c>
      <c r="Q14" s="18">
        <f>PEARSON('dane po Vs'!Q3:Q30,'dane po Vs'!$N$3:$N$30)</f>
        <v>-0.19466233577717831</v>
      </c>
      <c r="R14" s="18">
        <f>PEARSON('dane po Vs'!R3:R30,'dane po Vs'!$N$3:$N$30)</f>
        <v>0.11361413815523867</v>
      </c>
      <c r="S14" s="18">
        <f>PEARSON('dane po Vs'!S3:S30,'dane po Vs'!$N$3:$N$30)</f>
        <v>-0.69457405100882075</v>
      </c>
      <c r="T14" s="18">
        <f>PEARSON('dane po Vs'!T3:T30,'dane po Vs'!$N$3:$N$30)</f>
        <v>0.26097015608959195</v>
      </c>
      <c r="U14" s="18">
        <f>PEARSON('dane po Vs'!U3:U30,'dane po Vs'!$N$3:$N$30)</f>
        <v>0.55325724945504895</v>
      </c>
      <c r="V14" s="18">
        <f>PEARSON('dane po Vs'!V3:V30,'dane po Vs'!$N$3:$N$30)</f>
        <v>0.12296698065149045</v>
      </c>
      <c r="W14" s="18">
        <f>PEARSON('dane po Vs'!W3:W30,'dane po Vs'!$N$3:$N$30)</f>
        <v>-0.22502803600116686</v>
      </c>
      <c r="X14" s="18">
        <f>PEARSON('dane po Vs'!X3:X30,'dane po Vs'!$N$3:$N$30)</f>
        <v>-0.26542398275685114</v>
      </c>
      <c r="Y14" s="18">
        <f>PEARSON('dane po Vs'!Y3:Y30,'dane po Vs'!$N$3:$N$30)</f>
        <v>-0.31850730256792747</v>
      </c>
      <c r="Z14" s="18">
        <f>PEARSON('dane po Vs'!Z3:Z30,'dane po Vs'!$N$3:$N$30)</f>
        <v>0.15712208937256339</v>
      </c>
      <c r="AA14" s="18"/>
      <c r="AB14" s="1" t="str">
        <f t="shared" si="5"/>
        <v>X15</v>
      </c>
      <c r="AC14" s="1">
        <f t="shared" si="6"/>
        <v>0</v>
      </c>
      <c r="AD14" s="1">
        <f t="shared" ref="AD14:AD26" si="29">ABS(C14)</f>
        <v>0</v>
      </c>
      <c r="AE14" s="1">
        <f t="shared" ref="AE14:AE26" si="30">ABS(D14)</f>
        <v>0</v>
      </c>
      <c r="AF14" s="1">
        <f t="shared" si="8"/>
        <v>0</v>
      </c>
      <c r="AG14" s="1">
        <f t="shared" si="9"/>
        <v>0</v>
      </c>
      <c r="AH14" s="1">
        <f t="shared" si="10"/>
        <v>0</v>
      </c>
      <c r="AI14" s="1">
        <f t="shared" si="11"/>
        <v>0</v>
      </c>
      <c r="AJ14" s="1">
        <f t="shared" si="12"/>
        <v>0</v>
      </c>
      <c r="AK14" s="1">
        <f t="shared" si="13"/>
        <v>0</v>
      </c>
      <c r="AL14" s="1">
        <f t="shared" si="14"/>
        <v>0</v>
      </c>
      <c r="AM14" s="1">
        <f t="shared" si="15"/>
        <v>0</v>
      </c>
      <c r="AN14" s="1">
        <f t="shared" si="16"/>
        <v>0</v>
      </c>
      <c r="AO14" s="1">
        <f t="shared" si="17"/>
        <v>0.99999999999999989</v>
      </c>
      <c r="AP14" s="1">
        <f t="shared" si="18"/>
        <v>0.22889562337543629</v>
      </c>
      <c r="AQ14" s="1">
        <f t="shared" si="19"/>
        <v>0.13815653221740648</v>
      </c>
      <c r="AR14" s="1">
        <f t="shared" si="20"/>
        <v>0.19466233577717831</v>
      </c>
      <c r="AS14" s="1">
        <f t="shared" si="21"/>
        <v>0.11361413815523867</v>
      </c>
      <c r="AT14" s="1">
        <f t="shared" si="22"/>
        <v>0.69457405100882075</v>
      </c>
      <c r="AU14" s="1">
        <f t="shared" si="23"/>
        <v>0.26097015608959195</v>
      </c>
      <c r="AV14" s="1">
        <f t="shared" si="24"/>
        <v>0.55325724945504895</v>
      </c>
      <c r="AW14" s="1">
        <f t="shared" si="25"/>
        <v>0.12296698065149045</v>
      </c>
      <c r="AX14" s="1">
        <f t="shared" si="26"/>
        <v>0.22502803600116686</v>
      </c>
      <c r="AY14" s="1">
        <f t="shared" si="27"/>
        <v>0.26542398275685114</v>
      </c>
      <c r="AZ14" s="1">
        <f t="shared" si="28"/>
        <v>0.31850730256792747</v>
      </c>
      <c r="BA14" s="1">
        <f t="shared" si="7"/>
        <v>0.15712208937256339</v>
      </c>
    </row>
    <row r="15" spans="1:53" x14ac:dyDescent="0.2">
      <c r="A15" s="16" t="str">
        <f>O1</f>
        <v>X16</v>
      </c>
      <c r="B15" s="18"/>
      <c r="C15" s="18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8">
        <f>PEARSON('dane po Vs'!O3:O30,'dane po Vs'!$O$3:$O$30)</f>
        <v>0.99999999999999989</v>
      </c>
      <c r="P15" s="18">
        <f>PEARSON('dane po Vs'!P3:P30,'dane po Vs'!$O$3:$O$30)</f>
        <v>-0.16409515059331237</v>
      </c>
      <c r="Q15" s="18">
        <f>PEARSON('dane po Vs'!Q3:Q30,'dane po Vs'!$O$3:$O$30)</f>
        <v>0.62450999382446371</v>
      </c>
      <c r="R15" s="18">
        <f>PEARSON('dane po Vs'!R3:R30,'dane po Vs'!$O$3:$O$30)</f>
        <v>-0.29542848968982943</v>
      </c>
      <c r="S15" s="18">
        <f>PEARSON('dane po Vs'!S3:S30,'dane po Vs'!$O$3:$O$30)</f>
        <v>0.15385006061807455</v>
      </c>
      <c r="T15" s="18">
        <f>PEARSON('dane po Vs'!T3:T30,'dane po Vs'!$O$3:$O$30)</f>
        <v>0.11580478568149044</v>
      </c>
      <c r="U15" s="18">
        <f>PEARSON('dane po Vs'!U3:U30,'dane po Vs'!$O$3:$O$30)</f>
        <v>0.13855455314372822</v>
      </c>
      <c r="V15" s="18">
        <f>PEARSON('dane po Vs'!V3:V30,'dane po Vs'!$O$3:$O$30)</f>
        <v>-0.21590303274861958</v>
      </c>
      <c r="W15" s="18">
        <f>PEARSON('dane po Vs'!W3:W30,'dane po Vs'!$O$3:$O$30)</f>
        <v>-5.5361006561388447E-2</v>
      </c>
      <c r="X15" s="18">
        <f>PEARSON('dane po Vs'!X3:X30,'dane po Vs'!$O$3:$O$30)</f>
        <v>1.2695279455598505E-2</v>
      </c>
      <c r="Y15" s="18">
        <f>PEARSON('dane po Vs'!Y3:Y30,'dane po Vs'!$O$3:$O$30)</f>
        <v>2.6885765452029701E-2</v>
      </c>
      <c r="Z15" s="18">
        <f>PEARSON('dane po Vs'!Z3:Z30,'dane po Vs'!$O$3:$O$30)</f>
        <v>-3.5966659847178784E-2</v>
      </c>
      <c r="AA15" s="18"/>
      <c r="AB15" s="1" t="str">
        <f t="shared" si="5"/>
        <v>X16</v>
      </c>
      <c r="AC15" s="1">
        <f t="shared" si="6"/>
        <v>0</v>
      </c>
      <c r="AD15" s="1">
        <f t="shared" si="29"/>
        <v>0</v>
      </c>
      <c r="AE15" s="1">
        <f t="shared" si="30"/>
        <v>0</v>
      </c>
      <c r="AF15" s="1">
        <f t="shared" si="8"/>
        <v>0</v>
      </c>
      <c r="AG15" s="1">
        <f t="shared" si="9"/>
        <v>0</v>
      </c>
      <c r="AH15" s="1">
        <f t="shared" si="10"/>
        <v>0</v>
      </c>
      <c r="AI15" s="1">
        <f t="shared" si="11"/>
        <v>0</v>
      </c>
      <c r="AJ15" s="1">
        <f t="shared" si="12"/>
        <v>0</v>
      </c>
      <c r="AK15" s="1">
        <f t="shared" si="13"/>
        <v>0</v>
      </c>
      <c r="AL15" s="1">
        <f t="shared" si="14"/>
        <v>0</v>
      </c>
      <c r="AM15" s="1">
        <f t="shared" si="15"/>
        <v>0</v>
      </c>
      <c r="AN15" s="1">
        <f t="shared" si="16"/>
        <v>0</v>
      </c>
      <c r="AO15" s="1">
        <f t="shared" si="17"/>
        <v>0</v>
      </c>
      <c r="AP15" s="1">
        <f t="shared" si="18"/>
        <v>0.99999999999999989</v>
      </c>
      <c r="AQ15" s="1">
        <f t="shared" si="19"/>
        <v>0.16409515059331237</v>
      </c>
      <c r="AR15" s="1">
        <f t="shared" si="20"/>
        <v>0.62450999382446371</v>
      </c>
      <c r="AS15" s="1">
        <f t="shared" si="21"/>
        <v>0.29542848968982943</v>
      </c>
      <c r="AT15" s="1">
        <f t="shared" si="22"/>
        <v>0.15385006061807455</v>
      </c>
      <c r="AU15" s="1">
        <f t="shared" si="23"/>
        <v>0.11580478568149044</v>
      </c>
      <c r="AV15" s="1">
        <f t="shared" si="24"/>
        <v>0.13855455314372822</v>
      </c>
      <c r="AW15" s="1">
        <f t="shared" si="25"/>
        <v>0.21590303274861958</v>
      </c>
      <c r="AX15" s="1">
        <f t="shared" si="26"/>
        <v>5.5361006561388447E-2</v>
      </c>
      <c r="AY15" s="1">
        <f t="shared" si="27"/>
        <v>1.2695279455598505E-2</v>
      </c>
      <c r="AZ15" s="1">
        <f t="shared" si="28"/>
        <v>2.6885765452029701E-2</v>
      </c>
      <c r="BA15" s="1">
        <f t="shared" si="7"/>
        <v>3.5966659847178784E-2</v>
      </c>
    </row>
    <row r="16" spans="1:53" x14ac:dyDescent="0.2">
      <c r="A16" s="16" t="str">
        <f>P1</f>
        <v>X17</v>
      </c>
      <c r="B16" s="18"/>
      <c r="C16" s="18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8">
        <f>PEARSON('dane po Vs'!P3:P30,'dane po Vs'!$P$3:$P$30)</f>
        <v>1</v>
      </c>
      <c r="Q16" s="18">
        <f>PEARSON('dane po Vs'!Q3:Q30,'dane po Vs'!$P$3:$P$30)</f>
        <v>-0.18510047509267757</v>
      </c>
      <c r="R16" s="18">
        <f>PEARSON('dane po Vs'!R3:R30,'dane po Vs'!$P$3:$P$30)</f>
        <v>7.0407939408235254E-2</v>
      </c>
      <c r="S16" s="18">
        <f>PEARSON('dane po Vs'!S3:S30,'dane po Vs'!$P$3:$P$30)</f>
        <v>-0.1767232952903609</v>
      </c>
      <c r="T16" s="18">
        <f>PEARSON('dane po Vs'!T3:T30,'dane po Vs'!$P$3:$P$30)</f>
        <v>-0.23619918387859226</v>
      </c>
      <c r="U16" s="18">
        <f>PEARSON('dane po Vs'!U3:U30,'dane po Vs'!$P$3:$P$30)</f>
        <v>-2.9484173798011847E-2</v>
      </c>
      <c r="V16" s="18">
        <f>PEARSON('dane po Vs'!V3:V30,'dane po Vs'!$P$3:$P$30)</f>
        <v>0.22506859304428128</v>
      </c>
      <c r="W16" s="18">
        <f>PEARSON('dane po Vs'!W3:W30,'dane po Vs'!$P$3:$P$30)</f>
        <v>-0.13627652094842924</v>
      </c>
      <c r="X16" s="18">
        <f>PEARSON('dane po Vs'!X3:X30,'dane po Vs'!$P$3:$P$30)</f>
        <v>0.26993802807032946</v>
      </c>
      <c r="Y16" s="18">
        <f>PEARSON('dane po Vs'!Y3:Y30,'dane po Vs'!$P$3:$P$30)</f>
        <v>6.6078205863440639E-2</v>
      </c>
      <c r="Z16" s="18">
        <f>PEARSON('dane po Vs'!Z3:Z30,'dane po Vs'!$P$3:$P$30)</f>
        <v>9.9586104651412516E-2</v>
      </c>
      <c r="AA16" s="18"/>
      <c r="AB16" s="1" t="str">
        <f t="shared" si="5"/>
        <v>X17</v>
      </c>
      <c r="AC16" s="1">
        <f t="shared" si="6"/>
        <v>0</v>
      </c>
      <c r="AD16" s="1">
        <f t="shared" si="29"/>
        <v>0</v>
      </c>
      <c r="AE16" s="1">
        <f t="shared" si="30"/>
        <v>0</v>
      </c>
      <c r="AF16" s="1">
        <f t="shared" si="8"/>
        <v>0</v>
      </c>
      <c r="AG16" s="1">
        <f t="shared" si="9"/>
        <v>0</v>
      </c>
      <c r="AH16" s="1">
        <f t="shared" si="10"/>
        <v>0</v>
      </c>
      <c r="AI16" s="1">
        <f t="shared" si="11"/>
        <v>0</v>
      </c>
      <c r="AJ16" s="1">
        <f t="shared" si="12"/>
        <v>0</v>
      </c>
      <c r="AK16" s="1">
        <f t="shared" si="13"/>
        <v>0</v>
      </c>
      <c r="AL16" s="1">
        <f t="shared" si="14"/>
        <v>0</v>
      </c>
      <c r="AM16" s="1">
        <f t="shared" si="15"/>
        <v>0</v>
      </c>
      <c r="AN16" s="1">
        <f t="shared" si="16"/>
        <v>0</v>
      </c>
      <c r="AO16" s="1">
        <f t="shared" si="17"/>
        <v>0</v>
      </c>
      <c r="AP16" s="1">
        <f t="shared" si="18"/>
        <v>0</v>
      </c>
      <c r="AQ16" s="1">
        <f t="shared" si="19"/>
        <v>1</v>
      </c>
      <c r="AR16" s="1">
        <f t="shared" si="20"/>
        <v>0.18510047509267757</v>
      </c>
      <c r="AS16" s="1">
        <f t="shared" si="21"/>
        <v>7.0407939408235254E-2</v>
      </c>
      <c r="AT16" s="1">
        <f t="shared" si="22"/>
        <v>0.1767232952903609</v>
      </c>
      <c r="AU16" s="1">
        <f t="shared" si="23"/>
        <v>0.23619918387859226</v>
      </c>
      <c r="AV16" s="1">
        <f t="shared" si="24"/>
        <v>2.9484173798011847E-2</v>
      </c>
      <c r="AW16" s="1">
        <f t="shared" si="25"/>
        <v>0.22506859304428128</v>
      </c>
      <c r="AX16" s="1">
        <f t="shared" si="26"/>
        <v>0.13627652094842924</v>
      </c>
      <c r="AY16" s="1">
        <f t="shared" si="27"/>
        <v>0.26993802807032946</v>
      </c>
      <c r="AZ16" s="1">
        <f t="shared" si="28"/>
        <v>6.6078205863440639E-2</v>
      </c>
      <c r="BA16" s="1">
        <f t="shared" si="7"/>
        <v>9.9586104651412516E-2</v>
      </c>
    </row>
    <row r="17" spans="1:53" x14ac:dyDescent="0.2">
      <c r="A17" s="16" t="str">
        <f>Q1</f>
        <v>X18</v>
      </c>
      <c r="B17" s="18"/>
      <c r="C17" s="18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8">
        <f>PEARSON('dane po Vs'!Q3:Q30,'dane po Vs'!$Q$3:$Q$30)</f>
        <v>0.99999999999999989</v>
      </c>
      <c r="R17" s="18">
        <f>PEARSON('dane po Vs'!R3:R30,'dane po Vs'!$Q$3:$Q$30)</f>
        <v>-3.6723740496967638E-2</v>
      </c>
      <c r="S17" s="18">
        <f>PEARSON('dane po Vs'!S3:S30,'dane po Vs'!$Q$3:$Q$30)</f>
        <v>2.0369963473517501E-2</v>
      </c>
      <c r="T17" s="18">
        <f>PEARSON('dane po Vs'!T3:T30,'dane po Vs'!$Q$3:$Q$30)</f>
        <v>7.1533012072415067E-2</v>
      </c>
      <c r="U17" s="18">
        <f>PEARSON('dane po Vs'!U3:U30,'dane po Vs'!$Q$3:$Q$30)</f>
        <v>0.22754232523660087</v>
      </c>
      <c r="V17" s="18">
        <f>PEARSON('dane po Vs'!V3:V30,'dane po Vs'!$Q$3:$Q$30)</f>
        <v>-7.6763865439402473E-2</v>
      </c>
      <c r="W17" s="18">
        <f>PEARSON('dane po Vs'!W3:W30,'dane po Vs'!$Q$3:$Q$30)</f>
        <v>9.2359773099815815E-2</v>
      </c>
      <c r="X17" s="18">
        <f>PEARSON('dane po Vs'!X3:X30,'dane po Vs'!$Q$3:$Q$30)</f>
        <v>-7.209474720209301E-2</v>
      </c>
      <c r="Y17" s="18">
        <f>PEARSON('dane po Vs'!Y3:Y30,'dane po Vs'!$Q$3:$Q$30)</f>
        <v>-0.36866468558964832</v>
      </c>
      <c r="Z17" s="18">
        <f>PEARSON('dane po Vs'!Z3:Z30,'dane po Vs'!$Q$3:$Q$30)</f>
        <v>-4.6754879544183212E-4</v>
      </c>
      <c r="AA17" s="18"/>
      <c r="AB17" s="1" t="str">
        <f t="shared" si="5"/>
        <v>X18</v>
      </c>
      <c r="AC17" s="1">
        <f t="shared" si="6"/>
        <v>0</v>
      </c>
      <c r="AD17" s="1">
        <f t="shared" si="29"/>
        <v>0</v>
      </c>
      <c r="AE17" s="1">
        <f t="shared" si="30"/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 t="shared" si="14"/>
        <v>0</v>
      </c>
      <c r="AM17" s="1">
        <f t="shared" si="15"/>
        <v>0</v>
      </c>
      <c r="AN17" s="1">
        <f t="shared" si="16"/>
        <v>0</v>
      </c>
      <c r="AO17" s="1">
        <f t="shared" si="17"/>
        <v>0</v>
      </c>
      <c r="AP17" s="1">
        <f t="shared" si="18"/>
        <v>0</v>
      </c>
      <c r="AQ17" s="1">
        <f t="shared" si="19"/>
        <v>0</v>
      </c>
      <c r="AR17" s="1">
        <f t="shared" si="20"/>
        <v>0.99999999999999989</v>
      </c>
      <c r="AS17" s="1">
        <f t="shared" si="21"/>
        <v>3.6723740496967638E-2</v>
      </c>
      <c r="AT17" s="1">
        <f t="shared" si="22"/>
        <v>2.0369963473517501E-2</v>
      </c>
      <c r="AU17" s="1">
        <f t="shared" si="23"/>
        <v>7.1533012072415067E-2</v>
      </c>
      <c r="AV17" s="1">
        <f t="shared" si="24"/>
        <v>0.22754232523660087</v>
      </c>
      <c r="AW17" s="1">
        <f t="shared" si="25"/>
        <v>7.6763865439402473E-2</v>
      </c>
      <c r="AX17" s="1">
        <f t="shared" si="26"/>
        <v>9.2359773099815815E-2</v>
      </c>
      <c r="AY17" s="1">
        <f t="shared" si="27"/>
        <v>7.209474720209301E-2</v>
      </c>
      <c r="AZ17" s="1">
        <f t="shared" si="28"/>
        <v>0.36866468558964832</v>
      </c>
      <c r="BA17" s="1">
        <f t="shared" si="7"/>
        <v>4.6754879544183212E-4</v>
      </c>
    </row>
    <row r="18" spans="1:53" x14ac:dyDescent="0.2">
      <c r="A18" s="16" t="str">
        <f>R1</f>
        <v>X19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6"/>
      <c r="Q18" s="18"/>
      <c r="R18" s="18">
        <f>PEARSON('dane po Vs'!R3:R30,'dane po Vs'!$R$3:$R$30)</f>
        <v>1.0000000000000002</v>
      </c>
      <c r="S18" s="18">
        <f>PEARSON('dane po Vs'!S3:S30,'dane po Vs'!$R$3:$R$30)</f>
        <v>0.10714816168520447</v>
      </c>
      <c r="T18" s="18">
        <f>PEARSON('dane po Vs'!T3:T30,'dane po Vs'!$R$3:$R$30)</f>
        <v>-0.15107706092836379</v>
      </c>
      <c r="U18" s="18">
        <f>PEARSON('dane po Vs'!U3:U30,'dane po Vs'!$R$3:$R$30)</f>
        <v>5.9281804065872003E-2</v>
      </c>
      <c r="V18" s="18">
        <f>PEARSON('dane po Vs'!V3:V30,'dane po Vs'!$R$3:$R$30)</f>
        <v>0.12266885238455486</v>
      </c>
      <c r="W18" s="18">
        <f>PEARSON('dane po Vs'!W3:W30,'dane po Vs'!$R$3:$R$30)</f>
        <v>0.43813118579472327</v>
      </c>
      <c r="X18" s="18">
        <f>PEARSON('dane po Vs'!X3:X30,'dane po Vs'!$R$3:$R$30)</f>
        <v>-0.2034097871182568</v>
      </c>
      <c r="Y18" s="18">
        <f>PEARSON('dane po Vs'!Y3:Y30,'dane po Vs'!$R$3:$R$30)</f>
        <v>-0.26013164328531574</v>
      </c>
      <c r="Z18" s="18">
        <f>PEARSON('dane po Vs'!Z3:Z30,'dane po Vs'!$R$3:$R$30)</f>
        <v>9.5988171430276756E-2</v>
      </c>
      <c r="AA18" s="18"/>
      <c r="AB18" s="1" t="str">
        <f t="shared" si="5"/>
        <v>X19</v>
      </c>
      <c r="AC18" s="1">
        <f t="shared" si="6"/>
        <v>0</v>
      </c>
      <c r="AD18" s="1">
        <f t="shared" si="29"/>
        <v>0</v>
      </c>
      <c r="AE18" s="1">
        <f t="shared" si="30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 t="shared" si="14"/>
        <v>0</v>
      </c>
      <c r="AM18" s="1">
        <f t="shared" si="15"/>
        <v>0</v>
      </c>
      <c r="AN18" s="1">
        <f t="shared" si="16"/>
        <v>0</v>
      </c>
      <c r="AO18" s="1">
        <f t="shared" si="17"/>
        <v>0</v>
      </c>
      <c r="AP18" s="1">
        <f t="shared" si="18"/>
        <v>0</v>
      </c>
      <c r="AQ18" s="1">
        <f t="shared" si="19"/>
        <v>0</v>
      </c>
      <c r="AR18" s="1">
        <f t="shared" si="20"/>
        <v>0</v>
      </c>
      <c r="AS18" s="1">
        <f t="shared" si="21"/>
        <v>1.0000000000000002</v>
      </c>
      <c r="AT18" s="1">
        <f t="shared" si="22"/>
        <v>0.10714816168520447</v>
      </c>
      <c r="AU18" s="1">
        <f t="shared" si="23"/>
        <v>0.15107706092836379</v>
      </c>
      <c r="AV18" s="1">
        <f t="shared" si="24"/>
        <v>5.9281804065872003E-2</v>
      </c>
      <c r="AW18" s="1">
        <f t="shared" si="25"/>
        <v>0.12266885238455486</v>
      </c>
      <c r="AX18" s="1">
        <f t="shared" si="26"/>
        <v>0.43813118579472327</v>
      </c>
      <c r="AY18" s="1">
        <f t="shared" si="27"/>
        <v>0.2034097871182568</v>
      </c>
      <c r="AZ18" s="1">
        <f t="shared" si="28"/>
        <v>0.26013164328531574</v>
      </c>
      <c r="BA18" s="1">
        <f t="shared" si="7"/>
        <v>9.5988171430276756E-2</v>
      </c>
    </row>
    <row r="19" spans="1:53" x14ac:dyDescent="0.2">
      <c r="A19" s="16" t="str">
        <f>S1</f>
        <v>X20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6"/>
      <c r="Q19" s="16"/>
      <c r="R19" s="16"/>
      <c r="S19" s="18">
        <f>PEARSON('dane po Vs'!S3:S30,'dane po Vs'!$S$3:$S$30)</f>
        <v>1.0000000000000002</v>
      </c>
      <c r="T19" s="18">
        <f>PEARSON('dane po Vs'!T3:T30,'dane po Vs'!$S$3:$S$30)</f>
        <v>3.0715421087425535E-2</v>
      </c>
      <c r="U19" s="18">
        <f>PEARSON('dane po Vs'!U3:U30,'dane po Vs'!$S$3:$S$30)</f>
        <v>-0.34321507210294289</v>
      </c>
      <c r="V19" s="18">
        <f>PEARSON('dane po Vs'!V3:V30,'dane po Vs'!$S$3:$S$30)</f>
        <v>-9.546249154154493E-2</v>
      </c>
      <c r="W19" s="18">
        <f>PEARSON('dane po Vs'!W3:W30,'dane po Vs'!$S$3:$S$30)</f>
        <v>0.33522378594061553</v>
      </c>
      <c r="X19" s="18">
        <f>PEARSON('dane po Vs'!X3:X30,'dane po Vs'!$S$3:$S$30)</f>
        <v>-5.9556538772874298E-2</v>
      </c>
      <c r="Y19" s="18">
        <f>PEARSON('dane po Vs'!Y3:Y30,'dane po Vs'!$S$3:$S$30)</f>
        <v>0.21914513677423539</v>
      </c>
      <c r="Z19" s="18">
        <f>PEARSON('dane po Vs'!Z3:Z30,'dane po Vs'!$S$3:$S$30)</f>
        <v>-6.1822665548097261E-2</v>
      </c>
      <c r="AA19" s="18"/>
      <c r="AB19" s="1" t="str">
        <f t="shared" si="5"/>
        <v>X20</v>
      </c>
      <c r="AC19" s="1">
        <f t="shared" si="6"/>
        <v>0</v>
      </c>
      <c r="AD19" s="1">
        <f t="shared" si="29"/>
        <v>0</v>
      </c>
      <c r="AE19" s="1">
        <f t="shared" si="30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0</v>
      </c>
      <c r="AL19" s="1">
        <f t="shared" si="14"/>
        <v>0</v>
      </c>
      <c r="AM19" s="1">
        <f t="shared" si="15"/>
        <v>0</v>
      </c>
      <c r="AN19" s="1">
        <f t="shared" si="16"/>
        <v>0</v>
      </c>
      <c r="AO19" s="1">
        <f t="shared" si="17"/>
        <v>0</v>
      </c>
      <c r="AP19" s="1">
        <f t="shared" si="18"/>
        <v>0</v>
      </c>
      <c r="AQ19" s="1">
        <f t="shared" si="19"/>
        <v>0</v>
      </c>
      <c r="AR19" s="1">
        <f t="shared" si="20"/>
        <v>0</v>
      </c>
      <c r="AS19" s="1">
        <f t="shared" si="21"/>
        <v>0</v>
      </c>
      <c r="AT19" s="1">
        <f t="shared" si="22"/>
        <v>1.0000000000000002</v>
      </c>
      <c r="AU19" s="1">
        <f t="shared" si="23"/>
        <v>3.0715421087425535E-2</v>
      </c>
      <c r="AV19" s="1">
        <f t="shared" si="24"/>
        <v>0.34321507210294289</v>
      </c>
      <c r="AW19" s="1">
        <f t="shared" si="25"/>
        <v>9.546249154154493E-2</v>
      </c>
      <c r="AX19" s="1">
        <f t="shared" si="26"/>
        <v>0.33522378594061553</v>
      </c>
      <c r="AY19" s="1">
        <f t="shared" si="27"/>
        <v>5.9556538772874298E-2</v>
      </c>
      <c r="AZ19" s="1">
        <f t="shared" si="28"/>
        <v>0.21914513677423539</v>
      </c>
      <c r="BA19" s="1">
        <f t="shared" si="7"/>
        <v>6.1822665548097261E-2</v>
      </c>
    </row>
    <row r="20" spans="1:53" x14ac:dyDescent="0.2">
      <c r="A20" s="16" t="str">
        <f>T1</f>
        <v>X21</v>
      </c>
      <c r="B20" s="16"/>
      <c r="C20" s="16"/>
      <c r="D20" s="16"/>
      <c r="E20" s="16"/>
      <c r="F20" s="16"/>
      <c r="G20" s="16"/>
      <c r="H20" s="16"/>
      <c r="I20" s="16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8">
        <f>PEARSON('dane po Vs'!T3:T30,'dane po Vs'!$T$3:$T$30)</f>
        <v>0.99999999999999989</v>
      </c>
      <c r="U20" s="18">
        <f>PEARSON('dane po Vs'!U3:U30,'dane po Vs'!$T$3:$T$30)</f>
        <v>0.17081936263066599</v>
      </c>
      <c r="V20" s="18">
        <f>PEARSON('dane po Vs'!V3:V30,'dane po Vs'!$T$3:$T$30)</f>
        <v>-0.17492204320996235</v>
      </c>
      <c r="W20" s="18">
        <f>PEARSON('dane po Vs'!W3:W30,'dane po Vs'!$T$3:$T$30)</f>
        <v>-0.11344230928923014</v>
      </c>
      <c r="X20" s="18">
        <f>PEARSON('dane po Vs'!X3:X30,'dane po Vs'!$T$3:$T$30)</f>
        <v>-0.15231581577978787</v>
      </c>
      <c r="Y20" s="18">
        <f>PEARSON('dane po Vs'!Y3:Y30,'dane po Vs'!$T$3:$T$30)</f>
        <v>-8.9083142960542844E-2</v>
      </c>
      <c r="Z20" s="18">
        <f>PEARSON('dane po Vs'!Z3:Z30,'dane po Vs'!$T$3:$T$30)</f>
        <v>-0.30793777940977818</v>
      </c>
      <c r="AA20" s="18"/>
      <c r="AB20" s="1" t="str">
        <f t="shared" si="5"/>
        <v>X21</v>
      </c>
      <c r="AC20" s="1">
        <f t="shared" si="6"/>
        <v>0</v>
      </c>
      <c r="AD20" s="1">
        <f t="shared" si="29"/>
        <v>0</v>
      </c>
      <c r="AE20" s="1">
        <f t="shared" si="30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>
        <f t="shared" si="11"/>
        <v>0</v>
      </c>
      <c r="AJ20" s="1">
        <f t="shared" si="12"/>
        <v>0</v>
      </c>
      <c r="AK20" s="1">
        <f t="shared" si="13"/>
        <v>0</v>
      </c>
      <c r="AL20" s="1">
        <f t="shared" si="14"/>
        <v>0</v>
      </c>
      <c r="AM20" s="1">
        <f t="shared" si="15"/>
        <v>0</v>
      </c>
      <c r="AN20" s="1">
        <f t="shared" si="16"/>
        <v>0</v>
      </c>
      <c r="AO20" s="1">
        <f t="shared" si="17"/>
        <v>0</v>
      </c>
      <c r="AP20" s="1">
        <f t="shared" si="18"/>
        <v>0</v>
      </c>
      <c r="AQ20" s="1">
        <f t="shared" si="19"/>
        <v>0</v>
      </c>
      <c r="AR20" s="1">
        <f t="shared" si="20"/>
        <v>0</v>
      </c>
      <c r="AS20" s="1">
        <f t="shared" si="21"/>
        <v>0</v>
      </c>
      <c r="AT20" s="1">
        <f t="shared" si="22"/>
        <v>0</v>
      </c>
      <c r="AU20" s="1">
        <f t="shared" si="23"/>
        <v>0.99999999999999989</v>
      </c>
      <c r="AV20" s="1">
        <f t="shared" si="24"/>
        <v>0.17081936263066599</v>
      </c>
      <c r="AW20" s="1">
        <f t="shared" si="25"/>
        <v>0.17492204320996235</v>
      </c>
      <c r="AX20" s="1">
        <f t="shared" si="26"/>
        <v>0.11344230928923014</v>
      </c>
      <c r="AY20" s="1">
        <f t="shared" si="27"/>
        <v>0.15231581577978787</v>
      </c>
      <c r="AZ20" s="1">
        <f t="shared" si="28"/>
        <v>8.9083142960542844E-2</v>
      </c>
      <c r="BA20" s="1">
        <f t="shared" si="7"/>
        <v>0.30793777940977818</v>
      </c>
    </row>
    <row r="21" spans="1:53" x14ac:dyDescent="0.2">
      <c r="A21" s="16" t="str">
        <f>U1</f>
        <v>X22</v>
      </c>
      <c r="B21" s="16"/>
      <c r="C21" s="16"/>
      <c r="D21" s="16"/>
      <c r="E21" s="16"/>
      <c r="F21" s="16"/>
      <c r="G21" s="16"/>
      <c r="H21" s="16"/>
      <c r="I21" s="16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>
        <f>PEARSON('dane po Vs'!U3:U30,'dane po Vs'!$U$3:$U$30)</f>
        <v>1.0000000000000002</v>
      </c>
      <c r="V21" s="18">
        <f>PEARSON('dane po Vs'!V3:V30,'dane po Vs'!$U$3:$U$30)</f>
        <v>0.22834332191136469</v>
      </c>
      <c r="W21" s="18">
        <f>PEARSON('dane po Vs'!W3:W30,'dane po Vs'!$U$3:$U$30)</f>
        <v>0.1841394650672232</v>
      </c>
      <c r="X21" s="18">
        <f>PEARSON('dane po Vs'!X3:X30,'dane po Vs'!$U$3:$U$30)</f>
        <v>-0.36373105205485579</v>
      </c>
      <c r="Y21" s="18">
        <f>PEARSON('dane po Vs'!Y3:Y30,'dane po Vs'!$U$3:$U$30)</f>
        <v>-0.59160208289687743</v>
      </c>
      <c r="Z21" s="18">
        <f>PEARSON('dane po Vs'!Z3:Z30,'dane po Vs'!$U$3:$U$30)</f>
        <v>0.25860776459471385</v>
      </c>
      <c r="AA21" s="18"/>
      <c r="AB21" s="1" t="str">
        <f t="shared" si="5"/>
        <v>X22</v>
      </c>
      <c r="AC21" s="1">
        <f t="shared" si="6"/>
        <v>0</v>
      </c>
      <c r="AD21" s="1">
        <f t="shared" si="29"/>
        <v>0</v>
      </c>
      <c r="AE21" s="1">
        <f t="shared" si="30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13"/>
        <v>0</v>
      </c>
      <c r="AL21" s="1">
        <f t="shared" si="14"/>
        <v>0</v>
      </c>
      <c r="AM21" s="1">
        <f t="shared" si="15"/>
        <v>0</v>
      </c>
      <c r="AN21" s="1">
        <f t="shared" si="16"/>
        <v>0</v>
      </c>
      <c r="AO21" s="1">
        <f t="shared" si="17"/>
        <v>0</v>
      </c>
      <c r="AP21" s="1">
        <f t="shared" si="18"/>
        <v>0</v>
      </c>
      <c r="AQ21" s="1">
        <f t="shared" si="19"/>
        <v>0</v>
      </c>
      <c r="AR21" s="1">
        <f t="shared" si="20"/>
        <v>0</v>
      </c>
      <c r="AS21" s="1">
        <f t="shared" si="21"/>
        <v>0</v>
      </c>
      <c r="AT21" s="1">
        <f t="shared" si="22"/>
        <v>0</v>
      </c>
      <c r="AU21" s="1">
        <f t="shared" si="23"/>
        <v>0</v>
      </c>
      <c r="AV21" s="1">
        <f t="shared" si="24"/>
        <v>1.0000000000000002</v>
      </c>
      <c r="AW21" s="1">
        <f t="shared" si="25"/>
        <v>0.22834332191136469</v>
      </c>
      <c r="AX21" s="1">
        <f t="shared" si="26"/>
        <v>0.1841394650672232</v>
      </c>
      <c r="AY21" s="1">
        <f t="shared" si="27"/>
        <v>0.36373105205485579</v>
      </c>
      <c r="AZ21" s="1">
        <f t="shared" si="28"/>
        <v>0.59160208289687743</v>
      </c>
      <c r="BA21" s="1">
        <f t="shared" si="7"/>
        <v>0.25860776459471385</v>
      </c>
    </row>
    <row r="22" spans="1:53" x14ac:dyDescent="0.2">
      <c r="A22" s="16" t="str">
        <f>V1</f>
        <v>X23</v>
      </c>
      <c r="B22" s="16"/>
      <c r="C22" s="16"/>
      <c r="D22" s="16"/>
      <c r="E22" s="16"/>
      <c r="F22" s="16"/>
      <c r="G22" s="16"/>
      <c r="H22" s="16"/>
      <c r="I22" s="16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8">
        <f>PEARSON('dane po Vs'!V3:V30,'dane po Vs'!$V$3:$V$30)</f>
        <v>1</v>
      </c>
      <c r="W22" s="18">
        <f>PEARSON('dane po Vs'!W3:W30,'dane po Vs'!$V$3:$V$30)</f>
        <v>0.49871699214242154</v>
      </c>
      <c r="X22" s="18">
        <f>PEARSON('dane po Vs'!X3:X30,'dane po Vs'!$V$3:$V$30)</f>
        <v>-0.22972439459412056</v>
      </c>
      <c r="Y22" s="18">
        <f>PEARSON('dane po Vs'!Y3:Y30,'dane po Vs'!$V$3:$V$30)</f>
        <v>-0.2375351672481899</v>
      </c>
      <c r="Z22" s="18">
        <f>PEARSON('dane po Vs'!Z3:Z30,'dane po Vs'!$V$3:$V$30)</f>
        <v>0.71343844909280008</v>
      </c>
      <c r="AA22" s="18"/>
      <c r="AB22" s="1" t="str">
        <f t="shared" si="5"/>
        <v>X23</v>
      </c>
      <c r="AC22" s="1">
        <f t="shared" si="6"/>
        <v>0</v>
      </c>
      <c r="AD22" s="1">
        <f t="shared" si="29"/>
        <v>0</v>
      </c>
      <c r="AE22" s="1">
        <f t="shared" si="30"/>
        <v>0</v>
      </c>
      <c r="AF22" s="1">
        <f t="shared" si="8"/>
        <v>0</v>
      </c>
      <c r="AG22" s="1">
        <f t="shared" si="9"/>
        <v>0</v>
      </c>
      <c r="AH22" s="1">
        <f t="shared" si="10"/>
        <v>0</v>
      </c>
      <c r="AI22" s="1">
        <f t="shared" si="11"/>
        <v>0</v>
      </c>
      <c r="AJ22" s="1">
        <f t="shared" si="12"/>
        <v>0</v>
      </c>
      <c r="AK22" s="1">
        <f t="shared" si="13"/>
        <v>0</v>
      </c>
      <c r="AL22" s="1">
        <f t="shared" si="14"/>
        <v>0</v>
      </c>
      <c r="AM22" s="1">
        <f t="shared" si="15"/>
        <v>0</v>
      </c>
      <c r="AN22" s="1">
        <f t="shared" si="16"/>
        <v>0</v>
      </c>
      <c r="AO22" s="1">
        <f t="shared" si="17"/>
        <v>0</v>
      </c>
      <c r="AP22" s="1">
        <f t="shared" si="18"/>
        <v>0</v>
      </c>
      <c r="AQ22" s="1">
        <f t="shared" si="19"/>
        <v>0</v>
      </c>
      <c r="AR22" s="1">
        <f t="shared" si="20"/>
        <v>0</v>
      </c>
      <c r="AS22" s="1">
        <f t="shared" si="21"/>
        <v>0</v>
      </c>
      <c r="AT22" s="1">
        <f t="shared" si="22"/>
        <v>0</v>
      </c>
      <c r="AU22" s="1">
        <f t="shared" si="23"/>
        <v>0</v>
      </c>
      <c r="AV22" s="1">
        <f t="shared" si="24"/>
        <v>0</v>
      </c>
      <c r="AW22" s="1">
        <f t="shared" si="25"/>
        <v>1</v>
      </c>
      <c r="AX22" s="1">
        <f t="shared" si="26"/>
        <v>0.49871699214242154</v>
      </c>
      <c r="AY22" s="1">
        <f t="shared" si="27"/>
        <v>0.22972439459412056</v>
      </c>
      <c r="AZ22" s="1">
        <f t="shared" si="28"/>
        <v>0.2375351672481899</v>
      </c>
      <c r="BA22" s="1">
        <f t="shared" si="7"/>
        <v>0.71343844909280008</v>
      </c>
    </row>
    <row r="23" spans="1:53" x14ac:dyDescent="0.2">
      <c r="A23" s="16" t="str">
        <f>W1</f>
        <v>X24</v>
      </c>
      <c r="B23" s="16"/>
      <c r="C23" s="16"/>
      <c r="D23" s="16"/>
      <c r="E23" s="16"/>
      <c r="F23" s="16"/>
      <c r="G23" s="16"/>
      <c r="H23" s="16"/>
      <c r="I23" s="16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8"/>
      <c r="W23" s="18">
        <f>PEARSON('dane po Vs'!W3:W30,'dane po Vs'!$W$3:$W$30)</f>
        <v>0.99999999999999978</v>
      </c>
      <c r="X23" s="18">
        <f>PEARSON('dane po Vs'!X3:X30,'dane po Vs'!$W$3:$W$30)</f>
        <v>-0.17948348835693106</v>
      </c>
      <c r="Y23" s="18">
        <f>PEARSON('dane po Vs'!Y3:Y30,'dane po Vs'!$W$3:$W$30)</f>
        <v>-0.27369524638171888</v>
      </c>
      <c r="Z23" s="18">
        <f>PEARSON('dane po Vs'!Z3:Z30,'dane po Vs'!$W$3:$W$30)</f>
        <v>0.41885268808581705</v>
      </c>
      <c r="AA23" s="18"/>
      <c r="AB23" s="1" t="str">
        <f t="shared" si="5"/>
        <v>X24</v>
      </c>
      <c r="AC23" s="1">
        <f t="shared" si="6"/>
        <v>0</v>
      </c>
      <c r="AD23" s="1">
        <f t="shared" si="29"/>
        <v>0</v>
      </c>
      <c r="AE23" s="1">
        <f t="shared" si="30"/>
        <v>0</v>
      </c>
      <c r="AF23" s="1">
        <f t="shared" si="8"/>
        <v>0</v>
      </c>
      <c r="AG23" s="1">
        <f t="shared" si="9"/>
        <v>0</v>
      </c>
      <c r="AH23" s="1">
        <f t="shared" si="10"/>
        <v>0</v>
      </c>
      <c r="AI23" s="1">
        <f t="shared" si="11"/>
        <v>0</v>
      </c>
      <c r="AJ23" s="1">
        <f t="shared" si="12"/>
        <v>0</v>
      </c>
      <c r="AK23" s="1">
        <f t="shared" si="13"/>
        <v>0</v>
      </c>
      <c r="AL23" s="1">
        <f t="shared" si="14"/>
        <v>0</v>
      </c>
      <c r="AM23" s="1">
        <f t="shared" si="15"/>
        <v>0</v>
      </c>
      <c r="AN23" s="1">
        <f t="shared" si="16"/>
        <v>0</v>
      </c>
      <c r="AO23" s="1">
        <f t="shared" si="17"/>
        <v>0</v>
      </c>
      <c r="AP23" s="1">
        <f t="shared" si="18"/>
        <v>0</v>
      </c>
      <c r="AQ23" s="1">
        <f t="shared" si="19"/>
        <v>0</v>
      </c>
      <c r="AR23" s="1">
        <f t="shared" si="20"/>
        <v>0</v>
      </c>
      <c r="AS23" s="1">
        <f t="shared" si="21"/>
        <v>0</v>
      </c>
      <c r="AT23" s="1">
        <f t="shared" si="22"/>
        <v>0</v>
      </c>
      <c r="AU23" s="1">
        <f t="shared" si="23"/>
        <v>0</v>
      </c>
      <c r="AV23" s="1">
        <f t="shared" si="24"/>
        <v>0</v>
      </c>
      <c r="AW23" s="1">
        <f t="shared" si="25"/>
        <v>0</v>
      </c>
      <c r="AX23" s="1">
        <f t="shared" si="26"/>
        <v>0.99999999999999978</v>
      </c>
      <c r="AY23" s="1">
        <f t="shared" si="27"/>
        <v>0.17948348835693106</v>
      </c>
      <c r="AZ23" s="1">
        <f t="shared" si="28"/>
        <v>0.27369524638171888</v>
      </c>
      <c r="BA23" s="1">
        <f t="shared" si="7"/>
        <v>0.41885268808581705</v>
      </c>
    </row>
    <row r="24" spans="1:53" x14ac:dyDescent="0.2">
      <c r="A24" s="16" t="str">
        <f>X1</f>
        <v>X25</v>
      </c>
      <c r="B24" s="16"/>
      <c r="C24" s="16"/>
      <c r="D24" s="16"/>
      <c r="E24" s="16"/>
      <c r="F24" s="16"/>
      <c r="G24" s="16"/>
      <c r="H24" s="16"/>
      <c r="I24" s="16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8">
        <f>PEARSON('dane po Vs'!X3:X30,'dane po Vs'!$X$3:$X$30)</f>
        <v>1.0000000000000002</v>
      </c>
      <c r="Y24" s="18">
        <f>PEARSON('dane po Vs'!Y3:Y30,'dane po Vs'!$X$3:$X$30)</f>
        <v>0.48205073014399552</v>
      </c>
      <c r="Z24" s="18">
        <f>PEARSON('dane po Vs'!Z3:Z30,'dane po Vs'!$X$3:$X$30)</f>
        <v>-0.36843183281951636</v>
      </c>
      <c r="AA24" s="18"/>
      <c r="AB24" s="1" t="str">
        <f t="shared" si="5"/>
        <v>X25</v>
      </c>
      <c r="AC24" s="1">
        <f t="shared" si="6"/>
        <v>0</v>
      </c>
      <c r="AD24" s="1">
        <f t="shared" si="29"/>
        <v>0</v>
      </c>
      <c r="AE24" s="1">
        <f t="shared" si="30"/>
        <v>0</v>
      </c>
      <c r="AF24" s="1">
        <f t="shared" si="8"/>
        <v>0</v>
      </c>
      <c r="AG24" s="1">
        <f t="shared" si="9"/>
        <v>0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0</v>
      </c>
      <c r="AL24" s="1">
        <f t="shared" si="14"/>
        <v>0</v>
      </c>
      <c r="AM24" s="1">
        <f t="shared" si="15"/>
        <v>0</v>
      </c>
      <c r="AN24" s="1">
        <f t="shared" si="16"/>
        <v>0</v>
      </c>
      <c r="AO24" s="1">
        <f t="shared" si="17"/>
        <v>0</v>
      </c>
      <c r="AP24" s="1">
        <f t="shared" si="18"/>
        <v>0</v>
      </c>
      <c r="AQ24" s="1">
        <f t="shared" si="19"/>
        <v>0</v>
      </c>
      <c r="AR24" s="1">
        <f t="shared" si="20"/>
        <v>0</v>
      </c>
      <c r="AS24" s="1">
        <f t="shared" si="21"/>
        <v>0</v>
      </c>
      <c r="AT24" s="1">
        <f t="shared" si="22"/>
        <v>0</v>
      </c>
      <c r="AU24" s="1">
        <f t="shared" si="23"/>
        <v>0</v>
      </c>
      <c r="AV24" s="1">
        <f t="shared" si="24"/>
        <v>0</v>
      </c>
      <c r="AW24" s="1">
        <f t="shared" si="25"/>
        <v>0</v>
      </c>
      <c r="AX24" s="1">
        <f t="shared" si="26"/>
        <v>0</v>
      </c>
      <c r="AY24" s="1">
        <f t="shared" si="27"/>
        <v>1.0000000000000002</v>
      </c>
      <c r="AZ24" s="1">
        <f t="shared" si="28"/>
        <v>0.48205073014399552</v>
      </c>
      <c r="BA24" s="1">
        <f t="shared" si="7"/>
        <v>0.36843183281951636</v>
      </c>
    </row>
    <row r="25" spans="1:53" x14ac:dyDescent="0.2">
      <c r="A25" s="16" t="str">
        <f>Y1</f>
        <v>X26</v>
      </c>
      <c r="B25" s="16"/>
      <c r="C25" s="16"/>
      <c r="D25" s="16"/>
      <c r="E25" s="16"/>
      <c r="F25" s="16"/>
      <c r="G25" s="16"/>
      <c r="H25" s="16"/>
      <c r="I25" s="16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8">
        <f>PEARSON('dane po Vs'!Y3:Y30,'dane po Vs'!$Y$3:$Y$30)</f>
        <v>1.0000000000000002</v>
      </c>
      <c r="Z25" s="18">
        <f>PEARSON('dane po Vs'!Z3:Z30,'dane po Vs'!$Y$3:$Y$30)</f>
        <v>-0.1541280655577115</v>
      </c>
      <c r="AA25" s="18"/>
      <c r="AB25" s="1" t="str">
        <f t="shared" si="5"/>
        <v>X26</v>
      </c>
      <c r="AC25" s="1">
        <f t="shared" si="6"/>
        <v>0</v>
      </c>
      <c r="AD25" s="1">
        <f t="shared" si="29"/>
        <v>0</v>
      </c>
      <c r="AE25" s="1">
        <f t="shared" si="30"/>
        <v>0</v>
      </c>
      <c r="AF25" s="1">
        <f t="shared" si="8"/>
        <v>0</v>
      </c>
      <c r="AG25" s="1">
        <f t="shared" si="9"/>
        <v>0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0</v>
      </c>
      <c r="AL25" s="1">
        <f t="shared" si="14"/>
        <v>0</v>
      </c>
      <c r="AM25" s="1">
        <f t="shared" si="15"/>
        <v>0</v>
      </c>
      <c r="AN25" s="1">
        <f t="shared" si="16"/>
        <v>0</v>
      </c>
      <c r="AO25" s="1">
        <f t="shared" si="17"/>
        <v>0</v>
      </c>
      <c r="AP25" s="1">
        <f t="shared" si="18"/>
        <v>0</v>
      </c>
      <c r="AQ25" s="1">
        <f t="shared" si="19"/>
        <v>0</v>
      </c>
      <c r="AR25" s="1">
        <f t="shared" si="20"/>
        <v>0</v>
      </c>
      <c r="AS25" s="1">
        <f t="shared" si="21"/>
        <v>0</v>
      </c>
      <c r="AT25" s="1">
        <f t="shared" si="22"/>
        <v>0</v>
      </c>
      <c r="AU25" s="1">
        <f t="shared" si="23"/>
        <v>0</v>
      </c>
      <c r="AV25" s="1">
        <f t="shared" si="24"/>
        <v>0</v>
      </c>
      <c r="AW25" s="1">
        <f t="shared" si="25"/>
        <v>0</v>
      </c>
      <c r="AX25" s="1">
        <f t="shared" si="26"/>
        <v>0</v>
      </c>
      <c r="AY25" s="1">
        <f t="shared" si="27"/>
        <v>0</v>
      </c>
      <c r="AZ25" s="1">
        <f t="shared" si="28"/>
        <v>1.0000000000000002</v>
      </c>
      <c r="BA25" s="1">
        <f t="shared" si="7"/>
        <v>0.1541280655577115</v>
      </c>
    </row>
    <row r="26" spans="1:53" x14ac:dyDescent="0.2">
      <c r="A26" s="16" t="str">
        <f>Z1</f>
        <v>X27</v>
      </c>
      <c r="B26" s="16"/>
      <c r="C26" s="16"/>
      <c r="D26" s="16"/>
      <c r="E26" s="16"/>
      <c r="F26" s="16"/>
      <c r="G26" s="16"/>
      <c r="H26" s="16"/>
      <c r="I26" s="16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8">
        <f>PEARSON('dane po Vs'!Z3:Z30,'dane po Vs'!$Z$3:$Z$30)</f>
        <v>1</v>
      </c>
      <c r="AA26" s="18"/>
      <c r="AB26" s="1" t="str">
        <f t="shared" si="5"/>
        <v>X27</v>
      </c>
      <c r="AC26" s="1">
        <f t="shared" si="6"/>
        <v>0</v>
      </c>
      <c r="AD26" s="1">
        <f t="shared" si="29"/>
        <v>0</v>
      </c>
      <c r="AE26" s="1">
        <f t="shared" si="30"/>
        <v>0</v>
      </c>
      <c r="AF26" s="1">
        <f t="shared" si="8"/>
        <v>0</v>
      </c>
      <c r="AG26" s="1">
        <f t="shared" si="9"/>
        <v>0</v>
      </c>
      <c r="AH26" s="1">
        <f t="shared" si="10"/>
        <v>0</v>
      </c>
      <c r="AI26" s="1">
        <f t="shared" si="11"/>
        <v>0</v>
      </c>
      <c r="AJ26" s="1">
        <f t="shared" si="12"/>
        <v>0</v>
      </c>
      <c r="AK26" s="1">
        <f t="shared" si="13"/>
        <v>0</v>
      </c>
      <c r="AL26" s="1">
        <f t="shared" si="14"/>
        <v>0</v>
      </c>
      <c r="AM26" s="1">
        <f t="shared" si="15"/>
        <v>0</v>
      </c>
      <c r="AN26" s="1">
        <f t="shared" si="16"/>
        <v>0</v>
      </c>
      <c r="AO26" s="1">
        <f t="shared" si="17"/>
        <v>0</v>
      </c>
      <c r="AP26" s="1">
        <f t="shared" si="18"/>
        <v>0</v>
      </c>
      <c r="AQ26" s="1">
        <f t="shared" si="19"/>
        <v>0</v>
      </c>
      <c r="AR26" s="1">
        <f t="shared" si="20"/>
        <v>0</v>
      </c>
      <c r="AS26" s="1">
        <f t="shared" si="21"/>
        <v>0</v>
      </c>
      <c r="AT26" s="1">
        <f t="shared" si="22"/>
        <v>0</v>
      </c>
      <c r="AU26" s="1">
        <f t="shared" si="23"/>
        <v>0</v>
      </c>
      <c r="AV26" s="1">
        <f t="shared" si="24"/>
        <v>0</v>
      </c>
      <c r="AW26" s="1">
        <f t="shared" si="25"/>
        <v>0</v>
      </c>
      <c r="AX26" s="1">
        <f t="shared" si="26"/>
        <v>0</v>
      </c>
      <c r="AY26" s="1">
        <f t="shared" si="27"/>
        <v>0</v>
      </c>
      <c r="AZ26" s="1">
        <f t="shared" si="28"/>
        <v>0</v>
      </c>
      <c r="BA26" s="1">
        <f t="shared" si="7"/>
        <v>1</v>
      </c>
    </row>
    <row r="27" spans="1:53" x14ac:dyDescent="0.2">
      <c r="J27" s="1"/>
    </row>
    <row r="28" spans="1:53" x14ac:dyDescent="0.2">
      <c r="J28" s="1"/>
    </row>
    <row r="29" spans="1:53" x14ac:dyDescent="0.2">
      <c r="J29" s="1"/>
    </row>
    <row r="30" spans="1:53" x14ac:dyDescent="0.2">
      <c r="J30" s="1"/>
    </row>
  </sheetData>
  <phoneticPr fontId="0" type="noConversion"/>
  <conditionalFormatting sqref="AC2:BA26">
    <cfRule type="cellIs" dxfId="0" priority="1" operator="greaterThan">
      <formula>0.6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37" sqref="AE37"/>
    </sheetView>
  </sheetViews>
  <sheetFormatPr defaultRowHeight="12.75" x14ac:dyDescent="0.2"/>
  <cols>
    <col min="1" max="1" width="13.85546875" style="7" customWidth="1"/>
    <col min="2" max="3" width="9.140625" style="7"/>
    <col min="4" max="4" width="10.5703125" style="7" bestFit="1" customWidth="1"/>
    <col min="5" max="5" width="9.140625" style="7"/>
    <col min="6" max="14" width="9.140625" style="6"/>
    <col min="15" max="21" width="9.140625" style="7"/>
    <col min="22" max="22" width="10.5703125" style="7" bestFit="1" customWidth="1"/>
    <col min="23" max="23" width="9.140625" style="7"/>
    <col min="24" max="25" width="9.140625" style="6"/>
    <col min="26" max="26" width="9.140625" style="7"/>
    <col min="27" max="27" width="9.7109375" style="7" bestFit="1" customWidth="1"/>
    <col min="28" max="16384" width="9.140625" style="7"/>
  </cols>
  <sheetData>
    <row r="1" spans="1:34" x14ac:dyDescent="0.2">
      <c r="B1" s="7" t="str">
        <f>'dane po Vs'!B1</f>
        <v>X1</v>
      </c>
      <c r="C1" s="7" t="str">
        <f>'dane po Vs'!C1</f>
        <v>X2</v>
      </c>
      <c r="D1" s="7" t="str">
        <f>'dane po Vs'!D1</f>
        <v>X4</v>
      </c>
      <c r="E1" s="7" t="str">
        <f>'dane po Vs'!E1</f>
        <v>X5</v>
      </c>
      <c r="F1" s="6" t="str">
        <f>'dane po Vs'!F1</f>
        <v>X6</v>
      </c>
      <c r="G1" s="6" t="str">
        <f>'dane po Vs'!G1</f>
        <v>X7</v>
      </c>
      <c r="H1" s="6" t="str">
        <f>'dane po Vs'!H1</f>
        <v>X8</v>
      </c>
      <c r="I1" s="6" t="str">
        <f>'dane po Vs'!I1</f>
        <v>X10</v>
      </c>
      <c r="J1" s="6" t="str">
        <f>'dane po Vs'!J1</f>
        <v>X11</v>
      </c>
      <c r="K1" s="6" t="str">
        <f>'dane po Vs'!K1</f>
        <v>X12</v>
      </c>
      <c r="L1" s="6" t="str">
        <f>'dane po Vs'!L1</f>
        <v>X13</v>
      </c>
      <c r="M1" s="6" t="str">
        <f>'dane po Vs'!M1</f>
        <v>X14</v>
      </c>
      <c r="N1" s="6" t="str">
        <f>'dane po Vs'!N1</f>
        <v>X15</v>
      </c>
      <c r="O1" s="7" t="str">
        <f>'dane po Vs'!O1</f>
        <v>X16</v>
      </c>
      <c r="P1" s="7" t="str">
        <f>'dane po Vs'!P1</f>
        <v>X17</v>
      </c>
      <c r="Q1" s="7" t="str">
        <f>'dane po Vs'!Q1</f>
        <v>X18</v>
      </c>
      <c r="R1" s="7" t="str">
        <f>'dane po Vs'!R1</f>
        <v>X19</v>
      </c>
      <c r="S1" s="7" t="str">
        <f>'dane po Vs'!S1</f>
        <v>X20</v>
      </c>
      <c r="T1" s="7" t="str">
        <f>'dane po Vs'!T1</f>
        <v>X21</v>
      </c>
      <c r="U1" s="7" t="str">
        <f>'dane po Vs'!U1</f>
        <v>X22</v>
      </c>
      <c r="V1" s="7" t="str">
        <f>'dane po Vs'!V1</f>
        <v>X23</v>
      </c>
      <c r="W1" s="7" t="str">
        <f>'dane po Vs'!W1</f>
        <v>X24</v>
      </c>
      <c r="X1" s="6" t="str">
        <f>'dane po Vs'!X1</f>
        <v>X25</v>
      </c>
      <c r="Y1" s="6" t="str">
        <f>'dane po Vs'!Y1</f>
        <v>X26</v>
      </c>
      <c r="Z1" s="7" t="str">
        <f>'dane po Vs'!Z1</f>
        <v>X27</v>
      </c>
      <c r="AA1" s="7" t="s">
        <v>177</v>
      </c>
      <c r="AB1" s="7" t="s">
        <v>177</v>
      </c>
      <c r="AC1" s="7" t="s">
        <v>177</v>
      </c>
      <c r="AD1" s="7" t="s">
        <v>177</v>
      </c>
      <c r="AE1" s="7" t="s">
        <v>177</v>
      </c>
      <c r="AF1" s="7" t="s">
        <v>177</v>
      </c>
      <c r="AG1" s="7" t="s">
        <v>177</v>
      </c>
      <c r="AH1" s="7" t="s">
        <v>177</v>
      </c>
    </row>
    <row r="2" spans="1:34" x14ac:dyDescent="0.2">
      <c r="B2" s="7" t="str">
        <f>'dane po Vs'!B2</f>
        <v>Chroniony obszar lądowy (% powierzchni państwa)</v>
      </c>
      <c r="C2" s="7" t="str">
        <f>'dane po Vs'!C2</f>
        <v>Zalesienie (% powierzchni kraju)</v>
      </c>
      <c r="D2" s="7" t="str">
        <f>'dane po Vs'!D2</f>
        <v>Akweny wodne (% powierzchni państwa)</v>
      </c>
      <c r="E2" s="7" t="str">
        <f>'dane po Vs'!E2</f>
        <v>Indeks wydajnosci zasobów (rok 2000=100)</v>
      </c>
      <c r="F2" s="6" t="str">
        <f>'dane po Vs'!F2</f>
        <v>Połowy w regionach rybackich (tys.ton)</v>
      </c>
      <c r="G2" s="6" t="str">
        <f>'dane po Vs'!G2</f>
        <v>Erozja gleby przez wodę (% powierzchni kraju)</v>
      </c>
      <c r="H2" s="6" t="str">
        <f>'dane po Vs'!H2</f>
        <v>Zależność energetyczna (%)</v>
      </c>
      <c r="I2" s="6" t="str">
        <f>'dane po Vs'!I2</f>
        <v>Emisja tlenków siarki (kg/osoba)</v>
      </c>
      <c r="J2" s="6" t="str">
        <f>'dane po Vs'!J2</f>
        <v>Emisja cząstek stałych (kg/osoba)</v>
      </c>
      <c r="K2" s="6" t="str">
        <f>'dane po Vs'!K2</f>
        <v>Zanieczyszczenie hałasem (% ludności)</v>
      </c>
      <c r="L2" s="6" t="str">
        <f>'dane po Vs'!L2</f>
        <v>Konsumpcja surowców (ton/osoba)</v>
      </c>
      <c r="M2" s="6" t="str">
        <f>'dane po Vs'!M2</f>
        <v>Zużycie nawozów (kg/ha)</v>
      </c>
      <c r="N2" s="6" t="str">
        <f>'dane po Vs'!N2</f>
        <v>Odpady komunalne (kg/osoba)</v>
      </c>
      <c r="O2" s="7" t="str">
        <f>'dane po Vs'!O2</f>
        <v>Odnawialna energia elektryczna (%konsumpcji prądu)</v>
      </c>
      <c r="P2" s="7" t="str">
        <f>'dane po Vs'!P2</f>
        <v>Krajowa konsumpcja biomasy (100 tys. ton ekwiwalentu oleju)</v>
      </c>
      <c r="Q2" s="7" t="str">
        <f>'dane po Vs'!Q2</f>
        <v>Uprawy ekologiczne (% użytków rolnych)</v>
      </c>
      <c r="R2" s="7" t="str">
        <f>'dane po Vs'!R2</f>
        <v>Odzysk odpadów (kg/osoba)</v>
      </c>
      <c r="S2" s="7" t="str">
        <f>'dane po Vs'!S2</f>
        <v>Wydatki na ochronę środoiwska (% PKB)</v>
      </c>
      <c r="T2" s="7" t="str">
        <f>'dane po Vs'!T2</f>
        <v>Dochody z podatków środoiwskowych (% PKB)</v>
      </c>
      <c r="U2" s="7" t="str">
        <f>'dane po Vs'!U2</f>
        <v>Indeks eko-innowacyjnosci (śr krajów UE=100)</v>
      </c>
      <c r="V2" s="7" t="str">
        <f>'dane po Vs'!V2</f>
        <v>Patenty związane z recyklingiem i surowcami wtórnymi  (liczba)</v>
      </c>
      <c r="W2" s="7" t="str">
        <f>'dane po Vs'!W2</f>
        <v>Wydatki publiczne na badania i rozwój dotyczące środowiska (% PKB)</v>
      </c>
      <c r="X2" s="6" t="str">
        <f>'dane po Vs'!X2</f>
        <v>Stopa bezrobocia ludzi młodych w wieku 15-24 lata, obliczona jako udział (%) w całkowitej populacji w tej samej grupie wiekowej</v>
      </c>
      <c r="Y2" s="6" t="str">
        <f>'dane po Vs'!Y2</f>
        <v>Osoby zagrożone ubóstwem lub wykluczeniem społecznym</v>
      </c>
      <c r="Z2" s="7" t="str">
        <f>'dane po Vs'!Z2</f>
        <v>Zatrudnienie w sektorze dóbr i usług środowiskowych (ekwiwalent pełnego czasu pracy ∙〖10〗^(-3); FTE)</v>
      </c>
      <c r="AA2" s="10" t="s">
        <v>63</v>
      </c>
      <c r="AB2" s="10" t="s">
        <v>64</v>
      </c>
      <c r="AC2" s="7" t="s">
        <v>62</v>
      </c>
      <c r="AD2" s="7" t="s">
        <v>64</v>
      </c>
      <c r="AE2" s="7" t="str">
        <f t="shared" ref="AE2:AE30" si="0">AB2</f>
        <v>zi</v>
      </c>
      <c r="AF2" s="7" t="s">
        <v>114</v>
      </c>
      <c r="AG2" s="7" t="s">
        <v>117</v>
      </c>
      <c r="AH2" s="7" t="s">
        <v>118</v>
      </c>
    </row>
    <row r="3" spans="1:34" x14ac:dyDescent="0.2">
      <c r="A3" s="7" t="str">
        <f>'dane po Vs'!A3</f>
        <v>Austria</v>
      </c>
      <c r="B3" s="7">
        <f>'dane po Vs'!B3</f>
        <v>15</v>
      </c>
      <c r="C3" s="7">
        <f>'dane po Vs'!C3</f>
        <v>41</v>
      </c>
      <c r="D3" s="7">
        <f>'dane po Vs'!D3</f>
        <v>1.7</v>
      </c>
      <c r="E3" s="7">
        <f>'dane po Vs'!E3</f>
        <v>345</v>
      </c>
      <c r="F3" s="6">
        <f>'dane po Vs'!F3</f>
        <v>127.2</v>
      </c>
      <c r="G3" s="6">
        <f>'dane po Vs'!G3</f>
        <v>15.94</v>
      </c>
      <c r="H3" s="6">
        <f>'dane po Vs'!H3</f>
        <v>64.400000000000006</v>
      </c>
      <c r="I3" s="6">
        <f>'dane po Vs'!I3</f>
        <v>1.8</v>
      </c>
      <c r="J3" s="6">
        <f>'dane po Vs'!J3</f>
        <v>3.8</v>
      </c>
      <c r="K3" s="6">
        <f>'dane po Vs'!K3</f>
        <v>19.5</v>
      </c>
      <c r="L3" s="6">
        <f>'dane po Vs'!L3</f>
        <v>20.9</v>
      </c>
      <c r="M3" s="6">
        <f>'dane po Vs'!M3</f>
        <v>2</v>
      </c>
      <c r="N3" s="6">
        <f>'dane po Vs'!N3</f>
        <v>579</v>
      </c>
      <c r="O3" s="7">
        <f>'dane po Vs'!O3</f>
        <v>31.5</v>
      </c>
      <c r="P3" s="7">
        <f>'dane po Vs'!P3</f>
        <v>29</v>
      </c>
      <c r="Q3" s="7">
        <f>'dane po Vs'!Q3</f>
        <v>18.62</v>
      </c>
      <c r="R3" s="7">
        <f>'dane po Vs'!R3</f>
        <v>6093</v>
      </c>
      <c r="S3" s="7">
        <f>'dane po Vs'!S3</f>
        <v>0.28999999999999998</v>
      </c>
      <c r="T3" s="7">
        <f>'dane po Vs'!T3</f>
        <v>2.4</v>
      </c>
      <c r="U3" s="7">
        <f>'dane po Vs'!U3</f>
        <v>116</v>
      </c>
      <c r="V3" s="7">
        <f>'dane po Vs'!V3</f>
        <v>8.75</v>
      </c>
      <c r="W3" s="7">
        <f>'dane po Vs'!W3</f>
        <v>0.13</v>
      </c>
      <c r="X3" s="6">
        <f>'dane po Vs'!X3</f>
        <v>9.4</v>
      </c>
      <c r="Y3" s="6">
        <f>'dane po Vs'!Y3</f>
        <v>18.5</v>
      </c>
      <c r="Z3" s="7">
        <f>'dane po Vs'!Z3</f>
        <v>180.7</v>
      </c>
      <c r="AA3" s="11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+(X3-$X$31)^2+(Y3-$Y$31)^2+(Z3-$Z$31)^2)^(0.5)</f>
        <v>18937.871205901152</v>
      </c>
      <c r="AB3" s="11">
        <f>1-(AA3/$AH$3)</f>
        <v>-0.68819668428957348</v>
      </c>
      <c r="AC3" s="7" t="str">
        <f>A3</f>
        <v>Austria</v>
      </c>
      <c r="AD3" s="12">
        <f t="shared" ref="AD3:AD30" si="1">AB3</f>
        <v>-0.68819668428957348</v>
      </c>
      <c r="AE3" s="7">
        <f t="shared" si="0"/>
        <v>-0.68819668428957348</v>
      </c>
      <c r="AF3" s="12">
        <f>AVERAGE(AD3:AD30)</f>
        <v>-0.80673211525722688</v>
      </c>
      <c r="AG3" s="12">
        <f>STDEV(AA3:AA30)</f>
        <v>5608.9054617088595</v>
      </c>
      <c r="AH3" s="12">
        <f>AA33+2*AG3</f>
        <v>11217.810923417719</v>
      </c>
    </row>
    <row r="4" spans="1:34" x14ac:dyDescent="0.2">
      <c r="A4" s="7" t="str">
        <f>'dane po Vs'!A4</f>
        <v>Belgia</v>
      </c>
      <c r="B4" s="7">
        <f>'dane po Vs'!B4</f>
        <v>13</v>
      </c>
      <c r="C4" s="7">
        <f>'dane po Vs'!C4</f>
        <v>24.3</v>
      </c>
      <c r="D4" s="7">
        <f>'dane po Vs'!D4</f>
        <v>1.4</v>
      </c>
      <c r="E4" s="7">
        <f>'dane po Vs'!E4</f>
        <v>0</v>
      </c>
      <c r="F4" s="6">
        <f>'dane po Vs'!F4</f>
        <v>117.3</v>
      </c>
      <c r="G4" s="6">
        <f>'dane po Vs'!G4</f>
        <v>0.41</v>
      </c>
      <c r="H4" s="6">
        <f>'dane po Vs'!H4</f>
        <v>76.099999999999994</v>
      </c>
      <c r="I4" s="6">
        <f>'dane po Vs'!I4</f>
        <v>4.3</v>
      </c>
      <c r="J4" s="6">
        <f>'dane po Vs'!J4</f>
        <v>3.6</v>
      </c>
      <c r="K4" s="6">
        <f>'dane po Vs'!K4</f>
        <v>17.399999999999999</v>
      </c>
      <c r="L4" s="6">
        <f>'dane po Vs'!L4</f>
        <v>14.1</v>
      </c>
      <c r="M4" s="6">
        <f>'dane po Vs'!M4</f>
        <v>6</v>
      </c>
      <c r="N4" s="6">
        <f>'dane po Vs'!N4</f>
        <v>445</v>
      </c>
      <c r="O4" s="7">
        <f>'dane po Vs'!O4</f>
        <v>7.2</v>
      </c>
      <c r="P4" s="7">
        <f>'dane po Vs'!P4</f>
        <v>11.3</v>
      </c>
      <c r="Q4" s="7">
        <f>'dane po Vs'!Q4</f>
        <v>4.4800000000000004</v>
      </c>
      <c r="R4" s="7">
        <f>'dane po Vs'!R4</f>
        <v>513</v>
      </c>
      <c r="S4" s="7">
        <f>'dane po Vs'!S4</f>
        <v>0.28999999999999998</v>
      </c>
      <c r="T4" s="7">
        <f>'dane po Vs'!T4</f>
        <v>2.15</v>
      </c>
      <c r="U4" s="7">
        <f>'dane po Vs'!U4</f>
        <v>112</v>
      </c>
      <c r="V4" s="7">
        <f>'dane po Vs'!V4</f>
        <v>6.87</v>
      </c>
      <c r="W4" s="7">
        <f>'dane po Vs'!W4</f>
        <v>0.19</v>
      </c>
      <c r="X4" s="6">
        <f>'dane po Vs'!X4</f>
        <v>19.8</v>
      </c>
      <c r="Y4" s="6">
        <f>'dane po Vs'!Y4</f>
        <v>21.6</v>
      </c>
      <c r="Z4" s="7">
        <f>'dane po Vs'!Z4</f>
        <v>93.3</v>
      </c>
      <c r="AA4" s="11">
        <f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+(X4-$X$31)^2+(Y4-$Y$31)^2+(Z4-$Z$31)^2)^(0.5)</f>
        <v>24515.801493349139</v>
      </c>
      <c r="AB4" s="11">
        <f>1-(AA4/$AH$3)</f>
        <v>-1.185435434837935</v>
      </c>
      <c r="AC4" s="7" t="str">
        <f>A4</f>
        <v>Belgia</v>
      </c>
      <c r="AD4" s="12">
        <f t="shared" si="1"/>
        <v>-1.185435434837935</v>
      </c>
      <c r="AE4" s="7">
        <f t="shared" si="0"/>
        <v>-1.185435434837935</v>
      </c>
      <c r="AF4" s="12">
        <f>AVERAGE(AB3:AB30)</f>
        <v>-0.80673211525722688</v>
      </c>
      <c r="AG4" s="12">
        <f>STDEV(AB3:AB30)</f>
        <v>0.50000000000000044</v>
      </c>
    </row>
    <row r="5" spans="1:34" x14ac:dyDescent="0.2">
      <c r="A5" s="7" t="str">
        <f>'dane po Vs'!A5</f>
        <v>Bułgaria</v>
      </c>
      <c r="B5" s="7">
        <f>'dane po Vs'!B5</f>
        <v>34</v>
      </c>
      <c r="C5" s="7">
        <f>'dane po Vs'!C5</f>
        <v>38.1</v>
      </c>
      <c r="D5" s="7">
        <f>'dane po Vs'!D5</f>
        <v>1</v>
      </c>
      <c r="E5" s="7">
        <f>'dane po Vs'!E5</f>
        <v>24</v>
      </c>
      <c r="F5" s="6">
        <f>'dane po Vs'!F5</f>
        <v>125.4</v>
      </c>
      <c r="G5" s="6">
        <f>'dane po Vs'!G5</f>
        <v>2.86</v>
      </c>
      <c r="H5" s="6">
        <f>'dane po Vs'!H5</f>
        <v>36.1</v>
      </c>
      <c r="I5" s="6">
        <f>'dane po Vs'!I5</f>
        <v>45.2</v>
      </c>
      <c r="J5" s="6">
        <f>'dane po Vs'!J5</f>
        <v>6.5</v>
      </c>
      <c r="K5" s="6">
        <f>'dane po Vs'!K5</f>
        <v>12</v>
      </c>
      <c r="L5" s="6">
        <f>'dane po Vs'!L5</f>
        <v>17.600000000000001</v>
      </c>
      <c r="M5" s="6">
        <f>'dane po Vs'!M5</f>
        <v>-4</v>
      </c>
      <c r="N5" s="6">
        <f>'dane po Vs'!N5</f>
        <v>460</v>
      </c>
      <c r="O5" s="7">
        <f>'dane po Vs'!O5</f>
        <v>16</v>
      </c>
      <c r="P5" s="7">
        <f>'dane po Vs'!P5</f>
        <v>32.700000000000003</v>
      </c>
      <c r="Q5" s="7">
        <f>'dane po Vs'!Q5</f>
        <v>0.76</v>
      </c>
      <c r="R5" s="7">
        <f>'dane po Vs'!R5</f>
        <v>2671</v>
      </c>
      <c r="S5" s="7">
        <f>'dane po Vs'!S5</f>
        <v>0.61</v>
      </c>
      <c r="T5" s="7">
        <f>'dane po Vs'!T5</f>
        <v>2.67</v>
      </c>
      <c r="U5" s="7">
        <f>'dane po Vs'!U5</f>
        <v>55</v>
      </c>
      <c r="V5" s="7">
        <f>'dane po Vs'!V5</f>
        <v>0.5</v>
      </c>
      <c r="W5" s="7">
        <f>'dane po Vs'!W5</f>
        <v>0.18</v>
      </c>
      <c r="X5" s="6">
        <f>'dane po Vs'!X5</f>
        <v>28.1</v>
      </c>
      <c r="Y5" s="6">
        <f>'dane po Vs'!Y5</f>
        <v>49.3</v>
      </c>
      <c r="Z5" s="7">
        <f>'dane po Vs'!Z5</f>
        <v>29.1</v>
      </c>
      <c r="AA5" s="11">
        <f>((B5-$B$31)^2+(C5-$C$31)^2+(D5-$D$31)^2+(E5-$E$31)^2+(F5-$F$31)^2+(G5-$G$31)^2+(H5-$H$31)^2+(I5-$I$31)^2+(J5-$J$31)^2+(K5-$K$31)^2+(L5-$L$31)^2+(M5-$M$31)^2+(N5-$N$31)^2+(O5-$O$31)^2+(P5-$P$31)^2+(Q5-$Q$31)^2+(R5-$R$31)^2+(S5-$S$31)^2+(T5-$T$31)^2+(U5-$U$31)^2+(V5-$V$31)^2+(W5-$W$31)^2+(X5-$X$31)^2+(Y5-$Y$31)^2+(Z5-$Z$31)^2)^(0.5)</f>
        <v>22359.516006125894</v>
      </c>
      <c r="AB5" s="11">
        <f>1-(AA5/$AH$3)</f>
        <v>-0.99321562457870738</v>
      </c>
      <c r="AC5" s="7" t="str">
        <f>A5</f>
        <v>Bułgaria</v>
      </c>
      <c r="AD5" s="12">
        <f t="shared" si="1"/>
        <v>-0.99321562457870738</v>
      </c>
      <c r="AE5" s="7">
        <f t="shared" si="0"/>
        <v>-0.99321562457870738</v>
      </c>
      <c r="AF5" s="7" t="s">
        <v>177</v>
      </c>
      <c r="AG5" s="7" t="s">
        <v>177</v>
      </c>
      <c r="AH5" s="7" t="s">
        <v>177</v>
      </c>
    </row>
    <row r="6" spans="1:34" x14ac:dyDescent="0.2">
      <c r="A6" s="7" t="str">
        <f>'dane po Vs'!A6</f>
        <v>Chorwacja</v>
      </c>
      <c r="B6" s="7">
        <f>'dane po Vs'!B6</f>
        <v>37</v>
      </c>
      <c r="C6" s="7">
        <f>'dane po Vs'!C6</f>
        <v>4.3</v>
      </c>
      <c r="D6" s="7">
        <f>'dane po Vs'!D6</f>
        <v>0.5</v>
      </c>
      <c r="E6" s="7">
        <f>'dane po Vs'!E6</f>
        <v>461</v>
      </c>
      <c r="F6" s="6">
        <f>'dane po Vs'!F6</f>
        <v>104</v>
      </c>
      <c r="G6" s="6">
        <f>'dane po Vs'!G6</f>
        <v>6.89</v>
      </c>
      <c r="H6" s="6">
        <f>'dane po Vs'!H6</f>
        <v>49</v>
      </c>
      <c r="I6" s="6">
        <f>'dane po Vs'!I6</f>
        <v>6</v>
      </c>
      <c r="J6" s="6">
        <f>'dane po Vs'!J6</f>
        <v>7.7</v>
      </c>
      <c r="K6" s="6">
        <f>'dane po Vs'!K6</f>
        <v>10.1</v>
      </c>
      <c r="L6" s="6">
        <f>'dane po Vs'!L6</f>
        <v>9.4</v>
      </c>
      <c r="M6" s="6">
        <f>'dane po Vs'!M6</f>
        <v>7</v>
      </c>
      <c r="N6" s="6">
        <f>'dane po Vs'!N6</f>
        <v>391</v>
      </c>
      <c r="O6" s="7">
        <f>'dane po Vs'!O6</f>
        <v>26.8</v>
      </c>
      <c r="P6" s="7">
        <f>'dane po Vs'!P6</f>
        <v>32.6</v>
      </c>
      <c r="Q6" s="7">
        <f>'dane po Vs'!Q6</f>
        <v>2.4</v>
      </c>
      <c r="R6" s="7">
        <f>'dane po Vs'!R6</f>
        <v>3368</v>
      </c>
      <c r="S6" s="7">
        <f>'dane po Vs'!S6</f>
        <v>0.5</v>
      </c>
      <c r="T6" s="7">
        <f>'dane po Vs'!T6</f>
        <v>2.56</v>
      </c>
      <c r="U6" s="7">
        <f>'dane po Vs'!U6</f>
        <v>41</v>
      </c>
      <c r="V6" s="7">
        <f>'dane po Vs'!V6</f>
        <v>0.25</v>
      </c>
      <c r="W6" s="7">
        <f>'dane po Vs'!W6</f>
        <v>0.21</v>
      </c>
      <c r="X6" s="6">
        <f>'dane po Vs'!X6</f>
        <v>42.2</v>
      </c>
      <c r="Y6" s="6">
        <f>'dane po Vs'!Y6</f>
        <v>32.6</v>
      </c>
      <c r="Z6" s="7">
        <f>'dane po Vs'!Z6</f>
        <v>9.8000000000000007</v>
      </c>
      <c r="AA6" s="11">
        <f>((B6-$B$31)^2+(C6-$C$31)^2+(D6-$D$31)^2+(E6-$E$31)^2+(F6-$F$31)^2+(G6-$G$31)^2+(H6-$H$31)^2+(I6-$I$31)^2+(J6-$J$31)^2+(K6-$K$31)^2+(L6-$L$31)^2+(M6-$M$31)^2+(N6-$N$31)^2+(O6-$O$31)^2+(P6-$P$31)^2+(Q6-$Q$31)^2+(R6-$R$31)^2+(S6-$S$31)^2+(T6-$T$31)^2+(U6-$U$31)^2+(V6-$V$31)^2+(W6-$W$31)^2+(X6-$X$31)^2+(Y6-$Y$31)^2+(Z6-$Z$31)^2)^(0.5)</f>
        <v>21664.482512571121</v>
      </c>
      <c r="AB6" s="11">
        <f>1-(AA6/$AH$3)</f>
        <v>-0.93125759209806902</v>
      </c>
      <c r="AC6" s="7" t="str">
        <f>A6</f>
        <v>Chorwacja</v>
      </c>
      <c r="AD6" s="12">
        <f t="shared" si="1"/>
        <v>-0.93125759209806902</v>
      </c>
      <c r="AE6" s="7">
        <f t="shared" si="0"/>
        <v>-0.93125759209806902</v>
      </c>
      <c r="AF6" s="7" t="s">
        <v>177</v>
      </c>
      <c r="AG6" s="7" t="s">
        <v>177</v>
      </c>
      <c r="AH6" s="7" t="s">
        <v>177</v>
      </c>
    </row>
    <row r="7" spans="1:34" x14ac:dyDescent="0.2">
      <c r="A7" s="7" t="str">
        <f>'dane po Vs'!A7</f>
        <v>Cypr</v>
      </c>
      <c r="B7" s="7">
        <f>'dane po Vs'!B7</f>
        <v>28</v>
      </c>
      <c r="C7" s="7">
        <f>'dane po Vs'!C7</f>
        <v>20.2</v>
      </c>
      <c r="D7" s="7">
        <f>'dane po Vs'!D7</f>
        <v>0.5</v>
      </c>
      <c r="E7" s="7">
        <f>'dane po Vs'!E7</f>
        <v>196</v>
      </c>
      <c r="F7" s="6">
        <f>'dane po Vs'!F7</f>
        <v>133.1</v>
      </c>
      <c r="G7" s="6">
        <f>'dane po Vs'!G7</f>
        <v>6.18</v>
      </c>
      <c r="H7" s="6">
        <f>'dane po Vs'!H7</f>
        <v>97</v>
      </c>
      <c r="I7" s="6">
        <f>'dane po Vs'!I7</f>
        <v>18.8</v>
      </c>
      <c r="J7" s="6">
        <f>'dane po Vs'!J7</f>
        <v>2.6</v>
      </c>
      <c r="K7" s="6">
        <f>'dane po Vs'!K7</f>
        <v>25.7</v>
      </c>
      <c r="L7" s="6">
        <f>'dane po Vs'!L7</f>
        <v>19.2</v>
      </c>
      <c r="M7" s="6">
        <f>'dane po Vs'!M7</f>
        <v>30</v>
      </c>
      <c r="N7" s="6">
        <f>'dane po Vs'!N7</f>
        <v>657</v>
      </c>
      <c r="O7" s="7">
        <f>'dane po Vs'!O7</f>
        <v>6.8</v>
      </c>
      <c r="P7" s="7">
        <f>'dane po Vs'!P7</f>
        <v>230.9</v>
      </c>
      <c r="Q7" s="7">
        <f>'dane po Vs'!Q7</f>
        <v>3.38</v>
      </c>
      <c r="R7" s="7">
        <f>'dane po Vs'!R7</f>
        <v>6496</v>
      </c>
      <c r="S7" s="7">
        <f>'dane po Vs'!S7</f>
        <v>0.17</v>
      </c>
      <c r="T7" s="7">
        <f>'dane po Vs'!T7</f>
        <v>2.58</v>
      </c>
      <c r="U7" s="7">
        <f>'dane po Vs'!U7</f>
        <v>65</v>
      </c>
      <c r="V7" s="7">
        <f>'dane po Vs'!V7</f>
        <v>0</v>
      </c>
      <c r="W7" s="7">
        <f>'dane po Vs'!W7</f>
        <v>7.0000000000000007E-2</v>
      </c>
      <c r="X7" s="6">
        <f>'dane po Vs'!X7</f>
        <v>27.7</v>
      </c>
      <c r="Y7" s="6">
        <f>'dane po Vs'!Y7</f>
        <v>27.1</v>
      </c>
      <c r="Z7" s="7">
        <f>'dane po Vs'!Z7</f>
        <v>9.8000000000000007</v>
      </c>
      <c r="AA7" s="11">
        <f>((B7-$B$31)^2+(C7-$C$31)^2+(D7-$D$31)^2+(E7-$E$31)^2+(F7-$F$31)^2+(G7-$G$31)^2+(H7-$H$31)^2+(I7-$I$31)^2+(J7-$J$31)^2+(K7-$K$31)^2+(L7-$L$31)^2+(M7-$M$31)^2+(N7-$N$31)^2+(O7-$O$31)^2+(P7-$P$31)^2+(Q7-$Q$31)^2+(R7-$R$31)^2+(S7-$S$31)^2+(T7-$T$31)^2+(U7-$U$31)^2+(V7-$V$31)^2+(W7-$W$31)^2+(X7-$X$31)^2+(Y7-$Y$31)^2+(Z7-$Z$31)^2)^(0.5)</f>
        <v>18538.59877769083</v>
      </c>
      <c r="AB7" s="11">
        <f>1-(AA7/$AH$3)</f>
        <v>-0.65260396206095916</v>
      </c>
      <c r="AC7" s="7" t="str">
        <f>A7</f>
        <v>Cypr</v>
      </c>
      <c r="AD7" s="12">
        <f t="shared" si="1"/>
        <v>-0.65260396206095916</v>
      </c>
      <c r="AE7" s="7">
        <f t="shared" si="0"/>
        <v>-0.65260396206095916</v>
      </c>
      <c r="AF7" s="7" t="s">
        <v>177</v>
      </c>
      <c r="AG7" s="7" t="s">
        <v>177</v>
      </c>
      <c r="AH7" s="7" t="s">
        <v>177</v>
      </c>
    </row>
    <row r="8" spans="1:34" x14ac:dyDescent="0.2">
      <c r="A8" s="7" t="str">
        <f>'dane po Vs'!A8</f>
        <v>Czechy</v>
      </c>
      <c r="B8" s="7">
        <f>'dane po Vs'!B8</f>
        <v>14</v>
      </c>
      <c r="C8" s="7">
        <f>'dane po Vs'!C8</f>
        <v>37.700000000000003</v>
      </c>
      <c r="D8" s="7">
        <f>'dane po Vs'!D8</f>
        <v>1.4</v>
      </c>
      <c r="E8" s="7">
        <f>'dane po Vs'!E8</f>
        <v>8</v>
      </c>
      <c r="F8" s="6">
        <f>'dane po Vs'!F8</f>
        <v>157.5</v>
      </c>
      <c r="G8" s="6">
        <f>'dane po Vs'!G8</f>
        <v>1.26</v>
      </c>
      <c r="H8" s="6">
        <f>'dane po Vs'!H8</f>
        <v>25.4</v>
      </c>
      <c r="I8" s="6">
        <f>'dane po Vs'!I8</f>
        <v>14.7</v>
      </c>
      <c r="J8" s="6">
        <f>'dane po Vs'!J8</f>
        <v>3.6</v>
      </c>
      <c r="K8" s="6">
        <f>'dane po Vs'!K8</f>
        <v>14.3</v>
      </c>
      <c r="L8" s="6">
        <f>'dane po Vs'!L8</f>
        <v>15</v>
      </c>
      <c r="M8" s="6">
        <f>'dane po Vs'!M8</f>
        <v>-1</v>
      </c>
      <c r="N8" s="6">
        <f>'dane po Vs'!N8</f>
        <v>308</v>
      </c>
      <c r="O8" s="7">
        <f>'dane po Vs'!O8</f>
        <v>12.8</v>
      </c>
      <c r="P8" s="7">
        <f>'dane po Vs'!P8</f>
        <v>8.1999999999999993</v>
      </c>
      <c r="Q8" s="7">
        <f>'dane po Vs'!Q8</f>
        <v>13.29</v>
      </c>
      <c r="R8" s="7">
        <f>'dane po Vs'!R8</f>
        <v>18557</v>
      </c>
      <c r="S8" s="7">
        <f>'dane po Vs'!S8</f>
        <v>0.86</v>
      </c>
      <c r="T8" s="7">
        <f>'dane po Vs'!T8</f>
        <v>2.23</v>
      </c>
      <c r="U8" s="7">
        <f>'dane po Vs'!U8</f>
        <v>81</v>
      </c>
      <c r="V8" s="7">
        <f>'dane po Vs'!V8</f>
        <v>9.9499999999999993</v>
      </c>
      <c r="W8" s="7">
        <f>'dane po Vs'!W8</f>
        <v>0.33</v>
      </c>
      <c r="X8" s="6">
        <f>'dane po Vs'!X8</f>
        <v>19.5</v>
      </c>
      <c r="Y8" s="6">
        <f>'dane po Vs'!Y8</f>
        <v>15.4</v>
      </c>
      <c r="Z8" s="7">
        <f>'dane po Vs'!Z8</f>
        <v>96.9</v>
      </c>
      <c r="AA8" s="11">
        <f>((B8-$B$31)^2+(C8-$C$31)^2+(D8-$D$31)^2+(E8-$E$31)^2+(F8-$F$31)^2+(G8-$G$31)^2+(H8-$H$31)^2+(I8-$I$31)^2+(J8-$J$31)^2+(K8-$K$31)^2+(L8-$L$31)^2+(M8-$M$31)^2+(N8-$N$31)^2+(O8-$O$31)^2+(P8-$P$31)^2+(Q8-$Q$31)^2+(R8-$R$31)^2+(S8-$S$31)^2+(T8-$T$31)^2+(U8-$U$31)^2+(V8-$V$31)^2+(W8-$W$31)^2+(X8-$X$31)^2+(Y8-$Y$31)^2+(Z8-$Z$31)^2)^(0.5)</f>
        <v>6485.1645358155711</v>
      </c>
      <c r="AB8" s="11">
        <f>1-(AA8/$AH$3)</f>
        <v>0.42188680304127091</v>
      </c>
      <c r="AC8" s="7" t="str">
        <f>A8</f>
        <v>Czechy</v>
      </c>
      <c r="AD8" s="12">
        <f t="shared" si="1"/>
        <v>0.42188680304127091</v>
      </c>
      <c r="AE8" s="7">
        <f t="shared" si="0"/>
        <v>0.42188680304127091</v>
      </c>
      <c r="AF8" s="7" t="s">
        <v>177</v>
      </c>
      <c r="AG8" s="7" t="s">
        <v>177</v>
      </c>
      <c r="AH8" s="7" t="s">
        <v>177</v>
      </c>
    </row>
    <row r="9" spans="1:34" x14ac:dyDescent="0.2">
      <c r="A9" s="7" t="str">
        <f>'dane po Vs'!A9</f>
        <v>Dania</v>
      </c>
      <c r="B9" s="7">
        <f>'dane po Vs'!B9</f>
        <v>8</v>
      </c>
      <c r="C9" s="7">
        <f>'dane po Vs'!C9</f>
        <v>17.600000000000001</v>
      </c>
      <c r="D9" s="7">
        <f>'dane po Vs'!D9</f>
        <v>1.4</v>
      </c>
      <c r="E9" s="7">
        <f>'dane po Vs'!E9</f>
        <v>0</v>
      </c>
      <c r="F9" s="6">
        <f>'dane po Vs'!F9</f>
        <v>115</v>
      </c>
      <c r="G9" s="6">
        <f>'dane po Vs'!G9</f>
        <v>0</v>
      </c>
      <c r="H9" s="6">
        <f>'dane po Vs'!H9</f>
        <v>-2.2000000000000002</v>
      </c>
      <c r="I9" s="6">
        <f>'dane po Vs'!I9</f>
        <v>2.2999999999999998</v>
      </c>
      <c r="J9" s="6">
        <f>'dane po Vs'!J9</f>
        <v>5.8</v>
      </c>
      <c r="K9" s="6">
        <f>'dane po Vs'!K9</f>
        <v>17.100000000000001</v>
      </c>
      <c r="L9" s="6">
        <f>'dane po Vs'!L9</f>
        <v>23.3</v>
      </c>
      <c r="M9" s="6">
        <f>'dane po Vs'!M9</f>
        <v>7</v>
      </c>
      <c r="N9" s="6">
        <f>'dane po Vs'!N9</f>
        <v>791</v>
      </c>
      <c r="O9" s="7">
        <f>'dane po Vs'!O9</f>
        <v>25.7</v>
      </c>
      <c r="P9" s="7">
        <f>'dane po Vs'!P9</f>
        <v>3.6</v>
      </c>
      <c r="Q9" s="7">
        <f>'dane po Vs'!Q9</f>
        <v>7.31</v>
      </c>
      <c r="R9" s="7">
        <f>'dane po Vs'!R9</f>
        <v>1314</v>
      </c>
      <c r="S9" s="7">
        <f>'dane po Vs'!S9</f>
        <v>0.17</v>
      </c>
      <c r="T9" s="7">
        <f>'dane po Vs'!T9</f>
        <v>3.97</v>
      </c>
      <c r="U9" s="7">
        <f>'dane po Vs'!U9</f>
        <v>135</v>
      </c>
      <c r="V9" s="7">
        <f>'dane po Vs'!V9</f>
        <v>3.39</v>
      </c>
      <c r="W9" s="7">
        <f>'dane po Vs'!W9</f>
        <v>7.0000000000000007E-2</v>
      </c>
      <c r="X9" s="6">
        <f>'dane po Vs'!X9</f>
        <v>14.1</v>
      </c>
      <c r="Y9" s="6">
        <f>'dane po Vs'!Y9</f>
        <v>17.5</v>
      </c>
      <c r="Z9" s="7">
        <f>'dane po Vs'!Z9</f>
        <v>66.400000000000006</v>
      </c>
      <c r="AA9" s="11">
        <f>((B9-$B$31)^2+(C9-$C$31)^2+(D9-$D$31)^2+(E9-$E$31)^2+(F9-$F$31)^2+(G9-$G$31)^2+(H9-$H$31)^2+(I9-$I$31)^2+(J9-$J$31)^2+(K9-$K$31)^2+(L9-$L$31)^2+(M9-$M$31)^2+(N9-$N$31)^2+(O9-$O$31)^2+(P9-$P$31)^2+(Q9-$Q$31)^2+(R9-$R$31)^2+(S9-$S$31)^2+(T9-$T$31)^2+(U9-$U$31)^2+(V9-$V$31)^2+(W9-$W$31)^2+(X9-$X$31)^2+(Y9-$Y$31)^2+(Z9-$Z$31)^2)^(0.5)</f>
        <v>23720.732442724027</v>
      </c>
      <c r="AB9" s="11">
        <f>1-(AA9/$AH$3)</f>
        <v>-1.1145598374461687</v>
      </c>
      <c r="AC9" s="7" t="str">
        <f>A9</f>
        <v>Dania</v>
      </c>
      <c r="AD9" s="12">
        <f t="shared" si="1"/>
        <v>-1.1145598374461687</v>
      </c>
      <c r="AE9" s="7">
        <f t="shared" si="0"/>
        <v>-1.1145598374461687</v>
      </c>
      <c r="AF9" s="7" t="s">
        <v>177</v>
      </c>
      <c r="AG9" s="7" t="s">
        <v>177</v>
      </c>
      <c r="AH9" s="7" t="s">
        <v>177</v>
      </c>
    </row>
    <row r="10" spans="1:34" x14ac:dyDescent="0.2">
      <c r="A10" s="7" t="str">
        <f>'dane po Vs'!A10</f>
        <v>Estonia</v>
      </c>
      <c r="B10" s="7">
        <f>'dane po Vs'!B10</f>
        <v>18</v>
      </c>
      <c r="C10" s="7">
        <f>'dane po Vs'!C10</f>
        <v>54.9</v>
      </c>
      <c r="D10" s="7">
        <f>'dane po Vs'!D10</f>
        <v>4.8</v>
      </c>
      <c r="E10" s="7">
        <f>'dane po Vs'!E10</f>
        <v>205</v>
      </c>
      <c r="F10" s="6">
        <f>'dane po Vs'!F10</f>
        <v>99.4</v>
      </c>
      <c r="G10" s="6">
        <f>'dane po Vs'!G10</f>
        <v>0</v>
      </c>
      <c r="H10" s="6">
        <f>'dane po Vs'!H10</f>
        <v>17</v>
      </c>
      <c r="I10" s="6">
        <f>'dane po Vs'!I10</f>
        <v>30.7</v>
      </c>
      <c r="J10" s="6">
        <f>'dane po Vs'!J10</f>
        <v>9.8000000000000007</v>
      </c>
      <c r="K10" s="6">
        <f>'dane po Vs'!K10</f>
        <v>12.8</v>
      </c>
      <c r="L10" s="6">
        <f>'dane po Vs'!L10</f>
        <v>26.9</v>
      </c>
      <c r="M10" s="6">
        <f>'dane po Vs'!M10</f>
        <v>-6</v>
      </c>
      <c r="N10" s="6">
        <f>'dane po Vs'!N10</f>
        <v>280</v>
      </c>
      <c r="O10" s="7">
        <f>'dane po Vs'!O10</f>
        <v>25.8</v>
      </c>
      <c r="P10" s="7">
        <f>'dane po Vs'!P10</f>
        <v>14</v>
      </c>
      <c r="Q10" s="7">
        <f>'dane po Vs'!Q10</f>
        <v>14.86</v>
      </c>
      <c r="R10" s="7">
        <f>'dane po Vs'!R10</f>
        <v>1527</v>
      </c>
      <c r="S10" s="7">
        <f>'dane po Vs'!S10</f>
        <v>0.47</v>
      </c>
      <c r="T10" s="7">
        <f>'dane po Vs'!T10</f>
        <v>2.73</v>
      </c>
      <c r="U10" s="7">
        <f>'dane po Vs'!U10</f>
        <v>63</v>
      </c>
      <c r="V10" s="7">
        <f>'dane po Vs'!V10</f>
        <v>0.38</v>
      </c>
      <c r="W10" s="7">
        <f>'dane po Vs'!W10</f>
        <v>0.2</v>
      </c>
      <c r="X10" s="6">
        <f>'dane po Vs'!X10</f>
        <v>20.9</v>
      </c>
      <c r="Y10" s="6">
        <f>'dane po Vs'!Y10</f>
        <v>23.4</v>
      </c>
      <c r="Z10" s="7">
        <f>'dane po Vs'!Z10</f>
        <v>9.8000000000000007</v>
      </c>
      <c r="AA10" s="11">
        <f>((B10-$B$31)^2+(C10-$C$31)^2+(D10-$D$31)^2+(E10-$E$31)^2+(F10-$F$31)^2+(G10-$G$31)^2+(H10-$H$31)^2+(I10-$I$31)^2+(J10-$J$31)^2+(K10-$K$31)^2+(L10-$L$31)^2+(M10-$M$31)^2+(N10-$N$31)^2+(O10-$O$31)^2+(P10-$P$31)^2+(Q10-$Q$31)^2+(R10-$R$31)^2+(S10-$S$31)^2+(T10-$T$31)^2+(U10-$U$31)^2+(V10-$V$31)^2+(W10-$W$31)^2+(X10-$X$31)^2+(Y10-$Y$31)^2+(Z10-$Z$31)^2)^(0.5)</f>
        <v>23502.353629843117</v>
      </c>
      <c r="AB10" s="11">
        <f>1-(AA10/$AH$3)</f>
        <v>-1.0950926870037385</v>
      </c>
      <c r="AC10" s="7" t="str">
        <f>A10</f>
        <v>Estonia</v>
      </c>
      <c r="AD10" s="12">
        <f t="shared" si="1"/>
        <v>-1.0950926870037385</v>
      </c>
      <c r="AE10" s="7">
        <f t="shared" si="0"/>
        <v>-1.0950926870037385</v>
      </c>
      <c r="AF10" s="7" t="s">
        <v>177</v>
      </c>
      <c r="AG10" s="7" t="s">
        <v>177</v>
      </c>
      <c r="AH10" s="7" t="s">
        <v>177</v>
      </c>
    </row>
    <row r="11" spans="1:34" x14ac:dyDescent="0.2">
      <c r="A11" s="7" t="str">
        <f>'dane po Vs'!A11</f>
        <v>Finlandia</v>
      </c>
      <c r="B11" s="7">
        <f>'dane po Vs'!B11</f>
        <v>14</v>
      </c>
      <c r="C11" s="7">
        <f>'dane po Vs'!C11</f>
        <v>68</v>
      </c>
      <c r="D11" s="7">
        <f>'dane po Vs'!D11</f>
        <v>10.1</v>
      </c>
      <c r="E11" s="7">
        <f>'dane po Vs'!E11</f>
        <v>0</v>
      </c>
      <c r="F11" s="6">
        <f>'dane po Vs'!F11</f>
        <v>116.6</v>
      </c>
      <c r="G11" s="6">
        <f>'dane po Vs'!G11</f>
        <v>0</v>
      </c>
      <c r="H11" s="6">
        <f>'dane po Vs'!H11</f>
        <v>46.3</v>
      </c>
      <c r="I11" s="6">
        <f>'dane po Vs'!I11</f>
        <v>9.5</v>
      </c>
      <c r="J11" s="6">
        <f>'dane po Vs'!J11</f>
        <v>8.8000000000000007</v>
      </c>
      <c r="K11" s="6">
        <f>'dane po Vs'!K11</f>
        <v>14.2</v>
      </c>
      <c r="L11" s="6">
        <f>'dane po Vs'!L11</f>
        <v>33.1</v>
      </c>
      <c r="M11" s="6">
        <f>'dane po Vs'!M11</f>
        <v>4</v>
      </c>
      <c r="N11" s="6">
        <f>'dane po Vs'!N11</f>
        <v>506</v>
      </c>
      <c r="O11" s="7">
        <f>'dane po Vs'!O11</f>
        <v>34.4</v>
      </c>
      <c r="P11" s="7">
        <f>'dane po Vs'!P11</f>
        <v>76.900000000000006</v>
      </c>
      <c r="Q11" s="7">
        <f>'dane po Vs'!Q11</f>
        <v>8.65</v>
      </c>
      <c r="R11" s="7">
        <f>'dane po Vs'!R11</f>
        <v>2504</v>
      </c>
      <c r="S11" s="7">
        <f>'dane po Vs'!S11</f>
        <v>0.44</v>
      </c>
      <c r="T11" s="7">
        <f>'dane po Vs'!T11</f>
        <v>2.98</v>
      </c>
      <c r="U11" s="7">
        <f>'dane po Vs'!U11</f>
        <v>136</v>
      </c>
      <c r="V11" s="7">
        <f>'dane po Vs'!V11</f>
        <v>10.11</v>
      </c>
      <c r="W11" s="7">
        <f>'dane po Vs'!W11</f>
        <v>0.31</v>
      </c>
      <c r="X11" s="6">
        <f>'dane po Vs'!X11</f>
        <v>19</v>
      </c>
      <c r="Y11" s="6">
        <f>'dane po Vs'!Y11</f>
        <v>17.2</v>
      </c>
      <c r="Z11" s="7">
        <f>'dane po Vs'!Z11</f>
        <v>9.8000000000000007</v>
      </c>
      <c r="AA11" s="11">
        <f>((B11-$B$31)^2+(C11-$C$31)^2+(D11-$D$31)^2+(E11-$E$31)^2+(F11-$F$31)^2+(G11-$G$31)^2+(H11-$H$31)^2+(I11-$I$31)^2+(J11-$J$31)^2+(K11-$K$31)^2+(L11-$L$31)^2+(M11-$M$31)^2+(N11-$N$31)^2+(O11-$O$31)^2+(P11-$P$31)^2+(Q11-$Q$31)^2+(R11-$R$31)^2+(S11-$S$31)^2+(T11-$T$31)^2+(U11-$U$31)^2+(V11-$V$31)^2+(W11-$W$31)^2+(X11-$X$31)^2+(Y11-$Y$31)^2+(Z11-$Z$31)^2)^(0.5)</f>
        <v>22526.896738909687</v>
      </c>
      <c r="AB11" s="11">
        <f>1-(AA11/$AH$3)</f>
        <v>-1.0081366046100588</v>
      </c>
      <c r="AC11" s="7" t="str">
        <f>A11</f>
        <v>Finlandia</v>
      </c>
      <c r="AD11" s="12">
        <f t="shared" si="1"/>
        <v>-1.0081366046100588</v>
      </c>
      <c r="AE11" s="7">
        <f t="shared" si="0"/>
        <v>-1.0081366046100588</v>
      </c>
      <c r="AF11" s="7" t="s">
        <v>177</v>
      </c>
      <c r="AG11" s="7" t="s">
        <v>177</v>
      </c>
      <c r="AH11" s="7" t="s">
        <v>177</v>
      </c>
    </row>
    <row r="12" spans="1:34" x14ac:dyDescent="0.2">
      <c r="A12" s="7" t="str">
        <f>'dane po Vs'!A12</f>
        <v>Francja</v>
      </c>
      <c r="B12" s="7">
        <f>'dane po Vs'!B12</f>
        <v>13</v>
      </c>
      <c r="C12" s="7">
        <f>'dane po Vs'!C12</f>
        <v>30.1</v>
      </c>
      <c r="D12" s="7">
        <f>'dane po Vs'!D12</f>
        <v>1.3</v>
      </c>
      <c r="E12" s="7">
        <f>'dane po Vs'!E12</f>
        <v>758</v>
      </c>
      <c r="F12" s="6">
        <f>'dane po Vs'!F12</f>
        <v>130.69999999999999</v>
      </c>
      <c r="G12" s="6">
        <f>'dane po Vs'!G12</f>
        <v>3.37</v>
      </c>
      <c r="H12" s="6">
        <f>'dane po Vs'!H12</f>
        <v>48.1</v>
      </c>
      <c r="I12" s="6">
        <f>'dane po Vs'!I12</f>
        <v>3.5</v>
      </c>
      <c r="J12" s="6">
        <f>'dane po Vs'!J12</f>
        <v>4.4000000000000004</v>
      </c>
      <c r="K12" s="6">
        <f>'dane po Vs'!K12</f>
        <v>17</v>
      </c>
      <c r="L12" s="6">
        <f>'dane po Vs'!L12</f>
        <v>12</v>
      </c>
      <c r="M12" s="6">
        <f>'dane po Vs'!M12</f>
        <v>1</v>
      </c>
      <c r="N12" s="6">
        <f>'dane po Vs'!N12</f>
        <v>527</v>
      </c>
      <c r="O12" s="7">
        <f>'dane po Vs'!O12</f>
        <v>13.4</v>
      </c>
      <c r="P12" s="7">
        <f>'dane po Vs'!P12</f>
        <v>141.5</v>
      </c>
      <c r="Q12" s="7">
        <f>'dane po Vs'!Q12</f>
        <v>3.55</v>
      </c>
      <c r="R12" s="7">
        <f>'dane po Vs'!R12</f>
        <v>6026</v>
      </c>
      <c r="S12" s="7">
        <f>'dane po Vs'!S12</f>
        <v>0.17</v>
      </c>
      <c r="T12" s="7">
        <f>'dane po Vs'!T12</f>
        <v>1.96</v>
      </c>
      <c r="U12" s="7">
        <f>'dane po Vs'!U12</f>
        <v>100</v>
      </c>
      <c r="V12" s="7">
        <f>'dane po Vs'!V12</f>
        <v>55.94</v>
      </c>
      <c r="W12" s="7">
        <f>'dane po Vs'!W12</f>
        <v>0.28999999999999998</v>
      </c>
      <c r="X12" s="6">
        <f>'dane po Vs'!X12</f>
        <v>24.4</v>
      </c>
      <c r="Y12" s="6">
        <f>'dane po Vs'!Y12</f>
        <v>19.100000000000001</v>
      </c>
      <c r="Z12" s="7">
        <f>'dane po Vs'!Z12</f>
        <v>442.3</v>
      </c>
      <c r="AA12" s="11">
        <f>((B12-$B$31)^2+(C12-$C$31)^2+(D12-$D$31)^2+(E12-$E$31)^2+(F12-$F$31)^2+(G12-$G$31)^2+(H12-$H$31)^2+(I12-$I$31)^2+(J12-$J$31)^2+(K12-$K$31)^2+(L12-$L$31)^2+(M12-$M$31)^2+(N12-$N$31)^2+(O12-$O$31)^2+(P12-$P$31)^2+(Q12-$Q$31)^2+(R12-$R$31)^2+(S12-$S$31)^2+(T12-$T$31)^2+(U12-$U$31)^2+(V12-$V$31)^2+(W12-$W$31)^2+(X12-$X$31)^2+(Y12-$Y$31)^2+(Z12-$Z$31)^2)^(0.5)</f>
        <v>19009.303049307196</v>
      </c>
      <c r="AB12" s="11">
        <f>1-(AA12/$AH$3)</f>
        <v>-0.69456440111897089</v>
      </c>
      <c r="AC12" s="7" t="str">
        <f>A12</f>
        <v>Francja</v>
      </c>
      <c r="AD12" s="12">
        <f t="shared" si="1"/>
        <v>-0.69456440111897089</v>
      </c>
      <c r="AE12" s="7">
        <f t="shared" si="0"/>
        <v>-0.69456440111897089</v>
      </c>
      <c r="AF12" s="7" t="s">
        <v>177</v>
      </c>
      <c r="AG12" s="7" t="s">
        <v>177</v>
      </c>
      <c r="AH12" s="7" t="s">
        <v>177</v>
      </c>
    </row>
    <row r="13" spans="1:34" x14ac:dyDescent="0.2">
      <c r="A13" s="7" t="str">
        <f>'dane po Vs'!A13</f>
        <v>Grecja</v>
      </c>
      <c r="B13" s="7">
        <f>'dane po Vs'!B13</f>
        <v>27</v>
      </c>
      <c r="C13" s="7">
        <f>'dane po Vs'!C13</f>
        <v>30.1</v>
      </c>
      <c r="D13" s="7">
        <f>'dane po Vs'!D13</f>
        <v>1.3</v>
      </c>
      <c r="E13" s="7">
        <f>'dane po Vs'!E13</f>
        <v>276</v>
      </c>
      <c r="F13" s="6">
        <f>'dane po Vs'!F13</f>
        <v>105.7</v>
      </c>
      <c r="G13" s="6">
        <f>'dane po Vs'!G13</f>
        <v>9.7200000000000006</v>
      </c>
      <c r="H13" s="6">
        <f>'dane po Vs'!H13</f>
        <v>66.400000000000006</v>
      </c>
      <c r="I13" s="6">
        <f>'dane po Vs'!I13</f>
        <v>13.7</v>
      </c>
      <c r="J13" s="6">
        <f>'dane po Vs'!J13</f>
        <v>7.5</v>
      </c>
      <c r="K13" s="6">
        <f>'dane po Vs'!K13</f>
        <v>25.1</v>
      </c>
      <c r="L13" s="6">
        <f>'dane po Vs'!L13</f>
        <v>13.2</v>
      </c>
      <c r="M13" s="6">
        <f>'dane po Vs'!M13</f>
        <v>-1</v>
      </c>
      <c r="N13" s="6">
        <f>'dane po Vs'!N13</f>
        <v>495</v>
      </c>
      <c r="O13" s="7">
        <f>'dane po Vs'!O13</f>
        <v>13.5</v>
      </c>
      <c r="P13" s="7">
        <f>'dane po Vs'!P13</f>
        <v>12.9</v>
      </c>
      <c r="Q13" s="7">
        <f>'dane po Vs'!Q13</f>
        <v>9.01</v>
      </c>
      <c r="R13" s="7">
        <f>'dane po Vs'!R13</f>
        <v>495</v>
      </c>
      <c r="S13" s="7">
        <f>'dane po Vs'!S13</f>
        <v>0.17</v>
      </c>
      <c r="T13" s="7">
        <f>'dane po Vs'!T13</f>
        <v>3.28</v>
      </c>
      <c r="U13" s="7">
        <f>'dane po Vs'!U13</f>
        <v>69</v>
      </c>
      <c r="V13" s="7">
        <f>'dane po Vs'!V13</f>
        <v>0</v>
      </c>
      <c r="W13" s="7">
        <f>'dane po Vs'!W13</f>
        <v>0.17</v>
      </c>
      <c r="X13" s="6">
        <f>'dane po Vs'!X13</f>
        <v>55.3</v>
      </c>
      <c r="Y13" s="6">
        <f>'dane po Vs'!Y13</f>
        <v>34.6</v>
      </c>
      <c r="Z13" s="7">
        <f>'dane po Vs'!Z13</f>
        <v>9.8000000000000007</v>
      </c>
      <c r="AA13" s="11">
        <f>((B13-$B$31)^2+(C13-$C$31)^2+(D13-$D$31)^2+(E13-$E$31)^2+(F13-$F$31)^2+(G13-$G$31)^2+(H13-$H$31)^2+(I13-$I$31)^2+(J13-$J$31)^2+(K13-$K$31)^2+(L13-$L$31)^2+(M13-$M$31)^2+(N13-$N$31)^2+(O13-$O$31)^2+(P13-$P$31)^2+(Q13-$Q$31)^2+(R13-$R$31)^2+(S13-$S$31)^2+(T13-$T$31)^2+(U13-$U$31)^2+(V13-$V$31)^2+(W13-$W$31)^2+(X13-$X$31)^2+(Y13-$Y$31)^2+(Z13-$Z$31)^2)^(0.5)</f>
        <v>24535.680649142381</v>
      </c>
      <c r="AB13" s="11">
        <f>1-(AA13/$AH$3)</f>
        <v>-1.1872075413504226</v>
      </c>
      <c r="AC13" s="7" t="str">
        <f>A13</f>
        <v>Grecja</v>
      </c>
      <c r="AD13" s="12">
        <f t="shared" si="1"/>
        <v>-1.1872075413504226</v>
      </c>
      <c r="AE13" s="7">
        <f t="shared" si="0"/>
        <v>-1.1872075413504226</v>
      </c>
      <c r="AF13" s="7" t="s">
        <v>177</v>
      </c>
      <c r="AG13" s="7" t="s">
        <v>177</v>
      </c>
      <c r="AH13" s="7" t="s">
        <v>177</v>
      </c>
    </row>
    <row r="14" spans="1:34" x14ac:dyDescent="0.2">
      <c r="A14" s="7" t="str">
        <f>'dane po Vs'!A14</f>
        <v>Hiszpania</v>
      </c>
      <c r="B14" s="7">
        <f>'dane po Vs'!B14</f>
        <v>27</v>
      </c>
      <c r="C14" s="7">
        <f>'dane po Vs'!C14</f>
        <v>27.9</v>
      </c>
      <c r="D14" s="7">
        <f>'dane po Vs'!D14</f>
        <v>0.9</v>
      </c>
      <c r="E14" s="7">
        <f>'dane po Vs'!E14</f>
        <v>61</v>
      </c>
      <c r="F14" s="6">
        <f>'dane po Vs'!F14</f>
        <v>199.7</v>
      </c>
      <c r="G14" s="6">
        <f>'dane po Vs'!G14</f>
        <v>8.42</v>
      </c>
      <c r="H14" s="6">
        <f>'dane po Vs'!H14</f>
        <v>73.099999999999994</v>
      </c>
      <c r="I14" s="6">
        <f>'dane po Vs'!I14</f>
        <v>8.8000000000000007</v>
      </c>
      <c r="J14" s="6">
        <f>'dane po Vs'!J14</f>
        <v>3.8</v>
      </c>
      <c r="K14" s="6">
        <f>'dane po Vs'!K14</f>
        <v>15</v>
      </c>
      <c r="L14" s="6">
        <f>'dane po Vs'!L14</f>
        <v>8.8000000000000007</v>
      </c>
      <c r="M14" s="6">
        <f>'dane po Vs'!M14</f>
        <v>2</v>
      </c>
      <c r="N14" s="6">
        <f>'dane po Vs'!N14</f>
        <v>468</v>
      </c>
      <c r="O14" s="7">
        <f>'dane po Vs'!O14</f>
        <v>14.3</v>
      </c>
      <c r="P14" s="7">
        <f>'dane po Vs'!P14</f>
        <v>124</v>
      </c>
      <c r="Q14" s="7">
        <f>'dane po Vs'!Q14</f>
        <v>7.49</v>
      </c>
      <c r="R14" s="7">
        <f>'dane po Vs'!R14</f>
        <v>3369</v>
      </c>
      <c r="S14" s="7">
        <f>'dane po Vs'!S14</f>
        <v>0.23</v>
      </c>
      <c r="T14" s="7">
        <f>'dane po Vs'!T14</f>
        <v>1.57</v>
      </c>
      <c r="U14" s="7">
        <f>'dane po Vs'!U14</f>
        <v>125</v>
      </c>
      <c r="V14" s="7">
        <f>'dane po Vs'!V14</f>
        <v>17.84</v>
      </c>
      <c r="W14" s="7">
        <f>'dane po Vs'!W14</f>
        <v>0.25</v>
      </c>
      <c r="X14" s="6">
        <f>'dane po Vs'!X14</f>
        <v>52.9</v>
      </c>
      <c r="Y14" s="6">
        <f>'dane po Vs'!Y14</f>
        <v>27.2</v>
      </c>
      <c r="Z14" s="7">
        <f>'dane po Vs'!Z14</f>
        <v>9.8000000000000007</v>
      </c>
      <c r="AA14" s="11">
        <f>((B14-$B$31)^2+(C14-$C$31)^2+(D14-$D$31)^2+(E14-$E$31)^2+(F14-$F$31)^2+(G14-$G$31)^2+(H14-$H$31)^2+(I14-$I$31)^2+(J14-$J$31)^2+(K14-$K$31)^2+(L14-$L$31)^2+(M14-$M$31)^2+(N14-$N$31)^2+(O14-$O$31)^2+(P14-$P$31)^2+(Q14-$Q$31)^2+(R14-$R$31)^2+(S14-$S$31)^2+(T14-$T$31)^2+(U14-$U$31)^2+(V14-$V$31)^2+(W14-$W$31)^2+(X14-$X$31)^2+(Y14-$Y$31)^2+(Z14-$Z$31)^2)^(0.5)</f>
        <v>21661.63242875753</v>
      </c>
      <c r="AB14" s="11">
        <f>1-(AA14/$AH$3)</f>
        <v>-0.9310035243630137</v>
      </c>
      <c r="AC14" s="7" t="str">
        <f>A14</f>
        <v>Hiszpania</v>
      </c>
      <c r="AD14" s="12">
        <f t="shared" si="1"/>
        <v>-0.9310035243630137</v>
      </c>
      <c r="AE14" s="7">
        <f t="shared" si="0"/>
        <v>-0.9310035243630137</v>
      </c>
      <c r="AF14" s="7" t="s">
        <v>177</v>
      </c>
      <c r="AG14" s="7" t="s">
        <v>177</v>
      </c>
      <c r="AH14" s="7" t="s">
        <v>177</v>
      </c>
    </row>
    <row r="15" spans="1:34" x14ac:dyDescent="0.2">
      <c r="A15" s="7" t="str">
        <f>'dane po Vs'!A15</f>
        <v>Holandia</v>
      </c>
      <c r="B15" s="7">
        <f>'dane po Vs'!B15</f>
        <v>13</v>
      </c>
      <c r="C15" s="7">
        <f>'dane po Vs'!C15</f>
        <v>12.1</v>
      </c>
      <c r="D15" s="7">
        <f>'dane po Vs'!D15</f>
        <v>10.9</v>
      </c>
      <c r="E15" s="7">
        <f>'dane po Vs'!E15</f>
        <v>2</v>
      </c>
      <c r="F15" s="6">
        <f>'dane po Vs'!F15</f>
        <v>129.6</v>
      </c>
      <c r="G15" s="6">
        <f>'dane po Vs'!G15</f>
        <v>0.01</v>
      </c>
      <c r="H15" s="6">
        <f>'dane po Vs'!H15</f>
        <v>29.4</v>
      </c>
      <c r="I15" s="6">
        <f>'dane po Vs'!I15</f>
        <v>2</v>
      </c>
      <c r="J15" s="6">
        <f>'dane po Vs'!J15</f>
        <v>1.7</v>
      </c>
      <c r="K15" s="6">
        <f>'dane po Vs'!K15</f>
        <v>24.2</v>
      </c>
      <c r="L15" s="6">
        <f>'dane po Vs'!L15</f>
        <v>10.6</v>
      </c>
      <c r="M15" s="6">
        <f>'dane po Vs'!M15</f>
        <v>3</v>
      </c>
      <c r="N15" s="6">
        <f>'dane po Vs'!N15</f>
        <v>549</v>
      </c>
      <c r="O15" s="7">
        <f>'dane po Vs'!O15</f>
        <v>4.7</v>
      </c>
      <c r="P15" s="7">
        <f>'dane po Vs'!P15</f>
        <v>0.5</v>
      </c>
      <c r="Q15" s="7">
        <f>'dane po Vs'!Q15</f>
        <v>2.61</v>
      </c>
      <c r="R15" s="7">
        <f>'dane po Vs'!R15</f>
        <v>1484</v>
      </c>
      <c r="S15" s="7">
        <f>'dane po Vs'!S15</f>
        <v>0.17</v>
      </c>
      <c r="T15" s="7">
        <f>'dane po Vs'!T15</f>
        <v>3.28</v>
      </c>
      <c r="U15" s="7">
        <f>'dane po Vs'!U15</f>
        <v>109</v>
      </c>
      <c r="V15" s="7">
        <f>'dane po Vs'!V15</f>
        <v>17.73</v>
      </c>
      <c r="W15" s="7">
        <f>'dane po Vs'!W15</f>
        <v>0.23</v>
      </c>
      <c r="X15" s="6">
        <f>'dane po Vs'!X15</f>
        <v>11.7</v>
      </c>
      <c r="Y15" s="6">
        <f>'dane po Vs'!Y15</f>
        <v>15</v>
      </c>
      <c r="Z15" s="7">
        <f>'dane po Vs'!Z15</f>
        <v>9.8000000000000007</v>
      </c>
      <c r="AA15" s="11">
        <f>((B15-$B$31)^2+(C15-$C$31)^2+(D15-$D$31)^2+(E15-$E$31)^2+(F15-$F$31)^2+(G15-$G$31)^2+(H15-$H$31)^2+(I15-$I$31)^2+(J15-$J$31)^2+(K15-$K$31)^2+(L15-$L$31)^2+(M15-$M$31)^2+(N15-$N$31)^2+(O15-$O$31)^2+(P15-$P$31)^2+(Q15-$Q$31)^2+(R15-$R$31)^2+(S15-$S$31)^2+(T15-$T$31)^2+(U15-$U$31)^2+(V15-$V$31)^2+(W15-$W$31)^2+(X15-$X$31)^2+(Y15-$Y$31)^2+(Z15-$Z$31)^2)^(0.5)</f>
        <v>23547.681790679526</v>
      </c>
      <c r="AB15" s="11">
        <f>1-(AA15/$AH$3)</f>
        <v>-1.0991334184036394</v>
      </c>
      <c r="AC15" s="7" t="str">
        <f>A15</f>
        <v>Holandia</v>
      </c>
      <c r="AD15" s="12">
        <f t="shared" si="1"/>
        <v>-1.0991334184036394</v>
      </c>
      <c r="AE15" s="7">
        <f t="shared" si="0"/>
        <v>-1.0991334184036394</v>
      </c>
      <c r="AF15" s="7" t="s">
        <v>177</v>
      </c>
      <c r="AG15" s="7" t="s">
        <v>177</v>
      </c>
      <c r="AH15" s="7" t="s">
        <v>177</v>
      </c>
    </row>
    <row r="16" spans="1:34" x14ac:dyDescent="0.2">
      <c r="A16" s="7" t="str">
        <f>'dane po Vs'!A16</f>
        <v>Irlandia</v>
      </c>
      <c r="B16" s="7">
        <f>'dane po Vs'!B16</f>
        <v>13</v>
      </c>
      <c r="C16" s="7">
        <f>'dane po Vs'!C16</f>
        <v>12.2</v>
      </c>
      <c r="D16" s="7">
        <f>'dane po Vs'!D16</f>
        <v>2.2999999999999998</v>
      </c>
      <c r="E16" s="7">
        <f>'dane po Vs'!E16</f>
        <v>64</v>
      </c>
      <c r="F16" s="6">
        <f>'dane po Vs'!F16</f>
        <v>196.4</v>
      </c>
      <c r="G16" s="6">
        <f>'dane po Vs'!G16</f>
        <v>1.1299999999999999</v>
      </c>
      <c r="H16" s="6">
        <f>'dane po Vs'!H16</f>
        <v>85</v>
      </c>
      <c r="I16" s="6">
        <f>'dane po Vs'!I16</f>
        <v>5.5</v>
      </c>
      <c r="J16" s="6">
        <f>'dane po Vs'!J16</f>
        <v>5.4</v>
      </c>
      <c r="K16" s="6">
        <f>'dane po Vs'!K16</f>
        <v>9</v>
      </c>
      <c r="L16" s="6">
        <f>'dane po Vs'!L16</f>
        <v>19.899999999999999</v>
      </c>
      <c r="M16" s="6">
        <f>'dane po Vs'!M16</f>
        <v>2</v>
      </c>
      <c r="N16" s="6">
        <f>'dane po Vs'!N16</f>
        <v>585</v>
      </c>
      <c r="O16" s="7">
        <f>'dane po Vs'!O16</f>
        <v>7.1</v>
      </c>
      <c r="P16" s="7">
        <f>'dane po Vs'!P16</f>
        <v>13.2</v>
      </c>
      <c r="Q16" s="7">
        <f>'dane po Vs'!Q16</f>
        <v>1.1599999999999999</v>
      </c>
      <c r="R16" s="7">
        <f>'dane po Vs'!R16</f>
        <v>869</v>
      </c>
      <c r="S16" s="7">
        <f>'dane po Vs'!S16</f>
        <v>0.17</v>
      </c>
      <c r="T16" s="7">
        <f>'dane po Vs'!T16</f>
        <v>2.37</v>
      </c>
      <c r="U16" s="7">
        <f>'dane po Vs'!U16</f>
        <v>102</v>
      </c>
      <c r="V16" s="7">
        <f>'dane po Vs'!V16</f>
        <v>1.34</v>
      </c>
      <c r="W16" s="7">
        <f>'dane po Vs'!W16</f>
        <v>0.08</v>
      </c>
      <c r="X16" s="6">
        <f>'dane po Vs'!X16</f>
        <v>30.8</v>
      </c>
      <c r="Y16" s="6">
        <f>'dane po Vs'!Y16</f>
        <v>30.3</v>
      </c>
      <c r="Z16" s="7">
        <f>'dane po Vs'!Z16</f>
        <v>9.8000000000000007</v>
      </c>
      <c r="AA16" s="11">
        <f>((B16-$B$31)^2+(C16-$C$31)^2+(D16-$D$31)^2+(E16-$E$31)^2+(F16-$F$31)^2+(G16-$G$31)^2+(H16-$H$31)^2+(I16-$I$31)^2+(J16-$J$31)^2+(K16-$K$31)^2+(L16-$L$31)^2+(M16-$M$31)^2+(N16-$N$31)^2+(O16-$O$31)^2+(P16-$P$31)^2+(Q16-$Q$31)^2+(R16-$R$31)^2+(S16-$S$31)^2+(T16-$T$31)^2+(U16-$U$31)^2+(V16-$V$31)^2+(W16-$W$31)^2+(X16-$X$31)^2+(Y16-$Y$31)^2+(Z16-$Z$31)^2)^(0.5)</f>
        <v>24162.996880012626</v>
      </c>
      <c r="AB16" s="11">
        <f>1-(AA16/$AH$3)</f>
        <v>-1.1539850372741807</v>
      </c>
      <c r="AC16" s="7" t="str">
        <f>A16</f>
        <v>Irlandia</v>
      </c>
      <c r="AD16" s="12">
        <f t="shared" si="1"/>
        <v>-1.1539850372741807</v>
      </c>
      <c r="AE16" s="7">
        <f t="shared" si="0"/>
        <v>-1.1539850372741807</v>
      </c>
      <c r="AF16" s="7" t="s">
        <v>177</v>
      </c>
      <c r="AG16" s="7" t="s">
        <v>177</v>
      </c>
      <c r="AH16" s="7" t="s">
        <v>177</v>
      </c>
    </row>
    <row r="17" spans="1:34" x14ac:dyDescent="0.2">
      <c r="A17" s="7" t="str">
        <f>'dane po Vs'!A17</f>
        <v>Litwa</v>
      </c>
      <c r="B17" s="7">
        <f>'dane po Vs'!B17</f>
        <v>12</v>
      </c>
      <c r="C17" s="7">
        <f>'dane po Vs'!C17</f>
        <v>36.700000000000003</v>
      </c>
      <c r="D17" s="7">
        <f>'dane po Vs'!D17</f>
        <v>2.1</v>
      </c>
      <c r="E17" s="7">
        <f>'dane po Vs'!E17</f>
        <v>90</v>
      </c>
      <c r="F17" s="6">
        <f>'dane po Vs'!F17</f>
        <v>128.4</v>
      </c>
      <c r="G17" s="6">
        <f>'dane po Vs'!G17</f>
        <v>0.02</v>
      </c>
      <c r="H17" s="6">
        <f>'dane po Vs'!H17</f>
        <v>80.3</v>
      </c>
      <c r="I17" s="6">
        <f>'dane po Vs'!I17</f>
        <v>6.9</v>
      </c>
      <c r="J17" s="6">
        <f>'dane po Vs'!J17</f>
        <v>8.6</v>
      </c>
      <c r="K17" s="6">
        <f>'dane po Vs'!K17</f>
        <v>13.3</v>
      </c>
      <c r="L17" s="6">
        <f>'dane po Vs'!L17</f>
        <v>12.8</v>
      </c>
      <c r="M17" s="6">
        <f>'dane po Vs'!M17</f>
        <v>7</v>
      </c>
      <c r="N17" s="6">
        <f>'dane po Vs'!N17</f>
        <v>445</v>
      </c>
      <c r="O17" s="7">
        <f>'dane po Vs'!O17</f>
        <v>21.4</v>
      </c>
      <c r="P17" s="7">
        <f>'dane po Vs'!P17</f>
        <v>10.7</v>
      </c>
      <c r="Q17" s="7">
        <f>'dane po Vs'!Q17</f>
        <v>5.51</v>
      </c>
      <c r="R17" s="7">
        <f>'dane po Vs'!R17</f>
        <v>748</v>
      </c>
      <c r="S17" s="7">
        <f>'dane po Vs'!S17</f>
        <v>0.26</v>
      </c>
      <c r="T17" s="7">
        <f>'dane po Vs'!T17</f>
        <v>1.64</v>
      </c>
      <c r="U17" s="7">
        <f>'dane po Vs'!U17</f>
        <v>49</v>
      </c>
      <c r="V17" s="7">
        <f>'dane po Vs'!V17</f>
        <v>2</v>
      </c>
      <c r="W17" s="7">
        <f>'dane po Vs'!W17</f>
        <v>0.18</v>
      </c>
      <c r="X17" s="6">
        <f>'dane po Vs'!X17</f>
        <v>26.7</v>
      </c>
      <c r="Y17" s="6">
        <f>'dane po Vs'!Y17</f>
        <v>32.5</v>
      </c>
      <c r="Z17" s="7">
        <f>'dane po Vs'!Z17</f>
        <v>36.700000000000003</v>
      </c>
      <c r="AA17" s="11">
        <f>((B17-$B$31)^2+(C17-$C$31)^2+(D17-$D$31)^2+(E17-$E$31)^2+(F17-$F$31)^2+(G17-$G$31)^2+(H17-$H$31)^2+(I17-$I$31)^2+(J17-$J$31)^2+(K17-$K$31)^2+(L17-$L$31)^2+(M17-$M$31)^2+(N17-$N$31)^2+(O17-$O$31)^2+(P17-$P$31)^2+(Q17-$Q$31)^2+(R17-$R$31)^2+(S17-$S$31)^2+(T17-$T$31)^2+(U17-$U$31)^2+(V17-$V$31)^2+(W17-$W$31)^2+(X17-$X$31)^2+(Y17-$Y$31)^2+(Z17-$Z$31)^2)^(0.5)</f>
        <v>24281.654845477482</v>
      </c>
      <c r="AB17" s="11">
        <f>1-(AA17/$AH$3)</f>
        <v>-1.1645626772678401</v>
      </c>
      <c r="AC17" s="7" t="str">
        <f>A17</f>
        <v>Litwa</v>
      </c>
      <c r="AD17" s="12">
        <f t="shared" si="1"/>
        <v>-1.1645626772678401</v>
      </c>
      <c r="AE17" s="7">
        <f t="shared" si="0"/>
        <v>-1.1645626772678401</v>
      </c>
      <c r="AF17" s="7" t="s">
        <v>177</v>
      </c>
      <c r="AG17" s="7" t="s">
        <v>177</v>
      </c>
      <c r="AH17" s="7" t="s">
        <v>177</v>
      </c>
    </row>
    <row r="18" spans="1:34" x14ac:dyDescent="0.2">
      <c r="A18" s="7" t="str">
        <f>'dane po Vs'!A18</f>
        <v>Luksemburg</v>
      </c>
      <c r="B18" s="7">
        <f>'dane po Vs'!B18</f>
        <v>18</v>
      </c>
      <c r="C18" s="7">
        <f>'dane po Vs'!C18</f>
        <v>32.6</v>
      </c>
      <c r="D18" s="7">
        <f>'dane po Vs'!D18</f>
        <v>0.6</v>
      </c>
      <c r="E18" s="7">
        <f>'dane po Vs'!E18</f>
        <v>70</v>
      </c>
      <c r="F18" s="6">
        <f>'dane po Vs'!F18</f>
        <v>137.9</v>
      </c>
      <c r="G18" s="6">
        <f>'dane po Vs'!G18</f>
        <v>2.67</v>
      </c>
      <c r="H18" s="6">
        <f>'dane po Vs'!H18</f>
        <v>97.5</v>
      </c>
      <c r="I18" s="6">
        <f>'dane po Vs'!I18</f>
        <v>2.8</v>
      </c>
      <c r="J18" s="6">
        <f>'dane po Vs'!J18</f>
        <v>4.3</v>
      </c>
      <c r="K18" s="6">
        <f>'dane po Vs'!K18</f>
        <v>17</v>
      </c>
      <c r="L18" s="6">
        <f>'dane po Vs'!L18</f>
        <v>20.3</v>
      </c>
      <c r="M18" s="6">
        <f>'dane po Vs'!M18</f>
        <v>4</v>
      </c>
      <c r="N18" s="6">
        <f>'dane po Vs'!N18</f>
        <v>652</v>
      </c>
      <c r="O18" s="7">
        <f>'dane po Vs'!O18</f>
        <v>3.1</v>
      </c>
      <c r="P18" s="7">
        <f>'dane po Vs'!P18</f>
        <v>1.2</v>
      </c>
      <c r="Q18" s="7">
        <f>'dane po Vs'!Q18</f>
        <v>3.14</v>
      </c>
      <c r="R18" s="7">
        <f>'dane po Vs'!R18</f>
        <v>25023</v>
      </c>
      <c r="S18" s="7">
        <f>'dane po Vs'!S18</f>
        <v>0.17</v>
      </c>
      <c r="T18" s="7">
        <f>'dane po Vs'!T18</f>
        <v>2.35</v>
      </c>
      <c r="U18" s="7">
        <f>'dane po Vs'!U18</f>
        <v>110</v>
      </c>
      <c r="V18" s="7">
        <f>'dane po Vs'!V18</f>
        <v>2.67</v>
      </c>
      <c r="W18" s="7">
        <f>'dane po Vs'!W18</f>
        <v>0.35</v>
      </c>
      <c r="X18" s="6">
        <f>'dane po Vs'!X18</f>
        <v>18</v>
      </c>
      <c r="Y18" s="6">
        <f>'dane po Vs'!Y18</f>
        <v>18.399999999999999</v>
      </c>
      <c r="Z18" s="7">
        <f>'dane po Vs'!Z18</f>
        <v>9.8000000000000007</v>
      </c>
      <c r="AA18" s="11">
        <f>((B18-$B$31)^2+(C18-$C$31)^2+(D18-$D$31)^2+(E18-$E$31)^2+(F18-$F$31)^2+(G18-$G$31)^2+(H18-$H$31)^2+(I18-$I$31)^2+(J18-$J$31)^2+(K18-$K$31)^2+(L18-$L$31)^2+(M18-$M$31)^2+(N18-$N$31)^2+(O18-$O$31)^2+(P18-$P$31)^2+(Q18-$Q$31)^2+(R18-$R$31)^2+(S18-$S$31)^2+(T18-$T$31)^2+(U18-$U$31)^2+(V18-$V$31)^2+(W18-$W$31)^2+(X18-$X$31)^2+(Y18-$Y$31)^2+(Z18-$Z$31)^2)^(0.5)</f>
        <v>690.59813039132973</v>
      </c>
      <c r="AB18" s="11">
        <f>1-(AA18/$AH$3)</f>
        <v>0.9384373533208985</v>
      </c>
      <c r="AC18" s="7" t="str">
        <f>A18</f>
        <v>Luksemburg</v>
      </c>
      <c r="AD18" s="12">
        <f t="shared" si="1"/>
        <v>0.9384373533208985</v>
      </c>
      <c r="AE18" s="7">
        <f t="shared" si="0"/>
        <v>0.9384373533208985</v>
      </c>
      <c r="AF18" s="7" t="s">
        <v>177</v>
      </c>
      <c r="AG18" s="7" t="s">
        <v>177</v>
      </c>
      <c r="AH18" s="7" t="s">
        <v>177</v>
      </c>
    </row>
    <row r="19" spans="1:34" x14ac:dyDescent="0.2">
      <c r="A19" s="7" t="str">
        <f>'dane po Vs'!A19</f>
        <v>Łotwa</v>
      </c>
      <c r="B19" s="7">
        <f>'dane po Vs'!B19</f>
        <v>12</v>
      </c>
      <c r="C19" s="7">
        <f>'dane po Vs'!C19</f>
        <v>53.6</v>
      </c>
      <c r="D19" s="7">
        <f>'dane po Vs'!D19</f>
        <v>2.8</v>
      </c>
      <c r="E19" s="7">
        <f>'dane po Vs'!E19</f>
        <v>1</v>
      </c>
      <c r="F19" s="6">
        <f>'dane po Vs'!F19</f>
        <v>142.1</v>
      </c>
      <c r="G19" s="6">
        <f>'dane po Vs'!G19</f>
        <v>0.01</v>
      </c>
      <c r="H19" s="6">
        <f>'dane po Vs'!H19</f>
        <v>56.4</v>
      </c>
      <c r="I19" s="6">
        <f>'dane po Vs'!I19</f>
        <v>2.2000000000000002</v>
      </c>
      <c r="J19" s="6">
        <f>'dane po Vs'!J19</f>
        <v>12.2</v>
      </c>
      <c r="K19" s="6">
        <f>'dane po Vs'!K19</f>
        <v>15.4</v>
      </c>
      <c r="L19" s="6">
        <f>'dane po Vs'!L19</f>
        <v>19.3</v>
      </c>
      <c r="M19" s="6">
        <f>'dane po Vs'!M19</f>
        <v>1</v>
      </c>
      <c r="N19" s="6">
        <f>'dane po Vs'!N19</f>
        <v>323</v>
      </c>
      <c r="O19" s="7">
        <f>'dane po Vs'!O19</f>
        <v>35.700000000000003</v>
      </c>
      <c r="P19" s="7">
        <f>'dane po Vs'!P19</f>
        <v>27.4</v>
      </c>
      <c r="Q19" s="7">
        <f>'dane po Vs'!Q19</f>
        <v>10.63</v>
      </c>
      <c r="R19" s="7">
        <f>'dane po Vs'!R19</f>
        <v>1119</v>
      </c>
      <c r="S19" s="7">
        <f>'dane po Vs'!S19</f>
        <v>0.26</v>
      </c>
      <c r="T19" s="7">
        <f>'dane po Vs'!T19</f>
        <v>2.99</v>
      </c>
      <c r="U19" s="7">
        <f>'dane po Vs'!U19</f>
        <v>65</v>
      </c>
      <c r="V19" s="7">
        <f>'dane po Vs'!V19</f>
        <v>1.33</v>
      </c>
      <c r="W19" s="7">
        <f>'dane po Vs'!W19</f>
        <v>0.18</v>
      </c>
      <c r="X19" s="6">
        <f>'dane po Vs'!X19</f>
        <v>28.5</v>
      </c>
      <c r="Y19" s="6">
        <f>'dane po Vs'!Y19</f>
        <v>36.200000000000003</v>
      </c>
      <c r="Z19" s="7">
        <f>'dane po Vs'!Z19</f>
        <v>28.7</v>
      </c>
      <c r="AA19" s="11">
        <f>((B19-$B$31)^2+(C19-$C$31)^2+(D19-$D$31)^2+(E19-$E$31)^2+(F19-$F$31)^2+(G19-$G$31)^2+(H19-$H$31)^2+(I19-$I$31)^2+(J19-$J$31)^2+(K19-$K$31)^2+(L19-$L$31)^2+(M19-$M$31)^2+(N19-$N$31)^2+(O19-$O$31)^2+(P19-$P$31)^2+(Q19-$Q$31)^2+(R19-$R$31)^2+(S19-$S$31)^2+(T19-$T$31)^2+(U19-$U$31)^2+(V19-$V$31)^2+(W19-$W$31)^2+(X19-$X$31)^2+(Y19-$Y$31)^2+(Z19-$Z$31)^2)^(0.5)</f>
        <v>23910.392907562182</v>
      </c>
      <c r="AB19" s="11">
        <f>1-(AA19/$AH$3)</f>
        <v>-1.1314669208453219</v>
      </c>
      <c r="AC19" s="7" t="str">
        <f>A19</f>
        <v>Łotwa</v>
      </c>
      <c r="AD19" s="12">
        <f t="shared" si="1"/>
        <v>-1.1314669208453219</v>
      </c>
      <c r="AE19" s="7">
        <f t="shared" si="0"/>
        <v>-1.1314669208453219</v>
      </c>
      <c r="AF19" s="7" t="s">
        <v>177</v>
      </c>
      <c r="AG19" s="7" t="s">
        <v>177</v>
      </c>
      <c r="AH19" s="7" t="s">
        <v>177</v>
      </c>
    </row>
    <row r="20" spans="1:34" x14ac:dyDescent="0.2">
      <c r="A20" s="7" t="str">
        <f>'dane po Vs'!A20</f>
        <v>Malta</v>
      </c>
      <c r="B20" s="7">
        <f>'dane po Vs'!B20</f>
        <v>13</v>
      </c>
      <c r="C20" s="7">
        <f>'dane po Vs'!C20</f>
        <v>4.3</v>
      </c>
      <c r="D20" s="7">
        <f>'dane po Vs'!D20</f>
        <v>1.4</v>
      </c>
      <c r="E20" s="7">
        <f>'dane po Vs'!E20</f>
        <v>0</v>
      </c>
      <c r="F20" s="6">
        <f>'dane po Vs'!F20</f>
        <v>107</v>
      </c>
      <c r="G20" s="6">
        <f>'dane po Vs'!G20</f>
        <v>12.74</v>
      </c>
      <c r="H20" s="6">
        <f>'dane po Vs'!H20</f>
        <v>101</v>
      </c>
      <c r="I20" s="6">
        <f>'dane po Vs'!I20</f>
        <v>18.399999999999999</v>
      </c>
      <c r="J20" s="6">
        <f>'dane po Vs'!J20</f>
        <v>3.3</v>
      </c>
      <c r="K20" s="6">
        <f>'dane po Vs'!K20</f>
        <v>29.7</v>
      </c>
      <c r="L20" s="6">
        <f>'dane po Vs'!L20</f>
        <v>10.3</v>
      </c>
      <c r="M20" s="6">
        <f>'dane po Vs'!M20</f>
        <v>27</v>
      </c>
      <c r="N20" s="6">
        <f>'dane po Vs'!N20</f>
        <v>590</v>
      </c>
      <c r="O20" s="7">
        <f>'dane po Vs'!O20</f>
        <v>2.8</v>
      </c>
      <c r="P20" s="7">
        <f>'dane po Vs'!P20</f>
        <v>0.1</v>
      </c>
      <c r="Q20" s="7">
        <f>'dane po Vs'!Q20</f>
        <v>0.32</v>
      </c>
      <c r="R20" s="7">
        <f>'dane po Vs'!R20</f>
        <v>2630</v>
      </c>
      <c r="S20" s="7">
        <f>'dane po Vs'!S20</f>
        <v>0.17</v>
      </c>
      <c r="T20" s="7">
        <f>'dane po Vs'!T20</f>
        <v>2.87</v>
      </c>
      <c r="U20" s="7">
        <f>'dane po Vs'!U20</f>
        <v>76</v>
      </c>
      <c r="V20" s="7">
        <f>'dane po Vs'!V20</f>
        <v>0</v>
      </c>
      <c r="W20" s="7">
        <f>'dane po Vs'!W20</f>
        <v>0.06</v>
      </c>
      <c r="X20" s="6">
        <f>'dane po Vs'!X20</f>
        <v>14.8</v>
      </c>
      <c r="Y20" s="6">
        <f>'dane po Vs'!Y20</f>
        <v>23.1</v>
      </c>
      <c r="Z20" s="7">
        <f>'dane po Vs'!Z20</f>
        <v>9.8000000000000007</v>
      </c>
      <c r="AA20" s="11">
        <f>((B20-$B$31)^2+(C20-$C$31)^2+(D20-$D$31)^2+(E20-$E$31)^2+(F20-$F$31)^2+(G20-$G$31)^2+(H20-$H$31)^2+(I20-$I$31)^2+(J20-$J$31)^2+(K20-$K$31)^2+(L20-$L$31)^2+(M20-$M$31)^2+(N20-$N$31)^2+(O20-$O$31)^2+(P20-$P$31)^2+(Q20-$Q$31)^2+(R20-$R$31)^2+(S20-$S$31)^2+(T20-$T$31)^2+(U20-$U$31)^2+(V20-$V$31)^2+(W20-$W$31)^2+(X20-$X$31)^2+(Y20-$Y$31)^2+(Z20-$Z$31)^2)^(0.5)</f>
        <v>22403.058402651186</v>
      </c>
      <c r="AB20" s="11">
        <f>1-(AA20/$AH$3)</f>
        <v>-0.99709716589033648</v>
      </c>
      <c r="AC20" s="7" t="str">
        <f>A20</f>
        <v>Malta</v>
      </c>
      <c r="AD20" s="12">
        <f t="shared" si="1"/>
        <v>-0.99709716589033648</v>
      </c>
      <c r="AE20" s="7">
        <f t="shared" si="0"/>
        <v>-0.99709716589033648</v>
      </c>
      <c r="AF20" s="7" t="s">
        <v>177</v>
      </c>
      <c r="AG20" s="7" t="s">
        <v>177</v>
      </c>
      <c r="AH20" s="7" t="s">
        <v>177</v>
      </c>
    </row>
    <row r="21" spans="1:34" x14ac:dyDescent="0.2">
      <c r="A21" s="7" t="str">
        <f>'dane po Vs'!A21</f>
        <v>Niemcy</v>
      </c>
      <c r="B21" s="7">
        <f>'dane po Vs'!B21</f>
        <v>15</v>
      </c>
      <c r="C21" s="7">
        <f>'dane po Vs'!C21</f>
        <v>32.799999999999997</v>
      </c>
      <c r="D21" s="7">
        <f>'dane po Vs'!D21</f>
        <v>1.8</v>
      </c>
      <c r="E21" s="7">
        <f>'dane po Vs'!E21</f>
        <v>503</v>
      </c>
      <c r="F21" s="6">
        <f>'dane po Vs'!F21</f>
        <v>125.4</v>
      </c>
      <c r="G21" s="6">
        <f>'dane po Vs'!G21</f>
        <v>1.22</v>
      </c>
      <c r="H21" s="6">
        <f>'dane po Vs'!H21</f>
        <v>61.5</v>
      </c>
      <c r="I21" s="6">
        <f>'dane po Vs'!I21</f>
        <v>4.7</v>
      </c>
      <c r="J21" s="6">
        <f>'dane po Vs'!J21</f>
        <v>2.8</v>
      </c>
      <c r="K21" s="6">
        <f>'dane po Vs'!K21</f>
        <v>26.1</v>
      </c>
      <c r="L21" s="6">
        <f>'dane po Vs'!L21</f>
        <v>16.399999999999999</v>
      </c>
      <c r="M21" s="6">
        <f>'dane po Vs'!M21</f>
        <v>-3</v>
      </c>
      <c r="N21" s="6">
        <f>'dane po Vs'!N21</f>
        <v>619</v>
      </c>
      <c r="O21" s="7">
        <f>'dane po Vs'!O21</f>
        <v>12.1</v>
      </c>
      <c r="P21" s="7">
        <f>'dane po Vs'!P21</f>
        <v>31.2</v>
      </c>
      <c r="Q21" s="7">
        <f>'dane po Vs'!Q21</f>
        <v>5.76</v>
      </c>
      <c r="R21" s="7">
        <f>'dane po Vs'!R21</f>
        <v>7683</v>
      </c>
      <c r="S21" s="7">
        <f>'dane po Vs'!S21</f>
        <v>0.17</v>
      </c>
      <c r="T21" s="7">
        <f>'dane po Vs'!T21</f>
        <v>2.11</v>
      </c>
      <c r="U21" s="7">
        <f>'dane po Vs'!U21</f>
        <v>127</v>
      </c>
      <c r="V21" s="7">
        <f>'dane po Vs'!V21</f>
        <v>82.65</v>
      </c>
      <c r="W21" s="7">
        <f>'dane po Vs'!W21</f>
        <v>0.41</v>
      </c>
      <c r="X21" s="6">
        <f>'dane po Vs'!X21</f>
        <v>8</v>
      </c>
      <c r="Y21" s="6">
        <f>'dane po Vs'!Y21</f>
        <v>19.600000000000001</v>
      </c>
      <c r="Z21" s="7">
        <f>'dane po Vs'!Z21</f>
        <v>490.6</v>
      </c>
      <c r="AA21" s="11">
        <f>((B21-$B$31)^2+(C21-$C$31)^2+(D21-$D$31)^2+(E21-$E$31)^2+(F21-$F$31)^2+(G21-$G$31)^2+(H21-$H$31)^2+(I21-$I$31)^2+(J21-$J$31)^2+(K21-$K$31)^2+(L21-$L$31)^2+(M21-$M$31)^2+(N21-$N$31)^2+(O21-$O$31)^2+(P21-$P$31)^2+(Q21-$Q$31)^2+(R21-$R$31)^2+(S21-$S$31)^2+(T21-$T$31)^2+(U21-$U$31)^2+(V21-$V$31)^2+(W21-$W$31)^2+(X21-$X$31)^2+(Y21-$Y$31)^2+(Z21-$Z$31)^2)^(0.5)</f>
        <v>17348.942598544731</v>
      </c>
      <c r="AB21" s="11">
        <f>1-(AA21/$AH$3)</f>
        <v>-0.54655330857181594</v>
      </c>
      <c r="AC21" s="7" t="str">
        <f>A21</f>
        <v>Niemcy</v>
      </c>
      <c r="AD21" s="12">
        <f t="shared" si="1"/>
        <v>-0.54655330857181594</v>
      </c>
      <c r="AE21" s="7">
        <f t="shared" si="0"/>
        <v>-0.54655330857181594</v>
      </c>
      <c r="AF21" s="7" t="s">
        <v>177</v>
      </c>
      <c r="AG21" s="7" t="s">
        <v>177</v>
      </c>
      <c r="AH21" s="7" t="s">
        <v>177</v>
      </c>
    </row>
    <row r="22" spans="1:34" x14ac:dyDescent="0.2">
      <c r="A22" s="7" t="str">
        <f>'dane po Vs'!A22</f>
        <v>Polska</v>
      </c>
      <c r="B22" s="7">
        <f>'dane po Vs'!B22</f>
        <v>20</v>
      </c>
      <c r="C22" s="7">
        <f>'dane po Vs'!C22</f>
        <v>34</v>
      </c>
      <c r="D22" s="7">
        <f>'dane po Vs'!D22</f>
        <v>1.7</v>
      </c>
      <c r="E22" s="7">
        <f>'dane po Vs'!E22</f>
        <v>0</v>
      </c>
      <c r="F22" s="6">
        <f>'dane po Vs'!F22</f>
        <v>121.6</v>
      </c>
      <c r="G22" s="6">
        <f>'dane po Vs'!G22</f>
        <v>1.08</v>
      </c>
      <c r="H22" s="6">
        <f>'dane po Vs'!H22</f>
        <v>30.6</v>
      </c>
      <c r="I22" s="6">
        <f>'dane po Vs'!I22</f>
        <v>20.9</v>
      </c>
      <c r="J22" s="6">
        <f>'dane po Vs'!J22</f>
        <v>6.5</v>
      </c>
      <c r="K22" s="6">
        <f>'dane po Vs'!K22</f>
        <v>14.2</v>
      </c>
      <c r="L22" s="6">
        <f>'dane po Vs'!L22</f>
        <v>18.3</v>
      </c>
      <c r="M22" s="6">
        <f>'dane po Vs'!M22</f>
        <v>3</v>
      </c>
      <c r="N22" s="6">
        <f>'dane po Vs'!N22</f>
        <v>317</v>
      </c>
      <c r="O22" s="7">
        <f>'dane po Vs'!O22</f>
        <v>10.9</v>
      </c>
      <c r="P22" s="7">
        <f>'dane po Vs'!P22</f>
        <v>56</v>
      </c>
      <c r="Q22" s="7">
        <f>'dane po Vs'!Q22</f>
        <v>4.51</v>
      </c>
      <c r="R22" s="7">
        <f>'dane po Vs'!R22</f>
        <v>6736</v>
      </c>
      <c r="S22" s="7">
        <f>'dane po Vs'!S22</f>
        <v>0.95</v>
      </c>
      <c r="T22" s="7">
        <f>'dane po Vs'!T22</f>
        <v>2.59</v>
      </c>
      <c r="U22" s="7">
        <f>'dane po Vs'!U22</f>
        <v>41</v>
      </c>
      <c r="V22" s="7">
        <f>'dane po Vs'!V22</f>
        <v>53.82</v>
      </c>
      <c r="W22" s="7">
        <f>'dane po Vs'!W22</f>
        <v>0.25</v>
      </c>
      <c r="X22" s="6">
        <f>'dane po Vs'!X22</f>
        <v>26.5</v>
      </c>
      <c r="Y22" s="6">
        <f>'dane po Vs'!Y22</f>
        <v>26.7</v>
      </c>
      <c r="Z22" s="7">
        <f>'dane po Vs'!Z22</f>
        <v>9.8000000000000007</v>
      </c>
      <c r="AA22" s="11">
        <f>((B22-$B$31)^2+(C22-$C$31)^2+(D22-$D$31)^2+(E22-$E$31)^2+(F22-$F$31)^2+(G22-$G$31)^2+(H22-$H$31)^2+(I22-$I$31)^2+(J22-$J$31)^2+(K22-$K$31)^2+(L22-$L$31)^2+(M22-$M$31)^2+(N22-$N$31)^2+(O22-$O$31)^2+(P22-$P$31)^2+(Q22-$Q$31)^2+(R22-$R$31)^2+(S22-$S$31)^2+(T22-$T$31)^2+(U22-$U$31)^2+(V22-$V$31)^2+(W22-$W$31)^2+(X22-$X$31)^2+(Y22-$Y$31)^2+(Z22-$Z$31)^2)^(0.5)</f>
        <v>18295.365310258225</v>
      </c>
      <c r="AB22" s="11">
        <f>1-(AA22/$AH$3)</f>
        <v>-0.63092116948287758</v>
      </c>
      <c r="AC22" s="7" t="str">
        <f>A22</f>
        <v>Polska</v>
      </c>
      <c r="AD22" s="12">
        <f t="shared" si="1"/>
        <v>-0.63092116948287758</v>
      </c>
      <c r="AE22" s="7">
        <f t="shared" si="0"/>
        <v>-0.63092116948287758</v>
      </c>
      <c r="AF22" s="7" t="s">
        <v>177</v>
      </c>
      <c r="AG22" s="7" t="s">
        <v>177</v>
      </c>
      <c r="AH22" s="7" t="s">
        <v>177</v>
      </c>
    </row>
    <row r="23" spans="1:34" x14ac:dyDescent="0.2">
      <c r="A23" s="7" t="str">
        <f>'dane po Vs'!A23</f>
        <v>Portugalia</v>
      </c>
      <c r="B23" s="7">
        <f>'dane po Vs'!B23</f>
        <v>21</v>
      </c>
      <c r="C23" s="7">
        <f>'dane po Vs'!C23</f>
        <v>31.5</v>
      </c>
      <c r="D23" s="7">
        <f>'dane po Vs'!D23</f>
        <v>1.2</v>
      </c>
      <c r="E23" s="7">
        <f>'dane po Vs'!E23</f>
        <v>180</v>
      </c>
      <c r="F23" s="6">
        <f>'dane po Vs'!F23</f>
        <v>121.6</v>
      </c>
      <c r="G23" s="6">
        <f>'dane po Vs'!G23</f>
        <v>4.1100000000000003</v>
      </c>
      <c r="H23" s="6">
        <f>'dane po Vs'!H23</f>
        <v>79.2</v>
      </c>
      <c r="I23" s="6">
        <f>'dane po Vs'!I23</f>
        <v>5.7</v>
      </c>
      <c r="J23" s="6">
        <f>'dane po Vs'!J23</f>
        <v>6</v>
      </c>
      <c r="K23" s="6">
        <f>'dane po Vs'!K23</f>
        <v>23.8</v>
      </c>
      <c r="L23" s="6">
        <f>'dane po Vs'!L23</f>
        <v>15.9</v>
      </c>
      <c r="M23" s="6">
        <f>'dane po Vs'!M23</f>
        <v>5</v>
      </c>
      <c r="N23" s="6">
        <f>'dane po Vs'!N23</f>
        <v>453</v>
      </c>
      <c r="O23" s="7">
        <f>'dane po Vs'!O23</f>
        <v>24.6</v>
      </c>
      <c r="P23" s="7">
        <f>'dane po Vs'!P23</f>
        <v>80</v>
      </c>
      <c r="Q23" s="7">
        <f>'dane po Vs'!Q23</f>
        <v>5.48</v>
      </c>
      <c r="R23" s="7">
        <f>'dane po Vs'!R23</f>
        <v>6191</v>
      </c>
      <c r="S23" s="7">
        <f>'dane po Vs'!S23</f>
        <v>0.19</v>
      </c>
      <c r="T23" s="7">
        <f>'dane po Vs'!T23</f>
        <v>2.16</v>
      </c>
      <c r="U23" s="7">
        <f>'dane po Vs'!U23</f>
        <v>88</v>
      </c>
      <c r="V23" s="7">
        <f>'dane po Vs'!V23</f>
        <v>2.86</v>
      </c>
      <c r="W23" s="7">
        <f>'dane po Vs'!W23</f>
        <v>7.0000000000000007E-2</v>
      </c>
      <c r="X23" s="6">
        <f>'dane po Vs'!X23</f>
        <v>38</v>
      </c>
      <c r="Y23" s="6">
        <f>'dane po Vs'!Y23</f>
        <v>25.3</v>
      </c>
      <c r="Z23" s="7">
        <f>'dane po Vs'!Z23</f>
        <v>9.8000000000000007</v>
      </c>
      <c r="AA23" s="11">
        <f>((B23-$B$31)^2+(C23-$C$31)^2+(D23-$D$31)^2+(E23-$E$31)^2+(F23-$F$31)^2+(G23-$G$31)^2+(H23-$H$31)^2+(I23-$I$31)^2+(J23-$J$31)^2+(K23-$K$31)^2+(L23-$L$31)^2+(M23-$M$31)^2+(N23-$N$31)^2+(O23-$O$31)^2+(P23-$P$31)^2+(Q23-$Q$31)^2+(R23-$R$31)^2+(S23-$S$31)^2+(T23-$T$31)^2+(U23-$U$31)^2+(V23-$V$31)^2+(W23-$W$31)^2+(X23-$X$31)^2+(Y23-$Y$31)^2+(Z23-$Z$31)^2)^(0.5)</f>
        <v>18840.410969188011</v>
      </c>
      <c r="AB23" s="11">
        <f>1-(AA23/$AH$3)</f>
        <v>-0.67950869361309607</v>
      </c>
      <c r="AC23" s="7" t="str">
        <f>A23</f>
        <v>Portugalia</v>
      </c>
      <c r="AD23" s="12">
        <f t="shared" si="1"/>
        <v>-0.67950869361309607</v>
      </c>
      <c r="AE23" s="7">
        <f t="shared" si="0"/>
        <v>-0.67950869361309607</v>
      </c>
      <c r="AF23" s="7" t="s">
        <v>177</v>
      </c>
      <c r="AG23" s="7" t="s">
        <v>177</v>
      </c>
      <c r="AH23" s="7" t="s">
        <v>177</v>
      </c>
    </row>
    <row r="24" spans="1:34" x14ac:dyDescent="0.2">
      <c r="A24" s="7" t="str">
        <f>'dane po Vs'!A24</f>
        <v>Rumunia</v>
      </c>
      <c r="B24" s="7">
        <f>'dane po Vs'!B24</f>
        <v>23</v>
      </c>
      <c r="C24" s="7">
        <f>'dane po Vs'!C24</f>
        <v>31.5</v>
      </c>
      <c r="D24" s="7">
        <f>'dane po Vs'!D24</f>
        <v>1.7</v>
      </c>
      <c r="E24" s="7">
        <f>'dane po Vs'!E24</f>
        <v>196</v>
      </c>
      <c r="F24" s="6">
        <f>'dane po Vs'!F24</f>
        <v>61.7</v>
      </c>
      <c r="G24" s="6">
        <f>'dane po Vs'!G24</f>
        <v>7.66</v>
      </c>
      <c r="H24" s="6">
        <f>'dane po Vs'!H24</f>
        <v>22.7</v>
      </c>
      <c r="I24" s="6">
        <f>'dane po Vs'!I24</f>
        <v>12.8</v>
      </c>
      <c r="J24" s="6">
        <f>'dane po Vs'!J24</f>
        <v>8</v>
      </c>
      <c r="K24" s="6">
        <f>'dane po Vs'!K24</f>
        <v>26.4</v>
      </c>
      <c r="L24" s="6">
        <f>'dane po Vs'!L24</f>
        <v>21.8</v>
      </c>
      <c r="M24" s="6">
        <f>'dane po Vs'!M24</f>
        <v>1</v>
      </c>
      <c r="N24" s="6">
        <f>'dane po Vs'!N24</f>
        <v>251</v>
      </c>
      <c r="O24" s="7">
        <f>'dane po Vs'!O24</f>
        <v>22.8</v>
      </c>
      <c r="P24" s="7">
        <f>'dane po Vs'!P24</f>
        <v>27.5</v>
      </c>
      <c r="Q24" s="7">
        <f>'dane po Vs'!Q24</f>
        <v>2.1</v>
      </c>
      <c r="R24" s="7">
        <f>'dane po Vs'!R24</f>
        <v>1039</v>
      </c>
      <c r="S24" s="7">
        <f>'dane po Vs'!S24</f>
        <v>1.1599999999999999</v>
      </c>
      <c r="T24" s="7">
        <f>'dane po Vs'!T24</f>
        <v>1.97</v>
      </c>
      <c r="U24" s="7">
        <f>'dane po Vs'!U24</f>
        <v>71</v>
      </c>
      <c r="V24" s="7">
        <f>'dane po Vs'!V24</f>
        <v>4.99</v>
      </c>
      <c r="W24" s="7">
        <f>'dane po Vs'!W24</f>
        <v>0.2</v>
      </c>
      <c r="X24" s="6">
        <f>'dane po Vs'!X24</f>
        <v>22.6</v>
      </c>
      <c r="Y24" s="6">
        <f>'dane po Vs'!Y24</f>
        <v>43.2</v>
      </c>
      <c r="Z24" s="7">
        <f>'dane po Vs'!Z24</f>
        <v>207.1</v>
      </c>
      <c r="AA24" s="11">
        <f>((B24-$B$31)^2+(C24-$C$31)^2+(D24-$D$31)^2+(E24-$E$31)^2+(F24-$F$31)^2+(G24-$G$31)^2+(H24-$H$31)^2+(I24-$I$31)^2+(J24-$J$31)^2+(K24-$K$31)^2+(L24-$L$31)^2+(M24-$M$31)^2+(N24-$N$31)^2+(O24-$O$31)^2+(P24-$P$31)^2+(Q24-$Q$31)^2+(R24-$R$31)^2+(S24-$S$31)^2+(T24-$T$31)^2+(U24-$U$31)^2+(V24-$V$31)^2+(W24-$W$31)^2+(X24-$X$31)^2+(Y24-$Y$31)^2+(Z24-$Z$31)^2)^(0.5)</f>
        <v>23986.868039112567</v>
      </c>
      <c r="AB24" s="11">
        <f>1-(AA24/$AH$3)</f>
        <v>-1.138284216311654</v>
      </c>
      <c r="AC24" s="7" t="str">
        <f>A24</f>
        <v>Rumunia</v>
      </c>
      <c r="AD24" s="12">
        <f t="shared" si="1"/>
        <v>-1.138284216311654</v>
      </c>
      <c r="AE24" s="7">
        <f t="shared" si="0"/>
        <v>-1.138284216311654</v>
      </c>
      <c r="AF24" s="7" t="s">
        <v>177</v>
      </c>
      <c r="AG24" s="7" t="s">
        <v>177</v>
      </c>
      <c r="AH24" s="7" t="s">
        <v>177</v>
      </c>
    </row>
    <row r="25" spans="1:34" x14ac:dyDescent="0.2">
      <c r="A25" s="7" t="str">
        <f>'dane po Vs'!A25</f>
        <v>Słowacja</v>
      </c>
      <c r="B25" s="7">
        <f>'dane po Vs'!B25</f>
        <v>30</v>
      </c>
      <c r="C25" s="7">
        <f>'dane po Vs'!C25</f>
        <v>44</v>
      </c>
      <c r="D25" s="7">
        <f>'dane po Vs'!D25</f>
        <v>1.1000000000000001</v>
      </c>
      <c r="E25" s="7">
        <f>'dane po Vs'!E25</f>
        <v>0</v>
      </c>
      <c r="F25" s="6">
        <f>'dane po Vs'!F25</f>
        <v>142.1</v>
      </c>
      <c r="G25" s="6">
        <f>'dane po Vs'!G25</f>
        <v>4.5</v>
      </c>
      <c r="H25" s="6">
        <f>'dane po Vs'!H25</f>
        <v>60.2</v>
      </c>
      <c r="I25" s="6">
        <f>'dane po Vs'!I25</f>
        <v>11.4</v>
      </c>
      <c r="J25" s="6">
        <f>'dane po Vs'!J25</f>
        <v>6.8</v>
      </c>
      <c r="K25" s="6">
        <f>'dane po Vs'!K25</f>
        <v>16</v>
      </c>
      <c r="L25" s="6">
        <f>'dane po Vs'!L25</f>
        <v>11.9</v>
      </c>
      <c r="M25" s="6">
        <f>'dane po Vs'!M25</f>
        <v>-3</v>
      </c>
      <c r="N25" s="6">
        <f>'dane po Vs'!N25</f>
        <v>306</v>
      </c>
      <c r="O25" s="7">
        <f>'dane po Vs'!O25</f>
        <v>10.4</v>
      </c>
      <c r="P25" s="7">
        <f>'dane po Vs'!P25</f>
        <v>39.1</v>
      </c>
      <c r="Q25" s="7">
        <f>'dane po Vs'!Q25</f>
        <v>8.5299999999999994</v>
      </c>
      <c r="R25" s="7">
        <f>'dane po Vs'!R25</f>
        <v>951</v>
      </c>
      <c r="S25" s="7">
        <f>'dane po Vs'!S25</f>
        <v>0.54</v>
      </c>
      <c r="T25" s="7">
        <f>'dane po Vs'!T25</f>
        <v>1.72</v>
      </c>
      <c r="U25" s="7">
        <f>'dane po Vs'!U25</f>
        <v>50</v>
      </c>
      <c r="V25" s="7">
        <f>'dane po Vs'!V25</f>
        <v>1.33</v>
      </c>
      <c r="W25" s="7">
        <f>'dane po Vs'!W25</f>
        <v>0.2</v>
      </c>
      <c r="X25" s="6">
        <f>'dane po Vs'!X25</f>
        <v>34</v>
      </c>
      <c r="Y25" s="6">
        <f>'dane po Vs'!Y25</f>
        <v>20.5</v>
      </c>
      <c r="Z25" s="7">
        <f>'dane po Vs'!Z25</f>
        <v>9.8000000000000007</v>
      </c>
      <c r="AA25" s="11">
        <f>((B25-$B$31)^2+(C25-$C$31)^2+(D25-$D$31)^2+(E25-$E$31)^2+(F25-$F$31)^2+(G25-$G$31)^2+(H25-$H$31)^2+(I25-$I$31)^2+(J25-$J$31)^2+(K25-$K$31)^2+(L25-$L$31)^2+(M25-$M$31)^2+(N25-$N$31)^2+(O25-$O$31)^2+(P25-$P$31)^2+(Q25-$Q$31)^2+(R25-$R$31)^2+(S25-$S$31)^2+(T25-$T$31)^2+(U25-$U$31)^2+(V25-$V$31)^2+(W25-$W$31)^2+(X25-$X$31)^2+(Y25-$Y$31)^2+(Z25-$Z$31)^2)^(0.5)</f>
        <v>24078.661873825135</v>
      </c>
      <c r="AB25" s="11">
        <f>1-(AA25/$AH$3)</f>
        <v>-1.1464670815194231</v>
      </c>
      <c r="AC25" s="7" t="str">
        <f>A25</f>
        <v>Słowacja</v>
      </c>
      <c r="AD25" s="12">
        <f t="shared" si="1"/>
        <v>-1.1464670815194231</v>
      </c>
      <c r="AE25" s="7">
        <f t="shared" si="0"/>
        <v>-1.1464670815194231</v>
      </c>
      <c r="AF25" s="7" t="s">
        <v>177</v>
      </c>
      <c r="AG25" s="7" t="s">
        <v>177</v>
      </c>
      <c r="AH25" s="7" t="s">
        <v>177</v>
      </c>
    </row>
    <row r="26" spans="1:34" x14ac:dyDescent="0.2">
      <c r="A26" s="7" t="str">
        <f>'dane po Vs'!A26</f>
        <v>Słowenia</v>
      </c>
      <c r="B26" s="7">
        <f>'dane po Vs'!B26</f>
        <v>38</v>
      </c>
      <c r="C26" s="7">
        <f>'dane po Vs'!C26</f>
        <v>60</v>
      </c>
      <c r="D26" s="7">
        <f>'dane po Vs'!D26</f>
        <v>0.5</v>
      </c>
      <c r="E26" s="7">
        <f>'dane po Vs'!E26</f>
        <v>1</v>
      </c>
      <c r="F26" s="6">
        <f>'dane po Vs'!F26</f>
        <v>169.9</v>
      </c>
      <c r="G26" s="6">
        <f>'dane po Vs'!G26</f>
        <v>18.940000000000001</v>
      </c>
      <c r="H26" s="6">
        <f>'dane po Vs'!H26</f>
        <v>51.2</v>
      </c>
      <c r="I26" s="6">
        <f>'dane po Vs'!I26</f>
        <v>5.3</v>
      </c>
      <c r="J26" s="6">
        <f>'dane po Vs'!J26</f>
        <v>7.1</v>
      </c>
      <c r="K26" s="6">
        <f>'dane po Vs'!K26</f>
        <v>13.8</v>
      </c>
      <c r="L26" s="6">
        <f>'dane po Vs'!L26</f>
        <v>12.5</v>
      </c>
      <c r="M26" s="6">
        <f>'dane po Vs'!M26</f>
        <v>4</v>
      </c>
      <c r="N26" s="6">
        <f>'dane po Vs'!N26</f>
        <v>362</v>
      </c>
      <c r="O26" s="7">
        <f>'dane po Vs'!O26</f>
        <v>20.8</v>
      </c>
      <c r="P26" s="7">
        <f>'dane po Vs'!P26</f>
        <v>6.8</v>
      </c>
      <c r="Q26" s="7">
        <f>'dane po Vs'!Q26</f>
        <v>7.32</v>
      </c>
      <c r="R26" s="7">
        <f>'dane po Vs'!R26</f>
        <v>4113</v>
      </c>
      <c r="S26" s="7">
        <f>'dane po Vs'!S26</f>
        <v>1.17</v>
      </c>
      <c r="T26" s="7">
        <f>'dane po Vs'!T26</f>
        <v>3.85</v>
      </c>
      <c r="U26" s="7">
        <f>'dane po Vs'!U26</f>
        <v>105</v>
      </c>
      <c r="V26" s="7">
        <f>'dane po Vs'!V26</f>
        <v>0</v>
      </c>
      <c r="W26" s="7">
        <f>'dane po Vs'!W26</f>
        <v>0.34</v>
      </c>
      <c r="X26" s="6">
        <f>'dane po Vs'!X26</f>
        <v>20.6</v>
      </c>
      <c r="Y26" s="6">
        <f>'dane po Vs'!Y26</f>
        <v>19.600000000000001</v>
      </c>
      <c r="Z26" s="7">
        <f>'dane po Vs'!Z26</f>
        <v>9.8000000000000007</v>
      </c>
      <c r="AA26" s="11">
        <f>((B26-$B$31)^2+(C26-$C$31)^2+(D26-$D$31)^2+(E26-$E$31)^2+(F26-$F$31)^2+(G26-$G$31)^2+(H26-$H$31)^2+(I26-$I$31)^2+(J26-$J$31)^2+(K26-$K$31)^2+(L26-$L$31)^2+(M26-$M$31)^2+(N26-$N$31)^2+(O26-$O$31)^2+(P26-$P$31)^2+(Q26-$Q$31)^2+(R26-$R$31)^2+(S26-$S$31)^2+(T26-$T$31)^2+(U26-$U$31)^2+(V26-$V$31)^2+(W26-$W$31)^2+(X26-$X$31)^2+(Y26-$Y$31)^2+(Z26-$Z$31)^2)^(0.5)</f>
        <v>20918.155597121844</v>
      </c>
      <c r="AB26" s="11">
        <f>1-(AA26/$AH$3)</f>
        <v>-0.86472706127130294</v>
      </c>
      <c r="AC26" s="7" t="str">
        <f>A26</f>
        <v>Słowenia</v>
      </c>
      <c r="AD26" s="12">
        <f t="shared" si="1"/>
        <v>-0.86472706127130294</v>
      </c>
      <c r="AE26" s="7">
        <f t="shared" si="0"/>
        <v>-0.86472706127130294</v>
      </c>
      <c r="AF26" s="7" t="s">
        <v>177</v>
      </c>
      <c r="AG26" s="7" t="s">
        <v>177</v>
      </c>
      <c r="AH26" s="7" t="s">
        <v>177</v>
      </c>
    </row>
    <row r="27" spans="1:34" x14ac:dyDescent="0.2">
      <c r="A27" s="7" t="str">
        <f>'dane po Vs'!A27</f>
        <v>Szwecja</v>
      </c>
      <c r="B27" s="7">
        <f>'dane po Vs'!B27</f>
        <v>14</v>
      </c>
      <c r="C27" s="7">
        <f>'dane po Vs'!C27</f>
        <v>64.7</v>
      </c>
      <c r="D27" s="7">
        <f>'dane po Vs'!D27</f>
        <v>9</v>
      </c>
      <c r="E27" s="7">
        <f>'dane po Vs'!E27</f>
        <v>138</v>
      </c>
      <c r="F27" s="6">
        <f>'dane po Vs'!F27</f>
        <v>105.3</v>
      </c>
      <c r="G27" s="6">
        <f>'dane po Vs'!G27</f>
        <v>0.67</v>
      </c>
      <c r="H27" s="6">
        <f>'dane po Vs'!H27</f>
        <v>29.4</v>
      </c>
      <c r="I27" s="6">
        <f>'dane po Vs'!I27</f>
        <v>2.7</v>
      </c>
      <c r="J27" s="6">
        <f>'dane po Vs'!J27</f>
        <v>4.3</v>
      </c>
      <c r="K27" s="6">
        <f>'dane po Vs'!K27</f>
        <v>13.8</v>
      </c>
      <c r="L27" s="6">
        <f>'dane po Vs'!L27</f>
        <v>22.2</v>
      </c>
      <c r="M27" s="6">
        <f>'dane po Vs'!M27</f>
        <v>0</v>
      </c>
      <c r="N27" s="6">
        <f>'dane po Vs'!N27</f>
        <v>450</v>
      </c>
      <c r="O27" s="7">
        <f>'dane po Vs'!O27</f>
        <v>51.1</v>
      </c>
      <c r="P27" s="7">
        <f>'dane po Vs'!P27</f>
        <v>9.6</v>
      </c>
      <c r="Q27" s="7">
        <f>'dane po Vs'!Q27</f>
        <v>15.76</v>
      </c>
      <c r="R27" s="7">
        <f>'dane po Vs'!R27</f>
        <v>1030</v>
      </c>
      <c r="S27" s="7">
        <f>'dane po Vs'!S27</f>
        <v>0.38</v>
      </c>
      <c r="T27" s="7">
        <f>'dane po Vs'!T27</f>
        <v>2.4</v>
      </c>
      <c r="U27" s="7">
        <f>'dane po Vs'!U27</f>
        <v>128</v>
      </c>
      <c r="V27" s="7">
        <f>'dane po Vs'!V27</f>
        <v>4.32</v>
      </c>
      <c r="W27" s="7">
        <f>'dane po Vs'!W27</f>
        <v>0.16</v>
      </c>
      <c r="X27" s="6">
        <f>'dane po Vs'!X27</f>
        <v>23.7</v>
      </c>
      <c r="Y27" s="6">
        <f>'dane po Vs'!Y27</f>
        <v>17.7</v>
      </c>
      <c r="Z27" s="7">
        <f>'dane po Vs'!Z27</f>
        <v>9.8000000000000007</v>
      </c>
      <c r="AA27" s="11">
        <f>((B27-$B$31)^2+(C27-$C$31)^2+(D27-$D$31)^2+(E27-$E$31)^2+(F27-$F$31)^2+(G27-$G$31)^2+(H27-$H$31)^2+(I27-$I$31)^2+(J27-$J$31)^2+(K27-$K$31)^2+(L27-$L$31)^2+(M27-$M$31)^2+(N27-$N$31)^2+(O27-$O$31)^2+(P27-$P$31)^2+(Q27-$Q$31)^2+(R27-$R$31)^2+(S27-$S$31)^2+(T27-$T$31)^2+(U27-$U$31)^2+(V27-$V$31)^2+(W27-$W$31)^2+(X27-$X$31)^2+(Y27-$Y$31)^2+(Z27-$Z$31)^2)^(0.5)</f>
        <v>23999.888555968337</v>
      </c>
      <c r="AB27" s="11">
        <f>1-(AA27/$AH$3)</f>
        <v>-1.1394449166429981</v>
      </c>
      <c r="AC27" s="7" t="str">
        <f>A27</f>
        <v>Szwecja</v>
      </c>
      <c r="AD27" s="12">
        <f t="shared" si="1"/>
        <v>-1.1394449166429981</v>
      </c>
      <c r="AE27" s="7">
        <f t="shared" si="0"/>
        <v>-1.1394449166429981</v>
      </c>
      <c r="AF27" s="7" t="s">
        <v>177</v>
      </c>
      <c r="AG27" s="7" t="s">
        <v>177</v>
      </c>
      <c r="AH27" s="7" t="s">
        <v>177</v>
      </c>
    </row>
    <row r="28" spans="1:34" x14ac:dyDescent="0.2">
      <c r="A28" s="7" t="str">
        <f>'dane po Vs'!A28</f>
        <v>Węgry</v>
      </c>
      <c r="B28" s="7">
        <f>'dane po Vs'!B28</f>
        <v>21</v>
      </c>
      <c r="C28" s="7">
        <f>'dane po Vs'!C28</f>
        <v>23.1</v>
      </c>
      <c r="D28" s="7">
        <f>'dane po Vs'!D28</f>
        <v>2</v>
      </c>
      <c r="E28" s="7">
        <f>'dane po Vs'!E28</f>
        <v>626</v>
      </c>
      <c r="F28" s="6">
        <f>'dane po Vs'!F28</f>
        <v>171.6</v>
      </c>
      <c r="G28" s="6">
        <f>'dane po Vs'!G28</f>
        <v>2.37</v>
      </c>
      <c r="H28" s="6">
        <f>'dane po Vs'!H28</f>
        <v>49.7</v>
      </c>
      <c r="I28" s="6">
        <f>'dane po Vs'!I28</f>
        <v>3.2</v>
      </c>
      <c r="J28" s="6">
        <f>'dane po Vs'!J28</f>
        <v>7.6</v>
      </c>
      <c r="K28" s="6">
        <f>'dane po Vs'!K28</f>
        <v>10.1</v>
      </c>
      <c r="L28" s="6">
        <f>'dane po Vs'!L28</f>
        <v>8.6999999999999993</v>
      </c>
      <c r="M28" s="6">
        <f>'dane po Vs'!M28</f>
        <v>0</v>
      </c>
      <c r="N28" s="6">
        <f>'dane po Vs'!N28</f>
        <v>402</v>
      </c>
      <c r="O28" s="7">
        <f>'dane po Vs'!O28</f>
        <v>15.5</v>
      </c>
      <c r="P28" s="7">
        <f>'dane po Vs'!P28</f>
        <v>85</v>
      </c>
      <c r="Q28" s="7">
        <f>'dane po Vs'!Q28</f>
        <v>2.4500000000000002</v>
      </c>
      <c r="R28" s="7">
        <f>'dane po Vs'!R28</f>
        <v>13616</v>
      </c>
      <c r="S28" s="7">
        <f>'dane po Vs'!S28</f>
        <v>0.71</v>
      </c>
      <c r="T28" s="7">
        <f>'dane po Vs'!T28</f>
        <v>2.61</v>
      </c>
      <c r="U28" s="7">
        <f>'dane po Vs'!U28</f>
        <v>70</v>
      </c>
      <c r="V28" s="7">
        <f>'dane po Vs'!V28</f>
        <v>2.5</v>
      </c>
      <c r="W28" s="7">
        <f>'dane po Vs'!W28</f>
        <v>0.18</v>
      </c>
      <c r="X28" s="6">
        <f>'dane po Vs'!X28</f>
        <v>28.2</v>
      </c>
      <c r="Y28" s="6">
        <f>'dane po Vs'!Y28</f>
        <v>33.5</v>
      </c>
      <c r="Z28" s="7">
        <f>'dane po Vs'!Z28</f>
        <v>9.8000000000000007</v>
      </c>
      <c r="AA28" s="11">
        <f>((B28-$B$31)^2+(C28-$C$31)^2+(D28-$D$31)^2+(E28-$E$31)^2+(F28-$F$31)^2+(G28-$G$31)^2+(H28-$H$31)^2+(I28-$I$31)^2+(J28-$J$31)^2+(K28-$K$31)^2+(L28-$L$31)^2+(M28-$M$31)^2+(N28-$N$31)^2+(O28-$O$31)^2+(P28-$P$31)^2+(Q28-$Q$31)^2+(R28-$R$31)^2+(S28-$S$31)^2+(T28-$T$31)^2+(U28-$U$31)^2+(V28-$V$31)^2+(W28-$W$31)^2+(X28-$X$31)^2+(Y28-$Y$31)^2+(Z28-$Z$31)^2)^(0.5)</f>
        <v>11430.200790992258</v>
      </c>
      <c r="AB28" s="11">
        <f>1-(AA28/$AH$3)</f>
        <v>-1.8933272188708772E-2</v>
      </c>
      <c r="AC28" s="7" t="str">
        <f>A28</f>
        <v>Węgry</v>
      </c>
      <c r="AD28" s="12">
        <f t="shared" si="1"/>
        <v>-1.8933272188708772E-2</v>
      </c>
      <c r="AE28" s="7">
        <f t="shared" si="0"/>
        <v>-1.8933272188708772E-2</v>
      </c>
      <c r="AF28" s="7" t="s">
        <v>177</v>
      </c>
      <c r="AG28" s="7" t="s">
        <v>177</v>
      </c>
      <c r="AH28" s="7" t="s">
        <v>177</v>
      </c>
    </row>
    <row r="29" spans="1:34" x14ac:dyDescent="0.2">
      <c r="A29" s="7" t="str">
        <f>'dane po Vs'!A29</f>
        <v>Wielka Brytania</v>
      </c>
      <c r="B29" s="7">
        <f>'dane po Vs'!B29</f>
        <v>9</v>
      </c>
      <c r="C29" s="7">
        <f>'dane po Vs'!C29</f>
        <v>12.9</v>
      </c>
      <c r="D29" s="7">
        <f>'dane po Vs'!D29</f>
        <v>1.6</v>
      </c>
      <c r="E29" s="7">
        <f>'dane po Vs'!E29</f>
        <v>0</v>
      </c>
      <c r="F29" s="6">
        <f>'dane po Vs'!F29</f>
        <v>159</v>
      </c>
      <c r="G29" s="6">
        <f>'dane po Vs'!G29</f>
        <v>3.25</v>
      </c>
      <c r="H29" s="6">
        <f>'dane po Vs'!H29</f>
        <v>42.9</v>
      </c>
      <c r="I29" s="6">
        <f>'dane po Vs'!I29</f>
        <v>6.9</v>
      </c>
      <c r="J29" s="6">
        <f>'dane po Vs'!J29</f>
        <v>2.2999999999999998</v>
      </c>
      <c r="K29" s="6">
        <f>'dane po Vs'!K29</f>
        <v>18.2</v>
      </c>
      <c r="L29" s="6">
        <f>'dane po Vs'!L29</f>
        <v>8.8000000000000007</v>
      </c>
      <c r="M29" s="6">
        <f>'dane po Vs'!M29</f>
        <v>-6</v>
      </c>
      <c r="N29" s="6">
        <f>'dane po Vs'!N29</f>
        <v>477</v>
      </c>
      <c r="O29" s="7">
        <f>'dane po Vs'!O29</f>
        <v>4.5999999999999996</v>
      </c>
      <c r="P29" s="7">
        <f>'dane po Vs'!P29</f>
        <v>110.7</v>
      </c>
      <c r="Q29" s="7">
        <f>'dane po Vs'!Q29</f>
        <v>3.41</v>
      </c>
      <c r="R29" s="7">
        <f>'dane po Vs'!R29</f>
        <v>4803</v>
      </c>
      <c r="S29" s="7">
        <f>'dane po Vs'!S29</f>
        <v>0.2</v>
      </c>
      <c r="T29" s="7">
        <f>'dane po Vs'!T29</f>
        <v>2.4500000000000002</v>
      </c>
      <c r="U29" s="7">
        <f>'dane po Vs'!U29</f>
        <v>106</v>
      </c>
      <c r="V29" s="7">
        <f>'dane po Vs'!V29</f>
        <v>25.69</v>
      </c>
      <c r="W29" s="7">
        <f>'dane po Vs'!W29</f>
        <v>0.13</v>
      </c>
      <c r="X29" s="6">
        <f>'dane po Vs'!X29</f>
        <v>21.2</v>
      </c>
      <c r="Y29" s="6">
        <f>'dane po Vs'!Y29</f>
        <v>24.1</v>
      </c>
      <c r="Z29" s="7">
        <f>'dane po Vs'!Z29</f>
        <v>9.8000000000000007</v>
      </c>
      <c r="AA29" s="11">
        <f>((B29-$B$31)^2+(C29-$C$31)^2+(D29-$D$31)^2+(E29-$E$31)^2+(F29-$F$31)^2+(G29-$G$31)^2+(H29-$H$31)^2+(I29-$I$31)^2+(J29-$J$31)^2+(K29-$K$31)^2+(L29-$L$31)^2+(M29-$M$31)^2+(N29-$N$31)^2+(O29-$O$31)^2+(P29-$P$31)^2+(Q29-$Q$31)^2+(R29-$R$31)^2+(S29-$S$31)^2+(T29-$T$31)^2+(U29-$U$31)^2+(V29-$V$31)^2+(W29-$W$31)^2+(X29-$X$31)^2+(Y29-$Y$31)^2+(Z29-$Z$31)^2)^(0.5)</f>
        <v>20228.358956126423</v>
      </c>
      <c r="AB29" s="11">
        <f>1-(AA29/$AH$3)</f>
        <v>-0.80323586252454593</v>
      </c>
      <c r="AC29" s="7" t="str">
        <f>A29</f>
        <v>Wielka Brytania</v>
      </c>
      <c r="AD29" s="12">
        <f t="shared" si="1"/>
        <v>-0.80323586252454593</v>
      </c>
      <c r="AE29" s="7">
        <f t="shared" si="0"/>
        <v>-0.80323586252454593</v>
      </c>
      <c r="AF29" s="7" t="s">
        <v>177</v>
      </c>
      <c r="AG29" s="7" t="s">
        <v>177</v>
      </c>
      <c r="AH29" s="7" t="s">
        <v>177</v>
      </c>
    </row>
    <row r="30" spans="1:34" x14ac:dyDescent="0.2">
      <c r="A30" s="7" t="str">
        <f>'dane po Vs'!A30</f>
        <v>Włochy</v>
      </c>
      <c r="B30" s="7">
        <f>'dane po Vs'!B30</f>
        <v>19</v>
      </c>
      <c r="C30" s="7">
        <f>'dane po Vs'!C30</f>
        <v>32.700000000000003</v>
      </c>
      <c r="D30" s="7">
        <f>'dane po Vs'!D30</f>
        <v>1.8</v>
      </c>
      <c r="E30" s="7">
        <f>'dane po Vs'!E30</f>
        <v>150</v>
      </c>
      <c r="F30" s="6">
        <f>'dane po Vs'!F30</f>
        <v>169.3</v>
      </c>
      <c r="G30" s="6">
        <f>'dane po Vs'!G30</f>
        <v>24.58</v>
      </c>
      <c r="H30" s="6">
        <f>'dane po Vs'!H30</f>
        <v>79.2</v>
      </c>
      <c r="I30" s="6">
        <f>'dane po Vs'!I30</f>
        <v>3</v>
      </c>
      <c r="J30" s="6">
        <f>'dane po Vs'!J30</f>
        <v>3.2</v>
      </c>
      <c r="K30" s="6">
        <f>'dane po Vs'!K30</f>
        <v>17.899999999999999</v>
      </c>
      <c r="L30" s="6">
        <f>'dane po Vs'!L30</f>
        <v>9.5</v>
      </c>
      <c r="M30" s="6">
        <f>'dane po Vs'!M30</f>
        <v>-2</v>
      </c>
      <c r="N30" s="6">
        <f>'dane po Vs'!N30</f>
        <v>504</v>
      </c>
      <c r="O30" s="7">
        <f>'dane po Vs'!O30</f>
        <v>15.4</v>
      </c>
      <c r="P30" s="7">
        <f>'dane po Vs'!P30</f>
        <v>64.599999999999994</v>
      </c>
      <c r="Q30" s="7">
        <f>'dane po Vs'!Q30</f>
        <v>9.3000000000000007</v>
      </c>
      <c r="R30" s="7">
        <f>'dane po Vs'!R30</f>
        <v>3120</v>
      </c>
      <c r="S30" s="7">
        <f>'dane po Vs'!S30</f>
        <v>0.17</v>
      </c>
      <c r="T30" s="7">
        <f>'dane po Vs'!T30</f>
        <v>3.49</v>
      </c>
      <c r="U30" s="7">
        <f>'dane po Vs'!U30</f>
        <v>98</v>
      </c>
      <c r="V30" s="7">
        <f>'dane po Vs'!V30</f>
        <v>29.63</v>
      </c>
      <c r="W30" s="7">
        <f>'dane po Vs'!W30</f>
        <v>0.19</v>
      </c>
      <c r="X30" s="6">
        <f>'dane po Vs'!X30</f>
        <v>35.299999999999997</v>
      </c>
      <c r="Y30" s="6">
        <f>'dane po Vs'!Y30</f>
        <v>29.9</v>
      </c>
      <c r="Z30" s="7">
        <f>'dane po Vs'!Z30</f>
        <v>9.8000000000000007</v>
      </c>
      <c r="AA30" s="11">
        <f>((B30-$B$31)^2+(C30-$C$31)^2+(D30-$D$31)^2+(E30-$E$31)^2+(F30-$F$31)^2+(G30-$G$31)^2+(H30-$H$31)^2+(I30-$I$31)^2+(J30-$J$31)^2+(K30-$K$31)^2+(L30-$L$31)^2+(M30-$M$31)^2+(N30-$N$31)^2+(O30-$O$31)^2+(P30-$P$31)^2+(Q30-$Q$31)^2+(R30-$R$31)^2+(S30-$S$31)^2+(T30-$T$31)^2+(U30-$U$31)^2+(V30-$V$31)^2+(W30-$W$31)^2+(X30-$X$31)^2+(Y30-$Y$31)^2+(Z30-$Z$31)^2)^(0.5)</f>
        <v>21910.950112169943</v>
      </c>
      <c r="AB30" s="11">
        <f>1-(AA30/$AH$3)</f>
        <v>-0.95322868799916938</v>
      </c>
      <c r="AC30" s="7" t="str">
        <f>A30</f>
        <v>Włochy</v>
      </c>
      <c r="AD30" s="12">
        <f t="shared" si="1"/>
        <v>-0.95322868799916938</v>
      </c>
      <c r="AE30" s="7">
        <f t="shared" si="0"/>
        <v>-0.95322868799916938</v>
      </c>
      <c r="AF30" s="7" t="s">
        <v>177</v>
      </c>
      <c r="AG30" s="7" t="s">
        <v>177</v>
      </c>
      <c r="AH30" s="7" t="s">
        <v>177</v>
      </c>
    </row>
    <row r="31" spans="1:34" x14ac:dyDescent="0.2">
      <c r="A31" s="7" t="s">
        <v>62</v>
      </c>
      <c r="B31" s="10">
        <f>MAX(B30:B30)</f>
        <v>19</v>
      </c>
      <c r="C31" s="10">
        <f t="shared" ref="C31:E31" si="2">MAX(C30:C30)</f>
        <v>32.700000000000003</v>
      </c>
      <c r="D31" s="10">
        <f t="shared" si="2"/>
        <v>1.8</v>
      </c>
      <c r="E31" s="10">
        <f t="shared" si="2"/>
        <v>150</v>
      </c>
      <c r="F31" s="19">
        <f>MIN(F3:F30)</f>
        <v>61.7</v>
      </c>
      <c r="G31" s="19">
        <f t="shared" ref="G31:N31" si="3">MIN(G3:G30)</f>
        <v>0</v>
      </c>
      <c r="H31" s="19">
        <f t="shared" si="3"/>
        <v>-2.2000000000000002</v>
      </c>
      <c r="I31" s="19">
        <f t="shared" si="3"/>
        <v>1.8</v>
      </c>
      <c r="J31" s="19">
        <f t="shared" si="3"/>
        <v>1.7</v>
      </c>
      <c r="K31" s="19">
        <f t="shared" si="3"/>
        <v>9</v>
      </c>
      <c r="L31" s="19">
        <f t="shared" si="3"/>
        <v>8.6999999999999993</v>
      </c>
      <c r="M31" s="19">
        <f t="shared" si="3"/>
        <v>-6</v>
      </c>
      <c r="N31" s="19">
        <f t="shared" si="3"/>
        <v>251</v>
      </c>
      <c r="O31" s="10">
        <f>MAX(O3:O30)</f>
        <v>51.1</v>
      </c>
      <c r="P31" s="10">
        <f t="shared" ref="P31:W31" si="4">MAX(P3:P30)</f>
        <v>230.9</v>
      </c>
      <c r="Q31" s="10">
        <f t="shared" si="4"/>
        <v>18.62</v>
      </c>
      <c r="R31" s="10">
        <f t="shared" si="4"/>
        <v>25023</v>
      </c>
      <c r="S31" s="10">
        <f t="shared" si="4"/>
        <v>1.17</v>
      </c>
      <c r="T31" s="10">
        <f t="shared" si="4"/>
        <v>3.97</v>
      </c>
      <c r="U31" s="10">
        <f t="shared" si="4"/>
        <v>136</v>
      </c>
      <c r="V31" s="10">
        <f t="shared" si="4"/>
        <v>82.65</v>
      </c>
      <c r="W31" s="10">
        <f t="shared" si="4"/>
        <v>0.41</v>
      </c>
      <c r="X31" s="19">
        <f>MIN(X3:X30)</f>
        <v>8</v>
      </c>
      <c r="Y31" s="19">
        <f>MIN(Y3:Y30)</f>
        <v>15</v>
      </c>
      <c r="Z31" s="10">
        <f t="shared" ref="Z31" si="5">MAX(Z3:Z30)</f>
        <v>490.6</v>
      </c>
      <c r="AA31" s="7" t="s">
        <v>177</v>
      </c>
      <c r="AB31" s="7" t="s">
        <v>177</v>
      </c>
      <c r="AC31" s="7" t="s">
        <v>177</v>
      </c>
      <c r="AD31" s="7" t="s">
        <v>177</v>
      </c>
      <c r="AE31" s="7" t="s">
        <v>177</v>
      </c>
      <c r="AF31" s="7" t="s">
        <v>177</v>
      </c>
      <c r="AG31" s="7" t="s">
        <v>177</v>
      </c>
      <c r="AH31" s="7" t="s">
        <v>177</v>
      </c>
    </row>
    <row r="33" spans="27:27" x14ac:dyDescent="0.2">
      <c r="AA33" s="12"/>
    </row>
    <row r="35" spans="27:27" x14ac:dyDescent="0.2">
      <c r="AA35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4"/>
  <sheetViews>
    <sheetView zoomScale="106" zoomScaleNormal="106" workbookViewId="0">
      <pane xSplit="1" ySplit="2" topLeftCell="M33" activePane="bottomRight" state="frozen"/>
      <selection pane="topRight" activeCell="B1" sqref="B1"/>
      <selection pane="bottomLeft" activeCell="A3" sqref="A3"/>
      <selection pane="bottomRight" activeCell="AB42" sqref="AB42"/>
    </sheetView>
  </sheetViews>
  <sheetFormatPr defaultRowHeight="12.75" x14ac:dyDescent="0.2"/>
  <cols>
    <col min="1" max="1" width="18.42578125" style="7" customWidth="1"/>
    <col min="2" max="5" width="9.140625" style="7"/>
    <col min="6" max="14" width="9.140625" style="6"/>
    <col min="15" max="23" width="9.140625" style="7"/>
    <col min="24" max="25" width="9.140625" style="6"/>
    <col min="26" max="16384" width="9.140625" style="7"/>
  </cols>
  <sheetData>
    <row r="1" spans="1:26" x14ac:dyDescent="0.2">
      <c r="B1" s="7" t="str">
        <f>wzorzec!B1</f>
        <v>X1</v>
      </c>
      <c r="C1" s="7" t="str">
        <f>wzorzec!C1</f>
        <v>X2</v>
      </c>
      <c r="D1" s="7" t="str">
        <f>wzorzec!D1</f>
        <v>X4</v>
      </c>
      <c r="E1" s="7" t="str">
        <f>wzorzec!E1</f>
        <v>X5</v>
      </c>
      <c r="F1" s="6" t="str">
        <f>wzorzec!F1</f>
        <v>X6</v>
      </c>
      <c r="G1" s="6" t="str">
        <f>wzorzec!G1</f>
        <v>X7</v>
      </c>
      <c r="H1" s="6" t="str">
        <f>wzorzec!H1</f>
        <v>X8</v>
      </c>
      <c r="I1" s="6" t="str">
        <f>wzorzec!I1</f>
        <v>X10</v>
      </c>
      <c r="J1" s="6" t="str">
        <f>wzorzec!J1</f>
        <v>X11</v>
      </c>
      <c r="K1" s="6" t="str">
        <f>wzorzec!K1</f>
        <v>X12</v>
      </c>
      <c r="L1" s="6" t="str">
        <f>wzorzec!L1</f>
        <v>X13</v>
      </c>
      <c r="M1" s="6" t="str">
        <f>wzorzec!M1</f>
        <v>X14</v>
      </c>
      <c r="N1" s="6" t="str">
        <f>wzorzec!N1</f>
        <v>X15</v>
      </c>
      <c r="O1" s="7" t="str">
        <f>wzorzec!O1</f>
        <v>X16</v>
      </c>
      <c r="P1" s="7" t="str">
        <f>wzorzec!P1</f>
        <v>X17</v>
      </c>
      <c r="Q1" s="7" t="str">
        <f>wzorzec!Q1</f>
        <v>X18</v>
      </c>
      <c r="R1" s="7" t="str">
        <f>wzorzec!R1</f>
        <v>X19</v>
      </c>
      <c r="S1" s="7" t="str">
        <f>wzorzec!S1</f>
        <v>X20</v>
      </c>
      <c r="T1" s="7" t="str">
        <f>wzorzec!T1</f>
        <v>X21</v>
      </c>
      <c r="U1" s="7" t="str">
        <f>wzorzec!U1</f>
        <v>X22</v>
      </c>
      <c r="V1" s="7" t="str">
        <f>wzorzec!V1</f>
        <v>X23</v>
      </c>
      <c r="W1" s="7" t="str">
        <f>wzorzec!W1</f>
        <v>X24</v>
      </c>
      <c r="X1" s="6" t="str">
        <f>wzorzec!X1</f>
        <v>X25</v>
      </c>
      <c r="Y1" s="6" t="str">
        <f>wzorzec!Y1</f>
        <v>X26</v>
      </c>
      <c r="Z1" s="7" t="str">
        <f>wzorzec!Z1</f>
        <v>X27</v>
      </c>
    </row>
    <row r="2" spans="1:26" x14ac:dyDescent="0.2">
      <c r="B2" s="7" t="str">
        <f>wzorzec!B2</f>
        <v>Chroniony obszar lądowy (% powierzchni państwa)</v>
      </c>
      <c r="C2" s="7" t="str">
        <f>wzorzec!C2</f>
        <v>Zalesienie (% powierzchni kraju)</v>
      </c>
      <c r="D2" s="7" t="str">
        <f>wzorzec!D2</f>
        <v>Akweny wodne (% powierzchni państwa)</v>
      </c>
      <c r="E2" s="7" t="str">
        <f>wzorzec!E2</f>
        <v>Indeks wydajnosci zasobów (rok 2000=100)</v>
      </c>
      <c r="F2" s="6" t="str">
        <f>wzorzec!F2</f>
        <v>Połowy w regionach rybackich (tys.ton)</v>
      </c>
      <c r="G2" s="6" t="str">
        <f>wzorzec!G2</f>
        <v>Erozja gleby przez wodę (% powierzchni kraju)</v>
      </c>
      <c r="H2" s="6" t="str">
        <f>wzorzec!H2</f>
        <v>Zależność energetyczna (%)</v>
      </c>
      <c r="I2" s="6" t="str">
        <f>wzorzec!I2</f>
        <v>Emisja tlenków siarki (kg/osoba)</v>
      </c>
      <c r="J2" s="6" t="str">
        <f>wzorzec!J2</f>
        <v>Emisja cząstek stałych (kg/osoba)</v>
      </c>
      <c r="K2" s="6" t="str">
        <f>wzorzec!K2</f>
        <v>Zanieczyszczenie hałasem (% ludności)</v>
      </c>
      <c r="L2" s="6" t="str">
        <f>wzorzec!L2</f>
        <v>Konsumpcja surowców (ton/osoba)</v>
      </c>
      <c r="M2" s="6" t="str">
        <f>wzorzec!M2</f>
        <v>Zużycie nawozów (kg/ha)</v>
      </c>
      <c r="N2" s="6" t="str">
        <f>wzorzec!N2</f>
        <v>Odpady komunalne (kg/osoba)</v>
      </c>
      <c r="O2" s="7" t="str">
        <f>wzorzec!O2</f>
        <v>Odnawialna energia elektryczna (%konsumpcji prądu)</v>
      </c>
      <c r="P2" s="7" t="str">
        <f>wzorzec!P2</f>
        <v>Krajowa konsumpcja biomasy (100 tys. ton ekwiwalentu oleju)</v>
      </c>
      <c r="Q2" s="7" t="str">
        <f>wzorzec!Q2</f>
        <v>Uprawy ekologiczne (% użytków rolnych)</v>
      </c>
      <c r="R2" s="7" t="str">
        <f>wzorzec!R2</f>
        <v>Odzysk odpadów (kg/osoba)</v>
      </c>
      <c r="S2" s="7" t="str">
        <f>wzorzec!S2</f>
        <v>Wydatki na ochronę środoiwska (% PKB)</v>
      </c>
      <c r="T2" s="7" t="str">
        <f>wzorzec!T2</f>
        <v>Dochody z podatków środoiwskowych (% PKB)</v>
      </c>
      <c r="U2" s="7" t="str">
        <f>wzorzec!U2</f>
        <v>Indeks eko-innowacyjnosci (śr krajów UE=100)</v>
      </c>
      <c r="V2" s="7" t="str">
        <f>wzorzec!V2</f>
        <v>Patenty związane z recyklingiem i surowcami wtórnymi  (liczba)</v>
      </c>
      <c r="W2" s="7" t="str">
        <f>wzorzec!W2</f>
        <v>Wydatki publiczne na badania i rozwój dotyczące środowiska (% PKB)</v>
      </c>
      <c r="X2" s="6" t="str">
        <f>wzorzec!X2</f>
        <v>Stopa bezrobocia ludzi młodych w wieku 15-24 lata, obliczona jako udział (%) w całkowitej populacji w tej samej grupie wiekowej</v>
      </c>
      <c r="Y2" s="6" t="str">
        <f>wzorzec!Y2</f>
        <v>Osoby zagrożone ubóstwem lub wykluczeniem społecznym</v>
      </c>
      <c r="Z2" s="7" t="str">
        <f>wzorzec!Z2</f>
        <v>Zatrudnienie w sektorze dóbr i usług środowiskowych (ekwiwalent pełnego czasu pracy ∙〖10〗^(-3); FTE)</v>
      </c>
    </row>
    <row r="3" spans="1:26" x14ac:dyDescent="0.2">
      <c r="A3" s="7" t="str">
        <f>'dane '!A3</f>
        <v>Austria</v>
      </c>
      <c r="B3" s="7">
        <f>wzorzec!B3</f>
        <v>15</v>
      </c>
      <c r="C3" s="7">
        <f>wzorzec!C3</f>
        <v>41</v>
      </c>
      <c r="D3" s="7">
        <f>wzorzec!D3</f>
        <v>1.7</v>
      </c>
      <c r="E3" s="7">
        <f>wzorzec!E3</f>
        <v>345</v>
      </c>
      <c r="F3" s="6">
        <f>wzorzec!F3</f>
        <v>127.2</v>
      </c>
      <c r="G3" s="6">
        <f>wzorzec!G3</f>
        <v>15.94</v>
      </c>
      <c r="H3" s="6">
        <f>wzorzec!H3</f>
        <v>64.400000000000006</v>
      </c>
      <c r="I3" s="6">
        <f>wzorzec!I3</f>
        <v>1.8</v>
      </c>
      <c r="J3" s="6">
        <f>wzorzec!J3</f>
        <v>3.8</v>
      </c>
      <c r="K3" s="6">
        <f>wzorzec!K3</f>
        <v>19.5</v>
      </c>
      <c r="L3" s="6">
        <f>wzorzec!L3</f>
        <v>20.9</v>
      </c>
      <c r="M3" s="6">
        <f>wzorzec!M3</f>
        <v>2</v>
      </c>
      <c r="N3" s="6">
        <f>wzorzec!N3</f>
        <v>579</v>
      </c>
      <c r="O3" s="7">
        <f>wzorzec!O3</f>
        <v>31.5</v>
      </c>
      <c r="P3" s="7">
        <f>wzorzec!P3</f>
        <v>29</v>
      </c>
      <c r="Q3" s="7">
        <f>wzorzec!Q3</f>
        <v>18.62</v>
      </c>
      <c r="R3" s="7">
        <f>wzorzec!R3</f>
        <v>6093</v>
      </c>
      <c r="S3" s="7">
        <f>wzorzec!S3</f>
        <v>0.28999999999999998</v>
      </c>
      <c r="T3" s="7">
        <f>wzorzec!T3</f>
        <v>2.4</v>
      </c>
      <c r="U3" s="7">
        <f>wzorzec!U3</f>
        <v>116</v>
      </c>
      <c r="V3" s="7">
        <f>wzorzec!V3</f>
        <v>8.75</v>
      </c>
      <c r="W3" s="7">
        <f>wzorzec!W3</f>
        <v>0.13</v>
      </c>
      <c r="X3" s="6">
        <f>wzorzec!X3</f>
        <v>9.4</v>
      </c>
      <c r="Y3" s="6">
        <f>wzorzec!Y3</f>
        <v>18.5</v>
      </c>
      <c r="Z3" s="7">
        <f>wzorzec!Z3</f>
        <v>180.7</v>
      </c>
    </row>
    <row r="4" spans="1:26" x14ac:dyDescent="0.2">
      <c r="A4" s="7" t="str">
        <f>'dane '!A4</f>
        <v>Belgia</v>
      </c>
      <c r="B4" s="7">
        <f>wzorzec!B4</f>
        <v>13</v>
      </c>
      <c r="C4" s="7">
        <f>wzorzec!C4</f>
        <v>24.3</v>
      </c>
      <c r="D4" s="7">
        <f>wzorzec!D4</f>
        <v>1.4</v>
      </c>
      <c r="E4" s="7">
        <f>wzorzec!E4</f>
        <v>0</v>
      </c>
      <c r="F4" s="6">
        <f>wzorzec!F4</f>
        <v>117.3</v>
      </c>
      <c r="G4" s="6">
        <f>wzorzec!G4</f>
        <v>0.41</v>
      </c>
      <c r="H4" s="6">
        <f>wzorzec!H4</f>
        <v>76.099999999999994</v>
      </c>
      <c r="I4" s="6">
        <f>wzorzec!I4</f>
        <v>4.3</v>
      </c>
      <c r="J4" s="6">
        <f>wzorzec!J4</f>
        <v>3.6</v>
      </c>
      <c r="K4" s="6">
        <f>wzorzec!K4</f>
        <v>17.399999999999999</v>
      </c>
      <c r="L4" s="6">
        <f>wzorzec!L4</f>
        <v>14.1</v>
      </c>
      <c r="M4" s="6">
        <f>wzorzec!M4</f>
        <v>6</v>
      </c>
      <c r="N4" s="6">
        <f>wzorzec!N4</f>
        <v>445</v>
      </c>
      <c r="O4" s="7">
        <f>wzorzec!O4</f>
        <v>7.2</v>
      </c>
      <c r="P4" s="7">
        <f>wzorzec!P4</f>
        <v>11.3</v>
      </c>
      <c r="Q4" s="7">
        <f>wzorzec!Q4</f>
        <v>4.4800000000000004</v>
      </c>
      <c r="R4" s="7">
        <f>wzorzec!R4</f>
        <v>513</v>
      </c>
      <c r="S4" s="7">
        <f>wzorzec!S4</f>
        <v>0.28999999999999998</v>
      </c>
      <c r="T4" s="7">
        <f>wzorzec!T4</f>
        <v>2.15</v>
      </c>
      <c r="U4" s="7">
        <f>wzorzec!U4</f>
        <v>112</v>
      </c>
      <c r="V4" s="7">
        <f>wzorzec!V4</f>
        <v>6.87</v>
      </c>
      <c r="W4" s="7">
        <f>wzorzec!W4</f>
        <v>0.19</v>
      </c>
      <c r="X4" s="6">
        <f>wzorzec!X4</f>
        <v>19.8</v>
      </c>
      <c r="Y4" s="6">
        <f>wzorzec!Y4</f>
        <v>21.6</v>
      </c>
      <c r="Z4" s="7">
        <f>wzorzec!Z4</f>
        <v>93.3</v>
      </c>
    </row>
    <row r="5" spans="1:26" x14ac:dyDescent="0.2">
      <c r="A5" s="7" t="str">
        <f>'dane '!A5</f>
        <v>Bułgaria</v>
      </c>
      <c r="B5" s="7">
        <f>wzorzec!B5</f>
        <v>34</v>
      </c>
      <c r="C5" s="7">
        <f>wzorzec!C5</f>
        <v>38.1</v>
      </c>
      <c r="D5" s="7">
        <f>wzorzec!D5</f>
        <v>1</v>
      </c>
      <c r="E5" s="7">
        <f>wzorzec!E5</f>
        <v>24</v>
      </c>
      <c r="F5" s="6">
        <f>wzorzec!F5</f>
        <v>125.4</v>
      </c>
      <c r="G5" s="6">
        <f>wzorzec!G5</f>
        <v>2.86</v>
      </c>
      <c r="H5" s="6">
        <f>wzorzec!H5</f>
        <v>36.1</v>
      </c>
      <c r="I5" s="6">
        <f>wzorzec!I5</f>
        <v>45.2</v>
      </c>
      <c r="J5" s="6">
        <f>wzorzec!J5</f>
        <v>6.5</v>
      </c>
      <c r="K5" s="6">
        <f>wzorzec!K5</f>
        <v>12</v>
      </c>
      <c r="L5" s="6">
        <f>wzorzec!L5</f>
        <v>17.600000000000001</v>
      </c>
      <c r="M5" s="6">
        <f>wzorzec!M5</f>
        <v>-4</v>
      </c>
      <c r="N5" s="6">
        <f>wzorzec!N5</f>
        <v>460</v>
      </c>
      <c r="O5" s="7">
        <f>wzorzec!O5</f>
        <v>16</v>
      </c>
      <c r="P5" s="7">
        <f>wzorzec!P5</f>
        <v>32.700000000000003</v>
      </c>
      <c r="Q5" s="7">
        <f>wzorzec!Q5</f>
        <v>0.76</v>
      </c>
      <c r="R5" s="7">
        <f>wzorzec!R5</f>
        <v>2671</v>
      </c>
      <c r="S5" s="7">
        <f>wzorzec!S5</f>
        <v>0.61</v>
      </c>
      <c r="T5" s="7">
        <f>wzorzec!T5</f>
        <v>2.67</v>
      </c>
      <c r="U5" s="7">
        <f>wzorzec!U5</f>
        <v>55</v>
      </c>
      <c r="V5" s="7">
        <f>wzorzec!V5</f>
        <v>0.5</v>
      </c>
      <c r="W5" s="7">
        <f>wzorzec!W5</f>
        <v>0.18</v>
      </c>
      <c r="X5" s="6">
        <f>wzorzec!X5</f>
        <v>28.1</v>
      </c>
      <c r="Y5" s="6">
        <f>wzorzec!Y5</f>
        <v>49.3</v>
      </c>
      <c r="Z5" s="7">
        <f>wzorzec!Z5</f>
        <v>29.1</v>
      </c>
    </row>
    <row r="6" spans="1:26" x14ac:dyDescent="0.2">
      <c r="A6" s="7" t="str">
        <f>'dane '!A6</f>
        <v>Chorwacja</v>
      </c>
      <c r="B6" s="7">
        <f>wzorzec!B6</f>
        <v>37</v>
      </c>
      <c r="C6" s="7">
        <f>wzorzec!C6</f>
        <v>4.3</v>
      </c>
      <c r="D6" s="7">
        <f>wzorzec!D6</f>
        <v>0.5</v>
      </c>
      <c r="E6" s="7">
        <f>wzorzec!E6</f>
        <v>461</v>
      </c>
      <c r="F6" s="6">
        <f>wzorzec!F6</f>
        <v>104</v>
      </c>
      <c r="G6" s="6">
        <f>wzorzec!G6</f>
        <v>6.89</v>
      </c>
      <c r="H6" s="6">
        <f>wzorzec!H6</f>
        <v>49</v>
      </c>
      <c r="I6" s="6">
        <f>wzorzec!I6</f>
        <v>6</v>
      </c>
      <c r="J6" s="6">
        <f>wzorzec!J6</f>
        <v>7.7</v>
      </c>
      <c r="K6" s="6">
        <f>wzorzec!K6</f>
        <v>10.1</v>
      </c>
      <c r="L6" s="6">
        <f>wzorzec!L6</f>
        <v>9.4</v>
      </c>
      <c r="M6" s="6">
        <f>wzorzec!M6</f>
        <v>7</v>
      </c>
      <c r="N6" s="6">
        <f>wzorzec!N6</f>
        <v>391</v>
      </c>
      <c r="O6" s="7">
        <f>wzorzec!O6</f>
        <v>26.8</v>
      </c>
      <c r="P6" s="7">
        <f>wzorzec!P6</f>
        <v>32.6</v>
      </c>
      <c r="Q6" s="7">
        <f>wzorzec!Q6</f>
        <v>2.4</v>
      </c>
      <c r="R6" s="7">
        <f>wzorzec!R6</f>
        <v>3368</v>
      </c>
      <c r="S6" s="7">
        <f>wzorzec!S6</f>
        <v>0.5</v>
      </c>
      <c r="T6" s="7">
        <f>wzorzec!T6</f>
        <v>2.56</v>
      </c>
      <c r="U6" s="7">
        <f>wzorzec!U6</f>
        <v>41</v>
      </c>
      <c r="V6" s="7">
        <f>wzorzec!V6</f>
        <v>0.25</v>
      </c>
      <c r="W6" s="7">
        <f>wzorzec!W6</f>
        <v>0.21</v>
      </c>
      <c r="X6" s="6">
        <f>wzorzec!X6</f>
        <v>42.2</v>
      </c>
      <c r="Y6" s="6">
        <f>wzorzec!Y6</f>
        <v>32.6</v>
      </c>
      <c r="Z6" s="7">
        <f>wzorzec!Z6</f>
        <v>9.8000000000000007</v>
      </c>
    </row>
    <row r="7" spans="1:26" x14ac:dyDescent="0.2">
      <c r="A7" s="7" t="str">
        <f>'dane '!A7</f>
        <v>Cypr</v>
      </c>
      <c r="B7" s="7">
        <f>wzorzec!B7</f>
        <v>28</v>
      </c>
      <c r="C7" s="7">
        <f>wzorzec!C7</f>
        <v>20.2</v>
      </c>
      <c r="D7" s="7">
        <f>wzorzec!D7</f>
        <v>0.5</v>
      </c>
      <c r="E7" s="7">
        <f>wzorzec!E7</f>
        <v>196</v>
      </c>
      <c r="F7" s="6">
        <f>wzorzec!F7</f>
        <v>133.1</v>
      </c>
      <c r="G7" s="6">
        <f>wzorzec!G7</f>
        <v>6.18</v>
      </c>
      <c r="H7" s="6">
        <f>wzorzec!H7</f>
        <v>97</v>
      </c>
      <c r="I7" s="6">
        <f>wzorzec!I7</f>
        <v>18.8</v>
      </c>
      <c r="J7" s="6">
        <f>wzorzec!J7</f>
        <v>2.6</v>
      </c>
      <c r="K7" s="6">
        <f>wzorzec!K7</f>
        <v>25.7</v>
      </c>
      <c r="L7" s="6">
        <f>wzorzec!L7</f>
        <v>19.2</v>
      </c>
      <c r="M7" s="6">
        <f>wzorzec!M7</f>
        <v>30</v>
      </c>
      <c r="N7" s="6">
        <f>wzorzec!N7</f>
        <v>657</v>
      </c>
      <c r="O7" s="7">
        <f>wzorzec!O7</f>
        <v>6.8</v>
      </c>
      <c r="P7" s="7">
        <f>wzorzec!P7</f>
        <v>230.9</v>
      </c>
      <c r="Q7" s="7">
        <f>wzorzec!Q7</f>
        <v>3.38</v>
      </c>
      <c r="R7" s="7">
        <f>wzorzec!R7</f>
        <v>6496</v>
      </c>
      <c r="S7" s="7">
        <f>wzorzec!S7</f>
        <v>0.17</v>
      </c>
      <c r="T7" s="7">
        <f>wzorzec!T7</f>
        <v>2.58</v>
      </c>
      <c r="U7" s="7">
        <f>wzorzec!U7</f>
        <v>65</v>
      </c>
      <c r="V7" s="7">
        <f>wzorzec!V7</f>
        <v>0</v>
      </c>
      <c r="W7" s="7">
        <f>wzorzec!W7</f>
        <v>7.0000000000000007E-2</v>
      </c>
      <c r="X7" s="6">
        <f>wzorzec!X7</f>
        <v>27.7</v>
      </c>
      <c r="Y7" s="6">
        <f>wzorzec!Y7</f>
        <v>27.1</v>
      </c>
      <c r="Z7" s="7">
        <f>wzorzec!Z7</f>
        <v>9.8000000000000007</v>
      </c>
    </row>
    <row r="8" spans="1:26" x14ac:dyDescent="0.2">
      <c r="A8" s="7" t="str">
        <f>'dane '!A8</f>
        <v>Czechy</v>
      </c>
      <c r="B8" s="7">
        <f>wzorzec!B8</f>
        <v>14</v>
      </c>
      <c r="C8" s="7">
        <f>wzorzec!C8</f>
        <v>37.700000000000003</v>
      </c>
      <c r="D8" s="7">
        <f>wzorzec!D8</f>
        <v>1.4</v>
      </c>
      <c r="E8" s="7">
        <f>wzorzec!E8</f>
        <v>8</v>
      </c>
      <c r="F8" s="6">
        <f>wzorzec!F8</f>
        <v>157.5</v>
      </c>
      <c r="G8" s="6">
        <f>wzorzec!G8</f>
        <v>1.26</v>
      </c>
      <c r="H8" s="6">
        <f>wzorzec!H8</f>
        <v>25.4</v>
      </c>
      <c r="I8" s="6">
        <f>wzorzec!I8</f>
        <v>14.7</v>
      </c>
      <c r="J8" s="6">
        <f>wzorzec!J8</f>
        <v>3.6</v>
      </c>
      <c r="K8" s="6">
        <f>wzorzec!K8</f>
        <v>14.3</v>
      </c>
      <c r="L8" s="6">
        <f>wzorzec!L8</f>
        <v>15</v>
      </c>
      <c r="M8" s="6">
        <f>wzorzec!M8</f>
        <v>-1</v>
      </c>
      <c r="N8" s="6">
        <f>wzorzec!N8</f>
        <v>308</v>
      </c>
      <c r="O8" s="7">
        <f>wzorzec!O8</f>
        <v>12.8</v>
      </c>
      <c r="P8" s="7">
        <f>wzorzec!P8</f>
        <v>8.1999999999999993</v>
      </c>
      <c r="Q8" s="7">
        <f>wzorzec!Q8</f>
        <v>13.29</v>
      </c>
      <c r="R8" s="7">
        <f>wzorzec!R8</f>
        <v>18557</v>
      </c>
      <c r="S8" s="7">
        <f>wzorzec!S8</f>
        <v>0.86</v>
      </c>
      <c r="T8" s="7">
        <f>wzorzec!T8</f>
        <v>2.23</v>
      </c>
      <c r="U8" s="7">
        <f>wzorzec!U8</f>
        <v>81</v>
      </c>
      <c r="V8" s="7">
        <f>wzorzec!V8</f>
        <v>9.9499999999999993</v>
      </c>
      <c r="W8" s="7">
        <f>wzorzec!W8</f>
        <v>0.33</v>
      </c>
      <c r="X8" s="6">
        <f>wzorzec!X8</f>
        <v>19.5</v>
      </c>
      <c r="Y8" s="6">
        <f>wzorzec!Y8</f>
        <v>15.4</v>
      </c>
      <c r="Z8" s="7">
        <f>wzorzec!Z8</f>
        <v>96.9</v>
      </c>
    </row>
    <row r="9" spans="1:26" x14ac:dyDescent="0.2">
      <c r="A9" s="7" t="str">
        <f>'dane '!A9</f>
        <v>Dania</v>
      </c>
      <c r="B9" s="7">
        <f>wzorzec!B9</f>
        <v>8</v>
      </c>
      <c r="C9" s="7">
        <f>wzorzec!C9</f>
        <v>17.600000000000001</v>
      </c>
      <c r="D9" s="7">
        <f>wzorzec!D9</f>
        <v>1.4</v>
      </c>
      <c r="E9" s="7">
        <f>wzorzec!E9</f>
        <v>0</v>
      </c>
      <c r="F9" s="6">
        <f>wzorzec!F9</f>
        <v>115</v>
      </c>
      <c r="G9" s="6">
        <f>wzorzec!G9</f>
        <v>0</v>
      </c>
      <c r="H9" s="6">
        <f>wzorzec!H9</f>
        <v>-2.2000000000000002</v>
      </c>
      <c r="I9" s="6">
        <f>wzorzec!I9</f>
        <v>2.2999999999999998</v>
      </c>
      <c r="J9" s="6">
        <f>wzorzec!J9</f>
        <v>5.8</v>
      </c>
      <c r="K9" s="6">
        <f>wzorzec!K9</f>
        <v>17.100000000000001</v>
      </c>
      <c r="L9" s="6">
        <f>wzorzec!L9</f>
        <v>23.3</v>
      </c>
      <c r="M9" s="6">
        <f>wzorzec!M9</f>
        <v>7</v>
      </c>
      <c r="N9" s="6">
        <f>wzorzec!N9</f>
        <v>791</v>
      </c>
      <c r="O9" s="7">
        <f>wzorzec!O9</f>
        <v>25.7</v>
      </c>
      <c r="P9" s="7">
        <f>wzorzec!P9</f>
        <v>3.6</v>
      </c>
      <c r="Q9" s="7">
        <f>wzorzec!Q9</f>
        <v>7.31</v>
      </c>
      <c r="R9" s="7">
        <f>wzorzec!R9</f>
        <v>1314</v>
      </c>
      <c r="S9" s="7">
        <f>wzorzec!S9</f>
        <v>0.17</v>
      </c>
      <c r="T9" s="7">
        <f>wzorzec!T9</f>
        <v>3.97</v>
      </c>
      <c r="U9" s="7">
        <f>wzorzec!U9</f>
        <v>135</v>
      </c>
      <c r="V9" s="7">
        <f>wzorzec!V9</f>
        <v>3.39</v>
      </c>
      <c r="W9" s="7">
        <f>wzorzec!W9</f>
        <v>7.0000000000000007E-2</v>
      </c>
      <c r="X9" s="6">
        <f>wzorzec!X9</f>
        <v>14.1</v>
      </c>
      <c r="Y9" s="6">
        <f>wzorzec!Y9</f>
        <v>17.5</v>
      </c>
      <c r="Z9" s="7">
        <f>wzorzec!Z9</f>
        <v>66.400000000000006</v>
      </c>
    </row>
    <row r="10" spans="1:26" x14ac:dyDescent="0.2">
      <c r="A10" s="7" t="str">
        <f>'dane '!A10</f>
        <v>Estonia</v>
      </c>
      <c r="B10" s="7">
        <f>wzorzec!B10</f>
        <v>18</v>
      </c>
      <c r="C10" s="7">
        <f>wzorzec!C10</f>
        <v>54.9</v>
      </c>
      <c r="D10" s="7">
        <f>wzorzec!D10</f>
        <v>4.8</v>
      </c>
      <c r="E10" s="7">
        <f>wzorzec!E10</f>
        <v>205</v>
      </c>
      <c r="F10" s="6">
        <f>wzorzec!F10</f>
        <v>99.4</v>
      </c>
      <c r="G10" s="6">
        <f>wzorzec!G10</f>
        <v>0</v>
      </c>
      <c r="H10" s="6">
        <f>wzorzec!H10</f>
        <v>17</v>
      </c>
      <c r="I10" s="6">
        <f>wzorzec!I10</f>
        <v>30.7</v>
      </c>
      <c r="J10" s="6">
        <f>wzorzec!J10</f>
        <v>9.8000000000000007</v>
      </c>
      <c r="K10" s="6">
        <f>wzorzec!K10</f>
        <v>12.8</v>
      </c>
      <c r="L10" s="6">
        <f>wzorzec!L10</f>
        <v>26.9</v>
      </c>
      <c r="M10" s="6">
        <f>wzorzec!M10</f>
        <v>-6</v>
      </c>
      <c r="N10" s="6">
        <f>wzorzec!N10</f>
        <v>280</v>
      </c>
      <c r="O10" s="7">
        <f>wzorzec!O10</f>
        <v>25.8</v>
      </c>
      <c r="P10" s="7">
        <f>wzorzec!P10</f>
        <v>14</v>
      </c>
      <c r="Q10" s="7">
        <f>wzorzec!Q10</f>
        <v>14.86</v>
      </c>
      <c r="R10" s="7">
        <f>wzorzec!R10</f>
        <v>1527</v>
      </c>
      <c r="S10" s="7">
        <f>wzorzec!S10</f>
        <v>0.47</v>
      </c>
      <c r="T10" s="7">
        <f>wzorzec!T10</f>
        <v>2.73</v>
      </c>
      <c r="U10" s="7">
        <f>wzorzec!U10</f>
        <v>63</v>
      </c>
      <c r="V10" s="7">
        <f>wzorzec!V10</f>
        <v>0.38</v>
      </c>
      <c r="W10" s="7">
        <f>wzorzec!W10</f>
        <v>0.2</v>
      </c>
      <c r="X10" s="6">
        <f>wzorzec!X10</f>
        <v>20.9</v>
      </c>
      <c r="Y10" s="6">
        <f>wzorzec!Y10</f>
        <v>23.4</v>
      </c>
      <c r="Z10" s="7">
        <f>wzorzec!Z10</f>
        <v>9.8000000000000007</v>
      </c>
    </row>
    <row r="11" spans="1:26" x14ac:dyDescent="0.2">
      <c r="A11" s="7" t="str">
        <f>'dane '!A11</f>
        <v>Finlandia</v>
      </c>
      <c r="B11" s="7">
        <f>wzorzec!B11</f>
        <v>14</v>
      </c>
      <c r="C11" s="7">
        <f>wzorzec!C11</f>
        <v>68</v>
      </c>
      <c r="D11" s="7">
        <f>wzorzec!D11</f>
        <v>10.1</v>
      </c>
      <c r="E11" s="7">
        <f>wzorzec!E11</f>
        <v>0</v>
      </c>
      <c r="F11" s="6">
        <f>wzorzec!F11</f>
        <v>116.6</v>
      </c>
      <c r="G11" s="6">
        <f>wzorzec!G11</f>
        <v>0</v>
      </c>
      <c r="H11" s="6">
        <f>wzorzec!H11</f>
        <v>46.3</v>
      </c>
      <c r="I11" s="6">
        <f>wzorzec!I11</f>
        <v>9.5</v>
      </c>
      <c r="J11" s="6">
        <f>wzorzec!J11</f>
        <v>8.8000000000000007</v>
      </c>
      <c r="K11" s="6">
        <f>wzorzec!K11</f>
        <v>14.2</v>
      </c>
      <c r="L11" s="6">
        <f>wzorzec!L11</f>
        <v>33.1</v>
      </c>
      <c r="M11" s="6">
        <f>wzorzec!M11</f>
        <v>4</v>
      </c>
      <c r="N11" s="6">
        <f>wzorzec!N11</f>
        <v>506</v>
      </c>
      <c r="O11" s="7">
        <f>wzorzec!O11</f>
        <v>34.4</v>
      </c>
      <c r="P11" s="7">
        <f>wzorzec!P11</f>
        <v>76.900000000000006</v>
      </c>
      <c r="Q11" s="7">
        <f>wzorzec!Q11</f>
        <v>8.65</v>
      </c>
      <c r="R11" s="7">
        <f>wzorzec!R11</f>
        <v>2504</v>
      </c>
      <c r="S11" s="7">
        <f>wzorzec!S11</f>
        <v>0.44</v>
      </c>
      <c r="T11" s="7">
        <f>wzorzec!T11</f>
        <v>2.98</v>
      </c>
      <c r="U11" s="7">
        <f>wzorzec!U11</f>
        <v>136</v>
      </c>
      <c r="V11" s="7">
        <f>wzorzec!V11</f>
        <v>10.11</v>
      </c>
      <c r="W11" s="7">
        <f>wzorzec!W11</f>
        <v>0.31</v>
      </c>
      <c r="X11" s="6">
        <f>wzorzec!X11</f>
        <v>19</v>
      </c>
      <c r="Y11" s="6">
        <f>wzorzec!Y11</f>
        <v>17.2</v>
      </c>
      <c r="Z11" s="7">
        <f>wzorzec!Z11</f>
        <v>9.8000000000000007</v>
      </c>
    </row>
    <row r="12" spans="1:26" x14ac:dyDescent="0.2">
      <c r="A12" s="7" t="str">
        <f>'dane '!A12</f>
        <v>Francja</v>
      </c>
      <c r="B12" s="7">
        <f>wzorzec!B12</f>
        <v>13</v>
      </c>
      <c r="C12" s="7">
        <f>wzorzec!C12</f>
        <v>30.1</v>
      </c>
      <c r="D12" s="7">
        <f>wzorzec!D12</f>
        <v>1.3</v>
      </c>
      <c r="E12" s="7">
        <f>wzorzec!E12</f>
        <v>758</v>
      </c>
      <c r="F12" s="6">
        <f>wzorzec!F12</f>
        <v>130.69999999999999</v>
      </c>
      <c r="G12" s="6">
        <f>wzorzec!G12</f>
        <v>3.37</v>
      </c>
      <c r="H12" s="6">
        <f>wzorzec!H12</f>
        <v>48.1</v>
      </c>
      <c r="I12" s="6">
        <f>wzorzec!I12</f>
        <v>3.5</v>
      </c>
      <c r="J12" s="6">
        <f>wzorzec!J12</f>
        <v>4.4000000000000004</v>
      </c>
      <c r="K12" s="6">
        <f>wzorzec!K12</f>
        <v>17</v>
      </c>
      <c r="L12" s="6">
        <f>wzorzec!L12</f>
        <v>12</v>
      </c>
      <c r="M12" s="6">
        <f>wzorzec!M12</f>
        <v>1</v>
      </c>
      <c r="N12" s="6">
        <f>wzorzec!N12</f>
        <v>527</v>
      </c>
      <c r="O12" s="7">
        <f>wzorzec!O12</f>
        <v>13.4</v>
      </c>
      <c r="P12" s="7">
        <f>wzorzec!P12</f>
        <v>141.5</v>
      </c>
      <c r="Q12" s="7">
        <f>wzorzec!Q12</f>
        <v>3.55</v>
      </c>
      <c r="R12" s="7">
        <f>wzorzec!R12</f>
        <v>6026</v>
      </c>
      <c r="S12" s="7">
        <f>wzorzec!S12</f>
        <v>0.17</v>
      </c>
      <c r="T12" s="7">
        <f>wzorzec!T12</f>
        <v>1.96</v>
      </c>
      <c r="U12" s="7">
        <f>wzorzec!U12</f>
        <v>100</v>
      </c>
      <c r="V12" s="7">
        <f>wzorzec!V12</f>
        <v>55.94</v>
      </c>
      <c r="W12" s="7">
        <f>wzorzec!W12</f>
        <v>0.28999999999999998</v>
      </c>
      <c r="X12" s="6">
        <f>wzorzec!X12</f>
        <v>24.4</v>
      </c>
      <c r="Y12" s="6">
        <f>wzorzec!Y12</f>
        <v>19.100000000000001</v>
      </c>
      <c r="Z12" s="7">
        <f>wzorzec!Z12</f>
        <v>442.3</v>
      </c>
    </row>
    <row r="13" spans="1:26" x14ac:dyDescent="0.2">
      <c r="A13" s="7" t="str">
        <f>'dane '!A13</f>
        <v>Grecja</v>
      </c>
      <c r="B13" s="7">
        <f>wzorzec!B13</f>
        <v>27</v>
      </c>
      <c r="C13" s="7">
        <f>wzorzec!C13</f>
        <v>30.1</v>
      </c>
      <c r="D13" s="7">
        <f>wzorzec!D13</f>
        <v>1.3</v>
      </c>
      <c r="E13" s="7">
        <f>wzorzec!E13</f>
        <v>276</v>
      </c>
      <c r="F13" s="6">
        <f>wzorzec!F13</f>
        <v>105.7</v>
      </c>
      <c r="G13" s="6">
        <f>wzorzec!G13</f>
        <v>9.7200000000000006</v>
      </c>
      <c r="H13" s="6">
        <f>wzorzec!H13</f>
        <v>66.400000000000006</v>
      </c>
      <c r="I13" s="6">
        <f>wzorzec!I13</f>
        <v>13.7</v>
      </c>
      <c r="J13" s="6">
        <f>wzorzec!J13</f>
        <v>7.5</v>
      </c>
      <c r="K13" s="6">
        <f>wzorzec!K13</f>
        <v>25.1</v>
      </c>
      <c r="L13" s="6">
        <f>wzorzec!L13</f>
        <v>13.2</v>
      </c>
      <c r="M13" s="6">
        <f>wzorzec!M13</f>
        <v>-1</v>
      </c>
      <c r="N13" s="6">
        <f>wzorzec!N13</f>
        <v>495</v>
      </c>
      <c r="O13" s="7">
        <f>wzorzec!O13</f>
        <v>13.5</v>
      </c>
      <c r="P13" s="7">
        <f>wzorzec!P13</f>
        <v>12.9</v>
      </c>
      <c r="Q13" s="7">
        <f>wzorzec!Q13</f>
        <v>9.01</v>
      </c>
      <c r="R13" s="7">
        <f>wzorzec!R13</f>
        <v>495</v>
      </c>
      <c r="S13" s="7">
        <f>wzorzec!S13</f>
        <v>0.17</v>
      </c>
      <c r="T13" s="7">
        <f>wzorzec!T13</f>
        <v>3.28</v>
      </c>
      <c r="U13" s="7">
        <f>wzorzec!U13</f>
        <v>69</v>
      </c>
      <c r="V13" s="7">
        <f>wzorzec!V13</f>
        <v>0</v>
      </c>
      <c r="W13" s="7">
        <f>wzorzec!W13</f>
        <v>0.17</v>
      </c>
      <c r="X13" s="6">
        <f>wzorzec!X13</f>
        <v>55.3</v>
      </c>
      <c r="Y13" s="6">
        <f>wzorzec!Y13</f>
        <v>34.6</v>
      </c>
      <c r="Z13" s="7">
        <f>wzorzec!Z13</f>
        <v>9.8000000000000007</v>
      </c>
    </row>
    <row r="14" spans="1:26" x14ac:dyDescent="0.2">
      <c r="A14" s="7" t="str">
        <f>'dane '!A14</f>
        <v>Hiszpania</v>
      </c>
      <c r="B14" s="7">
        <f>wzorzec!B14</f>
        <v>27</v>
      </c>
      <c r="C14" s="7">
        <f>wzorzec!C14</f>
        <v>27.9</v>
      </c>
      <c r="D14" s="7">
        <f>wzorzec!D14</f>
        <v>0.9</v>
      </c>
      <c r="E14" s="7">
        <f>wzorzec!E14</f>
        <v>61</v>
      </c>
      <c r="F14" s="6">
        <f>wzorzec!F14</f>
        <v>199.7</v>
      </c>
      <c r="G14" s="6">
        <f>wzorzec!G14</f>
        <v>8.42</v>
      </c>
      <c r="H14" s="6">
        <f>wzorzec!H14</f>
        <v>73.099999999999994</v>
      </c>
      <c r="I14" s="6">
        <f>wzorzec!I14</f>
        <v>8.8000000000000007</v>
      </c>
      <c r="J14" s="6">
        <f>wzorzec!J14</f>
        <v>3.8</v>
      </c>
      <c r="K14" s="6">
        <f>wzorzec!K14</f>
        <v>15</v>
      </c>
      <c r="L14" s="6">
        <f>wzorzec!L14</f>
        <v>8.8000000000000007</v>
      </c>
      <c r="M14" s="6">
        <f>wzorzec!M14</f>
        <v>2</v>
      </c>
      <c r="N14" s="6">
        <f>wzorzec!N14</f>
        <v>468</v>
      </c>
      <c r="O14" s="7">
        <f>wzorzec!O14</f>
        <v>14.3</v>
      </c>
      <c r="P14" s="7">
        <f>wzorzec!P14</f>
        <v>124</v>
      </c>
      <c r="Q14" s="7">
        <f>wzorzec!Q14</f>
        <v>7.49</v>
      </c>
      <c r="R14" s="7">
        <f>wzorzec!R14</f>
        <v>3369</v>
      </c>
      <c r="S14" s="7">
        <f>wzorzec!S14</f>
        <v>0.23</v>
      </c>
      <c r="T14" s="7">
        <f>wzorzec!T14</f>
        <v>1.57</v>
      </c>
      <c r="U14" s="7">
        <f>wzorzec!U14</f>
        <v>125</v>
      </c>
      <c r="V14" s="7">
        <f>wzorzec!V14</f>
        <v>17.84</v>
      </c>
      <c r="W14" s="7">
        <f>wzorzec!W14</f>
        <v>0.25</v>
      </c>
      <c r="X14" s="6">
        <f>wzorzec!X14</f>
        <v>52.9</v>
      </c>
      <c r="Y14" s="6">
        <f>wzorzec!Y14</f>
        <v>27.2</v>
      </c>
      <c r="Z14" s="7">
        <f>wzorzec!Z14</f>
        <v>9.8000000000000007</v>
      </c>
    </row>
    <row r="15" spans="1:26" x14ac:dyDescent="0.2">
      <c r="A15" s="7" t="str">
        <f>'dane '!A15</f>
        <v>Holandia</v>
      </c>
      <c r="B15" s="7">
        <f>wzorzec!B15</f>
        <v>13</v>
      </c>
      <c r="C15" s="7">
        <f>wzorzec!C15</f>
        <v>12.1</v>
      </c>
      <c r="D15" s="7">
        <f>wzorzec!D15</f>
        <v>10.9</v>
      </c>
      <c r="E15" s="7">
        <f>wzorzec!E15</f>
        <v>2</v>
      </c>
      <c r="F15" s="6">
        <f>wzorzec!F15</f>
        <v>129.6</v>
      </c>
      <c r="G15" s="6">
        <f>wzorzec!G15</f>
        <v>0.01</v>
      </c>
      <c r="H15" s="6">
        <f>wzorzec!H15</f>
        <v>29.4</v>
      </c>
      <c r="I15" s="6">
        <f>wzorzec!I15</f>
        <v>2</v>
      </c>
      <c r="J15" s="6">
        <f>wzorzec!J15</f>
        <v>1.7</v>
      </c>
      <c r="K15" s="6">
        <f>wzorzec!K15</f>
        <v>24.2</v>
      </c>
      <c r="L15" s="6">
        <f>wzorzec!L15</f>
        <v>10.6</v>
      </c>
      <c r="M15" s="6">
        <f>wzorzec!M15</f>
        <v>3</v>
      </c>
      <c r="N15" s="6">
        <f>wzorzec!N15</f>
        <v>549</v>
      </c>
      <c r="O15" s="7">
        <f>wzorzec!O15</f>
        <v>4.7</v>
      </c>
      <c r="P15" s="7">
        <f>wzorzec!P15</f>
        <v>0.5</v>
      </c>
      <c r="Q15" s="7">
        <f>wzorzec!Q15</f>
        <v>2.61</v>
      </c>
      <c r="R15" s="7">
        <f>wzorzec!R15</f>
        <v>1484</v>
      </c>
      <c r="S15" s="7">
        <f>wzorzec!S15</f>
        <v>0.17</v>
      </c>
      <c r="T15" s="7">
        <f>wzorzec!T15</f>
        <v>3.28</v>
      </c>
      <c r="U15" s="7">
        <f>wzorzec!U15</f>
        <v>109</v>
      </c>
      <c r="V15" s="7">
        <f>wzorzec!V15</f>
        <v>17.73</v>
      </c>
      <c r="W15" s="7">
        <f>wzorzec!W15</f>
        <v>0.23</v>
      </c>
      <c r="X15" s="6">
        <f>wzorzec!X15</f>
        <v>11.7</v>
      </c>
      <c r="Y15" s="6">
        <f>wzorzec!Y15</f>
        <v>15</v>
      </c>
      <c r="Z15" s="7">
        <f>wzorzec!Z15</f>
        <v>9.8000000000000007</v>
      </c>
    </row>
    <row r="16" spans="1:26" x14ac:dyDescent="0.2">
      <c r="A16" s="7" t="str">
        <f>'dane '!A16</f>
        <v>Irlandia</v>
      </c>
      <c r="B16" s="7">
        <f>wzorzec!B16</f>
        <v>13</v>
      </c>
      <c r="C16" s="7">
        <f>wzorzec!C16</f>
        <v>12.2</v>
      </c>
      <c r="D16" s="7">
        <f>wzorzec!D16</f>
        <v>2.2999999999999998</v>
      </c>
      <c r="E16" s="7">
        <f>wzorzec!E16</f>
        <v>64</v>
      </c>
      <c r="F16" s="6">
        <f>wzorzec!F16</f>
        <v>196.4</v>
      </c>
      <c r="G16" s="6">
        <f>wzorzec!G16</f>
        <v>1.1299999999999999</v>
      </c>
      <c r="H16" s="6">
        <f>wzorzec!H16</f>
        <v>85</v>
      </c>
      <c r="I16" s="6">
        <f>wzorzec!I16</f>
        <v>5.5</v>
      </c>
      <c r="J16" s="6">
        <f>wzorzec!J16</f>
        <v>5.4</v>
      </c>
      <c r="K16" s="6">
        <f>wzorzec!K16</f>
        <v>9</v>
      </c>
      <c r="L16" s="6">
        <f>wzorzec!L16</f>
        <v>19.899999999999999</v>
      </c>
      <c r="M16" s="6">
        <f>wzorzec!M16</f>
        <v>2</v>
      </c>
      <c r="N16" s="6">
        <f>wzorzec!N16</f>
        <v>585</v>
      </c>
      <c r="O16" s="7">
        <f>wzorzec!O16</f>
        <v>7.1</v>
      </c>
      <c r="P16" s="7">
        <f>wzorzec!P16</f>
        <v>13.2</v>
      </c>
      <c r="Q16" s="7">
        <f>wzorzec!Q16</f>
        <v>1.1599999999999999</v>
      </c>
      <c r="R16" s="7">
        <f>wzorzec!R16</f>
        <v>869</v>
      </c>
      <c r="S16" s="7">
        <f>wzorzec!S16</f>
        <v>0.17</v>
      </c>
      <c r="T16" s="7">
        <f>wzorzec!T16</f>
        <v>2.37</v>
      </c>
      <c r="U16" s="7">
        <f>wzorzec!U16</f>
        <v>102</v>
      </c>
      <c r="V16" s="7">
        <f>wzorzec!V16</f>
        <v>1.34</v>
      </c>
      <c r="W16" s="7">
        <f>wzorzec!W16</f>
        <v>0.08</v>
      </c>
      <c r="X16" s="6">
        <f>wzorzec!X16</f>
        <v>30.8</v>
      </c>
      <c r="Y16" s="6">
        <f>wzorzec!Y16</f>
        <v>30.3</v>
      </c>
      <c r="Z16" s="7">
        <f>wzorzec!Z16</f>
        <v>9.8000000000000007</v>
      </c>
    </row>
    <row r="17" spans="1:26" x14ac:dyDescent="0.2">
      <c r="A17" s="7" t="str">
        <f>'dane '!A17</f>
        <v>Litwa</v>
      </c>
      <c r="B17" s="7">
        <f>wzorzec!B17</f>
        <v>12</v>
      </c>
      <c r="C17" s="7">
        <f>wzorzec!C17</f>
        <v>36.700000000000003</v>
      </c>
      <c r="D17" s="7">
        <f>wzorzec!D17</f>
        <v>2.1</v>
      </c>
      <c r="E17" s="7">
        <f>wzorzec!E17</f>
        <v>90</v>
      </c>
      <c r="F17" s="6">
        <f>wzorzec!F17</f>
        <v>128.4</v>
      </c>
      <c r="G17" s="6">
        <f>wzorzec!G17</f>
        <v>0.02</v>
      </c>
      <c r="H17" s="6">
        <f>wzorzec!H17</f>
        <v>80.3</v>
      </c>
      <c r="I17" s="6">
        <f>wzorzec!I17</f>
        <v>6.9</v>
      </c>
      <c r="J17" s="6">
        <f>wzorzec!J17</f>
        <v>8.6</v>
      </c>
      <c r="K17" s="6">
        <f>wzorzec!K17</f>
        <v>13.3</v>
      </c>
      <c r="L17" s="6">
        <f>wzorzec!L17</f>
        <v>12.8</v>
      </c>
      <c r="M17" s="6">
        <f>wzorzec!M17</f>
        <v>7</v>
      </c>
      <c r="N17" s="6">
        <f>wzorzec!N17</f>
        <v>445</v>
      </c>
      <c r="O17" s="7">
        <f>wzorzec!O17</f>
        <v>21.4</v>
      </c>
      <c r="P17" s="7">
        <f>wzorzec!P17</f>
        <v>10.7</v>
      </c>
      <c r="Q17" s="7">
        <f>wzorzec!Q17</f>
        <v>5.51</v>
      </c>
      <c r="R17" s="7">
        <f>wzorzec!R17</f>
        <v>748</v>
      </c>
      <c r="S17" s="7">
        <f>wzorzec!S17</f>
        <v>0.26</v>
      </c>
      <c r="T17" s="7">
        <f>wzorzec!T17</f>
        <v>1.64</v>
      </c>
      <c r="U17" s="7">
        <f>wzorzec!U17</f>
        <v>49</v>
      </c>
      <c r="V17" s="7">
        <f>wzorzec!V17</f>
        <v>2</v>
      </c>
      <c r="W17" s="7">
        <f>wzorzec!W17</f>
        <v>0.18</v>
      </c>
      <c r="X17" s="6">
        <f>wzorzec!X17</f>
        <v>26.7</v>
      </c>
      <c r="Y17" s="6">
        <f>wzorzec!Y17</f>
        <v>32.5</v>
      </c>
      <c r="Z17" s="7">
        <f>wzorzec!Z17</f>
        <v>36.700000000000003</v>
      </c>
    </row>
    <row r="18" spans="1:26" x14ac:dyDescent="0.2">
      <c r="A18" s="7" t="str">
        <f>'dane '!A18</f>
        <v>Luksemburg</v>
      </c>
      <c r="B18" s="7">
        <f>wzorzec!B18</f>
        <v>18</v>
      </c>
      <c r="C18" s="7">
        <f>wzorzec!C18</f>
        <v>32.6</v>
      </c>
      <c r="D18" s="7">
        <f>wzorzec!D18</f>
        <v>0.6</v>
      </c>
      <c r="E18" s="7">
        <f>wzorzec!E18</f>
        <v>70</v>
      </c>
      <c r="F18" s="6">
        <f>wzorzec!F18</f>
        <v>137.9</v>
      </c>
      <c r="G18" s="6">
        <f>wzorzec!G18</f>
        <v>2.67</v>
      </c>
      <c r="H18" s="6">
        <f>wzorzec!H18</f>
        <v>97.5</v>
      </c>
      <c r="I18" s="6">
        <f>wzorzec!I18</f>
        <v>2.8</v>
      </c>
      <c r="J18" s="6">
        <f>wzorzec!J18</f>
        <v>4.3</v>
      </c>
      <c r="K18" s="6">
        <f>wzorzec!K18</f>
        <v>17</v>
      </c>
      <c r="L18" s="6">
        <f>wzorzec!L18</f>
        <v>20.3</v>
      </c>
      <c r="M18" s="6">
        <f>wzorzec!M18</f>
        <v>4</v>
      </c>
      <c r="N18" s="6">
        <f>wzorzec!N18</f>
        <v>652</v>
      </c>
      <c r="O18" s="7">
        <f>wzorzec!O18</f>
        <v>3.1</v>
      </c>
      <c r="P18" s="7">
        <f>wzorzec!P18</f>
        <v>1.2</v>
      </c>
      <c r="Q18" s="7">
        <f>wzorzec!Q18</f>
        <v>3.14</v>
      </c>
      <c r="R18" s="7">
        <f>wzorzec!R18</f>
        <v>25023</v>
      </c>
      <c r="S18" s="7">
        <f>wzorzec!S18</f>
        <v>0.17</v>
      </c>
      <c r="T18" s="7">
        <f>wzorzec!T18</f>
        <v>2.35</v>
      </c>
      <c r="U18" s="7">
        <f>wzorzec!U18</f>
        <v>110</v>
      </c>
      <c r="V18" s="7">
        <f>wzorzec!V18</f>
        <v>2.67</v>
      </c>
      <c r="W18" s="7">
        <f>wzorzec!W18</f>
        <v>0.35</v>
      </c>
      <c r="X18" s="6">
        <f>wzorzec!X18</f>
        <v>18</v>
      </c>
      <c r="Y18" s="6">
        <f>wzorzec!Y18</f>
        <v>18.399999999999999</v>
      </c>
      <c r="Z18" s="7">
        <f>wzorzec!Z18</f>
        <v>9.8000000000000007</v>
      </c>
    </row>
    <row r="19" spans="1:26" x14ac:dyDescent="0.2">
      <c r="A19" s="7" t="str">
        <f>'dane '!A19</f>
        <v>Łotwa</v>
      </c>
      <c r="B19" s="7">
        <f>wzorzec!B19</f>
        <v>12</v>
      </c>
      <c r="C19" s="7">
        <f>wzorzec!C19</f>
        <v>53.6</v>
      </c>
      <c r="D19" s="7">
        <f>wzorzec!D19</f>
        <v>2.8</v>
      </c>
      <c r="E19" s="7">
        <f>wzorzec!E19</f>
        <v>1</v>
      </c>
      <c r="F19" s="6">
        <f>wzorzec!F19</f>
        <v>142.1</v>
      </c>
      <c r="G19" s="6">
        <f>wzorzec!G19</f>
        <v>0.01</v>
      </c>
      <c r="H19" s="6">
        <f>wzorzec!H19</f>
        <v>56.4</v>
      </c>
      <c r="I19" s="6">
        <f>wzorzec!I19</f>
        <v>2.2000000000000002</v>
      </c>
      <c r="J19" s="6">
        <f>wzorzec!J19</f>
        <v>12.2</v>
      </c>
      <c r="K19" s="6">
        <f>wzorzec!K19</f>
        <v>15.4</v>
      </c>
      <c r="L19" s="6">
        <f>wzorzec!L19</f>
        <v>19.3</v>
      </c>
      <c r="M19" s="6">
        <f>wzorzec!M19</f>
        <v>1</v>
      </c>
      <c r="N19" s="6">
        <f>wzorzec!N19</f>
        <v>323</v>
      </c>
      <c r="O19" s="7">
        <f>wzorzec!O19</f>
        <v>35.700000000000003</v>
      </c>
      <c r="P19" s="7">
        <f>wzorzec!P19</f>
        <v>27.4</v>
      </c>
      <c r="Q19" s="7">
        <f>wzorzec!Q19</f>
        <v>10.63</v>
      </c>
      <c r="R19" s="7">
        <f>wzorzec!R19</f>
        <v>1119</v>
      </c>
      <c r="S19" s="7">
        <f>wzorzec!S19</f>
        <v>0.26</v>
      </c>
      <c r="T19" s="7">
        <f>wzorzec!T19</f>
        <v>2.99</v>
      </c>
      <c r="U19" s="7">
        <f>wzorzec!U19</f>
        <v>65</v>
      </c>
      <c r="V19" s="7">
        <f>wzorzec!V19</f>
        <v>1.33</v>
      </c>
      <c r="W19" s="7">
        <f>wzorzec!W19</f>
        <v>0.18</v>
      </c>
      <c r="X19" s="6">
        <f>wzorzec!X19</f>
        <v>28.5</v>
      </c>
      <c r="Y19" s="6">
        <f>wzorzec!Y19</f>
        <v>36.200000000000003</v>
      </c>
      <c r="Z19" s="7">
        <f>wzorzec!Z19</f>
        <v>28.7</v>
      </c>
    </row>
    <row r="20" spans="1:26" x14ac:dyDescent="0.2">
      <c r="A20" s="7" t="str">
        <f>'dane '!A20</f>
        <v>Malta</v>
      </c>
      <c r="B20" s="7">
        <f>wzorzec!B20</f>
        <v>13</v>
      </c>
      <c r="C20" s="7">
        <f>wzorzec!C20</f>
        <v>4.3</v>
      </c>
      <c r="D20" s="7">
        <f>wzorzec!D20</f>
        <v>1.4</v>
      </c>
      <c r="E20" s="7">
        <f>wzorzec!E20</f>
        <v>0</v>
      </c>
      <c r="F20" s="6">
        <f>wzorzec!F20</f>
        <v>107</v>
      </c>
      <c r="G20" s="6">
        <f>wzorzec!G20</f>
        <v>12.74</v>
      </c>
      <c r="H20" s="6">
        <f>wzorzec!H20</f>
        <v>101</v>
      </c>
      <c r="I20" s="6">
        <f>wzorzec!I20</f>
        <v>18.399999999999999</v>
      </c>
      <c r="J20" s="6">
        <f>wzorzec!J20</f>
        <v>3.3</v>
      </c>
      <c r="K20" s="6">
        <f>wzorzec!K20</f>
        <v>29.7</v>
      </c>
      <c r="L20" s="6">
        <f>wzorzec!L20</f>
        <v>10.3</v>
      </c>
      <c r="M20" s="6">
        <f>wzorzec!M20</f>
        <v>27</v>
      </c>
      <c r="N20" s="6">
        <f>wzorzec!N20</f>
        <v>590</v>
      </c>
      <c r="O20" s="7">
        <f>wzorzec!O20</f>
        <v>2.8</v>
      </c>
      <c r="P20" s="7">
        <f>wzorzec!P20</f>
        <v>0.1</v>
      </c>
      <c r="Q20" s="7">
        <f>wzorzec!Q20</f>
        <v>0.32</v>
      </c>
      <c r="R20" s="7">
        <f>wzorzec!R20</f>
        <v>2630</v>
      </c>
      <c r="S20" s="7">
        <f>wzorzec!S20</f>
        <v>0.17</v>
      </c>
      <c r="T20" s="7">
        <f>wzorzec!T20</f>
        <v>2.87</v>
      </c>
      <c r="U20" s="7">
        <f>wzorzec!U20</f>
        <v>76</v>
      </c>
      <c r="V20" s="7">
        <f>wzorzec!V20</f>
        <v>0</v>
      </c>
      <c r="W20" s="7">
        <f>wzorzec!W20</f>
        <v>0.06</v>
      </c>
      <c r="X20" s="6">
        <f>wzorzec!X20</f>
        <v>14.8</v>
      </c>
      <c r="Y20" s="6">
        <f>wzorzec!Y20</f>
        <v>23.1</v>
      </c>
      <c r="Z20" s="7">
        <f>wzorzec!Z20</f>
        <v>9.8000000000000007</v>
      </c>
    </row>
    <row r="21" spans="1:26" x14ac:dyDescent="0.2">
      <c r="A21" s="7" t="str">
        <f>'dane '!A21</f>
        <v>Niemcy</v>
      </c>
      <c r="B21" s="7">
        <f>wzorzec!B21</f>
        <v>15</v>
      </c>
      <c r="C21" s="7">
        <f>wzorzec!C21</f>
        <v>32.799999999999997</v>
      </c>
      <c r="D21" s="7">
        <f>wzorzec!D21</f>
        <v>1.8</v>
      </c>
      <c r="E21" s="7">
        <f>wzorzec!E21</f>
        <v>503</v>
      </c>
      <c r="F21" s="6">
        <f>wzorzec!F21</f>
        <v>125.4</v>
      </c>
      <c r="G21" s="6">
        <f>wzorzec!G21</f>
        <v>1.22</v>
      </c>
      <c r="H21" s="6">
        <f>wzorzec!H21</f>
        <v>61.5</v>
      </c>
      <c r="I21" s="6">
        <f>wzorzec!I21</f>
        <v>4.7</v>
      </c>
      <c r="J21" s="6">
        <f>wzorzec!J21</f>
        <v>2.8</v>
      </c>
      <c r="K21" s="6">
        <f>wzorzec!K21</f>
        <v>26.1</v>
      </c>
      <c r="L21" s="6">
        <f>wzorzec!L21</f>
        <v>16.399999999999999</v>
      </c>
      <c r="M21" s="6">
        <f>wzorzec!M21</f>
        <v>-3</v>
      </c>
      <c r="N21" s="6">
        <f>wzorzec!N21</f>
        <v>619</v>
      </c>
      <c r="O21" s="7">
        <f>wzorzec!O21</f>
        <v>12.1</v>
      </c>
      <c r="P21" s="7">
        <f>wzorzec!P21</f>
        <v>31.2</v>
      </c>
      <c r="Q21" s="7">
        <f>wzorzec!Q21</f>
        <v>5.76</v>
      </c>
      <c r="R21" s="7">
        <f>wzorzec!R21</f>
        <v>7683</v>
      </c>
      <c r="S21" s="7">
        <f>wzorzec!S21</f>
        <v>0.17</v>
      </c>
      <c r="T21" s="7">
        <f>wzorzec!T21</f>
        <v>2.11</v>
      </c>
      <c r="U21" s="7">
        <f>wzorzec!U21</f>
        <v>127</v>
      </c>
      <c r="V21" s="7">
        <f>wzorzec!V21</f>
        <v>82.65</v>
      </c>
      <c r="W21" s="7">
        <f>wzorzec!W21</f>
        <v>0.41</v>
      </c>
      <c r="X21" s="6">
        <f>wzorzec!X21</f>
        <v>8</v>
      </c>
      <c r="Y21" s="6">
        <f>wzorzec!Y21</f>
        <v>19.600000000000001</v>
      </c>
      <c r="Z21" s="7">
        <f>wzorzec!Z21</f>
        <v>490.6</v>
      </c>
    </row>
    <row r="22" spans="1:26" x14ac:dyDescent="0.2">
      <c r="A22" s="7" t="str">
        <f>'dane '!A22</f>
        <v>Polska</v>
      </c>
      <c r="B22" s="7">
        <f>wzorzec!B22</f>
        <v>20</v>
      </c>
      <c r="C22" s="7">
        <f>wzorzec!C22</f>
        <v>34</v>
      </c>
      <c r="D22" s="7">
        <f>wzorzec!D22</f>
        <v>1.7</v>
      </c>
      <c r="E22" s="7">
        <f>wzorzec!E22</f>
        <v>0</v>
      </c>
      <c r="F22" s="6">
        <f>wzorzec!F22</f>
        <v>121.6</v>
      </c>
      <c r="G22" s="6">
        <f>wzorzec!G22</f>
        <v>1.08</v>
      </c>
      <c r="H22" s="6">
        <f>wzorzec!H22</f>
        <v>30.6</v>
      </c>
      <c r="I22" s="6">
        <f>wzorzec!I22</f>
        <v>20.9</v>
      </c>
      <c r="J22" s="6">
        <f>wzorzec!J22</f>
        <v>6.5</v>
      </c>
      <c r="K22" s="6">
        <f>wzorzec!K22</f>
        <v>14.2</v>
      </c>
      <c r="L22" s="6">
        <f>wzorzec!L22</f>
        <v>18.3</v>
      </c>
      <c r="M22" s="6">
        <f>wzorzec!M22</f>
        <v>3</v>
      </c>
      <c r="N22" s="6">
        <f>wzorzec!N22</f>
        <v>317</v>
      </c>
      <c r="O22" s="7">
        <f>wzorzec!O22</f>
        <v>10.9</v>
      </c>
      <c r="P22" s="7">
        <f>wzorzec!P22</f>
        <v>56</v>
      </c>
      <c r="Q22" s="7">
        <f>wzorzec!Q22</f>
        <v>4.51</v>
      </c>
      <c r="R22" s="7">
        <f>wzorzec!R22</f>
        <v>6736</v>
      </c>
      <c r="S22" s="7">
        <f>wzorzec!S22</f>
        <v>0.95</v>
      </c>
      <c r="T22" s="7">
        <f>wzorzec!T22</f>
        <v>2.59</v>
      </c>
      <c r="U22" s="7">
        <f>wzorzec!U22</f>
        <v>41</v>
      </c>
      <c r="V22" s="7">
        <f>wzorzec!V22</f>
        <v>53.82</v>
      </c>
      <c r="W22" s="7">
        <f>wzorzec!W22</f>
        <v>0.25</v>
      </c>
      <c r="X22" s="6">
        <f>wzorzec!X22</f>
        <v>26.5</v>
      </c>
      <c r="Y22" s="6">
        <f>wzorzec!Y22</f>
        <v>26.7</v>
      </c>
      <c r="Z22" s="7">
        <f>wzorzec!Z22</f>
        <v>9.8000000000000007</v>
      </c>
    </row>
    <row r="23" spans="1:26" x14ac:dyDescent="0.2">
      <c r="A23" s="7" t="str">
        <f>'dane '!A23</f>
        <v>Portugalia</v>
      </c>
      <c r="B23" s="7">
        <f>wzorzec!B23</f>
        <v>21</v>
      </c>
      <c r="C23" s="7">
        <f>wzorzec!C23</f>
        <v>31.5</v>
      </c>
      <c r="D23" s="7">
        <f>wzorzec!D23</f>
        <v>1.2</v>
      </c>
      <c r="E23" s="7">
        <f>wzorzec!E23</f>
        <v>180</v>
      </c>
      <c r="F23" s="6">
        <f>wzorzec!F23</f>
        <v>121.6</v>
      </c>
      <c r="G23" s="6">
        <f>wzorzec!G23</f>
        <v>4.1100000000000003</v>
      </c>
      <c r="H23" s="6">
        <f>wzorzec!H23</f>
        <v>79.2</v>
      </c>
      <c r="I23" s="6">
        <f>wzorzec!I23</f>
        <v>5.7</v>
      </c>
      <c r="J23" s="6">
        <f>wzorzec!J23</f>
        <v>6</v>
      </c>
      <c r="K23" s="6">
        <f>wzorzec!K23</f>
        <v>23.8</v>
      </c>
      <c r="L23" s="6">
        <f>wzorzec!L23</f>
        <v>15.9</v>
      </c>
      <c r="M23" s="6">
        <f>wzorzec!M23</f>
        <v>5</v>
      </c>
      <c r="N23" s="6">
        <f>wzorzec!N23</f>
        <v>453</v>
      </c>
      <c r="O23" s="7">
        <f>wzorzec!O23</f>
        <v>24.6</v>
      </c>
      <c r="P23" s="7">
        <f>wzorzec!P23</f>
        <v>80</v>
      </c>
      <c r="Q23" s="7">
        <f>wzorzec!Q23</f>
        <v>5.48</v>
      </c>
      <c r="R23" s="7">
        <f>wzorzec!R23</f>
        <v>6191</v>
      </c>
      <c r="S23" s="7">
        <f>wzorzec!S23</f>
        <v>0.19</v>
      </c>
      <c r="T23" s="7">
        <f>wzorzec!T23</f>
        <v>2.16</v>
      </c>
      <c r="U23" s="7">
        <f>wzorzec!U23</f>
        <v>88</v>
      </c>
      <c r="V23" s="7">
        <f>wzorzec!V23</f>
        <v>2.86</v>
      </c>
      <c r="W23" s="7">
        <f>wzorzec!W23</f>
        <v>7.0000000000000007E-2</v>
      </c>
      <c r="X23" s="6">
        <f>wzorzec!X23</f>
        <v>38</v>
      </c>
      <c r="Y23" s="6">
        <f>wzorzec!Y23</f>
        <v>25.3</v>
      </c>
      <c r="Z23" s="7">
        <f>wzorzec!Z23</f>
        <v>9.8000000000000007</v>
      </c>
    </row>
    <row r="24" spans="1:26" x14ac:dyDescent="0.2">
      <c r="A24" s="7" t="str">
        <f>'dane '!A24</f>
        <v>Rumunia</v>
      </c>
      <c r="B24" s="7">
        <f>wzorzec!B24</f>
        <v>23</v>
      </c>
      <c r="C24" s="7">
        <f>wzorzec!C24</f>
        <v>31.5</v>
      </c>
      <c r="D24" s="7">
        <f>wzorzec!D24</f>
        <v>1.7</v>
      </c>
      <c r="E24" s="7">
        <f>wzorzec!E24</f>
        <v>196</v>
      </c>
      <c r="F24" s="6">
        <f>wzorzec!F24</f>
        <v>61.7</v>
      </c>
      <c r="G24" s="6">
        <f>wzorzec!G24</f>
        <v>7.66</v>
      </c>
      <c r="H24" s="6">
        <f>wzorzec!H24</f>
        <v>22.7</v>
      </c>
      <c r="I24" s="6">
        <f>wzorzec!I24</f>
        <v>12.8</v>
      </c>
      <c r="J24" s="6">
        <f>wzorzec!J24</f>
        <v>8</v>
      </c>
      <c r="K24" s="6">
        <f>wzorzec!K24</f>
        <v>26.4</v>
      </c>
      <c r="L24" s="6">
        <f>wzorzec!L24</f>
        <v>21.8</v>
      </c>
      <c r="M24" s="6">
        <f>wzorzec!M24</f>
        <v>1</v>
      </c>
      <c r="N24" s="6">
        <f>wzorzec!N24</f>
        <v>251</v>
      </c>
      <c r="O24" s="7">
        <f>wzorzec!O24</f>
        <v>22.8</v>
      </c>
      <c r="P24" s="7">
        <f>wzorzec!P24</f>
        <v>27.5</v>
      </c>
      <c r="Q24" s="7">
        <f>wzorzec!Q24</f>
        <v>2.1</v>
      </c>
      <c r="R24" s="7">
        <f>wzorzec!R24</f>
        <v>1039</v>
      </c>
      <c r="S24" s="7">
        <f>wzorzec!S24</f>
        <v>1.1599999999999999</v>
      </c>
      <c r="T24" s="7">
        <f>wzorzec!T24</f>
        <v>1.97</v>
      </c>
      <c r="U24" s="7">
        <f>wzorzec!U24</f>
        <v>71</v>
      </c>
      <c r="V24" s="7">
        <f>wzorzec!V24</f>
        <v>4.99</v>
      </c>
      <c r="W24" s="7">
        <f>wzorzec!W24</f>
        <v>0.2</v>
      </c>
      <c r="X24" s="6">
        <f>wzorzec!X24</f>
        <v>22.6</v>
      </c>
      <c r="Y24" s="6">
        <f>wzorzec!Y24</f>
        <v>43.2</v>
      </c>
      <c r="Z24" s="7">
        <f>wzorzec!Z24</f>
        <v>207.1</v>
      </c>
    </row>
    <row r="25" spans="1:26" x14ac:dyDescent="0.2">
      <c r="A25" s="7" t="str">
        <f>'dane '!A25</f>
        <v>Słowacja</v>
      </c>
      <c r="B25" s="7">
        <f>wzorzec!B25</f>
        <v>30</v>
      </c>
      <c r="C25" s="7">
        <f>wzorzec!C25</f>
        <v>44</v>
      </c>
      <c r="D25" s="7">
        <f>wzorzec!D25</f>
        <v>1.1000000000000001</v>
      </c>
      <c r="E25" s="7">
        <f>wzorzec!E25</f>
        <v>0</v>
      </c>
      <c r="F25" s="6">
        <f>wzorzec!F25</f>
        <v>142.1</v>
      </c>
      <c r="G25" s="6">
        <f>wzorzec!G25</f>
        <v>4.5</v>
      </c>
      <c r="H25" s="6">
        <f>wzorzec!H25</f>
        <v>60.2</v>
      </c>
      <c r="I25" s="6">
        <f>wzorzec!I25</f>
        <v>11.4</v>
      </c>
      <c r="J25" s="6">
        <f>wzorzec!J25</f>
        <v>6.8</v>
      </c>
      <c r="K25" s="6">
        <f>wzorzec!K25</f>
        <v>16</v>
      </c>
      <c r="L25" s="6">
        <f>wzorzec!L25</f>
        <v>11.9</v>
      </c>
      <c r="M25" s="6">
        <f>wzorzec!M25</f>
        <v>-3</v>
      </c>
      <c r="N25" s="6">
        <f>wzorzec!N25</f>
        <v>306</v>
      </c>
      <c r="O25" s="7">
        <f>wzorzec!O25</f>
        <v>10.4</v>
      </c>
      <c r="P25" s="7">
        <f>wzorzec!P25</f>
        <v>39.1</v>
      </c>
      <c r="Q25" s="7">
        <f>wzorzec!Q25</f>
        <v>8.5299999999999994</v>
      </c>
      <c r="R25" s="7">
        <f>wzorzec!R25</f>
        <v>951</v>
      </c>
      <c r="S25" s="7">
        <f>wzorzec!S25</f>
        <v>0.54</v>
      </c>
      <c r="T25" s="7">
        <f>wzorzec!T25</f>
        <v>1.72</v>
      </c>
      <c r="U25" s="7">
        <f>wzorzec!U25</f>
        <v>50</v>
      </c>
      <c r="V25" s="7">
        <f>wzorzec!V25</f>
        <v>1.33</v>
      </c>
      <c r="W25" s="7">
        <f>wzorzec!W25</f>
        <v>0.2</v>
      </c>
      <c r="X25" s="6">
        <f>wzorzec!X25</f>
        <v>34</v>
      </c>
      <c r="Y25" s="6">
        <f>wzorzec!Y25</f>
        <v>20.5</v>
      </c>
      <c r="Z25" s="7">
        <f>wzorzec!Z25</f>
        <v>9.8000000000000007</v>
      </c>
    </row>
    <row r="26" spans="1:26" x14ac:dyDescent="0.2">
      <c r="A26" s="7" t="str">
        <f>'dane '!A26</f>
        <v>Słowenia</v>
      </c>
      <c r="B26" s="7">
        <f>wzorzec!B26</f>
        <v>38</v>
      </c>
      <c r="C26" s="7">
        <f>wzorzec!C26</f>
        <v>60</v>
      </c>
      <c r="D26" s="7">
        <f>wzorzec!D26</f>
        <v>0.5</v>
      </c>
      <c r="E26" s="7">
        <f>wzorzec!E26</f>
        <v>1</v>
      </c>
      <c r="F26" s="6">
        <f>wzorzec!F26</f>
        <v>169.9</v>
      </c>
      <c r="G26" s="6">
        <f>wzorzec!G26</f>
        <v>18.940000000000001</v>
      </c>
      <c r="H26" s="6">
        <f>wzorzec!H26</f>
        <v>51.2</v>
      </c>
      <c r="I26" s="6">
        <f>wzorzec!I26</f>
        <v>5.3</v>
      </c>
      <c r="J26" s="6">
        <f>wzorzec!J26</f>
        <v>7.1</v>
      </c>
      <c r="K26" s="6">
        <f>wzorzec!K26</f>
        <v>13.8</v>
      </c>
      <c r="L26" s="6">
        <f>wzorzec!L26</f>
        <v>12.5</v>
      </c>
      <c r="M26" s="6">
        <f>wzorzec!M26</f>
        <v>4</v>
      </c>
      <c r="N26" s="6">
        <f>wzorzec!N26</f>
        <v>362</v>
      </c>
      <c r="O26" s="7">
        <f>wzorzec!O26</f>
        <v>20.8</v>
      </c>
      <c r="P26" s="7">
        <f>wzorzec!P26</f>
        <v>6.8</v>
      </c>
      <c r="Q26" s="7">
        <f>wzorzec!Q26</f>
        <v>7.32</v>
      </c>
      <c r="R26" s="7">
        <f>wzorzec!R26</f>
        <v>4113</v>
      </c>
      <c r="S26" s="7">
        <f>wzorzec!S26</f>
        <v>1.17</v>
      </c>
      <c r="T26" s="7">
        <f>wzorzec!T26</f>
        <v>3.85</v>
      </c>
      <c r="U26" s="7">
        <f>wzorzec!U26</f>
        <v>105</v>
      </c>
      <c r="V26" s="7">
        <f>wzorzec!V26</f>
        <v>0</v>
      </c>
      <c r="W26" s="7">
        <f>wzorzec!W26</f>
        <v>0.34</v>
      </c>
      <c r="X26" s="6">
        <f>wzorzec!X26</f>
        <v>20.6</v>
      </c>
      <c r="Y26" s="6">
        <f>wzorzec!Y26</f>
        <v>19.600000000000001</v>
      </c>
      <c r="Z26" s="7">
        <f>wzorzec!Z26</f>
        <v>9.8000000000000007</v>
      </c>
    </row>
    <row r="27" spans="1:26" x14ac:dyDescent="0.2">
      <c r="A27" s="7" t="str">
        <f>'dane '!A27</f>
        <v>Szwecja</v>
      </c>
      <c r="B27" s="7">
        <f>wzorzec!B27</f>
        <v>14</v>
      </c>
      <c r="C27" s="7">
        <f>wzorzec!C27</f>
        <v>64.7</v>
      </c>
      <c r="D27" s="7">
        <f>wzorzec!D27</f>
        <v>9</v>
      </c>
      <c r="E27" s="7">
        <f>wzorzec!E27</f>
        <v>138</v>
      </c>
      <c r="F27" s="6">
        <f>wzorzec!F27</f>
        <v>105.3</v>
      </c>
      <c r="G27" s="6">
        <f>wzorzec!G27</f>
        <v>0.67</v>
      </c>
      <c r="H27" s="6">
        <f>wzorzec!H27</f>
        <v>29.4</v>
      </c>
      <c r="I27" s="6">
        <f>wzorzec!I27</f>
        <v>2.7</v>
      </c>
      <c r="J27" s="6">
        <f>wzorzec!J27</f>
        <v>4.3</v>
      </c>
      <c r="K27" s="6">
        <f>wzorzec!K27</f>
        <v>13.8</v>
      </c>
      <c r="L27" s="6">
        <f>wzorzec!L27</f>
        <v>22.2</v>
      </c>
      <c r="M27" s="6">
        <f>wzorzec!M27</f>
        <v>0</v>
      </c>
      <c r="N27" s="6">
        <f>wzorzec!N27</f>
        <v>450</v>
      </c>
      <c r="O27" s="7">
        <f>wzorzec!O27</f>
        <v>51.1</v>
      </c>
      <c r="P27" s="7">
        <f>wzorzec!P27</f>
        <v>9.6</v>
      </c>
      <c r="Q27" s="7">
        <f>wzorzec!Q27</f>
        <v>15.76</v>
      </c>
      <c r="R27" s="7">
        <f>wzorzec!R27</f>
        <v>1030</v>
      </c>
      <c r="S27" s="7">
        <f>wzorzec!S27</f>
        <v>0.38</v>
      </c>
      <c r="T27" s="7">
        <f>wzorzec!T27</f>
        <v>2.4</v>
      </c>
      <c r="U27" s="7">
        <f>wzorzec!U27</f>
        <v>128</v>
      </c>
      <c r="V27" s="7">
        <f>wzorzec!V27</f>
        <v>4.32</v>
      </c>
      <c r="W27" s="7">
        <f>wzorzec!W27</f>
        <v>0.16</v>
      </c>
      <c r="X27" s="6">
        <f>wzorzec!X27</f>
        <v>23.7</v>
      </c>
      <c r="Y27" s="6">
        <f>wzorzec!Y27</f>
        <v>17.7</v>
      </c>
      <c r="Z27" s="7">
        <f>wzorzec!Z27</f>
        <v>9.8000000000000007</v>
      </c>
    </row>
    <row r="28" spans="1:26" x14ac:dyDescent="0.2">
      <c r="A28" s="7" t="str">
        <f>'dane '!A28</f>
        <v>Węgry</v>
      </c>
      <c r="B28" s="7">
        <f>wzorzec!B28</f>
        <v>21</v>
      </c>
      <c r="C28" s="7">
        <f>wzorzec!C28</f>
        <v>23.1</v>
      </c>
      <c r="D28" s="7">
        <f>wzorzec!D28</f>
        <v>2</v>
      </c>
      <c r="E28" s="7">
        <f>wzorzec!E28</f>
        <v>626</v>
      </c>
      <c r="F28" s="6">
        <f>wzorzec!F28</f>
        <v>171.6</v>
      </c>
      <c r="G28" s="6">
        <f>wzorzec!G28</f>
        <v>2.37</v>
      </c>
      <c r="H28" s="6">
        <f>wzorzec!H28</f>
        <v>49.7</v>
      </c>
      <c r="I28" s="6">
        <f>wzorzec!I28</f>
        <v>3.2</v>
      </c>
      <c r="J28" s="6">
        <f>wzorzec!J28</f>
        <v>7.6</v>
      </c>
      <c r="K28" s="6">
        <f>wzorzec!K28</f>
        <v>10.1</v>
      </c>
      <c r="L28" s="6">
        <f>wzorzec!L28</f>
        <v>8.6999999999999993</v>
      </c>
      <c r="M28" s="6">
        <f>wzorzec!M28</f>
        <v>0</v>
      </c>
      <c r="N28" s="6">
        <f>wzorzec!N28</f>
        <v>402</v>
      </c>
      <c r="O28" s="7">
        <f>wzorzec!O28</f>
        <v>15.5</v>
      </c>
      <c r="P28" s="7">
        <f>wzorzec!P28</f>
        <v>85</v>
      </c>
      <c r="Q28" s="7">
        <f>wzorzec!Q28</f>
        <v>2.4500000000000002</v>
      </c>
      <c r="R28" s="7">
        <f>wzorzec!R28</f>
        <v>13616</v>
      </c>
      <c r="S28" s="7">
        <f>wzorzec!S28</f>
        <v>0.71</v>
      </c>
      <c r="T28" s="7">
        <f>wzorzec!T28</f>
        <v>2.61</v>
      </c>
      <c r="U28" s="7">
        <f>wzorzec!U28</f>
        <v>70</v>
      </c>
      <c r="V28" s="7">
        <f>wzorzec!V28</f>
        <v>2.5</v>
      </c>
      <c r="W28" s="7">
        <f>wzorzec!W28</f>
        <v>0.18</v>
      </c>
      <c r="X28" s="6">
        <f>wzorzec!X28</f>
        <v>28.2</v>
      </c>
      <c r="Y28" s="6">
        <f>wzorzec!Y28</f>
        <v>33.5</v>
      </c>
      <c r="Z28" s="7">
        <f>wzorzec!Z28</f>
        <v>9.8000000000000007</v>
      </c>
    </row>
    <row r="29" spans="1:26" x14ac:dyDescent="0.2">
      <c r="A29" s="7" t="str">
        <f>'dane '!A29</f>
        <v>Wielka Brytania</v>
      </c>
      <c r="B29" s="7">
        <f>wzorzec!B29</f>
        <v>9</v>
      </c>
      <c r="C29" s="7">
        <f>wzorzec!C29</f>
        <v>12.9</v>
      </c>
      <c r="D29" s="7">
        <f>wzorzec!D29</f>
        <v>1.6</v>
      </c>
      <c r="E29" s="7">
        <f>wzorzec!E29</f>
        <v>0</v>
      </c>
      <c r="F29" s="6">
        <f>wzorzec!F29</f>
        <v>159</v>
      </c>
      <c r="G29" s="6">
        <f>wzorzec!G29</f>
        <v>3.25</v>
      </c>
      <c r="H29" s="6">
        <f>wzorzec!H29</f>
        <v>42.9</v>
      </c>
      <c r="I29" s="6">
        <f>wzorzec!I29</f>
        <v>6.9</v>
      </c>
      <c r="J29" s="6">
        <f>wzorzec!J29</f>
        <v>2.2999999999999998</v>
      </c>
      <c r="K29" s="6">
        <f>wzorzec!K29</f>
        <v>18.2</v>
      </c>
      <c r="L29" s="6">
        <f>wzorzec!L29</f>
        <v>8.8000000000000007</v>
      </c>
      <c r="M29" s="6">
        <f>wzorzec!M29</f>
        <v>-6</v>
      </c>
      <c r="N29" s="6">
        <f>wzorzec!N29</f>
        <v>477</v>
      </c>
      <c r="O29" s="7">
        <f>wzorzec!O29</f>
        <v>4.5999999999999996</v>
      </c>
      <c r="P29" s="7">
        <f>wzorzec!P29</f>
        <v>110.7</v>
      </c>
      <c r="Q29" s="7">
        <f>wzorzec!Q29</f>
        <v>3.41</v>
      </c>
      <c r="R29" s="7">
        <f>wzorzec!R29</f>
        <v>4803</v>
      </c>
      <c r="S29" s="7">
        <f>wzorzec!S29</f>
        <v>0.2</v>
      </c>
      <c r="T29" s="7">
        <f>wzorzec!T29</f>
        <v>2.4500000000000002</v>
      </c>
      <c r="U29" s="7">
        <f>wzorzec!U29</f>
        <v>106</v>
      </c>
      <c r="V29" s="7">
        <f>wzorzec!V29</f>
        <v>25.69</v>
      </c>
      <c r="W29" s="7">
        <f>wzorzec!W29</f>
        <v>0.13</v>
      </c>
      <c r="X29" s="6">
        <f>wzorzec!X29</f>
        <v>21.2</v>
      </c>
      <c r="Y29" s="6">
        <f>wzorzec!Y29</f>
        <v>24.1</v>
      </c>
      <c r="Z29" s="7">
        <f>wzorzec!Z29</f>
        <v>9.8000000000000007</v>
      </c>
    </row>
    <row r="30" spans="1:26" x14ac:dyDescent="0.2">
      <c r="A30" s="7" t="str">
        <f>'dane '!A30</f>
        <v>Włochy</v>
      </c>
      <c r="B30" s="7">
        <f>wzorzec!B30</f>
        <v>19</v>
      </c>
      <c r="C30" s="7">
        <f>wzorzec!C30</f>
        <v>32.700000000000003</v>
      </c>
      <c r="D30" s="7">
        <f>wzorzec!D30</f>
        <v>1.8</v>
      </c>
      <c r="E30" s="7">
        <f>wzorzec!E30</f>
        <v>150</v>
      </c>
      <c r="F30" s="6">
        <f>wzorzec!F30</f>
        <v>169.3</v>
      </c>
      <c r="G30" s="6">
        <f>wzorzec!G30</f>
        <v>24.58</v>
      </c>
      <c r="H30" s="6">
        <f>wzorzec!H30</f>
        <v>79.2</v>
      </c>
      <c r="I30" s="6">
        <f>wzorzec!I30</f>
        <v>3</v>
      </c>
      <c r="J30" s="6">
        <f>wzorzec!J30</f>
        <v>3.2</v>
      </c>
      <c r="K30" s="6">
        <f>wzorzec!K30</f>
        <v>17.899999999999999</v>
      </c>
      <c r="L30" s="6">
        <f>wzorzec!L30</f>
        <v>9.5</v>
      </c>
      <c r="M30" s="6">
        <f>wzorzec!M30</f>
        <v>-2</v>
      </c>
      <c r="N30" s="6">
        <f>wzorzec!N30</f>
        <v>504</v>
      </c>
      <c r="O30" s="7">
        <f>wzorzec!O30</f>
        <v>15.4</v>
      </c>
      <c r="P30" s="7">
        <f>wzorzec!P30</f>
        <v>64.599999999999994</v>
      </c>
      <c r="Q30" s="7">
        <f>wzorzec!Q30</f>
        <v>9.3000000000000007</v>
      </c>
      <c r="R30" s="7">
        <f>wzorzec!R30</f>
        <v>3120</v>
      </c>
      <c r="S30" s="7">
        <f>wzorzec!S30</f>
        <v>0.17</v>
      </c>
      <c r="T30" s="7">
        <f>wzorzec!T30</f>
        <v>3.49</v>
      </c>
      <c r="U30" s="7">
        <f>wzorzec!U30</f>
        <v>98</v>
      </c>
      <c r="V30" s="7">
        <f>wzorzec!V30</f>
        <v>29.63</v>
      </c>
      <c r="W30" s="7">
        <f>wzorzec!W30</f>
        <v>0.19</v>
      </c>
      <c r="X30" s="6">
        <f>wzorzec!X30</f>
        <v>35.299999999999997</v>
      </c>
      <c r="Y30" s="6">
        <f>wzorzec!Y30</f>
        <v>29.9</v>
      </c>
      <c r="Z30" s="7">
        <f>wzorzec!Z30</f>
        <v>9.8000000000000007</v>
      </c>
    </row>
    <row r="31" spans="1:26" x14ac:dyDescent="0.2">
      <c r="A31" s="7" t="s">
        <v>28</v>
      </c>
      <c r="B31" s="7">
        <f>AVERAGE(B3:B30)</f>
        <v>19.25</v>
      </c>
      <c r="C31" s="7">
        <f t="shared" ref="C31:Z31" si="0">AVERAGE(C3:C30)</f>
        <v>32.603571428571435</v>
      </c>
      <c r="D31" s="7">
        <f t="shared" si="0"/>
        <v>2.4571428571428569</v>
      </c>
      <c r="E31" s="7">
        <f t="shared" si="0"/>
        <v>155.53571428571428</v>
      </c>
      <c r="F31" s="6">
        <f t="shared" si="0"/>
        <v>132.875</v>
      </c>
      <c r="G31" s="6">
        <f t="shared" si="0"/>
        <v>5.0003571428571423</v>
      </c>
      <c r="H31" s="6">
        <f t="shared" si="0"/>
        <v>55.460714285714296</v>
      </c>
      <c r="I31" s="6">
        <f t="shared" si="0"/>
        <v>9.7750000000000004</v>
      </c>
      <c r="J31" s="6">
        <f t="shared" si="0"/>
        <v>5.6428571428571432</v>
      </c>
      <c r="K31" s="6">
        <f t="shared" si="0"/>
        <v>17.467857142857142</v>
      </c>
      <c r="L31" s="6">
        <f t="shared" si="0"/>
        <v>16.167857142857141</v>
      </c>
      <c r="M31" s="6">
        <f t="shared" si="0"/>
        <v>3.2142857142857144</v>
      </c>
      <c r="N31" s="6">
        <f t="shared" si="0"/>
        <v>471.14285714285717</v>
      </c>
      <c r="O31" s="7">
        <f t="shared" si="0"/>
        <v>17.542857142857144</v>
      </c>
      <c r="P31" s="7">
        <f t="shared" si="0"/>
        <v>45.75714285714286</v>
      </c>
      <c r="Q31" s="7">
        <f t="shared" si="0"/>
        <v>6.4924999999999988</v>
      </c>
      <c r="R31" s="7">
        <f t="shared" si="0"/>
        <v>4788.8571428571431</v>
      </c>
      <c r="S31" s="7">
        <f t="shared" si="0"/>
        <v>0.4003571428571428</v>
      </c>
      <c r="T31" s="7">
        <f t="shared" si="0"/>
        <v>2.5689285714285712</v>
      </c>
      <c r="U31" s="7">
        <f t="shared" si="0"/>
        <v>89.035714285714292</v>
      </c>
      <c r="V31" s="7">
        <f t="shared" si="0"/>
        <v>12.387142857142859</v>
      </c>
      <c r="W31" s="7">
        <f t="shared" si="0"/>
        <v>0.2003571428571429</v>
      </c>
      <c r="X31" s="6">
        <f t="shared" ref="X31" si="1">AVERAGE(X3:X30)</f>
        <v>25.782142857142862</v>
      </c>
      <c r="Y31" s="6">
        <f t="shared" si="0"/>
        <v>25.68214285714286</v>
      </c>
      <c r="Z31" s="7">
        <f t="shared" si="0"/>
        <v>66.007142857142838</v>
      </c>
    </row>
    <row r="32" spans="1:26" x14ac:dyDescent="0.2">
      <c r="A32" s="7" t="s">
        <v>31</v>
      </c>
      <c r="B32" s="7">
        <f t="shared" ref="B32:Z32" si="2">ABS(B31)</f>
        <v>19.25</v>
      </c>
      <c r="C32" s="7">
        <f t="shared" si="2"/>
        <v>32.603571428571435</v>
      </c>
      <c r="D32" s="7">
        <f t="shared" si="2"/>
        <v>2.4571428571428569</v>
      </c>
      <c r="E32" s="7">
        <f t="shared" si="2"/>
        <v>155.53571428571428</v>
      </c>
      <c r="F32" s="6">
        <f t="shared" si="2"/>
        <v>132.875</v>
      </c>
      <c r="G32" s="6">
        <f t="shared" si="2"/>
        <v>5.0003571428571423</v>
      </c>
      <c r="H32" s="6">
        <f t="shared" si="2"/>
        <v>55.460714285714296</v>
      </c>
      <c r="I32" s="6">
        <f t="shared" si="2"/>
        <v>9.7750000000000004</v>
      </c>
      <c r="J32" s="6">
        <f t="shared" si="2"/>
        <v>5.6428571428571432</v>
      </c>
      <c r="K32" s="6">
        <f t="shared" si="2"/>
        <v>17.467857142857142</v>
      </c>
      <c r="L32" s="6">
        <f t="shared" si="2"/>
        <v>16.167857142857141</v>
      </c>
      <c r="M32" s="6">
        <f t="shared" si="2"/>
        <v>3.2142857142857144</v>
      </c>
      <c r="N32" s="6">
        <f t="shared" si="2"/>
        <v>471.14285714285717</v>
      </c>
      <c r="O32" s="7">
        <f t="shared" si="2"/>
        <v>17.542857142857144</v>
      </c>
      <c r="P32" s="7">
        <f t="shared" si="2"/>
        <v>45.75714285714286</v>
      </c>
      <c r="Q32" s="7">
        <f t="shared" si="2"/>
        <v>6.4924999999999988</v>
      </c>
      <c r="R32" s="7">
        <f t="shared" si="2"/>
        <v>4788.8571428571431</v>
      </c>
      <c r="S32" s="7">
        <f t="shared" si="2"/>
        <v>0.4003571428571428</v>
      </c>
      <c r="T32" s="7">
        <f t="shared" si="2"/>
        <v>2.5689285714285712</v>
      </c>
      <c r="U32" s="7">
        <f t="shared" si="2"/>
        <v>89.035714285714292</v>
      </c>
      <c r="V32" s="7">
        <f t="shared" si="2"/>
        <v>12.387142857142859</v>
      </c>
      <c r="W32" s="7">
        <f t="shared" si="2"/>
        <v>0.2003571428571429</v>
      </c>
      <c r="X32" s="6">
        <f t="shared" ref="X32" si="3">ABS(X31)</f>
        <v>25.782142857142862</v>
      </c>
      <c r="Y32" s="6">
        <f t="shared" si="2"/>
        <v>25.68214285714286</v>
      </c>
      <c r="Z32" s="7">
        <f t="shared" si="2"/>
        <v>66.007142857142838</v>
      </c>
    </row>
    <row r="33" spans="1:30" x14ac:dyDescent="0.2">
      <c r="A33" s="7" t="s">
        <v>29</v>
      </c>
      <c r="B33" s="7">
        <f t="shared" ref="B33:U33" si="4">STDEV(B3:B30)</f>
        <v>8.3249958291614519</v>
      </c>
      <c r="C33" s="7">
        <f t="shared" si="4"/>
        <v>16.831858728434241</v>
      </c>
      <c r="D33" s="7">
        <f t="shared" si="4"/>
        <v>2.8011146685281174</v>
      </c>
      <c r="E33" s="7">
        <f t="shared" si="4"/>
        <v>207.6390176248473</v>
      </c>
      <c r="F33" s="6">
        <f t="shared" si="4"/>
        <v>30.204201633155179</v>
      </c>
      <c r="G33" s="6">
        <f t="shared" si="4"/>
        <v>6.3099859025157166</v>
      </c>
      <c r="H33" s="6">
        <f t="shared" si="4"/>
        <v>26.317777955365731</v>
      </c>
      <c r="I33" s="6">
        <f t="shared" si="4"/>
        <v>9.8710435111998187</v>
      </c>
      <c r="J33" s="6">
        <f t="shared" si="4"/>
        <v>2.5604439099251954</v>
      </c>
      <c r="K33" s="6">
        <f t="shared" si="4"/>
        <v>5.5808570675538425</v>
      </c>
      <c r="L33" s="6">
        <f t="shared" si="4"/>
        <v>6.0700877760099639</v>
      </c>
      <c r="M33" s="6">
        <f t="shared" si="4"/>
        <v>8.0293772779026558</v>
      </c>
      <c r="N33" s="6">
        <f t="shared" si="4"/>
        <v>129.41627188484225</v>
      </c>
      <c r="O33" s="7">
        <f t="shared" si="4"/>
        <v>11.467100397850864</v>
      </c>
      <c r="P33" s="7">
        <f t="shared" si="4"/>
        <v>53.46258940238927</v>
      </c>
      <c r="Q33" s="7">
        <f t="shared" si="4"/>
        <v>4.7458618426614221</v>
      </c>
      <c r="R33" s="7">
        <f t="shared" si="4"/>
        <v>5700.101062874598</v>
      </c>
      <c r="S33" s="7">
        <f t="shared" si="4"/>
        <v>0.30832260813607359</v>
      </c>
      <c r="T33" s="7">
        <f t="shared" si="4"/>
        <v>0.61092121869332405</v>
      </c>
      <c r="U33" s="7">
        <f t="shared" si="4"/>
        <v>29.58538445829247</v>
      </c>
      <c r="V33" s="7">
        <f>'dane po Vs'!G33</f>
        <v>6.3099859025157166</v>
      </c>
      <c r="W33" s="7">
        <f>'dane po Vs'!H33</f>
        <v>26.317777955365731</v>
      </c>
      <c r="X33" s="6">
        <f>'dane po Vs'!H33</f>
        <v>26.317777955365731</v>
      </c>
      <c r="Y33" s="6">
        <f>'dane po Vs'!I33</f>
        <v>9.8710435111998187</v>
      </c>
      <c r="Z33" s="7">
        <f>'dane po Vs'!J33</f>
        <v>2.5604439099251954</v>
      </c>
    </row>
    <row r="34" spans="1:30" x14ac:dyDescent="0.2">
      <c r="A34" s="7" t="s">
        <v>30</v>
      </c>
      <c r="B34" s="7">
        <f t="shared" ref="B34:U34" si="5">B33/B32*100</f>
        <v>43.246731580059489</v>
      </c>
      <c r="C34" s="7">
        <f t="shared" si="5"/>
        <v>51.625812728246103</v>
      </c>
      <c r="D34" s="7">
        <f t="shared" si="5"/>
        <v>113.99885278893503</v>
      </c>
      <c r="E34" s="7">
        <f t="shared" si="5"/>
        <v>133.49925358199138</v>
      </c>
      <c r="F34" s="6">
        <f t="shared" si="5"/>
        <v>22.731290034359493</v>
      </c>
      <c r="G34" s="6">
        <f t="shared" si="5"/>
        <v>126.19070442856946</v>
      </c>
      <c r="H34" s="6">
        <f t="shared" si="5"/>
        <v>47.453009385681007</v>
      </c>
      <c r="I34" s="6">
        <f t="shared" si="5"/>
        <v>100.98254231406463</v>
      </c>
      <c r="J34" s="6">
        <f t="shared" si="5"/>
        <v>45.374955365762951</v>
      </c>
      <c r="K34" s="6">
        <f t="shared" si="5"/>
        <v>31.949294191680149</v>
      </c>
      <c r="L34" s="6">
        <f t="shared" si="5"/>
        <v>37.544170030545402</v>
      </c>
      <c r="M34" s="6">
        <f t="shared" si="5"/>
        <v>249.80284864586037</v>
      </c>
      <c r="N34" s="6">
        <f t="shared" si="5"/>
        <v>27.468584087140563</v>
      </c>
      <c r="O34" s="7">
        <f t="shared" si="5"/>
        <v>65.366207479605904</v>
      </c>
      <c r="P34" s="7">
        <f t="shared" si="5"/>
        <v>116.83987693310173</v>
      </c>
      <c r="Q34" s="7">
        <f t="shared" si="5"/>
        <v>73.097602505374255</v>
      </c>
      <c r="R34" s="7">
        <f t="shared" si="5"/>
        <v>119.02842145493165</v>
      </c>
      <c r="S34" s="7">
        <f t="shared" si="5"/>
        <v>77.01189141668209</v>
      </c>
      <c r="T34" s="7">
        <f t="shared" si="5"/>
        <v>23.781167973603605</v>
      </c>
      <c r="U34" s="7">
        <f t="shared" si="5"/>
        <v>33.228670871728404</v>
      </c>
      <c r="V34" s="7">
        <f>'dane po Vs'!G34</f>
        <v>126.19070442856946</v>
      </c>
      <c r="W34" s="7">
        <f>'dane po Vs'!H34</f>
        <v>47.453009385681007</v>
      </c>
      <c r="X34" s="6">
        <f>'dane po Vs'!H34</f>
        <v>47.453009385681007</v>
      </c>
      <c r="Y34" s="6">
        <f>'dane po Vs'!I34</f>
        <v>100.98254231406463</v>
      </c>
      <c r="Z34" s="7">
        <f>'dane po Vs'!J34</f>
        <v>45.374955365762951</v>
      </c>
    </row>
    <row r="35" spans="1:30" x14ac:dyDescent="0.2">
      <c r="A35" s="7" t="s">
        <v>33</v>
      </c>
      <c r="B35" s="7">
        <f t="shared" ref="B35:Z35" si="6">MAX(B3:B30)</f>
        <v>38</v>
      </c>
      <c r="C35" s="7">
        <f t="shared" si="6"/>
        <v>68</v>
      </c>
      <c r="D35" s="7">
        <f t="shared" si="6"/>
        <v>10.9</v>
      </c>
      <c r="E35" s="7">
        <f t="shared" si="6"/>
        <v>758</v>
      </c>
      <c r="F35" s="6">
        <f t="shared" si="6"/>
        <v>199.7</v>
      </c>
      <c r="G35" s="6">
        <f t="shared" si="6"/>
        <v>24.58</v>
      </c>
      <c r="H35" s="6">
        <f t="shared" si="6"/>
        <v>101</v>
      </c>
      <c r="I35" s="6">
        <f t="shared" si="6"/>
        <v>45.2</v>
      </c>
      <c r="J35" s="6">
        <f t="shared" si="6"/>
        <v>12.2</v>
      </c>
      <c r="K35" s="6">
        <f t="shared" si="6"/>
        <v>29.7</v>
      </c>
      <c r="L35" s="6">
        <f t="shared" si="6"/>
        <v>33.1</v>
      </c>
      <c r="M35" s="6">
        <f t="shared" si="6"/>
        <v>30</v>
      </c>
      <c r="N35" s="6">
        <f t="shared" si="6"/>
        <v>791</v>
      </c>
      <c r="O35" s="7">
        <f t="shared" si="6"/>
        <v>51.1</v>
      </c>
      <c r="P35" s="7">
        <f t="shared" si="6"/>
        <v>230.9</v>
      </c>
      <c r="Q35" s="7">
        <f t="shared" si="6"/>
        <v>18.62</v>
      </c>
      <c r="R35" s="7">
        <f t="shared" si="6"/>
        <v>25023</v>
      </c>
      <c r="S35" s="7">
        <f t="shared" si="6"/>
        <v>1.17</v>
      </c>
      <c r="T35" s="7">
        <f t="shared" si="6"/>
        <v>3.97</v>
      </c>
      <c r="U35" s="7">
        <f t="shared" si="6"/>
        <v>136</v>
      </c>
      <c r="V35" s="7">
        <f t="shared" si="6"/>
        <v>82.65</v>
      </c>
      <c r="W35" s="7">
        <f t="shared" si="6"/>
        <v>0.41</v>
      </c>
      <c r="X35" s="6">
        <f t="shared" ref="X35" si="7">MAX(X3:X30)</f>
        <v>55.3</v>
      </c>
      <c r="Y35" s="6">
        <f t="shared" si="6"/>
        <v>49.3</v>
      </c>
      <c r="Z35" s="7">
        <f t="shared" si="6"/>
        <v>490.6</v>
      </c>
    </row>
    <row r="36" spans="1:30" x14ac:dyDescent="0.2">
      <c r="A36" s="7" t="s">
        <v>34</v>
      </c>
      <c r="B36" s="7">
        <f t="shared" ref="B36:Z36" si="8">MIN(B3:B30)</f>
        <v>8</v>
      </c>
      <c r="C36" s="7">
        <f t="shared" si="8"/>
        <v>4.3</v>
      </c>
      <c r="D36" s="7">
        <f t="shared" si="8"/>
        <v>0.5</v>
      </c>
      <c r="E36" s="7">
        <f t="shared" si="8"/>
        <v>0</v>
      </c>
      <c r="F36" s="6">
        <f t="shared" si="8"/>
        <v>61.7</v>
      </c>
      <c r="G36" s="6">
        <f t="shared" si="8"/>
        <v>0</v>
      </c>
      <c r="H36" s="6">
        <f t="shared" si="8"/>
        <v>-2.2000000000000002</v>
      </c>
      <c r="I36" s="6">
        <f t="shared" si="8"/>
        <v>1.8</v>
      </c>
      <c r="J36" s="6">
        <f t="shared" si="8"/>
        <v>1.7</v>
      </c>
      <c r="K36" s="6">
        <f t="shared" si="8"/>
        <v>9</v>
      </c>
      <c r="L36" s="6">
        <f t="shared" si="8"/>
        <v>8.6999999999999993</v>
      </c>
      <c r="M36" s="6">
        <f t="shared" si="8"/>
        <v>-6</v>
      </c>
      <c r="N36" s="6">
        <f t="shared" si="8"/>
        <v>251</v>
      </c>
      <c r="O36" s="7">
        <f t="shared" si="8"/>
        <v>2.8</v>
      </c>
      <c r="P36" s="7">
        <f t="shared" si="8"/>
        <v>0.1</v>
      </c>
      <c r="Q36" s="7">
        <f t="shared" si="8"/>
        <v>0.32</v>
      </c>
      <c r="R36" s="7">
        <f t="shared" si="8"/>
        <v>495</v>
      </c>
      <c r="S36" s="7">
        <f t="shared" si="8"/>
        <v>0.17</v>
      </c>
      <c r="T36" s="7">
        <f t="shared" si="8"/>
        <v>1.57</v>
      </c>
      <c r="U36" s="7">
        <f t="shared" si="8"/>
        <v>41</v>
      </c>
      <c r="V36" s="7">
        <f t="shared" si="8"/>
        <v>0</v>
      </c>
      <c r="W36" s="7">
        <f t="shared" si="8"/>
        <v>0.06</v>
      </c>
      <c r="X36" s="6">
        <f t="shared" ref="X36" si="9">MIN(X3:X30)</f>
        <v>8</v>
      </c>
      <c r="Y36" s="6">
        <f t="shared" si="8"/>
        <v>15</v>
      </c>
      <c r="Z36" s="7">
        <f t="shared" si="8"/>
        <v>9.8000000000000007</v>
      </c>
    </row>
    <row r="41" spans="1:30" x14ac:dyDescent="0.2">
      <c r="B41" s="7" t="s">
        <v>35</v>
      </c>
      <c r="C41" s="7" t="s">
        <v>36</v>
      </c>
      <c r="D41" s="7" t="s">
        <v>139</v>
      </c>
      <c r="E41" s="7" t="s">
        <v>37</v>
      </c>
      <c r="F41" s="6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7" t="s">
        <v>47</v>
      </c>
      <c r="P41" s="7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53</v>
      </c>
      <c r="V41" s="7" t="s">
        <v>54</v>
      </c>
      <c r="W41" s="7" t="s">
        <v>55</v>
      </c>
      <c r="X41" s="6" t="s">
        <v>135</v>
      </c>
      <c r="Y41" s="6" t="s">
        <v>136</v>
      </c>
      <c r="Z41" s="7" t="s">
        <v>137</v>
      </c>
      <c r="AB41" s="7">
        <f>COLUMNS(B1:Z1)</f>
        <v>25</v>
      </c>
    </row>
    <row r="42" spans="1:30" x14ac:dyDescent="0.2">
      <c r="B42" s="7" t="str">
        <f>B1</f>
        <v>X1</v>
      </c>
      <c r="C42" s="7" t="str">
        <f t="shared" ref="C42:W42" si="10">C1</f>
        <v>X2</v>
      </c>
      <c r="D42" s="7" t="str">
        <f t="shared" si="10"/>
        <v>X4</v>
      </c>
      <c r="E42" s="7" t="str">
        <f t="shared" si="10"/>
        <v>X5</v>
      </c>
      <c r="F42" s="6" t="str">
        <f t="shared" si="10"/>
        <v>X6</v>
      </c>
      <c r="G42" s="6" t="str">
        <f t="shared" si="10"/>
        <v>X7</v>
      </c>
      <c r="H42" s="6" t="str">
        <f t="shared" si="10"/>
        <v>X8</v>
      </c>
      <c r="I42" s="6" t="str">
        <f t="shared" si="10"/>
        <v>X10</v>
      </c>
      <c r="J42" s="6" t="str">
        <f t="shared" si="10"/>
        <v>X11</v>
      </c>
      <c r="K42" s="6" t="str">
        <f t="shared" si="10"/>
        <v>X12</v>
      </c>
      <c r="L42" s="6" t="str">
        <f t="shared" si="10"/>
        <v>X13</v>
      </c>
      <c r="M42" s="6" t="str">
        <f t="shared" si="10"/>
        <v>X14</v>
      </c>
      <c r="N42" s="6" t="str">
        <f t="shared" si="10"/>
        <v>X15</v>
      </c>
      <c r="O42" s="7" t="str">
        <f t="shared" si="10"/>
        <v>X16</v>
      </c>
      <c r="P42" s="7" t="str">
        <f t="shared" si="10"/>
        <v>X17</v>
      </c>
      <c r="Q42" s="7" t="str">
        <f t="shared" si="10"/>
        <v>X18</v>
      </c>
      <c r="R42" s="7" t="str">
        <f t="shared" si="10"/>
        <v>X19</v>
      </c>
      <c r="S42" s="7" t="str">
        <f t="shared" si="10"/>
        <v>X20</v>
      </c>
      <c r="T42" s="7" t="str">
        <f t="shared" si="10"/>
        <v>X21</v>
      </c>
      <c r="U42" s="7" t="str">
        <f t="shared" si="10"/>
        <v>X22</v>
      </c>
      <c r="V42" s="7" t="str">
        <f t="shared" si="10"/>
        <v>X23</v>
      </c>
      <c r="W42" s="7" t="str">
        <f t="shared" si="10"/>
        <v>X24</v>
      </c>
      <c r="X42" s="6" t="str">
        <f t="shared" ref="X42:Z42" si="11">X1</f>
        <v>X25</v>
      </c>
      <c r="Y42" s="6" t="str">
        <f t="shared" si="11"/>
        <v>X26</v>
      </c>
      <c r="Z42" s="7" t="str">
        <f t="shared" si="11"/>
        <v>X27</v>
      </c>
      <c r="AA42" s="7" t="s">
        <v>32</v>
      </c>
      <c r="AB42" s="7" t="s">
        <v>57</v>
      </c>
      <c r="AC42" s="7" t="s">
        <v>59</v>
      </c>
      <c r="AD42" s="7" t="s">
        <v>61</v>
      </c>
    </row>
    <row r="43" spans="1:30" x14ac:dyDescent="0.2">
      <c r="A43" s="7" t="str">
        <f>A3</f>
        <v>Austria</v>
      </c>
      <c r="B43" s="7">
        <f>(B3-$B$31)/$B$33</f>
        <v>-0.51051076627723524</v>
      </c>
      <c r="C43" s="7">
        <f>(C3-$C$31)/$C$33</f>
        <v>0.49884143557148486</v>
      </c>
      <c r="D43" s="7">
        <f>(D3-$D$31)/$D$33</f>
        <v>-0.27030055772072609</v>
      </c>
      <c r="E43" s="7">
        <f>(E3-$E$31)/$E$33</f>
        <v>0.91246957282663099</v>
      </c>
      <c r="F43" s="6">
        <f>($F$31-F3)/$F$33</f>
        <v>0.18788776703736954</v>
      </c>
      <c r="G43" s="6">
        <f>($G$31-G3)/$G$33</f>
        <v>-1.7337032167982105</v>
      </c>
      <c r="H43" s="6">
        <f>($H$31-H3)/$H$33</f>
        <v>-0.3396671911073384</v>
      </c>
      <c r="I43" s="6">
        <f>($I$31-I3)/$I$33</f>
        <v>0.80791863504111372</v>
      </c>
      <c r="J43" s="6">
        <f>($J$31-J3)/$J$33</f>
        <v>0.71974126662707616</v>
      </c>
      <c r="K43" s="6">
        <f>($K$31-K3)/$K$33</f>
        <v>-0.36412737910049564</v>
      </c>
      <c r="L43" s="6">
        <f>($L$31-L3)/$L$33</f>
        <v>-0.77958392559743606</v>
      </c>
      <c r="M43" s="6">
        <f>($M$31-M3)/$M$33</f>
        <v>0.1512303722017776</v>
      </c>
      <c r="N43" s="6">
        <f>($N$31-N3)/$N$33</f>
        <v>-0.83341253218232669</v>
      </c>
      <c r="O43" s="7">
        <f>(O3-$O$31)/$O$33</f>
        <v>1.217146651978269</v>
      </c>
      <c r="P43" s="7">
        <f>(P3-$P$31)/$P$33</f>
        <v>-0.3134367984127977</v>
      </c>
      <c r="Q43" s="7">
        <f>(Q3-$Q$31)/$Q$33</f>
        <v>2.5553841224335021</v>
      </c>
      <c r="R43" s="7">
        <f>(R3-$R$31)/$R$33</f>
        <v>0.22879293590720462</v>
      </c>
      <c r="S43" s="7">
        <f>(S3-$S$31)/$S$33</f>
        <v>-0.35792750821710206</v>
      </c>
      <c r="T43" s="7">
        <f>(T3-$T$31)/$T$33</f>
        <v>-0.27651449361979302</v>
      </c>
      <c r="U43" s="7">
        <f>(U3-$U$31)/$U$33</f>
        <v>0.91140562166086381</v>
      </c>
      <c r="V43" s="7">
        <f>(V3-$V$31)/$V$33</f>
        <v>-0.57641061538549132</v>
      </c>
      <c r="W43" s="7">
        <f>(W3-$W$31)/$W$33</f>
        <v>-2.6733694226186871E-3</v>
      </c>
      <c r="X43" s="6">
        <f>($X$31-X3)/$X$33</f>
        <v>0.62247439297217833</v>
      </c>
      <c r="Y43" s="6">
        <f>($Y$31-Y3)/$Y$33</f>
        <v>0.7275971227351905</v>
      </c>
      <c r="Z43" s="7">
        <f>(Z3-$Z$31)/$Z$33</f>
        <v>44.79412991562387</v>
      </c>
      <c r="AA43" s="7">
        <f>SUM(B43:Z43)</f>
        <v>47.976751458774956</v>
      </c>
      <c r="AB43" s="7">
        <f>AA43/$AB$41</f>
        <v>1.9190700583509983</v>
      </c>
      <c r="AC43" s="7">
        <f>AB43-$AB$72</f>
        <v>2.6073109106540358</v>
      </c>
      <c r="AD43" s="7">
        <f>AC43/$AC$73</f>
        <v>1</v>
      </c>
    </row>
    <row r="44" spans="1:30" x14ac:dyDescent="0.2">
      <c r="A44" s="7" t="str">
        <f t="shared" ref="A44:A70" si="12">A4</f>
        <v>Belgia</v>
      </c>
      <c r="B44" s="7">
        <f t="shared" ref="B44:B70" si="13">(B4-$B$31)/$B$33</f>
        <v>-0.75075112687828705</v>
      </c>
      <c r="C44" s="7">
        <f t="shared" ref="C44:C70" si="14">(C4-$C$31)/$C$33</f>
        <v>-0.49332468639034627</v>
      </c>
      <c r="D44" s="7">
        <f t="shared" ref="D44:D70" si="15">(D4-$D$31)/$D$33</f>
        <v>-0.37740077870441002</v>
      </c>
      <c r="E44" s="7">
        <f t="shared" ref="E44:E70" si="16">(E4-$E$31)/$E$33</f>
        <v>-0.74906785855984503</v>
      </c>
      <c r="F44" s="6">
        <f t="shared" ref="F44:F70" si="17">($F$31-F4)/$F$33</f>
        <v>0.5156567350849397</v>
      </c>
      <c r="G44" s="6">
        <f t="shared" ref="G44:G70" si="18">($G$31-G4)/$G$33</f>
        <v>0.72747502352216364</v>
      </c>
      <c r="H44" s="6">
        <f t="shared" ref="H44:H70" si="19">($H$31-H4)/$H$33</f>
        <v>-0.78423359864534881</v>
      </c>
      <c r="I44" s="6">
        <f t="shared" ref="I44:I70" si="20">($I$31-I4)/$I$33</f>
        <v>0.55465260524766125</v>
      </c>
      <c r="J44" s="6">
        <f t="shared" ref="J44:J70" si="21">($J$31-J4)/$J$33</f>
        <v>0.79785272191993695</v>
      </c>
      <c r="K44" s="6">
        <f t="shared" ref="K44:K70" si="22">($K$31-K4)/$K$33</f>
        <v>1.2158910725675631E-2</v>
      </c>
      <c r="L44" s="6">
        <f t="shared" ref="L44:L70" si="23">($L$31-L4)/$L$33</f>
        <v>0.34066346635540762</v>
      </c>
      <c r="M44" s="6">
        <f t="shared" ref="M44:M70" si="24">($M$31-M4)/$M$33</f>
        <v>-0.34694026563937208</v>
      </c>
      <c r="N44" s="6">
        <f t="shared" ref="N44:N70" si="25">($N$31-N4)/$N$33</f>
        <v>0.20200595150909401</v>
      </c>
      <c r="O44" s="7">
        <f t="shared" ref="O44:O70" si="26">(O4-$O$31)/$O$33</f>
        <v>-0.90195923851818538</v>
      </c>
      <c r="P44" s="7">
        <f t="shared" ref="P44:P70" si="27">(P4-$P$31)/$P$33</f>
        <v>-0.64450942691531787</v>
      </c>
      <c r="Q44" s="7">
        <f t="shared" ref="Q44:Q70" si="28">(Q4-$Q$31)/$Q$33</f>
        <v>-0.42405364225086939</v>
      </c>
      <c r="R44" s="7">
        <f t="shared" ref="R44:R70" si="29">(R4-$R$31)/$R$33</f>
        <v>-0.75013707576279365</v>
      </c>
      <c r="S44" s="7">
        <f t="shared" ref="S44:S70" si="30">(S4-$S$31)/$S$33</f>
        <v>-0.35792750821710206</v>
      </c>
      <c r="T44" s="7">
        <f t="shared" ref="T44:T70" si="31">(T4-$T$31)/$T$33</f>
        <v>-0.68573256028756302</v>
      </c>
      <c r="U44" s="7">
        <f t="shared" ref="U44:U70" si="32">(U4-$U$31)/$U$33</f>
        <v>0.77620372811647076</v>
      </c>
      <c r="V44" s="7">
        <f t="shared" ref="V44:V70" si="33">(V4-$V$31)/$V$33</f>
        <v>-0.87435105915898148</v>
      </c>
      <c r="W44" s="7">
        <f t="shared" ref="W44:W70" si="34">(W4-$W$31)/$W$33</f>
        <v>-3.9354169165452886E-4</v>
      </c>
      <c r="X44" s="6">
        <f t="shared" ref="X44:X70" si="35">($X$31-X4)/$X$33</f>
        <v>0.22730425293839093</v>
      </c>
      <c r="Y44" s="6">
        <f t="shared" ref="Y44:Y70" si="36">($Y$31-Y4)/$Y$33</f>
        <v>0.41354724579130919</v>
      </c>
      <c r="Z44" s="7">
        <f t="shared" ref="Z44:Z70" si="37">(Z4-$Z$31)/$Z$33</f>
        <v>10.659423952643639</v>
      </c>
      <c r="AA44" s="7">
        <f t="shared" ref="AA44:AA70" si="38">SUM(B44:W44)</f>
        <v>-4.2141132251387283</v>
      </c>
      <c r="AB44" s="7">
        <f t="shared" ref="AB44:AB70" si="39">AA44/$AB$41</f>
        <v>-0.16856452900554914</v>
      </c>
      <c r="AC44" s="7">
        <f t="shared" ref="AC44:AC70" si="40">AB44-$AB$72</f>
        <v>0.51967632329748814</v>
      </c>
      <c r="AD44" s="7">
        <f t="shared" ref="AD44:AD70" si="41">AC44/$AC$73</f>
        <v>0.19931505720088019</v>
      </c>
    </row>
    <row r="45" spans="1:30" x14ac:dyDescent="0.2">
      <c r="A45" s="7" t="str">
        <f t="shared" si="12"/>
        <v>Bułgaria</v>
      </c>
      <c r="B45" s="7">
        <f t="shared" si="13"/>
        <v>1.7717726594327576</v>
      </c>
      <c r="C45" s="7">
        <f t="shared" si="14"/>
        <v>0.32654911499128675</v>
      </c>
      <c r="D45" s="7">
        <f t="shared" si="15"/>
        <v>-0.52020107334932197</v>
      </c>
      <c r="E45" s="7">
        <f t="shared" si="16"/>
        <v>-0.63348264594165538</v>
      </c>
      <c r="F45" s="6">
        <f t="shared" si="17"/>
        <v>0.24748212486420035</v>
      </c>
      <c r="G45" s="6">
        <f t="shared" si="18"/>
        <v>0.33920157285990249</v>
      </c>
      <c r="H45" s="6">
        <f t="shared" si="19"/>
        <v>0.73565155533075643</v>
      </c>
      <c r="I45" s="6">
        <f t="shared" si="20"/>
        <v>-3.5887796421732232</v>
      </c>
      <c r="J45" s="6">
        <f t="shared" si="21"/>
        <v>-0.3347633798265468</v>
      </c>
      <c r="K45" s="6">
        <f t="shared" si="22"/>
        <v>0.97975222742154366</v>
      </c>
      <c r="L45" s="6">
        <f t="shared" si="23"/>
        <v>-0.23593445597326229</v>
      </c>
      <c r="M45" s="6">
        <f t="shared" si="24"/>
        <v>0.89848632896350211</v>
      </c>
      <c r="N45" s="6">
        <f t="shared" si="25"/>
        <v>8.610089736453197E-2</v>
      </c>
      <c r="O45" s="7">
        <f t="shared" si="26"/>
        <v>-0.13454640574580676</v>
      </c>
      <c r="P45" s="7">
        <f t="shared" si="27"/>
        <v>-0.24422952578797702</v>
      </c>
      <c r="Q45" s="7">
        <f t="shared" si="28"/>
        <v>-1.2078944120263901</v>
      </c>
      <c r="R45" s="7">
        <f t="shared" si="29"/>
        <v>-0.37154729705600936</v>
      </c>
      <c r="S45" s="7">
        <f t="shared" si="30"/>
        <v>0.67994643146744016</v>
      </c>
      <c r="T45" s="7">
        <f t="shared" si="31"/>
        <v>0.16544101838139866</v>
      </c>
      <c r="U45" s="7">
        <f t="shared" si="32"/>
        <v>-1.1504232548911306</v>
      </c>
      <c r="V45" s="7">
        <f t="shared" si="33"/>
        <v>-1.8838620308808607</v>
      </c>
      <c r="W45" s="7">
        <f t="shared" si="34"/>
        <v>-7.735129801485556E-4</v>
      </c>
      <c r="X45" s="6">
        <f t="shared" si="35"/>
        <v>-8.8071916511650986E-2</v>
      </c>
      <c r="Y45" s="6">
        <f t="shared" si="36"/>
        <v>-2.3926403643201448</v>
      </c>
      <c r="Z45" s="7">
        <f t="shared" si="37"/>
        <v>-14.414353196364726</v>
      </c>
      <c r="AA45" s="7">
        <f t="shared" si="38"/>
        <v>-4.0760537055550126</v>
      </c>
      <c r="AB45" s="7">
        <f t="shared" si="39"/>
        <v>-0.16304214822220051</v>
      </c>
      <c r="AC45" s="7">
        <f t="shared" si="40"/>
        <v>0.52519870408083669</v>
      </c>
      <c r="AD45" s="7">
        <f t="shared" si="41"/>
        <v>0.20143309412573748</v>
      </c>
    </row>
    <row r="46" spans="1:30" x14ac:dyDescent="0.2">
      <c r="A46" s="7" t="str">
        <f t="shared" si="12"/>
        <v>Chorwacja</v>
      </c>
      <c r="B46" s="7">
        <f t="shared" si="13"/>
        <v>2.1321332003343354</v>
      </c>
      <c r="C46" s="7">
        <f t="shared" si="14"/>
        <v>-1.6815475869434375</v>
      </c>
      <c r="D46" s="7">
        <f t="shared" si="15"/>
        <v>-0.69870144165546189</v>
      </c>
      <c r="E46" s="7">
        <f t="shared" si="16"/>
        <v>1.4711314338145476</v>
      </c>
      <c r="F46" s="6">
        <f t="shared" si="17"/>
        <v>0.95599282347207903</v>
      </c>
      <c r="G46" s="6">
        <f t="shared" si="18"/>
        <v>-0.29946863373965371</v>
      </c>
      <c r="H46" s="6">
        <f t="shared" si="19"/>
        <v>0.24548859317346244</v>
      </c>
      <c r="I46" s="6">
        <f t="shared" si="20"/>
        <v>0.38243170498811341</v>
      </c>
      <c r="J46" s="6">
        <f t="shared" si="21"/>
        <v>-0.80343211158371253</v>
      </c>
      <c r="K46" s="6">
        <f t="shared" si="22"/>
        <v>1.3202017277404603</v>
      </c>
      <c r="L46" s="6">
        <f t="shared" si="23"/>
        <v>1.1149521049110496</v>
      </c>
      <c r="M46" s="6">
        <f t="shared" si="24"/>
        <v>-0.4714829250996595</v>
      </c>
      <c r="N46" s="6">
        <f t="shared" si="25"/>
        <v>0.61926414642951721</v>
      </c>
      <c r="O46" s="7">
        <f t="shared" si="26"/>
        <v>0.80727843447483971</v>
      </c>
      <c r="P46" s="7">
        <f t="shared" si="27"/>
        <v>-0.24609999261567489</v>
      </c>
      <c r="Q46" s="7">
        <f t="shared" si="28"/>
        <v>-0.86233020169524677</v>
      </c>
      <c r="R46" s="7">
        <f t="shared" si="29"/>
        <v>-0.24926876334024078</v>
      </c>
      <c r="S46" s="7">
        <f t="shared" si="30"/>
        <v>0.32317726470087887</v>
      </c>
      <c r="T46" s="7">
        <f t="shared" si="31"/>
        <v>-1.4614930952419943E-2</v>
      </c>
      <c r="U46" s="7">
        <f t="shared" si="32"/>
        <v>-1.6236298822965063</v>
      </c>
      <c r="V46" s="7">
        <f t="shared" si="33"/>
        <v>-1.9234817707443568</v>
      </c>
      <c r="W46" s="7">
        <f t="shared" si="34"/>
        <v>3.6640088533352352E-4</v>
      </c>
      <c r="X46" s="6">
        <f t="shared" si="35"/>
        <v>-0.62383143328822821</v>
      </c>
      <c r="Y46" s="6">
        <f t="shared" si="36"/>
        <v>-0.70082328529988214</v>
      </c>
      <c r="Z46" s="7">
        <f t="shared" si="37"/>
        <v>-21.95210863212581</v>
      </c>
      <c r="AA46" s="7">
        <f t="shared" si="38"/>
        <v>0.49835959425824622</v>
      </c>
      <c r="AB46" s="7">
        <f t="shared" si="39"/>
        <v>1.9934383770329848E-2</v>
      </c>
      <c r="AC46" s="7">
        <f t="shared" si="40"/>
        <v>0.70817523607336708</v>
      </c>
      <c r="AD46" s="7">
        <f t="shared" si="41"/>
        <v>0.27161134990829444</v>
      </c>
    </row>
    <row r="47" spans="1:30" x14ac:dyDescent="0.2">
      <c r="A47" s="7" t="str">
        <f t="shared" si="12"/>
        <v>Cypr</v>
      </c>
      <c r="B47" s="7">
        <f t="shared" si="13"/>
        <v>1.0510515776296019</v>
      </c>
      <c r="C47" s="7">
        <f t="shared" si="14"/>
        <v>-0.73691038100373008</v>
      </c>
      <c r="D47" s="7">
        <f t="shared" si="15"/>
        <v>-0.69870144165546189</v>
      </c>
      <c r="E47" s="7">
        <f t="shared" si="16"/>
        <v>0.19487804448870369</v>
      </c>
      <c r="F47" s="6">
        <f t="shared" si="17"/>
        <v>-7.4492947283536746E-3</v>
      </c>
      <c r="G47" s="6">
        <f t="shared" si="18"/>
        <v>-0.18694857252732494</v>
      </c>
      <c r="H47" s="6">
        <f t="shared" si="19"/>
        <v>-1.5783735915978643</v>
      </c>
      <c r="I47" s="6">
        <f t="shared" si="20"/>
        <v>-0.91429036755436388</v>
      </c>
      <c r="J47" s="6">
        <f t="shared" si="21"/>
        <v>1.1884099983842418</v>
      </c>
      <c r="K47" s="6">
        <f t="shared" si="22"/>
        <v>-1.4750678538253814</v>
      </c>
      <c r="L47" s="6">
        <f t="shared" si="23"/>
        <v>-0.49952207760922518</v>
      </c>
      <c r="M47" s="6">
        <f t="shared" si="24"/>
        <v>-3.3359640926862699</v>
      </c>
      <c r="N47" s="6">
        <f t="shared" si="25"/>
        <v>-1.4361188137340493</v>
      </c>
      <c r="O47" s="7">
        <f t="shared" si="26"/>
        <v>-0.93684164000783876</v>
      </c>
      <c r="P47" s="7">
        <f t="shared" si="27"/>
        <v>3.4630357267091707</v>
      </c>
      <c r="Q47" s="7">
        <f t="shared" si="28"/>
        <v>-0.65583451503395351</v>
      </c>
      <c r="R47" s="7">
        <f t="shared" si="29"/>
        <v>0.29949343675003781</v>
      </c>
      <c r="S47" s="7">
        <f t="shared" si="30"/>
        <v>-0.74713023559880531</v>
      </c>
      <c r="T47" s="7">
        <f t="shared" si="31"/>
        <v>1.8122514381001688E-2</v>
      </c>
      <c r="U47" s="7">
        <f t="shared" si="32"/>
        <v>-0.81241852103014789</v>
      </c>
      <c r="V47" s="7">
        <f t="shared" si="33"/>
        <v>-1.9631015106078529</v>
      </c>
      <c r="W47" s="7">
        <f t="shared" si="34"/>
        <v>-4.9531971535828456E-3</v>
      </c>
      <c r="X47" s="6">
        <f t="shared" si="35"/>
        <v>-7.2873064971889848E-2</v>
      </c>
      <c r="Y47" s="6">
        <f t="shared" si="36"/>
        <v>-0.14363801975428647</v>
      </c>
      <c r="Z47" s="7">
        <f t="shared" si="37"/>
        <v>-21.95210863212581</v>
      </c>
      <c r="AA47" s="7">
        <f t="shared" si="38"/>
        <v>-9.7746348080114469</v>
      </c>
      <c r="AB47" s="7">
        <f t="shared" si="39"/>
        <v>-0.39098539232045787</v>
      </c>
      <c r="AC47" s="7">
        <f t="shared" si="40"/>
        <v>0.29725545998257935</v>
      </c>
      <c r="AD47" s="7">
        <f t="shared" si="41"/>
        <v>0.11400844401330479</v>
      </c>
    </row>
    <row r="48" spans="1:30" x14ac:dyDescent="0.2">
      <c r="A48" s="7" t="str">
        <f t="shared" si="12"/>
        <v>Czechy</v>
      </c>
      <c r="B48" s="7">
        <f t="shared" si="13"/>
        <v>-0.6306309465777612</v>
      </c>
      <c r="C48" s="7">
        <f t="shared" si="14"/>
        <v>0.302784656980225</v>
      </c>
      <c r="D48" s="7">
        <f t="shared" si="15"/>
        <v>-0.37740077870441002</v>
      </c>
      <c r="E48" s="7">
        <f t="shared" si="16"/>
        <v>-0.71053945435378174</v>
      </c>
      <c r="F48" s="6">
        <f t="shared" si="17"/>
        <v>-0.81528392304761721</v>
      </c>
      <c r="G48" s="6">
        <f t="shared" si="18"/>
        <v>0.59276790798627721</v>
      </c>
      <c r="H48" s="6">
        <f t="shared" si="19"/>
        <v>1.1422208340193647</v>
      </c>
      <c r="I48" s="6">
        <f t="shared" si="20"/>
        <v>-0.49893407869310147</v>
      </c>
      <c r="J48" s="6">
        <f t="shared" si="21"/>
        <v>0.79785272191993695</v>
      </c>
      <c r="K48" s="6">
        <f t="shared" si="22"/>
        <v>0.56762914808811815</v>
      </c>
      <c r="L48" s="6">
        <f t="shared" si="23"/>
        <v>0.19239542918517821</v>
      </c>
      <c r="M48" s="6">
        <f t="shared" si="24"/>
        <v>0.52485835058263985</v>
      </c>
      <c r="N48" s="6">
        <f t="shared" si="25"/>
        <v>1.2606054460294271</v>
      </c>
      <c r="O48" s="7">
        <f t="shared" si="26"/>
        <v>-0.41360561766303527</v>
      </c>
      <c r="P48" s="7">
        <f t="shared" si="27"/>
        <v>-0.7024938985739515</v>
      </c>
      <c r="Q48" s="7">
        <f t="shared" si="28"/>
        <v>1.4323004388572855</v>
      </c>
      <c r="R48" s="7">
        <f t="shared" si="29"/>
        <v>2.4154208329421256</v>
      </c>
      <c r="S48" s="7">
        <f t="shared" si="30"/>
        <v>1.4907854468459889</v>
      </c>
      <c r="T48" s="7">
        <f t="shared" si="31"/>
        <v>-0.55478277895387651</v>
      </c>
      <c r="U48" s="7">
        <f t="shared" si="32"/>
        <v>-0.27161094685257559</v>
      </c>
      <c r="V48" s="7">
        <f t="shared" si="33"/>
        <v>-0.38623586404071036</v>
      </c>
      <c r="W48" s="7">
        <f t="shared" si="34"/>
        <v>4.9260563472618406E-3</v>
      </c>
      <c r="X48" s="6">
        <f t="shared" si="35"/>
        <v>0.23870339159321174</v>
      </c>
      <c r="Y48" s="6">
        <f t="shared" si="36"/>
        <v>1.0416469996790716</v>
      </c>
      <c r="Z48" s="7">
        <f t="shared" si="37"/>
        <v>12.065430147915139</v>
      </c>
      <c r="AA48" s="7">
        <f t="shared" si="38"/>
        <v>5.3630289823230068</v>
      </c>
      <c r="AB48" s="7">
        <f t="shared" si="39"/>
        <v>0.21452115929292026</v>
      </c>
      <c r="AC48" s="7">
        <f t="shared" si="40"/>
        <v>0.90276201159595748</v>
      </c>
      <c r="AD48" s="7">
        <f t="shared" si="41"/>
        <v>0.34624256275194371</v>
      </c>
    </row>
    <row r="49" spans="1:30" x14ac:dyDescent="0.2">
      <c r="A49" s="7" t="str">
        <f t="shared" si="12"/>
        <v>Dania</v>
      </c>
      <c r="B49" s="7">
        <f t="shared" si="13"/>
        <v>-1.3513520283809168</v>
      </c>
      <c r="C49" s="7">
        <f t="shared" si="14"/>
        <v>-0.89137935807563173</v>
      </c>
      <c r="D49" s="7">
        <f t="shared" si="15"/>
        <v>-0.37740077870441002</v>
      </c>
      <c r="E49" s="7">
        <f t="shared" si="16"/>
        <v>-0.74906785855984503</v>
      </c>
      <c r="F49" s="6">
        <f t="shared" si="17"/>
        <v>0.59180508119700126</v>
      </c>
      <c r="G49" s="6">
        <f t="shared" si="18"/>
        <v>0.79245139689829724</v>
      </c>
      <c r="H49" s="6">
        <f t="shared" si="19"/>
        <v>2.1909415902628777</v>
      </c>
      <c r="I49" s="6">
        <f t="shared" si="20"/>
        <v>0.75726542908242322</v>
      </c>
      <c r="J49" s="6">
        <f t="shared" si="21"/>
        <v>-6.1373286301533388E-2</v>
      </c>
      <c r="K49" s="6">
        <f t="shared" si="22"/>
        <v>6.591409498655669E-2</v>
      </c>
      <c r="L49" s="6">
        <f t="shared" si="23"/>
        <v>-1.1749653580513812</v>
      </c>
      <c r="M49" s="6">
        <f t="shared" si="24"/>
        <v>-0.4714829250996595</v>
      </c>
      <c r="N49" s="6">
        <f t="shared" si="25"/>
        <v>-2.4715372974254701</v>
      </c>
      <c r="O49" s="7">
        <f t="shared" si="26"/>
        <v>0.71135183037829219</v>
      </c>
      <c r="P49" s="7">
        <f t="shared" si="27"/>
        <v>-0.78853537264805273</v>
      </c>
      <c r="Q49" s="7">
        <f t="shared" si="28"/>
        <v>0.17225533045470129</v>
      </c>
      <c r="R49" s="7">
        <f t="shared" si="29"/>
        <v>-0.60961325150693912</v>
      </c>
      <c r="S49" s="7">
        <f t="shared" si="30"/>
        <v>-0.74713023559880531</v>
      </c>
      <c r="T49" s="7">
        <f t="shared" si="31"/>
        <v>2.2933749650538031</v>
      </c>
      <c r="U49" s="7">
        <f t="shared" si="32"/>
        <v>1.553614615996731</v>
      </c>
      <c r="V49" s="7">
        <f t="shared" si="33"/>
        <v>-1.4258578380588465</v>
      </c>
      <c r="W49" s="7">
        <f t="shared" si="34"/>
        <v>-4.9531971535828456E-3</v>
      </c>
      <c r="X49" s="6">
        <f t="shared" si="35"/>
        <v>0.44388788737998602</v>
      </c>
      <c r="Y49" s="6">
        <f t="shared" si="36"/>
        <v>0.82890353465257161</v>
      </c>
      <c r="Z49" s="7">
        <f t="shared" si="37"/>
        <v>0.15343321575384353</v>
      </c>
      <c r="AA49" s="7">
        <f t="shared" si="38"/>
        <v>-1.9956744512543914</v>
      </c>
      <c r="AB49" s="7">
        <f t="shared" si="39"/>
        <v>-7.9826978050175648E-2</v>
      </c>
      <c r="AC49" s="7">
        <f t="shared" si="40"/>
        <v>0.60841387425286153</v>
      </c>
      <c r="AD49" s="7">
        <f t="shared" si="41"/>
        <v>0.23334918431352047</v>
      </c>
    </row>
    <row r="50" spans="1:30" x14ac:dyDescent="0.2">
      <c r="A50" s="7" t="str">
        <f t="shared" si="12"/>
        <v>Estonia</v>
      </c>
      <c r="B50" s="7">
        <f t="shared" si="13"/>
        <v>-0.15015022537565742</v>
      </c>
      <c r="C50" s="7">
        <f t="shared" si="14"/>
        <v>1.3246563514558831</v>
      </c>
      <c r="D50" s="7">
        <f t="shared" si="15"/>
        <v>0.8364017257773414</v>
      </c>
      <c r="E50" s="7">
        <f t="shared" si="16"/>
        <v>0.2382224992205248</v>
      </c>
      <c r="F50" s="6">
        <f t="shared" si="17"/>
        <v>1.1082895156962023</v>
      </c>
      <c r="G50" s="6">
        <f t="shared" si="18"/>
        <v>0.79245139689829724</v>
      </c>
      <c r="H50" s="6">
        <f t="shared" si="19"/>
        <v>1.4613967163543469</v>
      </c>
      <c r="I50" s="6">
        <f t="shared" si="20"/>
        <v>-2.1198366693711979</v>
      </c>
      <c r="J50" s="6">
        <f t="shared" si="21"/>
        <v>-1.6236023921587528</v>
      </c>
      <c r="K50" s="6">
        <f t="shared" si="22"/>
        <v>0.83640506939252601</v>
      </c>
      <c r="L50" s="6">
        <f t="shared" si="23"/>
        <v>-1.7680375067322982</v>
      </c>
      <c r="M50" s="6">
        <f t="shared" si="24"/>
        <v>1.147571647884077</v>
      </c>
      <c r="N50" s="6">
        <f t="shared" si="25"/>
        <v>1.4769615470992763</v>
      </c>
      <c r="O50" s="7">
        <f t="shared" si="26"/>
        <v>0.72007243075070571</v>
      </c>
      <c r="P50" s="7">
        <f t="shared" si="27"/>
        <v>-0.59400682256747583</v>
      </c>
      <c r="Q50" s="7">
        <f t="shared" si="28"/>
        <v>1.7631149572840508</v>
      </c>
      <c r="R50" s="7">
        <f t="shared" si="29"/>
        <v>-0.57224549299695526</v>
      </c>
      <c r="S50" s="7">
        <f t="shared" si="30"/>
        <v>0.22587658285545292</v>
      </c>
      <c r="T50" s="7">
        <f t="shared" si="31"/>
        <v>0.26365335438166354</v>
      </c>
      <c r="U50" s="7">
        <f t="shared" si="32"/>
        <v>-0.88001946780234441</v>
      </c>
      <c r="V50" s="7">
        <f t="shared" si="33"/>
        <v>-1.9028795060153387</v>
      </c>
      <c r="W50" s="7">
        <f t="shared" si="34"/>
        <v>-1.357040316050216E-5</v>
      </c>
      <c r="X50" s="6">
        <f t="shared" si="35"/>
        <v>0.18550741120404812</v>
      </c>
      <c r="Y50" s="6">
        <f t="shared" si="36"/>
        <v>0.23119570434002362</v>
      </c>
      <c r="Z50" s="7">
        <f t="shared" si="37"/>
        <v>-21.95210863212581</v>
      </c>
      <c r="AA50" s="7">
        <f t="shared" si="38"/>
        <v>2.5842821416271677</v>
      </c>
      <c r="AB50" s="7">
        <f t="shared" si="39"/>
        <v>0.10337128566508672</v>
      </c>
      <c r="AC50" s="7">
        <f t="shared" si="40"/>
        <v>0.79161213796812391</v>
      </c>
      <c r="AD50" s="7">
        <f t="shared" si="41"/>
        <v>0.30361248239840738</v>
      </c>
    </row>
    <row r="51" spans="1:30" x14ac:dyDescent="0.2">
      <c r="A51" s="7" t="str">
        <f t="shared" si="12"/>
        <v>Finlandia</v>
      </c>
      <c r="B51" s="7">
        <f t="shared" si="13"/>
        <v>-0.6306309465777612</v>
      </c>
      <c r="C51" s="7">
        <f t="shared" si="14"/>
        <v>2.1029423513181582</v>
      </c>
      <c r="D51" s="7">
        <f t="shared" si="15"/>
        <v>2.7285056298224242</v>
      </c>
      <c r="E51" s="7">
        <f t="shared" si="16"/>
        <v>-0.74906785855984503</v>
      </c>
      <c r="F51" s="6">
        <f t="shared" si="17"/>
        <v>0.53883231868426296</v>
      </c>
      <c r="G51" s="6">
        <f t="shared" si="18"/>
        <v>0.79245139689829724</v>
      </c>
      <c r="H51" s="6">
        <f t="shared" si="19"/>
        <v>0.34808084106684967</v>
      </c>
      <c r="I51" s="6">
        <f t="shared" si="20"/>
        <v>2.7859263277279819E-2</v>
      </c>
      <c r="J51" s="6">
        <f t="shared" si="21"/>
        <v>-1.233045115694448</v>
      </c>
      <c r="K51" s="6">
        <f t="shared" si="22"/>
        <v>0.58554754284174559</v>
      </c>
      <c r="L51" s="6">
        <f t="shared" si="23"/>
        <v>-2.7894395405716561</v>
      </c>
      <c r="M51" s="6">
        <f t="shared" si="24"/>
        <v>-9.7854946718797242E-2</v>
      </c>
      <c r="N51" s="6">
        <f t="shared" si="25"/>
        <v>-0.26934126867879155</v>
      </c>
      <c r="O51" s="7">
        <f t="shared" si="26"/>
        <v>1.4700440627782574</v>
      </c>
      <c r="P51" s="7">
        <f t="shared" si="27"/>
        <v>0.58251681205447481</v>
      </c>
      <c r="Q51" s="7">
        <f t="shared" si="28"/>
        <v>0.45460657548136746</v>
      </c>
      <c r="R51" s="7">
        <f t="shared" si="29"/>
        <v>-0.40084502321172438</v>
      </c>
      <c r="S51" s="7">
        <f t="shared" si="30"/>
        <v>0.12857590101002719</v>
      </c>
      <c r="T51" s="7">
        <f t="shared" si="31"/>
        <v>0.67287142104943365</v>
      </c>
      <c r="U51" s="7">
        <f t="shared" si="32"/>
        <v>1.5874150893828292</v>
      </c>
      <c r="V51" s="7">
        <f t="shared" si="33"/>
        <v>-0.36087923052807291</v>
      </c>
      <c r="W51" s="7">
        <f t="shared" si="34"/>
        <v>4.1661137702737874E-3</v>
      </c>
      <c r="X51" s="6">
        <f t="shared" si="35"/>
        <v>0.25770195601791307</v>
      </c>
      <c r="Y51" s="6">
        <f t="shared" si="36"/>
        <v>0.85929545822778597</v>
      </c>
      <c r="Z51" s="7">
        <f t="shared" si="37"/>
        <v>-21.95210863212581</v>
      </c>
      <c r="AA51" s="7">
        <f t="shared" si="38"/>
        <v>5.4933113888945835</v>
      </c>
      <c r="AB51" s="7">
        <f t="shared" si="39"/>
        <v>0.21973245555578333</v>
      </c>
      <c r="AC51" s="7">
        <f t="shared" si="40"/>
        <v>0.90797330785882058</v>
      </c>
      <c r="AD51" s="7">
        <f t="shared" si="41"/>
        <v>0.34824128727749554</v>
      </c>
    </row>
    <row r="52" spans="1:30" x14ac:dyDescent="0.2">
      <c r="A52" s="7" t="str">
        <f t="shared" si="12"/>
        <v>Francja</v>
      </c>
      <c r="B52" s="7">
        <f t="shared" si="13"/>
        <v>-0.75075112687828705</v>
      </c>
      <c r="C52" s="7">
        <f t="shared" si="14"/>
        <v>-0.14874004522994974</v>
      </c>
      <c r="D52" s="7">
        <f t="shared" si="15"/>
        <v>-0.41310085236563798</v>
      </c>
      <c r="E52" s="7">
        <f t="shared" si="16"/>
        <v>2.9014984399646444</v>
      </c>
      <c r="F52" s="6">
        <f t="shared" si="17"/>
        <v>7.2009849040754387E-2</v>
      </c>
      <c r="G52" s="6">
        <f t="shared" si="18"/>
        <v>0.25837730353837052</v>
      </c>
      <c r="H52" s="6">
        <f t="shared" si="19"/>
        <v>0.27968600913792474</v>
      </c>
      <c r="I52" s="6">
        <f t="shared" si="20"/>
        <v>0.63569773478156599</v>
      </c>
      <c r="J52" s="6">
        <f t="shared" si="21"/>
        <v>0.48540690074849308</v>
      </c>
      <c r="K52" s="6">
        <f t="shared" si="22"/>
        <v>8.3832489740184132E-2</v>
      </c>
      <c r="L52" s="6">
        <f t="shared" si="23"/>
        <v>0.68662221975260929</v>
      </c>
      <c r="M52" s="6">
        <f t="shared" si="24"/>
        <v>0.27577303166206502</v>
      </c>
      <c r="N52" s="6">
        <f t="shared" si="25"/>
        <v>-0.43160834448117841</v>
      </c>
      <c r="O52" s="7">
        <f t="shared" si="26"/>
        <v>-0.36128201542855493</v>
      </c>
      <c r="P52" s="7">
        <f t="shared" si="27"/>
        <v>1.7908383827472887</v>
      </c>
      <c r="Q52" s="7">
        <f t="shared" si="28"/>
        <v>-0.62001383469474969</v>
      </c>
      <c r="R52" s="7">
        <f t="shared" si="29"/>
        <v>0.21703875834772615</v>
      </c>
      <c r="S52" s="7">
        <f t="shared" si="30"/>
        <v>-0.74713023559880531</v>
      </c>
      <c r="T52" s="7">
        <f t="shared" si="31"/>
        <v>-0.99673829095506816</v>
      </c>
      <c r="U52" s="7">
        <f t="shared" si="32"/>
        <v>0.37059804748329156</v>
      </c>
      <c r="V52" s="7">
        <f t="shared" si="33"/>
        <v>6.9022114812480213</v>
      </c>
      <c r="W52" s="7">
        <f t="shared" si="34"/>
        <v>3.4061711932857341E-3</v>
      </c>
      <c r="X52" s="6">
        <f t="shared" si="35"/>
        <v>5.2517460231138881E-2</v>
      </c>
      <c r="Y52" s="6">
        <f t="shared" si="36"/>
        <v>0.66681327558476178</v>
      </c>
      <c r="Z52" s="7">
        <f t="shared" si="37"/>
        <v>146.96391343868601</v>
      </c>
      <c r="AA52" s="7">
        <f t="shared" si="38"/>
        <v>10.493632073753991</v>
      </c>
      <c r="AB52" s="7">
        <f t="shared" si="39"/>
        <v>0.41974528295015967</v>
      </c>
      <c r="AC52" s="7">
        <f t="shared" si="40"/>
        <v>1.107986135253197</v>
      </c>
      <c r="AD52" s="7">
        <f t="shared" si="41"/>
        <v>0.42495359135181243</v>
      </c>
    </row>
    <row r="53" spans="1:30" x14ac:dyDescent="0.2">
      <c r="A53" s="7" t="str">
        <f t="shared" si="12"/>
        <v>Grecja</v>
      </c>
      <c r="B53" s="7">
        <f t="shared" si="13"/>
        <v>0.93093139732907604</v>
      </c>
      <c r="C53" s="7">
        <f t="shared" si="14"/>
        <v>-0.14874004522994974</v>
      </c>
      <c r="D53" s="7">
        <f t="shared" si="15"/>
        <v>-0.41310085236563798</v>
      </c>
      <c r="E53" s="7">
        <f t="shared" si="16"/>
        <v>0.58016208654933576</v>
      </c>
      <c r="F53" s="6">
        <f t="shared" si="17"/>
        <v>0.89970926330229417</v>
      </c>
      <c r="G53" s="6">
        <f t="shared" si="18"/>
        <v>-0.74796408899442912</v>
      </c>
      <c r="H53" s="6">
        <f t="shared" si="19"/>
        <v>-0.4156614488061437</v>
      </c>
      <c r="I53" s="6">
        <f t="shared" si="20"/>
        <v>-0.39762766677572042</v>
      </c>
      <c r="J53" s="6">
        <f t="shared" si="21"/>
        <v>-0.72532065629085152</v>
      </c>
      <c r="K53" s="6">
        <f t="shared" si="22"/>
        <v>-1.3675574853036185</v>
      </c>
      <c r="L53" s="6">
        <f t="shared" si="23"/>
        <v>0.48893150352563697</v>
      </c>
      <c r="M53" s="6">
        <f t="shared" si="24"/>
        <v>0.52485835058263985</v>
      </c>
      <c r="N53" s="6">
        <f t="shared" si="25"/>
        <v>-0.18434422897277941</v>
      </c>
      <c r="O53" s="7">
        <f t="shared" si="26"/>
        <v>-0.35256141505614158</v>
      </c>
      <c r="P53" s="7">
        <f t="shared" si="27"/>
        <v>-0.61458195767215229</v>
      </c>
      <c r="Q53" s="7">
        <f t="shared" si="28"/>
        <v>0.53046213384674035</v>
      </c>
      <c r="R53" s="7">
        <f t="shared" si="29"/>
        <v>-0.75329491451011621</v>
      </c>
      <c r="S53" s="7">
        <f t="shared" si="30"/>
        <v>-0.74713023559880531</v>
      </c>
      <c r="T53" s="7">
        <f t="shared" si="31"/>
        <v>1.1639331010507574</v>
      </c>
      <c r="U53" s="7">
        <f t="shared" si="32"/>
        <v>-0.67721662748575484</v>
      </c>
      <c r="V53" s="7">
        <f t="shared" si="33"/>
        <v>-1.9631015106078529</v>
      </c>
      <c r="W53" s="7">
        <f t="shared" si="34"/>
        <v>-1.1534842686425812E-3</v>
      </c>
      <c r="X53" s="6">
        <f t="shared" si="35"/>
        <v>-1.1215938212154026</v>
      </c>
      <c r="Y53" s="6">
        <f t="shared" si="36"/>
        <v>-0.90343610913464423</v>
      </c>
      <c r="Z53" s="7">
        <f t="shared" si="37"/>
        <v>-21.95210863212581</v>
      </c>
      <c r="AA53" s="7">
        <f t="shared" si="38"/>
        <v>-4.3903687817521151</v>
      </c>
      <c r="AB53" s="7">
        <f t="shared" si="39"/>
        <v>-0.17561475127008461</v>
      </c>
      <c r="AC53" s="7">
        <f t="shared" si="40"/>
        <v>0.51262610103295259</v>
      </c>
      <c r="AD53" s="7">
        <f t="shared" si="41"/>
        <v>0.19661103665782687</v>
      </c>
    </row>
    <row r="54" spans="1:30" x14ac:dyDescent="0.2">
      <c r="A54" s="7" t="str">
        <f t="shared" si="12"/>
        <v>Hiszpania</v>
      </c>
      <c r="B54" s="7">
        <f t="shared" si="13"/>
        <v>0.93093139732907604</v>
      </c>
      <c r="C54" s="7">
        <f t="shared" si="14"/>
        <v>-0.27944456429078995</v>
      </c>
      <c r="D54" s="7">
        <f t="shared" si="15"/>
        <v>-0.55590114701054993</v>
      </c>
      <c r="E54" s="7">
        <f t="shared" si="16"/>
        <v>-0.45528877648861299</v>
      </c>
      <c r="F54" s="6">
        <f t="shared" si="17"/>
        <v>-2.2124405343210967</v>
      </c>
      <c r="G54" s="6">
        <f t="shared" si="18"/>
        <v>-0.54194144170424952</v>
      </c>
      <c r="H54" s="6">
        <f t="shared" si="19"/>
        <v>-0.67024221209714097</v>
      </c>
      <c r="I54" s="6">
        <f t="shared" si="20"/>
        <v>9.8773751619446473E-2</v>
      </c>
      <c r="J54" s="6">
        <f t="shared" si="21"/>
        <v>0.71974126662707616</v>
      </c>
      <c r="K54" s="6">
        <f t="shared" si="22"/>
        <v>0.44220038481272794</v>
      </c>
      <c r="L54" s="6">
        <f t="shared" si="23"/>
        <v>1.2137974630245356</v>
      </c>
      <c r="M54" s="6">
        <f t="shared" si="24"/>
        <v>0.1512303722017776</v>
      </c>
      <c r="N54" s="6">
        <f t="shared" si="25"/>
        <v>2.4284868487432231E-2</v>
      </c>
      <c r="O54" s="7">
        <f t="shared" si="26"/>
        <v>-0.28279661207683437</v>
      </c>
      <c r="P54" s="7">
        <f t="shared" si="27"/>
        <v>1.4635066879001641</v>
      </c>
      <c r="Q54" s="7">
        <f t="shared" si="28"/>
        <v>0.2101831096373879</v>
      </c>
      <c r="R54" s="7">
        <f t="shared" si="29"/>
        <v>-0.24909332785427843</v>
      </c>
      <c r="S54" s="7">
        <f t="shared" si="30"/>
        <v>-0.55252887190795363</v>
      </c>
      <c r="T54" s="7">
        <f t="shared" si="31"/>
        <v>-1.6351184749567893</v>
      </c>
      <c r="U54" s="7">
        <f t="shared" si="32"/>
        <v>1.2156098821357482</v>
      </c>
      <c r="V54" s="7">
        <f t="shared" si="33"/>
        <v>0.86416312605122492</v>
      </c>
      <c r="W54" s="7">
        <f t="shared" si="34"/>
        <v>1.8862860393096294E-3</v>
      </c>
      <c r="X54" s="6">
        <f t="shared" si="35"/>
        <v>-1.0304007119768364</v>
      </c>
      <c r="Y54" s="6">
        <f t="shared" si="36"/>
        <v>-0.15376866094602437</v>
      </c>
      <c r="Z54" s="7">
        <f t="shared" si="37"/>
        <v>-21.95210863212581</v>
      </c>
      <c r="AA54" s="7">
        <f t="shared" si="38"/>
        <v>-9.8487366842388346E-2</v>
      </c>
      <c r="AB54" s="7">
        <f t="shared" si="39"/>
        <v>-3.9394946736955342E-3</v>
      </c>
      <c r="AC54" s="7">
        <f t="shared" si="40"/>
        <v>0.68430135762934163</v>
      </c>
      <c r="AD54" s="7">
        <f t="shared" si="41"/>
        <v>0.26245483606620845</v>
      </c>
    </row>
    <row r="55" spans="1:30" x14ac:dyDescent="0.2">
      <c r="A55" s="7" t="str">
        <f t="shared" si="12"/>
        <v>Holandia</v>
      </c>
      <c r="B55" s="7">
        <f t="shared" si="13"/>
        <v>-0.75075112687828705</v>
      </c>
      <c r="C55" s="7">
        <f t="shared" si="14"/>
        <v>-1.2181406557277319</v>
      </c>
      <c r="D55" s="7">
        <f t="shared" si="15"/>
        <v>3.0141062191122483</v>
      </c>
      <c r="E55" s="7">
        <f t="shared" si="16"/>
        <v>-0.73943575750832924</v>
      </c>
      <c r="F55" s="6">
        <f t="shared" si="17"/>
        <v>0.10842862326826197</v>
      </c>
      <c r="G55" s="6">
        <f t="shared" si="18"/>
        <v>0.79086660730375746</v>
      </c>
      <c r="H55" s="6">
        <f t="shared" si="19"/>
        <v>0.9902323186217542</v>
      </c>
      <c r="I55" s="6">
        <f t="shared" si="20"/>
        <v>0.78765735265763759</v>
      </c>
      <c r="J55" s="6">
        <f t="shared" si="21"/>
        <v>1.5399115472021161</v>
      </c>
      <c r="K55" s="6">
        <f t="shared" si="22"/>
        <v>-1.2062919325209736</v>
      </c>
      <c r="L55" s="6">
        <f t="shared" si="23"/>
        <v>0.91726138868407725</v>
      </c>
      <c r="M55" s="6">
        <f t="shared" si="24"/>
        <v>2.6687712741490177E-2</v>
      </c>
      <c r="N55" s="6">
        <f t="shared" si="25"/>
        <v>-0.60160242389320273</v>
      </c>
      <c r="O55" s="7">
        <f t="shared" si="26"/>
        <v>-1.1199742478285202</v>
      </c>
      <c r="P55" s="7">
        <f t="shared" si="27"/>
        <v>-0.84651984430668625</v>
      </c>
      <c r="Q55" s="7">
        <f t="shared" si="28"/>
        <v>-0.81808112598211236</v>
      </c>
      <c r="R55" s="7">
        <f t="shared" si="29"/>
        <v>-0.57978921889333701</v>
      </c>
      <c r="S55" s="7">
        <f t="shared" si="30"/>
        <v>-0.74713023559880531</v>
      </c>
      <c r="T55" s="7">
        <f t="shared" si="31"/>
        <v>1.1639331010507574</v>
      </c>
      <c r="U55" s="7">
        <f t="shared" si="32"/>
        <v>0.67480230795817597</v>
      </c>
      <c r="V55" s="7">
        <f t="shared" si="33"/>
        <v>0.84673044051128665</v>
      </c>
      <c r="W55" s="7">
        <f t="shared" si="34"/>
        <v>1.126343462321577E-3</v>
      </c>
      <c r="X55" s="6">
        <f t="shared" si="35"/>
        <v>0.53508099661855235</v>
      </c>
      <c r="Y55" s="6">
        <f t="shared" si="36"/>
        <v>1.0821695644460241</v>
      </c>
      <c r="Z55" s="7">
        <f t="shared" si="37"/>
        <v>-21.95210863212581</v>
      </c>
      <c r="AA55" s="7">
        <f t="shared" si="38"/>
        <v>2.2340273934358992</v>
      </c>
      <c r="AB55" s="7">
        <f t="shared" si="39"/>
        <v>8.9361095737435961E-2</v>
      </c>
      <c r="AC55" s="7">
        <f t="shared" si="40"/>
        <v>0.77760194804047322</v>
      </c>
      <c r="AD55" s="7">
        <f t="shared" si="41"/>
        <v>0.29823905728427846</v>
      </c>
    </row>
    <row r="56" spans="1:30" x14ac:dyDescent="0.2">
      <c r="A56" s="7" t="str">
        <f t="shared" si="12"/>
        <v>Irlandia</v>
      </c>
      <c r="B56" s="7">
        <f t="shared" si="13"/>
        <v>-0.75075112687828705</v>
      </c>
      <c r="C56" s="7">
        <f t="shared" si="14"/>
        <v>-1.2121995412249664</v>
      </c>
      <c r="D56" s="7">
        <f t="shared" si="15"/>
        <v>-5.6100115753358222E-2</v>
      </c>
      <c r="E56" s="7">
        <f t="shared" si="16"/>
        <v>-0.4408406249113393</v>
      </c>
      <c r="F56" s="6">
        <f t="shared" si="17"/>
        <v>-2.1031842116385739</v>
      </c>
      <c r="G56" s="6">
        <f t="shared" si="18"/>
        <v>0.61337017271529515</v>
      </c>
      <c r="H56" s="6">
        <f t="shared" si="19"/>
        <v>-1.1224080454050325</v>
      </c>
      <c r="I56" s="6">
        <f t="shared" si="20"/>
        <v>0.43308491094680396</v>
      </c>
      <c r="J56" s="6">
        <f t="shared" si="21"/>
        <v>9.4849624284188305E-2</v>
      </c>
      <c r="K56" s="6">
        <f t="shared" si="22"/>
        <v>1.5173040700303595</v>
      </c>
      <c r="L56" s="6">
        <f t="shared" si="23"/>
        <v>-0.61484166207495905</v>
      </c>
      <c r="M56" s="6">
        <f t="shared" si="24"/>
        <v>0.1512303722017776</v>
      </c>
      <c r="N56" s="6">
        <f t="shared" si="25"/>
        <v>-0.87977455384015157</v>
      </c>
      <c r="O56" s="7">
        <f t="shared" si="26"/>
        <v>-0.91067983889059867</v>
      </c>
      <c r="P56" s="7">
        <f t="shared" si="27"/>
        <v>-0.60897055718905879</v>
      </c>
      <c r="Q56" s="7">
        <f t="shared" si="28"/>
        <v>-1.1236104582870867</v>
      </c>
      <c r="R56" s="7">
        <f t="shared" si="29"/>
        <v>-0.68768204276019163</v>
      </c>
      <c r="S56" s="7">
        <f t="shared" si="30"/>
        <v>-0.74713023559880531</v>
      </c>
      <c r="T56" s="7">
        <f t="shared" si="31"/>
        <v>-0.32562066161992509</v>
      </c>
      <c r="U56" s="7">
        <f t="shared" si="32"/>
        <v>0.43819899425548808</v>
      </c>
      <c r="V56" s="7">
        <f t="shared" si="33"/>
        <v>-1.7507397049395141</v>
      </c>
      <c r="W56" s="7">
        <f t="shared" si="34"/>
        <v>-4.5732258650888194E-3</v>
      </c>
      <c r="X56" s="6">
        <f t="shared" si="35"/>
        <v>-0.19066416440503808</v>
      </c>
      <c r="Y56" s="6">
        <f t="shared" si="36"/>
        <v>-0.46781853788990568</v>
      </c>
      <c r="Z56" s="7">
        <f t="shared" si="37"/>
        <v>-21.95210863212581</v>
      </c>
      <c r="AA56" s="7">
        <f t="shared" si="38"/>
        <v>-10.091068462443026</v>
      </c>
      <c r="AB56" s="7">
        <f t="shared" si="39"/>
        <v>-0.40364273849772103</v>
      </c>
      <c r="AC56" s="7">
        <f t="shared" si="40"/>
        <v>0.28459811380531619</v>
      </c>
      <c r="AD56" s="7">
        <f t="shared" si="41"/>
        <v>0.10915388442643599</v>
      </c>
    </row>
    <row r="57" spans="1:30" x14ac:dyDescent="0.2">
      <c r="A57" s="7" t="str">
        <f t="shared" si="12"/>
        <v>Litwa</v>
      </c>
      <c r="B57" s="7">
        <f t="shared" si="13"/>
        <v>-0.870871307178813</v>
      </c>
      <c r="C57" s="7">
        <f t="shared" si="14"/>
        <v>0.24337351195257045</v>
      </c>
      <c r="D57" s="7">
        <f t="shared" si="15"/>
        <v>-0.12750026307581408</v>
      </c>
      <c r="E57" s="7">
        <f t="shared" si="16"/>
        <v>-0.31562331124163384</v>
      </c>
      <c r="F57" s="6">
        <f t="shared" si="17"/>
        <v>0.14815819515281553</v>
      </c>
      <c r="G57" s="6">
        <f t="shared" si="18"/>
        <v>0.78928181770921757</v>
      </c>
      <c r="H57" s="6">
        <f t="shared" si="19"/>
        <v>-0.94382153981284</v>
      </c>
      <c r="I57" s="6">
        <f t="shared" si="20"/>
        <v>0.29125593426247048</v>
      </c>
      <c r="J57" s="6">
        <f t="shared" si="21"/>
        <v>-1.1549336604015867</v>
      </c>
      <c r="K57" s="6">
        <f t="shared" si="22"/>
        <v>0.74681309562439002</v>
      </c>
      <c r="L57" s="6">
        <f t="shared" si="23"/>
        <v>0.55482840893462759</v>
      </c>
      <c r="M57" s="6">
        <f t="shared" si="24"/>
        <v>-0.4714829250996595</v>
      </c>
      <c r="N57" s="6">
        <f t="shared" si="25"/>
        <v>0.20200595150909401</v>
      </c>
      <c r="O57" s="7">
        <f t="shared" si="26"/>
        <v>0.3363660143645163</v>
      </c>
      <c r="P57" s="7">
        <f t="shared" si="27"/>
        <v>-0.6557322278815052</v>
      </c>
      <c r="Q57" s="7">
        <f t="shared" si="28"/>
        <v>-0.20702246137216351</v>
      </c>
      <c r="R57" s="7">
        <f t="shared" si="29"/>
        <v>-0.7089097365616378</v>
      </c>
      <c r="S57" s="7">
        <f t="shared" si="30"/>
        <v>-0.45522819006252779</v>
      </c>
      <c r="T57" s="7">
        <f t="shared" si="31"/>
        <v>-1.520537416289814</v>
      </c>
      <c r="U57" s="7">
        <f t="shared" si="32"/>
        <v>-1.3532260952077202</v>
      </c>
      <c r="V57" s="7">
        <f t="shared" si="33"/>
        <v>-1.6461435916998846</v>
      </c>
      <c r="W57" s="7">
        <f t="shared" si="34"/>
        <v>-7.735129801485556E-4</v>
      </c>
      <c r="X57" s="6">
        <f t="shared" si="35"/>
        <v>-3.4875936122487211E-2</v>
      </c>
      <c r="Y57" s="6">
        <f t="shared" si="36"/>
        <v>-0.6906926441081439</v>
      </c>
      <c r="Z57" s="7">
        <f t="shared" si="37"/>
        <v>-11.446117895236009</v>
      </c>
      <c r="AA57" s="7">
        <f t="shared" si="38"/>
        <v>-7.1197233093560479</v>
      </c>
      <c r="AB57" s="7">
        <f t="shared" si="39"/>
        <v>-0.28478893237424191</v>
      </c>
      <c r="AC57" s="7">
        <f t="shared" si="40"/>
        <v>0.40345191992879531</v>
      </c>
      <c r="AD57" s="7">
        <f t="shared" si="41"/>
        <v>0.15473870733260217</v>
      </c>
    </row>
    <row r="58" spans="1:30" x14ac:dyDescent="0.2">
      <c r="A58" s="7" t="str">
        <f t="shared" si="12"/>
        <v>Luksemburg</v>
      </c>
      <c r="B58" s="7">
        <f t="shared" si="13"/>
        <v>-0.15015022537565742</v>
      </c>
      <c r="C58" s="7">
        <f t="shared" si="14"/>
        <v>-2.1218266081334146E-4</v>
      </c>
      <c r="D58" s="7">
        <f t="shared" si="15"/>
        <v>-0.66300136799423381</v>
      </c>
      <c r="E58" s="7">
        <f t="shared" si="16"/>
        <v>-0.41194432175679191</v>
      </c>
      <c r="F58" s="6">
        <f t="shared" si="17"/>
        <v>-0.16636758226656978</v>
      </c>
      <c r="G58" s="6">
        <f t="shared" si="18"/>
        <v>0.36931257515615945</v>
      </c>
      <c r="H58" s="6">
        <f t="shared" si="19"/>
        <v>-1.5973721560225655</v>
      </c>
      <c r="I58" s="6">
        <f t="shared" si="20"/>
        <v>0.70661222312373273</v>
      </c>
      <c r="J58" s="6">
        <f t="shared" si="21"/>
        <v>0.52446262839492375</v>
      </c>
      <c r="K58" s="6">
        <f t="shared" si="22"/>
        <v>8.3832489740184132E-2</v>
      </c>
      <c r="L58" s="6">
        <f t="shared" si="23"/>
        <v>-0.68073856748395012</v>
      </c>
      <c r="M58" s="6">
        <f t="shared" si="24"/>
        <v>-9.7854946718797242E-2</v>
      </c>
      <c r="N58" s="6">
        <f t="shared" si="25"/>
        <v>-1.3974837956858619</v>
      </c>
      <c r="O58" s="7">
        <f t="shared" si="26"/>
        <v>-1.2595038537871344</v>
      </c>
      <c r="P58" s="7">
        <f t="shared" si="27"/>
        <v>-0.83342657651280128</v>
      </c>
      <c r="Q58" s="7">
        <f t="shared" si="28"/>
        <v>-0.70640488727753548</v>
      </c>
      <c r="R58" s="7">
        <f t="shared" si="29"/>
        <v>3.5497866851747792</v>
      </c>
      <c r="S58" s="7">
        <f t="shared" si="30"/>
        <v>-0.74713023559880531</v>
      </c>
      <c r="T58" s="7">
        <f t="shared" si="31"/>
        <v>-0.35835810695334669</v>
      </c>
      <c r="U58" s="7">
        <f t="shared" si="32"/>
        <v>0.70860278134427424</v>
      </c>
      <c r="V58" s="7">
        <f t="shared" si="33"/>
        <v>-1.5399626888657152</v>
      </c>
      <c r="W58" s="7">
        <f t="shared" si="34"/>
        <v>5.6859989242498922E-3</v>
      </c>
      <c r="X58" s="6">
        <f t="shared" si="35"/>
        <v>0.29569908486731572</v>
      </c>
      <c r="Y58" s="6">
        <f t="shared" si="36"/>
        <v>0.73772776392692874</v>
      </c>
      <c r="Z58" s="7">
        <f t="shared" si="37"/>
        <v>-21.95210863212581</v>
      </c>
      <c r="AA58" s="7">
        <f t="shared" si="38"/>
        <v>-4.6616161131022764</v>
      </c>
      <c r="AB58" s="7">
        <f t="shared" si="39"/>
        <v>-0.18646464452409106</v>
      </c>
      <c r="AC58" s="7">
        <f t="shared" si="40"/>
        <v>0.50177620777894616</v>
      </c>
      <c r="AD58" s="7">
        <f t="shared" si="41"/>
        <v>0.19244970200085465</v>
      </c>
    </row>
    <row r="59" spans="1:30" x14ac:dyDescent="0.2">
      <c r="A59" s="7" t="str">
        <f t="shared" si="12"/>
        <v>Łotwa</v>
      </c>
      <c r="B59" s="7">
        <f t="shared" si="13"/>
        <v>-0.870871307178813</v>
      </c>
      <c r="C59" s="7">
        <f t="shared" si="14"/>
        <v>1.2474218629199325</v>
      </c>
      <c r="D59" s="7">
        <f t="shared" si="15"/>
        <v>0.1224002525527817</v>
      </c>
      <c r="E59" s="7">
        <f t="shared" si="16"/>
        <v>-0.74425180803408708</v>
      </c>
      <c r="F59" s="6">
        <f t="shared" si="17"/>
        <v>-0.30542108386250816</v>
      </c>
      <c r="G59" s="6">
        <f t="shared" si="18"/>
        <v>0.79086660730375746</v>
      </c>
      <c r="H59" s="6">
        <f t="shared" si="19"/>
        <v>-3.5690160312117032E-2</v>
      </c>
      <c r="I59" s="6">
        <f t="shared" si="20"/>
        <v>0.76739607027416135</v>
      </c>
      <c r="J59" s="6">
        <f t="shared" si="21"/>
        <v>-2.5609398556730838</v>
      </c>
      <c r="K59" s="6">
        <f t="shared" si="22"/>
        <v>0.37052680579821912</v>
      </c>
      <c r="L59" s="6">
        <f t="shared" si="23"/>
        <v>-0.51599630396147311</v>
      </c>
      <c r="M59" s="6">
        <f t="shared" si="24"/>
        <v>0.27577303166206502</v>
      </c>
      <c r="N59" s="6">
        <f t="shared" si="25"/>
        <v>1.1447003918848651</v>
      </c>
      <c r="O59" s="7">
        <f t="shared" si="26"/>
        <v>1.5834118676196318</v>
      </c>
      <c r="P59" s="7">
        <f t="shared" si="27"/>
        <v>-0.3433642676559634</v>
      </c>
      <c r="Q59" s="7">
        <f t="shared" si="28"/>
        <v>0.87181214649091887</v>
      </c>
      <c r="R59" s="7">
        <f t="shared" si="29"/>
        <v>-0.64382317126960031</v>
      </c>
      <c r="S59" s="7">
        <f t="shared" si="30"/>
        <v>-0.45522819006252779</v>
      </c>
      <c r="T59" s="7">
        <f t="shared" si="31"/>
        <v>0.68924014371614473</v>
      </c>
      <c r="U59" s="7">
        <f t="shared" si="32"/>
        <v>-0.81241852103014789</v>
      </c>
      <c r="V59" s="7">
        <f t="shared" si="33"/>
        <v>-1.7523244945340539</v>
      </c>
      <c r="W59" s="7">
        <f t="shared" si="34"/>
        <v>-7.735129801485556E-4</v>
      </c>
      <c r="X59" s="6">
        <f t="shared" si="35"/>
        <v>-0.10327076805141198</v>
      </c>
      <c r="Y59" s="6">
        <f t="shared" si="36"/>
        <v>-1.0655263682024541</v>
      </c>
      <c r="Z59" s="7">
        <f t="shared" si="37"/>
        <v>-14.570576106950448</v>
      </c>
      <c r="AA59" s="7">
        <f t="shared" si="38"/>
        <v>-1.1775534963320464</v>
      </c>
      <c r="AB59" s="7">
        <f t="shared" si="39"/>
        <v>-4.7102139853281856E-2</v>
      </c>
      <c r="AC59" s="7">
        <f t="shared" si="40"/>
        <v>0.6411387124497554</v>
      </c>
      <c r="AD59" s="7">
        <f t="shared" si="41"/>
        <v>0.24590036801131929</v>
      </c>
    </row>
    <row r="60" spans="1:30" x14ac:dyDescent="0.2">
      <c r="A60" s="7" t="str">
        <f t="shared" si="12"/>
        <v>Malta</v>
      </c>
      <c r="B60" s="7">
        <f t="shared" si="13"/>
        <v>-0.75075112687828705</v>
      </c>
      <c r="C60" s="7">
        <f t="shared" si="14"/>
        <v>-1.6815475869434375</v>
      </c>
      <c r="D60" s="7">
        <f t="shared" si="15"/>
        <v>-0.37740077870441002</v>
      </c>
      <c r="E60" s="7">
        <f t="shared" si="16"/>
        <v>-0.74906785855984503</v>
      </c>
      <c r="F60" s="6">
        <f t="shared" si="17"/>
        <v>0.85666889376069422</v>
      </c>
      <c r="G60" s="6">
        <f t="shared" si="18"/>
        <v>-1.2265705465454613</v>
      </c>
      <c r="H60" s="6">
        <f t="shared" si="19"/>
        <v>-1.7303621069954747</v>
      </c>
      <c r="I60" s="6">
        <f t="shared" si="20"/>
        <v>-0.87376780278741117</v>
      </c>
      <c r="J60" s="6">
        <f t="shared" si="21"/>
        <v>0.91501990485922857</v>
      </c>
      <c r="K60" s="6">
        <f t="shared" si="22"/>
        <v>-2.1918036439704691</v>
      </c>
      <c r="L60" s="6">
        <f t="shared" si="23"/>
        <v>0.96668406774082016</v>
      </c>
      <c r="M60" s="6">
        <f t="shared" si="24"/>
        <v>-2.9623361143054074</v>
      </c>
      <c r="N60" s="6">
        <f t="shared" si="25"/>
        <v>-0.91840957188833883</v>
      </c>
      <c r="O60" s="7">
        <f t="shared" si="26"/>
        <v>-1.2856656549043746</v>
      </c>
      <c r="P60" s="7">
        <f t="shared" si="27"/>
        <v>-0.85400171161747762</v>
      </c>
      <c r="Q60" s="7">
        <f t="shared" si="28"/>
        <v>-1.3006067611396237</v>
      </c>
      <c r="R60" s="7">
        <f t="shared" si="29"/>
        <v>-0.37874015198046634</v>
      </c>
      <c r="S60" s="7">
        <f t="shared" si="30"/>
        <v>-0.74713023559880531</v>
      </c>
      <c r="T60" s="7">
        <f t="shared" si="31"/>
        <v>0.49281547171561496</v>
      </c>
      <c r="U60" s="7">
        <f t="shared" si="32"/>
        <v>-0.44061331378306695</v>
      </c>
      <c r="V60" s="7">
        <f t="shared" si="33"/>
        <v>-1.9631015106078529</v>
      </c>
      <c r="W60" s="7">
        <f t="shared" si="34"/>
        <v>-5.3331684420768717E-3</v>
      </c>
      <c r="X60" s="6">
        <f t="shared" si="35"/>
        <v>0.41728989718540416</v>
      </c>
      <c r="Y60" s="6">
        <f t="shared" si="36"/>
        <v>0.26158762791523765</v>
      </c>
      <c r="Z60" s="7">
        <f t="shared" si="37"/>
        <v>-21.95210863212581</v>
      </c>
      <c r="AA60" s="7">
        <f t="shared" si="38"/>
        <v>-17.206021307575931</v>
      </c>
      <c r="AB60" s="7">
        <f t="shared" si="39"/>
        <v>-0.68824085230303722</v>
      </c>
      <c r="AC60" s="7">
        <f t="shared" si="40"/>
        <v>0</v>
      </c>
      <c r="AD60" s="7">
        <f t="shared" si="41"/>
        <v>0</v>
      </c>
    </row>
    <row r="61" spans="1:30" x14ac:dyDescent="0.2">
      <c r="A61" s="7" t="str">
        <f t="shared" si="12"/>
        <v>Niemcy</v>
      </c>
      <c r="B61" s="7">
        <f t="shared" si="13"/>
        <v>-0.51051076627723524</v>
      </c>
      <c r="C61" s="7">
        <f t="shared" si="14"/>
        <v>1.1670046344717317E-2</v>
      </c>
      <c r="D61" s="7">
        <f t="shared" si="15"/>
        <v>-0.23460048405949807</v>
      </c>
      <c r="E61" s="7">
        <f t="shared" si="16"/>
        <v>1.6734055558963794</v>
      </c>
      <c r="F61" s="6">
        <f t="shared" si="17"/>
        <v>0.24748212486420035</v>
      </c>
      <c r="G61" s="6">
        <f t="shared" si="18"/>
        <v>0.59910706636443656</v>
      </c>
      <c r="H61" s="6">
        <f t="shared" si="19"/>
        <v>-0.22947551744407055</v>
      </c>
      <c r="I61" s="6">
        <f t="shared" si="20"/>
        <v>0.51413004048070876</v>
      </c>
      <c r="J61" s="6">
        <f t="shared" si="21"/>
        <v>1.110298543091381</v>
      </c>
      <c r="K61" s="6">
        <f t="shared" si="22"/>
        <v>-1.5467414328398905</v>
      </c>
      <c r="L61" s="6">
        <f t="shared" si="23"/>
        <v>-3.8243739746289397E-2</v>
      </c>
      <c r="M61" s="6">
        <f t="shared" si="24"/>
        <v>0.77394366950321469</v>
      </c>
      <c r="N61" s="6">
        <f t="shared" si="25"/>
        <v>-1.1424926765678254</v>
      </c>
      <c r="O61" s="7">
        <f t="shared" si="26"/>
        <v>-0.47464982026992908</v>
      </c>
      <c r="P61" s="7">
        <f t="shared" si="27"/>
        <v>-0.2722865282034449</v>
      </c>
      <c r="Q61" s="7">
        <f t="shared" si="28"/>
        <v>-0.15434499028509896</v>
      </c>
      <c r="R61" s="7">
        <f t="shared" si="29"/>
        <v>0.5077353585873654</v>
      </c>
      <c r="S61" s="7">
        <f t="shared" si="30"/>
        <v>-0.74713023559880531</v>
      </c>
      <c r="T61" s="7">
        <f t="shared" si="31"/>
        <v>-0.75120745095440633</v>
      </c>
      <c r="U61" s="7">
        <f t="shared" si="32"/>
        <v>1.2832108289079449</v>
      </c>
      <c r="V61" s="7">
        <f t="shared" si="33"/>
        <v>11.13518448826394</v>
      </c>
      <c r="W61" s="7">
        <f t="shared" si="34"/>
        <v>7.9658266552140502E-3</v>
      </c>
      <c r="X61" s="6">
        <f t="shared" si="35"/>
        <v>0.67567037336134206</v>
      </c>
      <c r="Y61" s="6">
        <f t="shared" si="36"/>
        <v>0.61616006962607128</v>
      </c>
      <c r="Z61" s="7">
        <f t="shared" si="37"/>
        <v>165.82782989191193</v>
      </c>
      <c r="AA61" s="7">
        <f t="shared" si="38"/>
        <v>11.762449906713009</v>
      </c>
      <c r="AB61" s="7">
        <f t="shared" si="39"/>
        <v>0.47049799626852035</v>
      </c>
      <c r="AC61" s="7">
        <f t="shared" si="40"/>
        <v>1.1587388485715575</v>
      </c>
      <c r="AD61" s="7">
        <f t="shared" si="41"/>
        <v>0.44441913077443129</v>
      </c>
    </row>
    <row r="62" spans="1:30" x14ac:dyDescent="0.2">
      <c r="A62" s="7" t="str">
        <f t="shared" si="12"/>
        <v>Polska</v>
      </c>
      <c r="B62" s="7">
        <f t="shared" si="13"/>
        <v>9.0090135225394455E-2</v>
      </c>
      <c r="C62" s="7">
        <f t="shared" si="14"/>
        <v>8.2963420377902955E-2</v>
      </c>
      <c r="D62" s="7">
        <f t="shared" si="15"/>
        <v>-0.27030055772072609</v>
      </c>
      <c r="E62" s="7">
        <f t="shared" si="16"/>
        <v>-0.74906785855984503</v>
      </c>
      <c r="F62" s="6">
        <f t="shared" si="17"/>
        <v>0.37329243583195487</v>
      </c>
      <c r="G62" s="6">
        <f t="shared" si="18"/>
        <v>0.62129412068799428</v>
      </c>
      <c r="H62" s="6">
        <f t="shared" si="19"/>
        <v>0.94463576400247096</v>
      </c>
      <c r="I62" s="6">
        <f t="shared" si="20"/>
        <v>-1.1270338325808638</v>
      </c>
      <c r="J62" s="6">
        <f t="shared" si="21"/>
        <v>-0.3347633798265468</v>
      </c>
      <c r="K62" s="6">
        <f t="shared" si="22"/>
        <v>0.58554754284174559</v>
      </c>
      <c r="L62" s="6">
        <f t="shared" si="23"/>
        <v>-0.35125404043899611</v>
      </c>
      <c r="M62" s="6">
        <f t="shared" si="24"/>
        <v>2.6687712741490177E-2</v>
      </c>
      <c r="N62" s="6">
        <f t="shared" si="25"/>
        <v>1.1910624135426899</v>
      </c>
      <c r="O62" s="7">
        <f t="shared" si="26"/>
        <v>-0.57929702473888978</v>
      </c>
      <c r="P62" s="7">
        <f t="shared" si="27"/>
        <v>0.19158924506562305</v>
      </c>
      <c r="Q62" s="7">
        <f t="shared" si="28"/>
        <v>-0.41773234572042178</v>
      </c>
      <c r="R62" s="7">
        <f t="shared" si="29"/>
        <v>0.34159795338100551</v>
      </c>
      <c r="S62" s="7">
        <f t="shared" si="30"/>
        <v>1.782687492382266</v>
      </c>
      <c r="T62" s="7">
        <f t="shared" si="31"/>
        <v>3.4491237047712141E-2</v>
      </c>
      <c r="U62" s="7">
        <f t="shared" si="32"/>
        <v>-1.6236298822965063</v>
      </c>
      <c r="V62" s="7">
        <f t="shared" si="33"/>
        <v>6.5662360872055761</v>
      </c>
      <c r="W62" s="7">
        <f t="shared" si="34"/>
        <v>1.8862860393096294E-3</v>
      </c>
      <c r="X62" s="6">
        <f t="shared" si="35"/>
        <v>-2.7276510352606712E-2</v>
      </c>
      <c r="Y62" s="6">
        <f t="shared" si="36"/>
        <v>-0.10311545498733385</v>
      </c>
      <c r="Z62" s="7">
        <f t="shared" si="37"/>
        <v>-21.95210863212581</v>
      </c>
      <c r="AA62" s="7">
        <f t="shared" si="38"/>
        <v>7.3809829244903398</v>
      </c>
      <c r="AB62" s="7">
        <f t="shared" si="39"/>
        <v>0.29523931697961359</v>
      </c>
      <c r="AC62" s="7">
        <f t="shared" si="40"/>
        <v>0.98348016928265081</v>
      </c>
      <c r="AD62" s="7">
        <f t="shared" si="41"/>
        <v>0.37720095645821844</v>
      </c>
    </row>
    <row r="63" spans="1:30" x14ac:dyDescent="0.2">
      <c r="A63" s="7" t="str">
        <f t="shared" si="12"/>
        <v>Portugalia</v>
      </c>
      <c r="B63" s="7">
        <f t="shared" si="13"/>
        <v>0.2102103155259204</v>
      </c>
      <c r="C63" s="7">
        <f t="shared" si="14"/>
        <v>-6.5564442191233446E-2</v>
      </c>
      <c r="D63" s="7">
        <f t="shared" si="15"/>
        <v>-0.448800926026866</v>
      </c>
      <c r="E63" s="7">
        <f t="shared" si="16"/>
        <v>0.11782123607657727</v>
      </c>
      <c r="F63" s="6">
        <f t="shared" si="17"/>
        <v>0.37329243583195487</v>
      </c>
      <c r="G63" s="6">
        <f t="shared" si="18"/>
        <v>0.14110287354242221</v>
      </c>
      <c r="H63" s="6">
        <f t="shared" si="19"/>
        <v>-0.90202469807849739</v>
      </c>
      <c r="I63" s="6">
        <f t="shared" si="20"/>
        <v>0.41282362856332772</v>
      </c>
      <c r="J63" s="6">
        <f t="shared" si="21"/>
        <v>-0.13948474159439442</v>
      </c>
      <c r="K63" s="6">
        <f t="shared" si="22"/>
        <v>-1.1346183535064649</v>
      </c>
      <c r="L63" s="6">
        <f t="shared" si="23"/>
        <v>4.4127392014948828E-2</v>
      </c>
      <c r="M63" s="6">
        <f t="shared" si="24"/>
        <v>-0.22239760617908466</v>
      </c>
      <c r="N63" s="6">
        <f t="shared" si="25"/>
        <v>0.14018992263199426</v>
      </c>
      <c r="O63" s="7">
        <f t="shared" si="26"/>
        <v>0.61542522628174512</v>
      </c>
      <c r="P63" s="7">
        <f t="shared" si="27"/>
        <v>0.64050128371310822</v>
      </c>
      <c r="Q63" s="7">
        <f t="shared" si="28"/>
        <v>-0.21334375790261112</v>
      </c>
      <c r="R63" s="7">
        <f t="shared" si="29"/>
        <v>0.24598561353151643</v>
      </c>
      <c r="S63" s="7">
        <f t="shared" si="30"/>
        <v>-0.68226311436852149</v>
      </c>
      <c r="T63" s="7">
        <f t="shared" si="31"/>
        <v>-0.66936383762085183</v>
      </c>
      <c r="U63" s="7">
        <f t="shared" si="32"/>
        <v>-3.5007633149887696E-2</v>
      </c>
      <c r="V63" s="7">
        <f t="shared" si="33"/>
        <v>-1.5098516865694582</v>
      </c>
      <c r="W63" s="7">
        <f t="shared" si="34"/>
        <v>-4.9531971535828456E-3</v>
      </c>
      <c r="X63" s="6">
        <f t="shared" si="35"/>
        <v>-0.46424349212073707</v>
      </c>
      <c r="Y63" s="6">
        <f t="shared" si="36"/>
        <v>3.8713521696999445E-2</v>
      </c>
      <c r="Z63" s="7">
        <f t="shared" si="37"/>
        <v>-21.95210863212581</v>
      </c>
      <c r="AA63" s="7">
        <f t="shared" si="38"/>
        <v>-3.0861940666279386</v>
      </c>
      <c r="AB63" s="7">
        <f t="shared" si="39"/>
        <v>-0.12344776266511755</v>
      </c>
      <c r="AC63" s="7">
        <f t="shared" si="40"/>
        <v>0.56479308963791963</v>
      </c>
      <c r="AD63" s="7">
        <f t="shared" si="41"/>
        <v>0.21661900286998878</v>
      </c>
    </row>
    <row r="64" spans="1:30" x14ac:dyDescent="0.2">
      <c r="A64" s="7" t="str">
        <f t="shared" si="12"/>
        <v>Rumunia</v>
      </c>
      <c r="B64" s="7">
        <f t="shared" si="13"/>
        <v>0.45045067612697226</v>
      </c>
      <c r="C64" s="7">
        <f t="shared" si="14"/>
        <v>-6.5564442191233446E-2</v>
      </c>
      <c r="D64" s="7">
        <f t="shared" si="15"/>
        <v>-0.27030055772072609</v>
      </c>
      <c r="E64" s="7">
        <f t="shared" si="16"/>
        <v>0.19487804448870369</v>
      </c>
      <c r="F64" s="6">
        <f t="shared" si="17"/>
        <v>2.3564602324026049</v>
      </c>
      <c r="G64" s="6">
        <f t="shared" si="18"/>
        <v>-0.42149743251922162</v>
      </c>
      <c r="H64" s="6">
        <f t="shared" si="19"/>
        <v>1.2448130819127521</v>
      </c>
      <c r="I64" s="6">
        <f t="shared" si="20"/>
        <v>-0.30645189605007767</v>
      </c>
      <c r="J64" s="6">
        <f t="shared" si="21"/>
        <v>-0.92059929452300393</v>
      </c>
      <c r="K64" s="6">
        <f t="shared" si="22"/>
        <v>-1.6004966171007715</v>
      </c>
      <c r="L64" s="6">
        <f t="shared" si="23"/>
        <v>-0.92785196276766568</v>
      </c>
      <c r="M64" s="6">
        <f t="shared" si="24"/>
        <v>0.27577303166206502</v>
      </c>
      <c r="N64" s="6">
        <f t="shared" si="25"/>
        <v>1.7010446517787627</v>
      </c>
      <c r="O64" s="7">
        <f t="shared" si="26"/>
        <v>0.45845441957830396</v>
      </c>
      <c r="P64" s="7">
        <f t="shared" si="27"/>
        <v>-0.34149380082826553</v>
      </c>
      <c r="Q64" s="7">
        <f t="shared" si="28"/>
        <v>-0.92554316699972394</v>
      </c>
      <c r="R64" s="7">
        <f t="shared" si="29"/>
        <v>-0.65785801014658951</v>
      </c>
      <c r="S64" s="7">
        <f t="shared" si="30"/>
        <v>2.4637922653002469</v>
      </c>
      <c r="T64" s="7">
        <f t="shared" si="31"/>
        <v>-0.98036956828835731</v>
      </c>
      <c r="U64" s="7">
        <f t="shared" si="32"/>
        <v>-0.60961568071355832</v>
      </c>
      <c r="V64" s="7">
        <f t="shared" si="33"/>
        <v>-1.1722915029324719</v>
      </c>
      <c r="W64" s="7">
        <f t="shared" si="34"/>
        <v>-1.357040316050216E-5</v>
      </c>
      <c r="X64" s="6">
        <f t="shared" si="35"/>
        <v>0.12091229216006352</v>
      </c>
      <c r="Y64" s="6">
        <f t="shared" si="36"/>
        <v>-1.7746712516241212</v>
      </c>
      <c r="Z64" s="7">
        <f t="shared" si="37"/>
        <v>55.104842014281516</v>
      </c>
      <c r="AA64" s="7">
        <f t="shared" si="38"/>
        <v>-5.4281099934415857E-2</v>
      </c>
      <c r="AB64" s="7">
        <f t="shared" si="39"/>
        <v>-2.1712439973766342E-3</v>
      </c>
      <c r="AC64" s="7">
        <f t="shared" si="40"/>
        <v>0.68606960830566055</v>
      </c>
      <c r="AD64" s="7">
        <f t="shared" si="41"/>
        <v>0.26313302548699963</v>
      </c>
    </row>
    <row r="65" spans="1:30" x14ac:dyDescent="0.2">
      <c r="A65" s="7" t="str">
        <f t="shared" si="12"/>
        <v>Słowacja</v>
      </c>
      <c r="B65" s="7">
        <f t="shared" si="13"/>
        <v>1.2912919382306538</v>
      </c>
      <c r="C65" s="7">
        <f t="shared" si="14"/>
        <v>0.6770748706544486</v>
      </c>
      <c r="D65" s="7">
        <f t="shared" si="15"/>
        <v>-0.48450099968809396</v>
      </c>
      <c r="E65" s="7">
        <f t="shared" si="16"/>
        <v>-0.74906785855984503</v>
      </c>
      <c r="F65" s="6">
        <f t="shared" si="17"/>
        <v>-0.30542108386250816</v>
      </c>
      <c r="G65" s="6">
        <f t="shared" si="18"/>
        <v>7.9296079355368421E-2</v>
      </c>
      <c r="H65" s="6">
        <f t="shared" si="19"/>
        <v>-0.18007924993984722</v>
      </c>
      <c r="I65" s="6">
        <f t="shared" si="20"/>
        <v>-0.16462291936574416</v>
      </c>
      <c r="J65" s="6">
        <f t="shared" si="21"/>
        <v>-0.45193056276583815</v>
      </c>
      <c r="K65" s="6">
        <f t="shared" si="22"/>
        <v>0.26301643727645607</v>
      </c>
      <c r="L65" s="6">
        <f t="shared" si="23"/>
        <v>0.703096446104857</v>
      </c>
      <c r="M65" s="6">
        <f t="shared" si="24"/>
        <v>0.77394366950321469</v>
      </c>
      <c r="N65" s="6">
        <f t="shared" si="25"/>
        <v>1.276059453248702</v>
      </c>
      <c r="O65" s="7">
        <f t="shared" si="26"/>
        <v>-0.62290002660095667</v>
      </c>
      <c r="P65" s="7">
        <f t="shared" si="27"/>
        <v>-0.12451964881531434</v>
      </c>
      <c r="Q65" s="7">
        <f t="shared" si="28"/>
        <v>0.42932138935957626</v>
      </c>
      <c r="R65" s="7">
        <f t="shared" si="29"/>
        <v>-0.67329633291127766</v>
      </c>
      <c r="S65" s="7">
        <f t="shared" si="30"/>
        <v>0.45291150716144674</v>
      </c>
      <c r="T65" s="7">
        <f t="shared" si="31"/>
        <v>-1.3895876349561274</v>
      </c>
      <c r="U65" s="7">
        <f t="shared" si="32"/>
        <v>-1.319425621821622</v>
      </c>
      <c r="V65" s="7">
        <f t="shared" si="33"/>
        <v>-1.7523244945340539</v>
      </c>
      <c r="W65" s="7">
        <f t="shared" si="34"/>
        <v>-1.357040316050216E-5</v>
      </c>
      <c r="X65" s="6">
        <f t="shared" si="35"/>
        <v>-0.31225497672312652</v>
      </c>
      <c r="Y65" s="6">
        <f t="shared" si="36"/>
        <v>0.52498429890042841</v>
      </c>
      <c r="Z65" s="7">
        <f t="shared" si="37"/>
        <v>-21.95210863212581</v>
      </c>
      <c r="AA65" s="7">
        <f t="shared" si="38"/>
        <v>-2.2716782133296651</v>
      </c>
      <c r="AB65" s="7">
        <f t="shared" si="39"/>
        <v>-9.0867128533186611E-2</v>
      </c>
      <c r="AC65" s="7">
        <f t="shared" si="40"/>
        <v>0.59737372376985065</v>
      </c>
      <c r="AD65" s="7">
        <f t="shared" si="41"/>
        <v>0.22911487898464758</v>
      </c>
    </row>
    <row r="66" spans="1:30" x14ac:dyDescent="0.2">
      <c r="A66" s="7" t="str">
        <f t="shared" si="12"/>
        <v>Słowenia</v>
      </c>
      <c r="B66" s="7">
        <f t="shared" si="13"/>
        <v>2.2522533806348615</v>
      </c>
      <c r="C66" s="7">
        <f t="shared" si="14"/>
        <v>1.6276531910969216</v>
      </c>
      <c r="D66" s="7">
        <f t="shared" si="15"/>
        <v>-0.69870144165546189</v>
      </c>
      <c r="E66" s="7">
        <f t="shared" si="16"/>
        <v>-0.74425180803408708</v>
      </c>
      <c r="F66" s="6">
        <f t="shared" si="17"/>
        <v>-1.2258228325213414</v>
      </c>
      <c r="G66" s="6">
        <f t="shared" si="18"/>
        <v>-2.2091400951601634</v>
      </c>
      <c r="H66" s="6">
        <f t="shared" si="19"/>
        <v>0.16189490970477652</v>
      </c>
      <c r="I66" s="6">
        <f t="shared" si="20"/>
        <v>0.45334619333028014</v>
      </c>
      <c r="J66" s="6">
        <f t="shared" si="21"/>
        <v>-0.5690977457051295</v>
      </c>
      <c r="K66" s="6">
        <f t="shared" si="22"/>
        <v>0.65722112185625414</v>
      </c>
      <c r="L66" s="6">
        <f t="shared" si="23"/>
        <v>0.60425108799137084</v>
      </c>
      <c r="M66" s="6">
        <f t="shared" si="24"/>
        <v>-9.7854946718797242E-2</v>
      </c>
      <c r="N66" s="6">
        <f t="shared" si="25"/>
        <v>0.84334725110900388</v>
      </c>
      <c r="O66" s="7">
        <f t="shared" si="26"/>
        <v>0.28404241213003611</v>
      </c>
      <c r="P66" s="7">
        <f t="shared" si="27"/>
        <v>-0.72868043416172146</v>
      </c>
      <c r="Q66" s="7">
        <f t="shared" si="28"/>
        <v>0.17436242929818399</v>
      </c>
      <c r="R66" s="7">
        <f t="shared" si="29"/>
        <v>-0.11856932629827864</v>
      </c>
      <c r="S66" s="7">
        <f t="shared" si="30"/>
        <v>2.4962258259153889</v>
      </c>
      <c r="T66" s="7">
        <f t="shared" si="31"/>
        <v>2.0969502930532733</v>
      </c>
      <c r="U66" s="7">
        <f t="shared" si="32"/>
        <v>0.53960041441378293</v>
      </c>
      <c r="V66" s="7">
        <f t="shared" si="33"/>
        <v>-1.9631015106078529</v>
      </c>
      <c r="W66" s="7">
        <f t="shared" si="34"/>
        <v>5.3060276357558677E-3</v>
      </c>
      <c r="X66" s="6">
        <f t="shared" si="35"/>
        <v>0.1969065498588688</v>
      </c>
      <c r="Y66" s="6">
        <f t="shared" si="36"/>
        <v>0.61616006962607128</v>
      </c>
      <c r="Z66" s="7">
        <f t="shared" si="37"/>
        <v>-21.95210863212581</v>
      </c>
      <c r="AA66" s="7">
        <f t="shared" si="38"/>
        <v>3.8412343973070566</v>
      </c>
      <c r="AB66" s="7">
        <f t="shared" si="39"/>
        <v>0.15364937589228225</v>
      </c>
      <c r="AC66" s="7">
        <f t="shared" si="40"/>
        <v>0.84189022819531945</v>
      </c>
      <c r="AD66" s="7">
        <f t="shared" si="41"/>
        <v>0.32289598634177996</v>
      </c>
    </row>
    <row r="67" spans="1:30" x14ac:dyDescent="0.2">
      <c r="A67" s="7" t="str">
        <f t="shared" si="12"/>
        <v>Szwecja</v>
      </c>
      <c r="B67" s="7">
        <f t="shared" si="13"/>
        <v>-0.6306309465777612</v>
      </c>
      <c r="C67" s="7">
        <f t="shared" si="14"/>
        <v>1.9068855727268981</v>
      </c>
      <c r="D67" s="7">
        <f t="shared" si="15"/>
        <v>2.3358048195489167</v>
      </c>
      <c r="E67" s="7">
        <f t="shared" si="16"/>
        <v>-8.4452886005254593E-2</v>
      </c>
      <c r="F67" s="6">
        <f t="shared" si="17"/>
        <v>0.91295245393047897</v>
      </c>
      <c r="G67" s="6">
        <f t="shared" si="18"/>
        <v>0.68627049406412788</v>
      </c>
      <c r="H67" s="6">
        <f t="shared" si="19"/>
        <v>0.9902323186217542</v>
      </c>
      <c r="I67" s="6">
        <f t="shared" si="20"/>
        <v>0.71674286431547085</v>
      </c>
      <c r="J67" s="6">
        <f t="shared" si="21"/>
        <v>0.52446262839492375</v>
      </c>
      <c r="K67" s="6">
        <f t="shared" si="22"/>
        <v>0.65722112185625414</v>
      </c>
      <c r="L67" s="6">
        <f t="shared" si="23"/>
        <v>-0.99374886817665631</v>
      </c>
      <c r="M67" s="6">
        <f t="shared" si="24"/>
        <v>0.40031569112235244</v>
      </c>
      <c r="N67" s="6">
        <f t="shared" si="25"/>
        <v>0.16337093346090664</v>
      </c>
      <c r="O67" s="7">
        <f t="shared" si="26"/>
        <v>2.926384324971294</v>
      </c>
      <c r="P67" s="7">
        <f t="shared" si="27"/>
        <v>-0.67630736298618144</v>
      </c>
      <c r="Q67" s="7">
        <f t="shared" si="28"/>
        <v>1.9527538531974837</v>
      </c>
      <c r="R67" s="7">
        <f t="shared" si="29"/>
        <v>-0.65943692952025079</v>
      </c>
      <c r="S67" s="7">
        <f t="shared" si="30"/>
        <v>-6.6025462680824473E-2</v>
      </c>
      <c r="T67" s="7">
        <f t="shared" si="31"/>
        <v>-0.27651449361979302</v>
      </c>
      <c r="U67" s="7">
        <f t="shared" si="32"/>
        <v>1.3170113022940431</v>
      </c>
      <c r="V67" s="7">
        <f t="shared" si="33"/>
        <v>-1.2784724057666412</v>
      </c>
      <c r="W67" s="7">
        <f t="shared" si="34"/>
        <v>-1.5334555571366081E-3</v>
      </c>
      <c r="X67" s="6">
        <f t="shared" si="35"/>
        <v>7.9115450425720699E-2</v>
      </c>
      <c r="Y67" s="6">
        <f t="shared" si="36"/>
        <v>0.80864225226909536</v>
      </c>
      <c r="Z67" s="7">
        <f t="shared" si="37"/>
        <v>-21.95210863212581</v>
      </c>
      <c r="AA67" s="7">
        <f t="shared" si="38"/>
        <v>10.823285567614404</v>
      </c>
      <c r="AB67" s="7">
        <f t="shared" si="39"/>
        <v>0.43293142270457613</v>
      </c>
      <c r="AC67" s="7">
        <f t="shared" si="40"/>
        <v>1.1211722750076134</v>
      </c>
      <c r="AD67" s="7">
        <f t="shared" si="41"/>
        <v>0.43001096279935824</v>
      </c>
    </row>
    <row r="68" spans="1:30" x14ac:dyDescent="0.2">
      <c r="A68" s="7" t="str">
        <f t="shared" si="12"/>
        <v>Węgry</v>
      </c>
      <c r="B68" s="7">
        <f t="shared" si="13"/>
        <v>0.2102103155259204</v>
      </c>
      <c r="C68" s="7">
        <f t="shared" si="14"/>
        <v>-0.56461806042353169</v>
      </c>
      <c r="D68" s="7">
        <f t="shared" si="15"/>
        <v>-0.16320033673704212</v>
      </c>
      <c r="E68" s="7">
        <f t="shared" si="16"/>
        <v>2.2657797705646012</v>
      </c>
      <c r="F68" s="6">
        <f t="shared" si="17"/>
        <v>-1.2821063926911256</v>
      </c>
      <c r="G68" s="6">
        <f t="shared" si="18"/>
        <v>0.41685626299235468</v>
      </c>
      <c r="H68" s="6">
        <f t="shared" si="19"/>
        <v>0.21889060297888049</v>
      </c>
      <c r="I68" s="6">
        <f t="shared" si="20"/>
        <v>0.66608965835678025</v>
      </c>
      <c r="J68" s="6">
        <f t="shared" si="21"/>
        <v>-0.76437638393728191</v>
      </c>
      <c r="K68" s="6">
        <f t="shared" si="22"/>
        <v>1.3202017277404603</v>
      </c>
      <c r="L68" s="6">
        <f t="shared" si="23"/>
        <v>1.2302716893767836</v>
      </c>
      <c r="M68" s="6">
        <f t="shared" si="24"/>
        <v>0.40031569112235244</v>
      </c>
      <c r="N68" s="6">
        <f t="shared" si="25"/>
        <v>0.53426710672350508</v>
      </c>
      <c r="O68" s="7">
        <f t="shared" si="26"/>
        <v>-0.17814940760787373</v>
      </c>
      <c r="P68" s="7">
        <f t="shared" si="27"/>
        <v>0.73402462509800093</v>
      </c>
      <c r="Q68" s="7">
        <f t="shared" si="28"/>
        <v>-0.8517947074778337</v>
      </c>
      <c r="R68" s="7">
        <f t="shared" si="29"/>
        <v>1.5485940968020786</v>
      </c>
      <c r="S68" s="7">
        <f t="shared" si="30"/>
        <v>1.0042820376188595</v>
      </c>
      <c r="T68" s="7">
        <f t="shared" si="31"/>
        <v>6.7228682381133775E-2</v>
      </c>
      <c r="U68" s="7">
        <f t="shared" si="32"/>
        <v>-0.64341615409965658</v>
      </c>
      <c r="V68" s="7">
        <f t="shared" si="33"/>
        <v>-1.5669041119728924</v>
      </c>
      <c r="W68" s="7">
        <f t="shared" si="34"/>
        <v>-7.735129801485556E-4</v>
      </c>
      <c r="X68" s="6">
        <f t="shared" si="35"/>
        <v>-9.1871629396591173E-2</v>
      </c>
      <c r="Y68" s="6">
        <f t="shared" si="36"/>
        <v>-0.79199905602552489</v>
      </c>
      <c r="Z68" s="7">
        <f t="shared" si="37"/>
        <v>-21.95210863212581</v>
      </c>
      <c r="AA68" s="7">
        <f t="shared" si="38"/>
        <v>4.6016731993543241</v>
      </c>
      <c r="AB68" s="7">
        <f t="shared" si="39"/>
        <v>0.18406692797417296</v>
      </c>
      <c r="AC68" s="7">
        <f t="shared" si="40"/>
        <v>0.87230778027721012</v>
      </c>
      <c r="AD68" s="7">
        <f t="shared" si="41"/>
        <v>0.33456224062606882</v>
      </c>
    </row>
    <row r="69" spans="1:30" x14ac:dyDescent="0.2">
      <c r="A69" s="7" t="str">
        <f t="shared" si="12"/>
        <v>Wielka Brytania</v>
      </c>
      <c r="B69" s="7">
        <f t="shared" si="13"/>
        <v>-1.2312318480803908</v>
      </c>
      <c r="C69" s="7">
        <f t="shared" si="14"/>
        <v>-1.1706117397056084</v>
      </c>
      <c r="D69" s="7">
        <f t="shared" si="15"/>
        <v>-0.30600063138195399</v>
      </c>
      <c r="E69" s="7">
        <f t="shared" si="16"/>
        <v>-0.74906785855984503</v>
      </c>
      <c r="F69" s="6">
        <f t="shared" si="17"/>
        <v>-0.86494588790330962</v>
      </c>
      <c r="G69" s="6">
        <f t="shared" si="18"/>
        <v>0.27739477867284862</v>
      </c>
      <c r="H69" s="6">
        <f t="shared" si="19"/>
        <v>0.47727107915481859</v>
      </c>
      <c r="I69" s="6">
        <f t="shared" si="20"/>
        <v>0.29125593426247048</v>
      </c>
      <c r="J69" s="6">
        <f t="shared" si="21"/>
        <v>1.3055771813235333</v>
      </c>
      <c r="K69" s="6">
        <f t="shared" si="22"/>
        <v>-0.13118824730334203</v>
      </c>
      <c r="L69" s="6">
        <f t="shared" si="23"/>
        <v>1.2137974630245356</v>
      </c>
      <c r="M69" s="6">
        <f t="shared" si="24"/>
        <v>1.147571647884077</v>
      </c>
      <c r="N69" s="6">
        <f t="shared" si="25"/>
        <v>-4.5258163999304983E-2</v>
      </c>
      <c r="O69" s="7">
        <f t="shared" si="26"/>
        <v>-1.1286948482009336</v>
      </c>
      <c r="P69" s="7">
        <f t="shared" si="27"/>
        <v>1.2147345998163497</v>
      </c>
      <c r="Q69" s="7">
        <f t="shared" si="28"/>
        <v>-0.64951321850350574</v>
      </c>
      <c r="R69" s="7">
        <f t="shared" si="29"/>
        <v>2.4811590157534065E-3</v>
      </c>
      <c r="S69" s="7">
        <f t="shared" si="30"/>
        <v>-0.64982955375337947</v>
      </c>
      <c r="T69" s="7">
        <f t="shared" si="31"/>
        <v>-0.19467088028623855</v>
      </c>
      <c r="U69" s="7">
        <f t="shared" si="32"/>
        <v>0.57340088779988119</v>
      </c>
      <c r="V69" s="7">
        <f t="shared" si="33"/>
        <v>2.1082229577650007</v>
      </c>
      <c r="W69" s="7">
        <f t="shared" si="34"/>
        <v>-2.6733694226186871E-3</v>
      </c>
      <c r="X69" s="6">
        <f t="shared" si="35"/>
        <v>0.17410827254922731</v>
      </c>
      <c r="Y69" s="6">
        <f t="shared" si="36"/>
        <v>0.16028121599785661</v>
      </c>
      <c r="Z69" s="7">
        <f t="shared" si="37"/>
        <v>-21.95210863212581</v>
      </c>
      <c r="AA69" s="7">
        <f t="shared" si="38"/>
        <v>1.4880214416188389</v>
      </c>
      <c r="AB69" s="7">
        <f t="shared" si="39"/>
        <v>5.9520857664753554E-2</v>
      </c>
      <c r="AC69" s="7">
        <f t="shared" si="40"/>
        <v>0.74776170996779079</v>
      </c>
      <c r="AD69" s="7">
        <f t="shared" si="41"/>
        <v>0.28679422423780565</v>
      </c>
    </row>
    <row r="70" spans="1:30" x14ac:dyDescent="0.2">
      <c r="A70" s="7" t="str">
        <f t="shared" si="12"/>
        <v>Włochy</v>
      </c>
      <c r="B70" s="7">
        <f t="shared" si="13"/>
        <v>-3.0030045075131483E-2</v>
      </c>
      <c r="C70" s="7">
        <f t="shared" si="14"/>
        <v>5.7289318419521994E-3</v>
      </c>
      <c r="D70" s="7">
        <f t="shared" si="15"/>
        <v>-0.23460048405949807</v>
      </c>
      <c r="E70" s="7">
        <f t="shared" si="16"/>
        <v>-2.6660279696159774E-2</v>
      </c>
      <c r="F70" s="6">
        <f t="shared" si="17"/>
        <v>-1.2059580465790645</v>
      </c>
      <c r="G70" s="6">
        <f t="shared" si="18"/>
        <v>-3.102961426480634</v>
      </c>
      <c r="H70" s="6">
        <f t="shared" si="19"/>
        <v>-0.90202469807849739</v>
      </c>
      <c r="I70" s="6">
        <f t="shared" si="20"/>
        <v>0.68635094074025649</v>
      </c>
      <c r="J70" s="6">
        <f t="shared" si="21"/>
        <v>0.95407563250565885</v>
      </c>
      <c r="K70" s="6">
        <f t="shared" si="22"/>
        <v>-7.7433063042460323E-2</v>
      </c>
      <c r="L70" s="6">
        <f t="shared" si="23"/>
        <v>1.0984778785588019</v>
      </c>
      <c r="M70" s="6">
        <f t="shared" si="24"/>
        <v>0.64940101004292727</v>
      </c>
      <c r="N70" s="6">
        <f t="shared" si="25"/>
        <v>-0.25388726145951662</v>
      </c>
      <c r="O70" s="7">
        <f t="shared" si="26"/>
        <v>-0.18687000798028708</v>
      </c>
      <c r="P70" s="7">
        <f t="shared" si="27"/>
        <v>0.35244939224763844</v>
      </c>
      <c r="Q70" s="7">
        <f t="shared" si="28"/>
        <v>0.59156800030773538</v>
      </c>
      <c r="R70" s="7">
        <f t="shared" si="29"/>
        <v>-0.29277676385890739</v>
      </c>
      <c r="S70" s="7">
        <f t="shared" si="30"/>
        <v>-0.74713023559880531</v>
      </c>
      <c r="T70" s="7">
        <f t="shared" si="31"/>
        <v>1.5076762770516849</v>
      </c>
      <c r="U70" s="7">
        <f t="shared" si="32"/>
        <v>0.30299710071109498</v>
      </c>
      <c r="V70" s="7">
        <f t="shared" si="33"/>
        <v>2.7326300580136982</v>
      </c>
      <c r="W70" s="7">
        <f t="shared" si="34"/>
        <v>-3.9354169165452886E-4</v>
      </c>
      <c r="X70" s="6">
        <f t="shared" si="35"/>
        <v>-0.36165124422734984</v>
      </c>
      <c r="Y70" s="6">
        <f t="shared" si="36"/>
        <v>-0.42729597312295309</v>
      </c>
      <c r="Z70" s="7">
        <f t="shared" si="37"/>
        <v>-21.95210863212581</v>
      </c>
      <c r="AA70" s="7">
        <f t="shared" si="38"/>
        <v>1.8206293684208321</v>
      </c>
      <c r="AB70" s="7">
        <f t="shared" si="39"/>
        <v>7.2825174736833281E-2</v>
      </c>
      <c r="AC70" s="7">
        <f t="shared" si="40"/>
        <v>0.76106602703987047</v>
      </c>
      <c r="AD70" s="7">
        <f t="shared" si="41"/>
        <v>0.29189692104995618</v>
      </c>
    </row>
    <row r="72" spans="1:30" x14ac:dyDescent="0.2">
      <c r="AA72" s="7" t="s">
        <v>58</v>
      </c>
      <c r="AB72" s="7">
        <f>MIN(AB43:AB70)</f>
        <v>-0.68824085230303722</v>
      </c>
    </row>
    <row r="73" spans="1:30" x14ac:dyDescent="0.2">
      <c r="AB73" s="7" t="s">
        <v>60</v>
      </c>
      <c r="AC73" s="7">
        <f>MAX(AC43:AC70)</f>
        <v>2.6073109106540358</v>
      </c>
    </row>
    <row r="76" spans="1:30" x14ac:dyDescent="0.2">
      <c r="A76" s="7" t="s">
        <v>65</v>
      </c>
      <c r="B76" s="7" t="s">
        <v>61</v>
      </c>
    </row>
    <row r="77" spans="1:30" x14ac:dyDescent="0.2">
      <c r="A77" s="7" t="str">
        <f t="shared" ref="A77:A104" si="42">A43</f>
        <v>Austria</v>
      </c>
      <c r="B77" s="7">
        <f t="shared" ref="B77:B104" si="43">AD43</f>
        <v>1</v>
      </c>
    </row>
    <row r="78" spans="1:30" x14ac:dyDescent="0.2">
      <c r="A78" s="7" t="str">
        <f t="shared" si="42"/>
        <v>Belgia</v>
      </c>
      <c r="B78" s="7">
        <f t="shared" si="43"/>
        <v>0.19931505720088019</v>
      </c>
    </row>
    <row r="79" spans="1:30" x14ac:dyDescent="0.2">
      <c r="A79" s="7" t="str">
        <f t="shared" si="42"/>
        <v>Bułgaria</v>
      </c>
      <c r="B79" s="7">
        <f t="shared" si="43"/>
        <v>0.20143309412573748</v>
      </c>
    </row>
    <row r="80" spans="1:30" x14ac:dyDescent="0.2">
      <c r="A80" s="7" t="str">
        <f t="shared" si="42"/>
        <v>Chorwacja</v>
      </c>
      <c r="B80" s="7">
        <f t="shared" si="43"/>
        <v>0.27161134990829444</v>
      </c>
    </row>
    <row r="81" spans="1:2" x14ac:dyDescent="0.2">
      <c r="A81" s="7" t="str">
        <f t="shared" si="42"/>
        <v>Cypr</v>
      </c>
      <c r="B81" s="7">
        <f t="shared" si="43"/>
        <v>0.11400844401330479</v>
      </c>
    </row>
    <row r="82" spans="1:2" x14ac:dyDescent="0.2">
      <c r="A82" s="7" t="str">
        <f t="shared" si="42"/>
        <v>Czechy</v>
      </c>
      <c r="B82" s="7">
        <f t="shared" si="43"/>
        <v>0.34624256275194371</v>
      </c>
    </row>
    <row r="83" spans="1:2" x14ac:dyDescent="0.2">
      <c r="A83" s="7" t="str">
        <f t="shared" si="42"/>
        <v>Dania</v>
      </c>
      <c r="B83" s="7">
        <f t="shared" si="43"/>
        <v>0.23334918431352047</v>
      </c>
    </row>
    <row r="84" spans="1:2" x14ac:dyDescent="0.2">
      <c r="A84" s="7" t="str">
        <f t="shared" si="42"/>
        <v>Estonia</v>
      </c>
      <c r="B84" s="7">
        <f t="shared" si="43"/>
        <v>0.30361248239840738</v>
      </c>
    </row>
    <row r="85" spans="1:2" x14ac:dyDescent="0.2">
      <c r="A85" s="7" t="str">
        <f t="shared" si="42"/>
        <v>Finlandia</v>
      </c>
      <c r="B85" s="7">
        <f t="shared" si="43"/>
        <v>0.34824128727749554</v>
      </c>
    </row>
    <row r="86" spans="1:2" x14ac:dyDescent="0.2">
      <c r="A86" s="7" t="str">
        <f t="shared" si="42"/>
        <v>Francja</v>
      </c>
      <c r="B86" s="7">
        <f t="shared" si="43"/>
        <v>0.42495359135181243</v>
      </c>
    </row>
    <row r="87" spans="1:2" x14ac:dyDescent="0.2">
      <c r="A87" s="7" t="str">
        <f t="shared" si="42"/>
        <v>Grecja</v>
      </c>
      <c r="B87" s="7">
        <f t="shared" si="43"/>
        <v>0.19661103665782687</v>
      </c>
    </row>
    <row r="88" spans="1:2" x14ac:dyDescent="0.2">
      <c r="A88" s="7" t="str">
        <f t="shared" si="42"/>
        <v>Hiszpania</v>
      </c>
      <c r="B88" s="7">
        <f t="shared" si="43"/>
        <v>0.26245483606620845</v>
      </c>
    </row>
    <row r="89" spans="1:2" x14ac:dyDescent="0.2">
      <c r="A89" s="7" t="str">
        <f t="shared" si="42"/>
        <v>Holandia</v>
      </c>
      <c r="B89" s="7">
        <f t="shared" si="43"/>
        <v>0.29823905728427846</v>
      </c>
    </row>
    <row r="90" spans="1:2" x14ac:dyDescent="0.2">
      <c r="A90" s="7" t="str">
        <f t="shared" si="42"/>
        <v>Irlandia</v>
      </c>
      <c r="B90" s="7">
        <f t="shared" si="43"/>
        <v>0.10915388442643599</v>
      </c>
    </row>
    <row r="91" spans="1:2" x14ac:dyDescent="0.2">
      <c r="A91" s="7" t="str">
        <f t="shared" si="42"/>
        <v>Litwa</v>
      </c>
      <c r="B91" s="7">
        <f t="shared" si="43"/>
        <v>0.15473870733260217</v>
      </c>
    </row>
    <row r="92" spans="1:2" x14ac:dyDescent="0.2">
      <c r="A92" s="7" t="str">
        <f t="shared" si="42"/>
        <v>Luksemburg</v>
      </c>
      <c r="B92" s="7">
        <f t="shared" si="43"/>
        <v>0.19244970200085465</v>
      </c>
    </row>
    <row r="93" spans="1:2" x14ac:dyDescent="0.2">
      <c r="A93" s="7" t="str">
        <f t="shared" si="42"/>
        <v>Łotwa</v>
      </c>
      <c r="B93" s="7">
        <f t="shared" si="43"/>
        <v>0.24590036801131929</v>
      </c>
    </row>
    <row r="94" spans="1:2" x14ac:dyDescent="0.2">
      <c r="A94" s="7" t="str">
        <f t="shared" si="42"/>
        <v>Malta</v>
      </c>
      <c r="B94" s="7">
        <f t="shared" si="43"/>
        <v>0</v>
      </c>
    </row>
    <row r="95" spans="1:2" x14ac:dyDescent="0.2">
      <c r="A95" s="7" t="str">
        <f t="shared" si="42"/>
        <v>Niemcy</v>
      </c>
      <c r="B95" s="7">
        <f t="shared" si="43"/>
        <v>0.44441913077443129</v>
      </c>
    </row>
    <row r="96" spans="1:2" x14ac:dyDescent="0.2">
      <c r="A96" s="7" t="str">
        <f t="shared" si="42"/>
        <v>Polska</v>
      </c>
      <c r="B96" s="7">
        <f t="shared" si="43"/>
        <v>0.37720095645821844</v>
      </c>
    </row>
    <row r="97" spans="1:2" x14ac:dyDescent="0.2">
      <c r="A97" s="7" t="str">
        <f t="shared" si="42"/>
        <v>Portugalia</v>
      </c>
      <c r="B97" s="7">
        <f t="shared" si="43"/>
        <v>0.21661900286998878</v>
      </c>
    </row>
    <row r="98" spans="1:2" x14ac:dyDescent="0.2">
      <c r="A98" s="7" t="str">
        <f t="shared" si="42"/>
        <v>Rumunia</v>
      </c>
      <c r="B98" s="7">
        <f t="shared" si="43"/>
        <v>0.26313302548699963</v>
      </c>
    </row>
    <row r="99" spans="1:2" x14ac:dyDescent="0.2">
      <c r="A99" s="7" t="str">
        <f t="shared" si="42"/>
        <v>Słowacja</v>
      </c>
      <c r="B99" s="7">
        <f t="shared" si="43"/>
        <v>0.22911487898464758</v>
      </c>
    </row>
    <row r="100" spans="1:2" x14ac:dyDescent="0.2">
      <c r="A100" s="7" t="str">
        <f t="shared" si="42"/>
        <v>Słowenia</v>
      </c>
      <c r="B100" s="7">
        <f t="shared" si="43"/>
        <v>0.32289598634177996</v>
      </c>
    </row>
    <row r="101" spans="1:2" x14ac:dyDescent="0.2">
      <c r="A101" s="7" t="str">
        <f t="shared" si="42"/>
        <v>Szwecja</v>
      </c>
      <c r="B101" s="7">
        <f t="shared" si="43"/>
        <v>0.43001096279935824</v>
      </c>
    </row>
    <row r="102" spans="1:2" x14ac:dyDescent="0.2">
      <c r="A102" s="7" t="str">
        <f t="shared" si="42"/>
        <v>Węgry</v>
      </c>
      <c r="B102" s="7">
        <f t="shared" si="43"/>
        <v>0.33456224062606882</v>
      </c>
    </row>
    <row r="103" spans="1:2" x14ac:dyDescent="0.2">
      <c r="A103" s="7" t="str">
        <f t="shared" si="42"/>
        <v>Wielka Brytania</v>
      </c>
      <c r="B103" s="7">
        <f t="shared" si="43"/>
        <v>0.28679422423780565</v>
      </c>
    </row>
    <row r="104" spans="1:2" x14ac:dyDescent="0.2">
      <c r="A104" s="7" t="str">
        <f t="shared" si="42"/>
        <v>Włochy</v>
      </c>
      <c r="B104" s="7">
        <f t="shared" si="43"/>
        <v>0.29189692104995618</v>
      </c>
    </row>
  </sheetData>
  <sortState ref="F89:G116">
    <sortCondition descending="1" ref="G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3"/>
  <sheetViews>
    <sheetView zoomScaleNormal="100" workbookViewId="0">
      <pane xSplit="1" ySplit="2" topLeftCell="M72" activePane="bottomRight" state="frozen"/>
      <selection pane="topRight" activeCell="B1" sqref="B1"/>
      <selection pane="bottomLeft" activeCell="A3" sqref="A3"/>
      <selection pane="bottomRight" activeCell="AB45" sqref="AB45"/>
    </sheetView>
  </sheetViews>
  <sheetFormatPr defaultRowHeight="12.75" x14ac:dyDescent="0.2"/>
  <cols>
    <col min="1" max="1" width="19" style="7" customWidth="1"/>
    <col min="2" max="5" width="9.140625" style="7"/>
    <col min="6" max="14" width="9.140625" style="6"/>
    <col min="15" max="23" width="9.140625" style="7"/>
    <col min="24" max="25" width="9.140625" style="6"/>
    <col min="26" max="16384" width="9.140625" style="7"/>
  </cols>
  <sheetData>
    <row r="1" spans="1:26" x14ac:dyDescent="0.2">
      <c r="B1" s="7" t="str">
        <f>'ranking-standaryzacja'!B1</f>
        <v>X1</v>
      </c>
      <c r="C1" s="7" t="str">
        <f>'ranking-standaryzacja'!C1</f>
        <v>X2</v>
      </c>
      <c r="D1" s="7" t="str">
        <f>'ranking-standaryzacja'!D1</f>
        <v>X4</v>
      </c>
      <c r="E1" s="7" t="str">
        <f>'ranking-standaryzacja'!E1</f>
        <v>X5</v>
      </c>
      <c r="F1" s="6" t="str">
        <f>'ranking-standaryzacja'!F1</f>
        <v>X6</v>
      </c>
      <c r="G1" s="6" t="str">
        <f>'ranking-standaryzacja'!G1</f>
        <v>X7</v>
      </c>
      <c r="H1" s="6" t="str">
        <f>'ranking-standaryzacja'!H1</f>
        <v>X8</v>
      </c>
      <c r="I1" s="6" t="str">
        <f>'ranking-standaryzacja'!I1</f>
        <v>X10</v>
      </c>
      <c r="J1" s="6" t="str">
        <f>'ranking-standaryzacja'!J1</f>
        <v>X11</v>
      </c>
      <c r="K1" s="6" t="str">
        <f>'ranking-standaryzacja'!K1</f>
        <v>X12</v>
      </c>
      <c r="L1" s="6" t="str">
        <f>'ranking-standaryzacja'!L1</f>
        <v>X13</v>
      </c>
      <c r="M1" s="6" t="str">
        <f>'ranking-standaryzacja'!M1</f>
        <v>X14</v>
      </c>
      <c r="N1" s="6" t="str">
        <f>'ranking-standaryzacja'!N1</f>
        <v>X15</v>
      </c>
      <c r="O1" s="7" t="str">
        <f>'ranking-standaryzacja'!O1</f>
        <v>X16</v>
      </c>
      <c r="P1" s="7" t="str">
        <f>'ranking-standaryzacja'!P1</f>
        <v>X17</v>
      </c>
      <c r="Q1" s="7" t="str">
        <f>'ranking-standaryzacja'!Q1</f>
        <v>X18</v>
      </c>
      <c r="R1" s="7" t="str">
        <f>'ranking-standaryzacja'!R1</f>
        <v>X19</v>
      </c>
      <c r="S1" s="7" t="str">
        <f>'ranking-standaryzacja'!S1</f>
        <v>X20</v>
      </c>
      <c r="T1" s="7" t="str">
        <f>'ranking-standaryzacja'!T1</f>
        <v>X21</v>
      </c>
      <c r="U1" s="7" t="str">
        <f>'ranking-standaryzacja'!U1</f>
        <v>X22</v>
      </c>
      <c r="V1" s="7" t="str">
        <f>'ranking-standaryzacja'!V1</f>
        <v>X23</v>
      </c>
      <c r="W1" s="7" t="str">
        <f>'ranking-standaryzacja'!W1</f>
        <v>X24</v>
      </c>
      <c r="X1" s="6" t="str">
        <f>'ranking-standaryzacja'!X1</f>
        <v>X25</v>
      </c>
      <c r="Y1" s="6" t="str">
        <f>'ranking-standaryzacja'!Y1</f>
        <v>X26</v>
      </c>
      <c r="Z1" s="7" t="str">
        <f>'ranking-standaryzacja'!Z1</f>
        <v>X27</v>
      </c>
    </row>
    <row r="2" spans="1:26" x14ac:dyDescent="0.2">
      <c r="B2" s="7" t="str">
        <f>'ranking-standaryzacja'!B2</f>
        <v>Chroniony obszar lądowy (% powierzchni państwa)</v>
      </c>
      <c r="C2" s="7" t="str">
        <f>'ranking-standaryzacja'!C2</f>
        <v>Zalesienie (% powierzchni kraju)</v>
      </c>
      <c r="D2" s="7" t="str">
        <f>'ranking-standaryzacja'!D2</f>
        <v>Akweny wodne (% powierzchni państwa)</v>
      </c>
      <c r="E2" s="7" t="str">
        <f>'ranking-standaryzacja'!E2</f>
        <v>Indeks wydajnosci zasobów (rok 2000=100)</v>
      </c>
      <c r="F2" s="6" t="str">
        <f>'ranking-standaryzacja'!F2</f>
        <v>Połowy w regionach rybackich (tys.ton)</v>
      </c>
      <c r="G2" s="6" t="str">
        <f>'ranking-standaryzacja'!G2</f>
        <v>Erozja gleby przez wodę (% powierzchni kraju)</v>
      </c>
      <c r="H2" s="6" t="str">
        <f>'ranking-standaryzacja'!H2</f>
        <v>Zależność energetyczna (%)</v>
      </c>
      <c r="I2" s="6" t="str">
        <f>'ranking-standaryzacja'!I2</f>
        <v>Emisja tlenków siarki (kg/osoba)</v>
      </c>
      <c r="J2" s="6" t="str">
        <f>'ranking-standaryzacja'!J2</f>
        <v>Emisja cząstek stałych (kg/osoba)</v>
      </c>
      <c r="K2" s="6" t="str">
        <f>'ranking-standaryzacja'!K2</f>
        <v>Zanieczyszczenie hałasem (% ludności)</v>
      </c>
      <c r="L2" s="6" t="str">
        <f>'ranking-standaryzacja'!L2</f>
        <v>Konsumpcja surowców (ton/osoba)</v>
      </c>
      <c r="M2" s="6" t="str">
        <f>'ranking-standaryzacja'!M2</f>
        <v>Zużycie nawozów (kg/ha)</v>
      </c>
      <c r="N2" s="6" t="str">
        <f>'ranking-standaryzacja'!N2</f>
        <v>Odpady komunalne (kg/osoba)</v>
      </c>
      <c r="O2" s="7" t="str">
        <f>'ranking-standaryzacja'!O2</f>
        <v>Odnawialna energia elektryczna (%konsumpcji prądu)</v>
      </c>
      <c r="P2" s="7" t="str">
        <f>'ranking-standaryzacja'!P2</f>
        <v>Krajowa konsumpcja biomasy (100 tys. ton ekwiwalentu oleju)</v>
      </c>
      <c r="Q2" s="7" t="str">
        <f>'ranking-standaryzacja'!Q2</f>
        <v>Uprawy ekologiczne (% użytków rolnych)</v>
      </c>
      <c r="R2" s="7" t="str">
        <f>'ranking-standaryzacja'!R2</f>
        <v>Odzysk odpadów (kg/osoba)</v>
      </c>
      <c r="S2" s="7" t="str">
        <f>'ranking-standaryzacja'!S2</f>
        <v>Wydatki na ochronę środoiwska (% PKB)</v>
      </c>
      <c r="T2" s="7" t="str">
        <f>'ranking-standaryzacja'!T2</f>
        <v>Dochody z podatków środoiwskowych (% PKB)</v>
      </c>
      <c r="U2" s="7" t="str">
        <f>'ranking-standaryzacja'!U2</f>
        <v>Indeks eko-innowacyjnosci (śr krajów UE=100)</v>
      </c>
      <c r="V2" s="7" t="str">
        <f>'ranking-standaryzacja'!V2</f>
        <v>Patenty związane z recyklingiem i surowcami wtórnymi  (liczba)</v>
      </c>
      <c r="W2" s="7" t="str">
        <f>'ranking-standaryzacja'!W2</f>
        <v>Wydatki publiczne na badania i rozwój dotyczące środowiska (% PKB)</v>
      </c>
      <c r="X2" s="6" t="str">
        <f>'ranking-standaryzacja'!X2</f>
        <v>Stopa bezrobocia ludzi młodych w wieku 15-24 lata, obliczona jako udział (%) w całkowitej populacji w tej samej grupie wiekowej</v>
      </c>
      <c r="Y2" s="6" t="str">
        <f>'ranking-standaryzacja'!Y2</f>
        <v>Osoby zagrożone ubóstwem lub wykluczeniem społecznym</v>
      </c>
      <c r="Z2" s="7" t="str">
        <f>'ranking-standaryzacja'!Z2</f>
        <v>Zatrudnienie w sektorze dóbr i usług środowiskowych (ekwiwalent pełnego czasu pracy ∙〖10〗^(-3); FTE)</v>
      </c>
    </row>
    <row r="3" spans="1:26" x14ac:dyDescent="0.2">
      <c r="A3" s="7" t="str">
        <f>'ranking-standaryzacja'!A3</f>
        <v>Austria</v>
      </c>
      <c r="B3" s="7">
        <f>'ranking-standaryzacja'!B3</f>
        <v>15</v>
      </c>
      <c r="C3" s="7">
        <f>'ranking-standaryzacja'!C3</f>
        <v>41</v>
      </c>
      <c r="D3" s="7">
        <f>'ranking-standaryzacja'!D3</f>
        <v>1.7</v>
      </c>
      <c r="E3" s="7">
        <f>'ranking-standaryzacja'!E3</f>
        <v>345</v>
      </c>
      <c r="F3" s="6">
        <f>'ranking-standaryzacja'!F3</f>
        <v>127.2</v>
      </c>
      <c r="G3" s="6">
        <f>'ranking-standaryzacja'!G3</f>
        <v>15.94</v>
      </c>
      <c r="H3" s="6">
        <f>'ranking-standaryzacja'!H3</f>
        <v>64.400000000000006</v>
      </c>
      <c r="I3" s="6">
        <f>'ranking-standaryzacja'!I3</f>
        <v>1.8</v>
      </c>
      <c r="J3" s="6">
        <f>'ranking-standaryzacja'!J3</f>
        <v>3.8</v>
      </c>
      <c r="K3" s="6">
        <f>'ranking-standaryzacja'!K3</f>
        <v>19.5</v>
      </c>
      <c r="L3" s="6">
        <f>'ranking-standaryzacja'!L3</f>
        <v>20.9</v>
      </c>
      <c r="M3" s="6">
        <f>'ranking-standaryzacja'!M3</f>
        <v>2</v>
      </c>
      <c r="N3" s="6">
        <f>'ranking-standaryzacja'!N3</f>
        <v>579</v>
      </c>
      <c r="O3" s="7">
        <f>'ranking-standaryzacja'!O3</f>
        <v>31.5</v>
      </c>
      <c r="P3" s="7">
        <f>'ranking-standaryzacja'!P3</f>
        <v>29</v>
      </c>
      <c r="Q3" s="7">
        <f>'ranking-standaryzacja'!Q3</f>
        <v>18.62</v>
      </c>
      <c r="R3" s="7">
        <f>'ranking-standaryzacja'!R3</f>
        <v>6093</v>
      </c>
      <c r="S3" s="7">
        <f>'ranking-standaryzacja'!S3</f>
        <v>0.28999999999999998</v>
      </c>
      <c r="T3" s="7">
        <f>'ranking-standaryzacja'!T3</f>
        <v>2.4</v>
      </c>
      <c r="U3" s="7">
        <f>'ranking-standaryzacja'!U3</f>
        <v>116</v>
      </c>
      <c r="V3" s="7">
        <f>'ranking-standaryzacja'!V3</f>
        <v>8.75</v>
      </c>
      <c r="W3" s="7">
        <f>'ranking-standaryzacja'!W3</f>
        <v>0.13</v>
      </c>
      <c r="X3" s="6">
        <f>'ranking-standaryzacja'!X3</f>
        <v>9.4</v>
      </c>
      <c r="Y3" s="6">
        <f>'ranking-standaryzacja'!Y3</f>
        <v>18.5</v>
      </c>
      <c r="Z3" s="7">
        <f>'ranking-standaryzacja'!Z3</f>
        <v>180.7</v>
      </c>
    </row>
    <row r="4" spans="1:26" x14ac:dyDescent="0.2">
      <c r="A4" s="7" t="str">
        <f>'ranking-standaryzacja'!A4</f>
        <v>Belgia</v>
      </c>
      <c r="B4" s="7">
        <f>'ranking-standaryzacja'!B4</f>
        <v>13</v>
      </c>
      <c r="C4" s="7">
        <f>'ranking-standaryzacja'!C4</f>
        <v>24.3</v>
      </c>
      <c r="D4" s="7">
        <f>'ranking-standaryzacja'!D4</f>
        <v>1.4</v>
      </c>
      <c r="E4" s="7">
        <f>'ranking-standaryzacja'!E4</f>
        <v>0</v>
      </c>
      <c r="F4" s="6">
        <f>'ranking-standaryzacja'!F4</f>
        <v>117.3</v>
      </c>
      <c r="G4" s="6">
        <f>'ranking-standaryzacja'!G4</f>
        <v>0.41</v>
      </c>
      <c r="H4" s="6">
        <f>'ranking-standaryzacja'!H4</f>
        <v>76.099999999999994</v>
      </c>
      <c r="I4" s="6">
        <f>'ranking-standaryzacja'!I4</f>
        <v>4.3</v>
      </c>
      <c r="J4" s="6">
        <f>'ranking-standaryzacja'!J4</f>
        <v>3.6</v>
      </c>
      <c r="K4" s="6">
        <f>'ranking-standaryzacja'!K4</f>
        <v>17.399999999999999</v>
      </c>
      <c r="L4" s="6">
        <f>'ranking-standaryzacja'!L4</f>
        <v>14.1</v>
      </c>
      <c r="M4" s="6">
        <f>'ranking-standaryzacja'!M4</f>
        <v>6</v>
      </c>
      <c r="N4" s="6">
        <f>'ranking-standaryzacja'!N4</f>
        <v>445</v>
      </c>
      <c r="O4" s="7">
        <f>'ranking-standaryzacja'!O4</f>
        <v>7.2</v>
      </c>
      <c r="P4" s="7">
        <f>'ranking-standaryzacja'!P4</f>
        <v>11.3</v>
      </c>
      <c r="Q4" s="7">
        <f>'ranking-standaryzacja'!Q4</f>
        <v>4.4800000000000004</v>
      </c>
      <c r="R4" s="7">
        <f>'ranking-standaryzacja'!R4</f>
        <v>513</v>
      </c>
      <c r="S4" s="7">
        <f>'ranking-standaryzacja'!S4</f>
        <v>0.28999999999999998</v>
      </c>
      <c r="T4" s="7">
        <f>'ranking-standaryzacja'!T4</f>
        <v>2.15</v>
      </c>
      <c r="U4" s="7">
        <f>'ranking-standaryzacja'!U4</f>
        <v>112</v>
      </c>
      <c r="V4" s="7">
        <f>'ranking-standaryzacja'!V4</f>
        <v>6.87</v>
      </c>
      <c r="W4" s="7">
        <f>'ranking-standaryzacja'!W4</f>
        <v>0.19</v>
      </c>
      <c r="X4" s="6">
        <f>'ranking-standaryzacja'!X4</f>
        <v>19.8</v>
      </c>
      <c r="Y4" s="6">
        <f>'ranking-standaryzacja'!Y4</f>
        <v>21.6</v>
      </c>
      <c r="Z4" s="7">
        <f>'ranking-standaryzacja'!Z4</f>
        <v>93.3</v>
      </c>
    </row>
    <row r="5" spans="1:26" x14ac:dyDescent="0.2">
      <c r="A5" s="7" t="str">
        <f>'ranking-standaryzacja'!A5</f>
        <v>Bułgaria</v>
      </c>
      <c r="B5" s="7">
        <f>'ranking-standaryzacja'!B5</f>
        <v>34</v>
      </c>
      <c r="C5" s="7">
        <f>'ranking-standaryzacja'!C5</f>
        <v>38.1</v>
      </c>
      <c r="D5" s="7">
        <f>'ranking-standaryzacja'!D5</f>
        <v>1</v>
      </c>
      <c r="E5" s="7">
        <f>'ranking-standaryzacja'!E5</f>
        <v>24</v>
      </c>
      <c r="F5" s="6">
        <f>'ranking-standaryzacja'!F5</f>
        <v>125.4</v>
      </c>
      <c r="G5" s="6">
        <f>'ranking-standaryzacja'!G5</f>
        <v>2.86</v>
      </c>
      <c r="H5" s="6">
        <f>'ranking-standaryzacja'!H5</f>
        <v>36.1</v>
      </c>
      <c r="I5" s="6">
        <f>'ranking-standaryzacja'!I5</f>
        <v>45.2</v>
      </c>
      <c r="J5" s="6">
        <f>'ranking-standaryzacja'!J5</f>
        <v>6.5</v>
      </c>
      <c r="K5" s="6">
        <f>'ranking-standaryzacja'!K5</f>
        <v>12</v>
      </c>
      <c r="L5" s="6">
        <f>'ranking-standaryzacja'!L5</f>
        <v>17.600000000000001</v>
      </c>
      <c r="M5" s="6">
        <f>'ranking-standaryzacja'!M5</f>
        <v>-4</v>
      </c>
      <c r="N5" s="6">
        <f>'ranking-standaryzacja'!N5</f>
        <v>460</v>
      </c>
      <c r="O5" s="7">
        <f>'ranking-standaryzacja'!O5</f>
        <v>16</v>
      </c>
      <c r="P5" s="7">
        <f>'ranking-standaryzacja'!P5</f>
        <v>32.700000000000003</v>
      </c>
      <c r="Q5" s="7">
        <f>'ranking-standaryzacja'!Q5</f>
        <v>0.76</v>
      </c>
      <c r="R5" s="7">
        <f>'ranking-standaryzacja'!R5</f>
        <v>2671</v>
      </c>
      <c r="S5" s="7">
        <f>'ranking-standaryzacja'!S5</f>
        <v>0.61</v>
      </c>
      <c r="T5" s="7">
        <f>'ranking-standaryzacja'!T5</f>
        <v>2.67</v>
      </c>
      <c r="U5" s="7">
        <f>'ranking-standaryzacja'!U5</f>
        <v>55</v>
      </c>
      <c r="V5" s="7">
        <f>'ranking-standaryzacja'!V5</f>
        <v>0.5</v>
      </c>
      <c r="W5" s="7">
        <f>'ranking-standaryzacja'!W5</f>
        <v>0.18</v>
      </c>
      <c r="X5" s="6">
        <f>'ranking-standaryzacja'!X5</f>
        <v>28.1</v>
      </c>
      <c r="Y5" s="6">
        <f>'ranking-standaryzacja'!Y5</f>
        <v>49.3</v>
      </c>
      <c r="Z5" s="7">
        <f>'ranking-standaryzacja'!Z5</f>
        <v>29.1</v>
      </c>
    </row>
    <row r="6" spans="1:26" x14ac:dyDescent="0.2">
      <c r="A6" s="7" t="str">
        <f>'ranking-standaryzacja'!A6</f>
        <v>Chorwacja</v>
      </c>
      <c r="B6" s="7">
        <f>'ranking-standaryzacja'!B6</f>
        <v>37</v>
      </c>
      <c r="C6" s="7">
        <f>'ranking-standaryzacja'!C6</f>
        <v>4.3</v>
      </c>
      <c r="D6" s="7">
        <f>'ranking-standaryzacja'!D6</f>
        <v>0.5</v>
      </c>
      <c r="E6" s="7">
        <f>'ranking-standaryzacja'!E6</f>
        <v>461</v>
      </c>
      <c r="F6" s="6">
        <f>'ranking-standaryzacja'!F6</f>
        <v>104</v>
      </c>
      <c r="G6" s="6">
        <f>'ranking-standaryzacja'!G6</f>
        <v>6.89</v>
      </c>
      <c r="H6" s="6">
        <f>'ranking-standaryzacja'!H6</f>
        <v>49</v>
      </c>
      <c r="I6" s="6">
        <f>'ranking-standaryzacja'!I6</f>
        <v>6</v>
      </c>
      <c r="J6" s="6">
        <f>'ranking-standaryzacja'!J6</f>
        <v>7.7</v>
      </c>
      <c r="K6" s="6">
        <f>'ranking-standaryzacja'!K6</f>
        <v>10.1</v>
      </c>
      <c r="L6" s="6">
        <f>'ranking-standaryzacja'!L6</f>
        <v>9.4</v>
      </c>
      <c r="M6" s="6">
        <f>'ranking-standaryzacja'!M6</f>
        <v>7</v>
      </c>
      <c r="N6" s="6">
        <f>'ranking-standaryzacja'!N6</f>
        <v>391</v>
      </c>
      <c r="O6" s="7">
        <f>'ranking-standaryzacja'!O6</f>
        <v>26.8</v>
      </c>
      <c r="P6" s="7">
        <f>'ranking-standaryzacja'!P6</f>
        <v>32.6</v>
      </c>
      <c r="Q6" s="7">
        <f>'ranking-standaryzacja'!Q6</f>
        <v>2.4</v>
      </c>
      <c r="R6" s="7">
        <f>'ranking-standaryzacja'!R6</f>
        <v>3368</v>
      </c>
      <c r="S6" s="7">
        <f>'ranking-standaryzacja'!S6</f>
        <v>0.5</v>
      </c>
      <c r="T6" s="7">
        <f>'ranking-standaryzacja'!T6</f>
        <v>2.56</v>
      </c>
      <c r="U6" s="7">
        <f>'ranking-standaryzacja'!U6</f>
        <v>41</v>
      </c>
      <c r="V6" s="7">
        <f>'ranking-standaryzacja'!V6</f>
        <v>0.25</v>
      </c>
      <c r="W6" s="7">
        <f>'ranking-standaryzacja'!W6</f>
        <v>0.21</v>
      </c>
      <c r="X6" s="6">
        <f>'ranking-standaryzacja'!X6</f>
        <v>42.2</v>
      </c>
      <c r="Y6" s="6">
        <f>'ranking-standaryzacja'!Y6</f>
        <v>32.6</v>
      </c>
      <c r="Z6" s="7">
        <f>'ranking-standaryzacja'!Z6</f>
        <v>9.8000000000000007</v>
      </c>
    </row>
    <row r="7" spans="1:26" x14ac:dyDescent="0.2">
      <c r="A7" s="7" t="str">
        <f>'ranking-standaryzacja'!A7</f>
        <v>Cypr</v>
      </c>
      <c r="B7" s="7">
        <f>'ranking-standaryzacja'!B7</f>
        <v>28</v>
      </c>
      <c r="C7" s="7">
        <f>'ranking-standaryzacja'!C7</f>
        <v>20.2</v>
      </c>
      <c r="D7" s="7">
        <f>'ranking-standaryzacja'!D7</f>
        <v>0.5</v>
      </c>
      <c r="E7" s="7">
        <f>'ranking-standaryzacja'!E7</f>
        <v>196</v>
      </c>
      <c r="F7" s="6">
        <f>'ranking-standaryzacja'!F7</f>
        <v>133.1</v>
      </c>
      <c r="G7" s="6">
        <f>'ranking-standaryzacja'!G7</f>
        <v>6.18</v>
      </c>
      <c r="H7" s="6">
        <f>'ranking-standaryzacja'!H7</f>
        <v>97</v>
      </c>
      <c r="I7" s="6">
        <f>'ranking-standaryzacja'!I7</f>
        <v>18.8</v>
      </c>
      <c r="J7" s="6">
        <f>'ranking-standaryzacja'!J7</f>
        <v>2.6</v>
      </c>
      <c r="K7" s="6">
        <f>'ranking-standaryzacja'!K7</f>
        <v>25.7</v>
      </c>
      <c r="L7" s="6">
        <f>'ranking-standaryzacja'!L7</f>
        <v>19.2</v>
      </c>
      <c r="M7" s="6">
        <f>'ranking-standaryzacja'!M7</f>
        <v>30</v>
      </c>
      <c r="N7" s="6">
        <f>'ranking-standaryzacja'!N7</f>
        <v>657</v>
      </c>
      <c r="O7" s="7">
        <f>'ranking-standaryzacja'!O7</f>
        <v>6.8</v>
      </c>
      <c r="P7" s="7">
        <f>'ranking-standaryzacja'!P7</f>
        <v>230.9</v>
      </c>
      <c r="Q7" s="7">
        <f>'ranking-standaryzacja'!Q7</f>
        <v>3.38</v>
      </c>
      <c r="R7" s="7">
        <f>'ranking-standaryzacja'!R7</f>
        <v>6496</v>
      </c>
      <c r="S7" s="7">
        <f>'ranking-standaryzacja'!S7</f>
        <v>0.17</v>
      </c>
      <c r="T7" s="7">
        <f>'ranking-standaryzacja'!T7</f>
        <v>2.58</v>
      </c>
      <c r="U7" s="7">
        <f>'ranking-standaryzacja'!U7</f>
        <v>65</v>
      </c>
      <c r="V7" s="7">
        <f>'ranking-standaryzacja'!V7</f>
        <v>0</v>
      </c>
      <c r="W7" s="7">
        <f>'ranking-standaryzacja'!W7</f>
        <v>7.0000000000000007E-2</v>
      </c>
      <c r="X7" s="6">
        <f>'ranking-standaryzacja'!X7</f>
        <v>27.7</v>
      </c>
      <c r="Y7" s="6">
        <f>'ranking-standaryzacja'!Y7</f>
        <v>27.1</v>
      </c>
      <c r="Z7" s="7">
        <f>'ranking-standaryzacja'!Z7</f>
        <v>9.8000000000000007</v>
      </c>
    </row>
    <row r="8" spans="1:26" x14ac:dyDescent="0.2">
      <c r="A8" s="7" t="str">
        <f>'ranking-standaryzacja'!A8</f>
        <v>Czechy</v>
      </c>
      <c r="B8" s="7">
        <f>'ranking-standaryzacja'!B8</f>
        <v>14</v>
      </c>
      <c r="C8" s="7">
        <f>'ranking-standaryzacja'!C8</f>
        <v>37.700000000000003</v>
      </c>
      <c r="D8" s="7">
        <f>'ranking-standaryzacja'!D8</f>
        <v>1.4</v>
      </c>
      <c r="E8" s="7">
        <f>'ranking-standaryzacja'!E8</f>
        <v>8</v>
      </c>
      <c r="F8" s="6">
        <f>'ranking-standaryzacja'!F8</f>
        <v>157.5</v>
      </c>
      <c r="G8" s="6">
        <f>'ranking-standaryzacja'!G8</f>
        <v>1.26</v>
      </c>
      <c r="H8" s="6">
        <f>'ranking-standaryzacja'!H8</f>
        <v>25.4</v>
      </c>
      <c r="I8" s="6">
        <f>'ranking-standaryzacja'!I8</f>
        <v>14.7</v>
      </c>
      <c r="J8" s="6">
        <f>'ranking-standaryzacja'!J8</f>
        <v>3.6</v>
      </c>
      <c r="K8" s="6">
        <f>'ranking-standaryzacja'!K8</f>
        <v>14.3</v>
      </c>
      <c r="L8" s="6">
        <f>'ranking-standaryzacja'!L8</f>
        <v>15</v>
      </c>
      <c r="M8" s="6">
        <f>'ranking-standaryzacja'!M8</f>
        <v>-1</v>
      </c>
      <c r="N8" s="6">
        <f>'ranking-standaryzacja'!N8</f>
        <v>308</v>
      </c>
      <c r="O8" s="7">
        <f>'ranking-standaryzacja'!O8</f>
        <v>12.8</v>
      </c>
      <c r="P8" s="7">
        <f>'ranking-standaryzacja'!P8</f>
        <v>8.1999999999999993</v>
      </c>
      <c r="Q8" s="7">
        <f>'ranking-standaryzacja'!Q8</f>
        <v>13.29</v>
      </c>
      <c r="R8" s="7">
        <f>'ranking-standaryzacja'!R8</f>
        <v>18557</v>
      </c>
      <c r="S8" s="7">
        <f>'ranking-standaryzacja'!S8</f>
        <v>0.86</v>
      </c>
      <c r="T8" s="7">
        <f>'ranking-standaryzacja'!T8</f>
        <v>2.23</v>
      </c>
      <c r="U8" s="7">
        <f>'ranking-standaryzacja'!U8</f>
        <v>81</v>
      </c>
      <c r="V8" s="7">
        <f>'ranking-standaryzacja'!V8</f>
        <v>9.9499999999999993</v>
      </c>
      <c r="W8" s="7">
        <f>'ranking-standaryzacja'!W8</f>
        <v>0.33</v>
      </c>
      <c r="X8" s="6">
        <f>'ranking-standaryzacja'!X8</f>
        <v>19.5</v>
      </c>
      <c r="Y8" s="6">
        <f>'ranking-standaryzacja'!Y8</f>
        <v>15.4</v>
      </c>
      <c r="Z8" s="7">
        <f>'ranking-standaryzacja'!Z8</f>
        <v>96.9</v>
      </c>
    </row>
    <row r="9" spans="1:26" x14ac:dyDescent="0.2">
      <c r="A9" s="7" t="str">
        <f>'ranking-standaryzacja'!A9</f>
        <v>Dania</v>
      </c>
      <c r="B9" s="7">
        <f>'ranking-standaryzacja'!B9</f>
        <v>8</v>
      </c>
      <c r="C9" s="7">
        <f>'ranking-standaryzacja'!C9</f>
        <v>17.600000000000001</v>
      </c>
      <c r="D9" s="7">
        <f>'ranking-standaryzacja'!D9</f>
        <v>1.4</v>
      </c>
      <c r="E9" s="7">
        <f>'ranking-standaryzacja'!E9</f>
        <v>0</v>
      </c>
      <c r="F9" s="6">
        <f>'ranking-standaryzacja'!F9</f>
        <v>115</v>
      </c>
      <c r="G9" s="6">
        <f>'ranking-standaryzacja'!G9</f>
        <v>0</v>
      </c>
      <c r="H9" s="6">
        <f>'ranking-standaryzacja'!H9</f>
        <v>-2.2000000000000002</v>
      </c>
      <c r="I9" s="6">
        <f>'ranking-standaryzacja'!I9</f>
        <v>2.2999999999999998</v>
      </c>
      <c r="J9" s="6">
        <f>'ranking-standaryzacja'!J9</f>
        <v>5.8</v>
      </c>
      <c r="K9" s="6">
        <f>'ranking-standaryzacja'!K9</f>
        <v>17.100000000000001</v>
      </c>
      <c r="L9" s="6">
        <f>'ranking-standaryzacja'!L9</f>
        <v>23.3</v>
      </c>
      <c r="M9" s="6">
        <f>'ranking-standaryzacja'!M9</f>
        <v>7</v>
      </c>
      <c r="N9" s="6">
        <f>'ranking-standaryzacja'!N9</f>
        <v>791</v>
      </c>
      <c r="O9" s="7">
        <f>'ranking-standaryzacja'!O9</f>
        <v>25.7</v>
      </c>
      <c r="P9" s="7">
        <f>'ranking-standaryzacja'!P9</f>
        <v>3.6</v>
      </c>
      <c r="Q9" s="7">
        <f>'ranking-standaryzacja'!Q9</f>
        <v>7.31</v>
      </c>
      <c r="R9" s="7">
        <f>'ranking-standaryzacja'!R9</f>
        <v>1314</v>
      </c>
      <c r="S9" s="7">
        <f>'ranking-standaryzacja'!S9</f>
        <v>0.17</v>
      </c>
      <c r="T9" s="7">
        <f>'ranking-standaryzacja'!T9</f>
        <v>3.97</v>
      </c>
      <c r="U9" s="7">
        <f>'ranking-standaryzacja'!U9</f>
        <v>135</v>
      </c>
      <c r="V9" s="7">
        <f>'ranking-standaryzacja'!V9</f>
        <v>3.39</v>
      </c>
      <c r="W9" s="7">
        <f>'ranking-standaryzacja'!W9</f>
        <v>7.0000000000000007E-2</v>
      </c>
      <c r="X9" s="6">
        <f>'ranking-standaryzacja'!X9</f>
        <v>14.1</v>
      </c>
      <c r="Y9" s="6">
        <f>'ranking-standaryzacja'!Y9</f>
        <v>17.5</v>
      </c>
      <c r="Z9" s="7">
        <f>'ranking-standaryzacja'!Z9</f>
        <v>66.400000000000006</v>
      </c>
    </row>
    <row r="10" spans="1:26" x14ac:dyDescent="0.2">
      <c r="A10" s="7" t="str">
        <f>'ranking-standaryzacja'!A10</f>
        <v>Estonia</v>
      </c>
      <c r="B10" s="7">
        <f>'ranking-standaryzacja'!B10</f>
        <v>18</v>
      </c>
      <c r="C10" s="7">
        <f>'ranking-standaryzacja'!C10</f>
        <v>54.9</v>
      </c>
      <c r="D10" s="7">
        <f>'ranking-standaryzacja'!D10</f>
        <v>4.8</v>
      </c>
      <c r="E10" s="7">
        <f>'ranking-standaryzacja'!E10</f>
        <v>205</v>
      </c>
      <c r="F10" s="6">
        <f>'ranking-standaryzacja'!F10</f>
        <v>99.4</v>
      </c>
      <c r="G10" s="6">
        <f>'ranking-standaryzacja'!G10</f>
        <v>0</v>
      </c>
      <c r="H10" s="6">
        <f>'ranking-standaryzacja'!H10</f>
        <v>17</v>
      </c>
      <c r="I10" s="6">
        <f>'ranking-standaryzacja'!I10</f>
        <v>30.7</v>
      </c>
      <c r="J10" s="6">
        <f>'ranking-standaryzacja'!J10</f>
        <v>9.8000000000000007</v>
      </c>
      <c r="K10" s="6">
        <f>'ranking-standaryzacja'!K10</f>
        <v>12.8</v>
      </c>
      <c r="L10" s="6">
        <f>'ranking-standaryzacja'!L10</f>
        <v>26.9</v>
      </c>
      <c r="M10" s="6">
        <f>'ranking-standaryzacja'!M10</f>
        <v>-6</v>
      </c>
      <c r="N10" s="6">
        <f>'ranking-standaryzacja'!N10</f>
        <v>280</v>
      </c>
      <c r="O10" s="7">
        <f>'ranking-standaryzacja'!O10</f>
        <v>25.8</v>
      </c>
      <c r="P10" s="7">
        <f>'ranking-standaryzacja'!P10</f>
        <v>14</v>
      </c>
      <c r="Q10" s="7">
        <f>'ranking-standaryzacja'!Q10</f>
        <v>14.86</v>
      </c>
      <c r="R10" s="7">
        <f>'ranking-standaryzacja'!R10</f>
        <v>1527</v>
      </c>
      <c r="S10" s="7">
        <f>'ranking-standaryzacja'!S10</f>
        <v>0.47</v>
      </c>
      <c r="T10" s="7">
        <f>'ranking-standaryzacja'!T10</f>
        <v>2.73</v>
      </c>
      <c r="U10" s="7">
        <f>'ranking-standaryzacja'!U10</f>
        <v>63</v>
      </c>
      <c r="V10" s="7">
        <f>'ranking-standaryzacja'!V10</f>
        <v>0.38</v>
      </c>
      <c r="W10" s="7">
        <f>'ranking-standaryzacja'!W10</f>
        <v>0.2</v>
      </c>
      <c r="X10" s="6">
        <f>'ranking-standaryzacja'!X10</f>
        <v>20.9</v>
      </c>
      <c r="Y10" s="6">
        <f>'ranking-standaryzacja'!Y10</f>
        <v>23.4</v>
      </c>
      <c r="Z10" s="7">
        <f>'ranking-standaryzacja'!Z10</f>
        <v>9.8000000000000007</v>
      </c>
    </row>
    <row r="11" spans="1:26" x14ac:dyDescent="0.2">
      <c r="A11" s="7" t="str">
        <f>'ranking-standaryzacja'!A11</f>
        <v>Finlandia</v>
      </c>
      <c r="B11" s="7">
        <f>'ranking-standaryzacja'!B11</f>
        <v>14</v>
      </c>
      <c r="C11" s="7">
        <f>'ranking-standaryzacja'!C11</f>
        <v>68</v>
      </c>
      <c r="D11" s="7">
        <f>'ranking-standaryzacja'!D11</f>
        <v>10.1</v>
      </c>
      <c r="E11" s="7">
        <f>'ranking-standaryzacja'!E11</f>
        <v>0</v>
      </c>
      <c r="F11" s="6">
        <f>'ranking-standaryzacja'!F11</f>
        <v>116.6</v>
      </c>
      <c r="G11" s="6">
        <f>'ranking-standaryzacja'!G11</f>
        <v>0</v>
      </c>
      <c r="H11" s="6">
        <f>'ranking-standaryzacja'!H11</f>
        <v>46.3</v>
      </c>
      <c r="I11" s="6">
        <f>'ranking-standaryzacja'!I11</f>
        <v>9.5</v>
      </c>
      <c r="J11" s="6">
        <f>'ranking-standaryzacja'!J11</f>
        <v>8.8000000000000007</v>
      </c>
      <c r="K11" s="6">
        <f>'ranking-standaryzacja'!K11</f>
        <v>14.2</v>
      </c>
      <c r="L11" s="6">
        <f>'ranking-standaryzacja'!L11</f>
        <v>33.1</v>
      </c>
      <c r="M11" s="6">
        <f>'ranking-standaryzacja'!M11</f>
        <v>4</v>
      </c>
      <c r="N11" s="6">
        <f>'ranking-standaryzacja'!N11</f>
        <v>506</v>
      </c>
      <c r="O11" s="7">
        <f>'ranking-standaryzacja'!O11</f>
        <v>34.4</v>
      </c>
      <c r="P11" s="7">
        <f>'ranking-standaryzacja'!P11</f>
        <v>76.900000000000006</v>
      </c>
      <c r="Q11" s="7">
        <f>'ranking-standaryzacja'!Q11</f>
        <v>8.65</v>
      </c>
      <c r="R11" s="7">
        <f>'ranking-standaryzacja'!R11</f>
        <v>2504</v>
      </c>
      <c r="S11" s="7">
        <f>'ranking-standaryzacja'!S11</f>
        <v>0.44</v>
      </c>
      <c r="T11" s="7">
        <f>'ranking-standaryzacja'!T11</f>
        <v>2.98</v>
      </c>
      <c r="U11" s="7">
        <f>'ranking-standaryzacja'!U11</f>
        <v>136</v>
      </c>
      <c r="V11" s="7">
        <f>'ranking-standaryzacja'!V11</f>
        <v>10.11</v>
      </c>
      <c r="W11" s="7">
        <f>'ranking-standaryzacja'!W11</f>
        <v>0.31</v>
      </c>
      <c r="X11" s="6">
        <f>'ranking-standaryzacja'!X11</f>
        <v>19</v>
      </c>
      <c r="Y11" s="6">
        <f>'ranking-standaryzacja'!Y11</f>
        <v>17.2</v>
      </c>
      <c r="Z11" s="7">
        <f>'ranking-standaryzacja'!Z11</f>
        <v>9.8000000000000007</v>
      </c>
    </row>
    <row r="12" spans="1:26" x14ac:dyDescent="0.2">
      <c r="A12" s="7" t="str">
        <f>'ranking-standaryzacja'!A12</f>
        <v>Francja</v>
      </c>
      <c r="B12" s="7">
        <f>'ranking-standaryzacja'!B12</f>
        <v>13</v>
      </c>
      <c r="C12" s="7">
        <f>'ranking-standaryzacja'!C12</f>
        <v>30.1</v>
      </c>
      <c r="D12" s="7">
        <f>'ranking-standaryzacja'!D12</f>
        <v>1.3</v>
      </c>
      <c r="E12" s="7">
        <f>'ranking-standaryzacja'!E12</f>
        <v>758</v>
      </c>
      <c r="F12" s="6">
        <f>'ranking-standaryzacja'!F12</f>
        <v>130.69999999999999</v>
      </c>
      <c r="G12" s="6">
        <f>'ranking-standaryzacja'!G12</f>
        <v>3.37</v>
      </c>
      <c r="H12" s="6">
        <f>'ranking-standaryzacja'!H12</f>
        <v>48.1</v>
      </c>
      <c r="I12" s="6">
        <f>'ranking-standaryzacja'!I12</f>
        <v>3.5</v>
      </c>
      <c r="J12" s="6">
        <f>'ranking-standaryzacja'!J12</f>
        <v>4.4000000000000004</v>
      </c>
      <c r="K12" s="6">
        <f>'ranking-standaryzacja'!K12</f>
        <v>17</v>
      </c>
      <c r="L12" s="6">
        <f>'ranking-standaryzacja'!L12</f>
        <v>12</v>
      </c>
      <c r="M12" s="6">
        <f>'ranking-standaryzacja'!M12</f>
        <v>1</v>
      </c>
      <c r="N12" s="6">
        <f>'ranking-standaryzacja'!N12</f>
        <v>527</v>
      </c>
      <c r="O12" s="7">
        <f>'ranking-standaryzacja'!O12</f>
        <v>13.4</v>
      </c>
      <c r="P12" s="7">
        <f>'ranking-standaryzacja'!P12</f>
        <v>141.5</v>
      </c>
      <c r="Q12" s="7">
        <f>'ranking-standaryzacja'!Q12</f>
        <v>3.55</v>
      </c>
      <c r="R12" s="7">
        <f>'ranking-standaryzacja'!R12</f>
        <v>6026</v>
      </c>
      <c r="S12" s="7">
        <f>'ranking-standaryzacja'!S12</f>
        <v>0.17</v>
      </c>
      <c r="T12" s="7">
        <f>'ranking-standaryzacja'!T12</f>
        <v>1.96</v>
      </c>
      <c r="U12" s="7">
        <f>'ranking-standaryzacja'!U12</f>
        <v>100</v>
      </c>
      <c r="V12" s="7">
        <f>'ranking-standaryzacja'!V12</f>
        <v>55.94</v>
      </c>
      <c r="W12" s="7">
        <f>'ranking-standaryzacja'!W12</f>
        <v>0.28999999999999998</v>
      </c>
      <c r="X12" s="6">
        <f>'ranking-standaryzacja'!X12</f>
        <v>24.4</v>
      </c>
      <c r="Y12" s="6">
        <f>'ranking-standaryzacja'!Y12</f>
        <v>19.100000000000001</v>
      </c>
      <c r="Z12" s="7">
        <f>'ranking-standaryzacja'!Z12</f>
        <v>442.3</v>
      </c>
    </row>
    <row r="13" spans="1:26" x14ac:dyDescent="0.2">
      <c r="A13" s="7" t="str">
        <f>'ranking-standaryzacja'!A13</f>
        <v>Grecja</v>
      </c>
      <c r="B13" s="7">
        <f>'ranking-standaryzacja'!B13</f>
        <v>27</v>
      </c>
      <c r="C13" s="7">
        <f>'ranking-standaryzacja'!C13</f>
        <v>30.1</v>
      </c>
      <c r="D13" s="7">
        <f>'ranking-standaryzacja'!D13</f>
        <v>1.3</v>
      </c>
      <c r="E13" s="7">
        <f>'ranking-standaryzacja'!E13</f>
        <v>276</v>
      </c>
      <c r="F13" s="6">
        <f>'ranking-standaryzacja'!F13</f>
        <v>105.7</v>
      </c>
      <c r="G13" s="6">
        <f>'ranking-standaryzacja'!G13</f>
        <v>9.7200000000000006</v>
      </c>
      <c r="H13" s="6">
        <f>'ranking-standaryzacja'!H13</f>
        <v>66.400000000000006</v>
      </c>
      <c r="I13" s="6">
        <f>'ranking-standaryzacja'!I13</f>
        <v>13.7</v>
      </c>
      <c r="J13" s="6">
        <f>'ranking-standaryzacja'!J13</f>
        <v>7.5</v>
      </c>
      <c r="K13" s="6">
        <f>'ranking-standaryzacja'!K13</f>
        <v>25.1</v>
      </c>
      <c r="L13" s="6">
        <f>'ranking-standaryzacja'!L13</f>
        <v>13.2</v>
      </c>
      <c r="M13" s="6">
        <f>'ranking-standaryzacja'!M13</f>
        <v>-1</v>
      </c>
      <c r="N13" s="6">
        <f>'ranking-standaryzacja'!N13</f>
        <v>495</v>
      </c>
      <c r="O13" s="7">
        <f>'ranking-standaryzacja'!O13</f>
        <v>13.5</v>
      </c>
      <c r="P13" s="7">
        <f>'ranking-standaryzacja'!P13</f>
        <v>12.9</v>
      </c>
      <c r="Q13" s="7">
        <f>'ranking-standaryzacja'!Q13</f>
        <v>9.01</v>
      </c>
      <c r="R13" s="7">
        <f>'ranking-standaryzacja'!R13</f>
        <v>495</v>
      </c>
      <c r="S13" s="7">
        <f>'ranking-standaryzacja'!S13</f>
        <v>0.17</v>
      </c>
      <c r="T13" s="7">
        <f>'ranking-standaryzacja'!T13</f>
        <v>3.28</v>
      </c>
      <c r="U13" s="7">
        <f>'ranking-standaryzacja'!U13</f>
        <v>69</v>
      </c>
      <c r="V13" s="7">
        <f>'ranking-standaryzacja'!V13</f>
        <v>0</v>
      </c>
      <c r="W13" s="7">
        <f>'ranking-standaryzacja'!W13</f>
        <v>0.17</v>
      </c>
      <c r="X13" s="6">
        <f>'ranking-standaryzacja'!X13</f>
        <v>55.3</v>
      </c>
      <c r="Y13" s="6">
        <f>'ranking-standaryzacja'!Y13</f>
        <v>34.6</v>
      </c>
      <c r="Z13" s="7">
        <f>'ranking-standaryzacja'!Z13</f>
        <v>9.8000000000000007</v>
      </c>
    </row>
    <row r="14" spans="1:26" x14ac:dyDescent="0.2">
      <c r="A14" s="7" t="str">
        <f>'ranking-standaryzacja'!A14</f>
        <v>Hiszpania</v>
      </c>
      <c r="B14" s="7">
        <f>'ranking-standaryzacja'!B14</f>
        <v>27</v>
      </c>
      <c r="C14" s="7">
        <f>'ranking-standaryzacja'!C14</f>
        <v>27.9</v>
      </c>
      <c r="D14" s="7">
        <f>'ranking-standaryzacja'!D14</f>
        <v>0.9</v>
      </c>
      <c r="E14" s="7">
        <f>'ranking-standaryzacja'!E14</f>
        <v>61</v>
      </c>
      <c r="F14" s="6">
        <f>'ranking-standaryzacja'!F14</f>
        <v>199.7</v>
      </c>
      <c r="G14" s="6">
        <f>'ranking-standaryzacja'!G14</f>
        <v>8.42</v>
      </c>
      <c r="H14" s="6">
        <f>'ranking-standaryzacja'!H14</f>
        <v>73.099999999999994</v>
      </c>
      <c r="I14" s="6">
        <f>'ranking-standaryzacja'!I14</f>
        <v>8.8000000000000007</v>
      </c>
      <c r="J14" s="6">
        <f>'ranking-standaryzacja'!J14</f>
        <v>3.8</v>
      </c>
      <c r="K14" s="6">
        <f>'ranking-standaryzacja'!K14</f>
        <v>15</v>
      </c>
      <c r="L14" s="6">
        <f>'ranking-standaryzacja'!L14</f>
        <v>8.8000000000000007</v>
      </c>
      <c r="M14" s="6">
        <f>'ranking-standaryzacja'!M14</f>
        <v>2</v>
      </c>
      <c r="N14" s="6">
        <f>'ranking-standaryzacja'!N14</f>
        <v>468</v>
      </c>
      <c r="O14" s="7">
        <f>'ranking-standaryzacja'!O14</f>
        <v>14.3</v>
      </c>
      <c r="P14" s="7">
        <f>'ranking-standaryzacja'!P14</f>
        <v>124</v>
      </c>
      <c r="Q14" s="7">
        <f>'ranking-standaryzacja'!Q14</f>
        <v>7.49</v>
      </c>
      <c r="R14" s="7">
        <f>'ranking-standaryzacja'!R14</f>
        <v>3369</v>
      </c>
      <c r="S14" s="7">
        <f>'ranking-standaryzacja'!S14</f>
        <v>0.23</v>
      </c>
      <c r="T14" s="7">
        <f>'ranking-standaryzacja'!T14</f>
        <v>1.57</v>
      </c>
      <c r="U14" s="7">
        <f>'ranking-standaryzacja'!U14</f>
        <v>125</v>
      </c>
      <c r="V14" s="7">
        <f>'ranking-standaryzacja'!V14</f>
        <v>17.84</v>
      </c>
      <c r="W14" s="7">
        <f>'ranking-standaryzacja'!W14</f>
        <v>0.25</v>
      </c>
      <c r="X14" s="6">
        <f>'ranking-standaryzacja'!X14</f>
        <v>52.9</v>
      </c>
      <c r="Y14" s="6">
        <f>'ranking-standaryzacja'!Y14</f>
        <v>27.2</v>
      </c>
      <c r="Z14" s="7">
        <f>'ranking-standaryzacja'!Z14</f>
        <v>9.8000000000000007</v>
      </c>
    </row>
    <row r="15" spans="1:26" x14ac:dyDescent="0.2">
      <c r="A15" s="7" t="str">
        <f>'ranking-standaryzacja'!A15</f>
        <v>Holandia</v>
      </c>
      <c r="B15" s="7">
        <f>'ranking-standaryzacja'!B15</f>
        <v>13</v>
      </c>
      <c r="C15" s="7">
        <f>'ranking-standaryzacja'!C15</f>
        <v>12.1</v>
      </c>
      <c r="D15" s="7">
        <f>'ranking-standaryzacja'!D15</f>
        <v>10.9</v>
      </c>
      <c r="E15" s="7">
        <f>'ranking-standaryzacja'!E15</f>
        <v>2</v>
      </c>
      <c r="F15" s="6">
        <f>'ranking-standaryzacja'!F15</f>
        <v>129.6</v>
      </c>
      <c r="G15" s="6">
        <f>'ranking-standaryzacja'!G15</f>
        <v>0.01</v>
      </c>
      <c r="H15" s="6">
        <f>'ranking-standaryzacja'!H15</f>
        <v>29.4</v>
      </c>
      <c r="I15" s="6">
        <f>'ranking-standaryzacja'!I15</f>
        <v>2</v>
      </c>
      <c r="J15" s="6">
        <f>'ranking-standaryzacja'!J15</f>
        <v>1.7</v>
      </c>
      <c r="K15" s="6">
        <f>'ranking-standaryzacja'!K15</f>
        <v>24.2</v>
      </c>
      <c r="L15" s="6">
        <f>'ranking-standaryzacja'!L15</f>
        <v>10.6</v>
      </c>
      <c r="M15" s="6">
        <f>'ranking-standaryzacja'!M15</f>
        <v>3</v>
      </c>
      <c r="N15" s="6">
        <f>'ranking-standaryzacja'!N15</f>
        <v>549</v>
      </c>
      <c r="O15" s="7">
        <f>'ranking-standaryzacja'!O15</f>
        <v>4.7</v>
      </c>
      <c r="P15" s="7">
        <f>'ranking-standaryzacja'!P15</f>
        <v>0.5</v>
      </c>
      <c r="Q15" s="7">
        <f>'ranking-standaryzacja'!Q15</f>
        <v>2.61</v>
      </c>
      <c r="R15" s="7">
        <f>'ranking-standaryzacja'!R15</f>
        <v>1484</v>
      </c>
      <c r="S15" s="7">
        <f>'ranking-standaryzacja'!S15</f>
        <v>0.17</v>
      </c>
      <c r="T15" s="7">
        <f>'ranking-standaryzacja'!T15</f>
        <v>3.28</v>
      </c>
      <c r="U15" s="7">
        <f>'ranking-standaryzacja'!U15</f>
        <v>109</v>
      </c>
      <c r="V15" s="7">
        <f>'ranking-standaryzacja'!V15</f>
        <v>17.73</v>
      </c>
      <c r="W15" s="7">
        <f>'ranking-standaryzacja'!W15</f>
        <v>0.23</v>
      </c>
      <c r="X15" s="6">
        <f>'ranking-standaryzacja'!X15</f>
        <v>11.7</v>
      </c>
      <c r="Y15" s="6">
        <f>'ranking-standaryzacja'!Y15</f>
        <v>15</v>
      </c>
      <c r="Z15" s="7">
        <f>'ranking-standaryzacja'!Z15</f>
        <v>9.8000000000000007</v>
      </c>
    </row>
    <row r="16" spans="1:26" x14ac:dyDescent="0.2">
      <c r="A16" s="7" t="str">
        <f>'ranking-standaryzacja'!A16</f>
        <v>Irlandia</v>
      </c>
      <c r="B16" s="7">
        <f>'ranking-standaryzacja'!B16</f>
        <v>13</v>
      </c>
      <c r="C16" s="7">
        <f>'ranking-standaryzacja'!C16</f>
        <v>12.2</v>
      </c>
      <c r="D16" s="7">
        <f>'ranking-standaryzacja'!D16</f>
        <v>2.2999999999999998</v>
      </c>
      <c r="E16" s="7">
        <f>'ranking-standaryzacja'!E16</f>
        <v>64</v>
      </c>
      <c r="F16" s="6">
        <f>'ranking-standaryzacja'!F16</f>
        <v>196.4</v>
      </c>
      <c r="G16" s="6">
        <f>'ranking-standaryzacja'!G16</f>
        <v>1.1299999999999999</v>
      </c>
      <c r="H16" s="6">
        <f>'ranking-standaryzacja'!H16</f>
        <v>85</v>
      </c>
      <c r="I16" s="6">
        <f>'ranking-standaryzacja'!I16</f>
        <v>5.5</v>
      </c>
      <c r="J16" s="6">
        <f>'ranking-standaryzacja'!J16</f>
        <v>5.4</v>
      </c>
      <c r="K16" s="6">
        <f>'ranking-standaryzacja'!K16</f>
        <v>9</v>
      </c>
      <c r="L16" s="6">
        <f>'ranking-standaryzacja'!L16</f>
        <v>19.899999999999999</v>
      </c>
      <c r="M16" s="6">
        <f>'ranking-standaryzacja'!M16</f>
        <v>2</v>
      </c>
      <c r="N16" s="6">
        <f>'ranking-standaryzacja'!N16</f>
        <v>585</v>
      </c>
      <c r="O16" s="7">
        <f>'ranking-standaryzacja'!O16</f>
        <v>7.1</v>
      </c>
      <c r="P16" s="7">
        <f>'ranking-standaryzacja'!P16</f>
        <v>13.2</v>
      </c>
      <c r="Q16" s="7">
        <f>'ranking-standaryzacja'!Q16</f>
        <v>1.1599999999999999</v>
      </c>
      <c r="R16" s="7">
        <f>'ranking-standaryzacja'!R16</f>
        <v>869</v>
      </c>
      <c r="S16" s="7">
        <f>'ranking-standaryzacja'!S16</f>
        <v>0.17</v>
      </c>
      <c r="T16" s="7">
        <f>'ranking-standaryzacja'!T16</f>
        <v>2.37</v>
      </c>
      <c r="U16" s="7">
        <f>'ranking-standaryzacja'!U16</f>
        <v>102</v>
      </c>
      <c r="V16" s="7">
        <f>'ranking-standaryzacja'!V16</f>
        <v>1.34</v>
      </c>
      <c r="W16" s="7">
        <f>'ranking-standaryzacja'!W16</f>
        <v>0.08</v>
      </c>
      <c r="X16" s="6">
        <f>'ranking-standaryzacja'!X16</f>
        <v>30.8</v>
      </c>
      <c r="Y16" s="6">
        <f>'ranking-standaryzacja'!Y16</f>
        <v>30.3</v>
      </c>
      <c r="Z16" s="7">
        <f>'ranking-standaryzacja'!Z16</f>
        <v>9.8000000000000007</v>
      </c>
    </row>
    <row r="17" spans="1:26" x14ac:dyDescent="0.2">
      <c r="A17" s="7" t="str">
        <f>'ranking-standaryzacja'!A17</f>
        <v>Litwa</v>
      </c>
      <c r="B17" s="7">
        <f>'ranking-standaryzacja'!B17</f>
        <v>12</v>
      </c>
      <c r="C17" s="7">
        <f>'ranking-standaryzacja'!C17</f>
        <v>36.700000000000003</v>
      </c>
      <c r="D17" s="7">
        <f>'ranking-standaryzacja'!D17</f>
        <v>2.1</v>
      </c>
      <c r="E17" s="7">
        <f>'ranking-standaryzacja'!E17</f>
        <v>90</v>
      </c>
      <c r="F17" s="6">
        <f>'ranking-standaryzacja'!F17</f>
        <v>128.4</v>
      </c>
      <c r="G17" s="6">
        <f>'ranking-standaryzacja'!G17</f>
        <v>0.02</v>
      </c>
      <c r="H17" s="6">
        <f>'ranking-standaryzacja'!H17</f>
        <v>80.3</v>
      </c>
      <c r="I17" s="6">
        <f>'ranking-standaryzacja'!I17</f>
        <v>6.9</v>
      </c>
      <c r="J17" s="6">
        <f>'ranking-standaryzacja'!J17</f>
        <v>8.6</v>
      </c>
      <c r="K17" s="6">
        <f>'ranking-standaryzacja'!K17</f>
        <v>13.3</v>
      </c>
      <c r="L17" s="6">
        <f>'ranking-standaryzacja'!L17</f>
        <v>12.8</v>
      </c>
      <c r="M17" s="6">
        <f>'ranking-standaryzacja'!M17</f>
        <v>7</v>
      </c>
      <c r="N17" s="6">
        <f>'ranking-standaryzacja'!N17</f>
        <v>445</v>
      </c>
      <c r="O17" s="7">
        <f>'ranking-standaryzacja'!O17</f>
        <v>21.4</v>
      </c>
      <c r="P17" s="7">
        <f>'ranking-standaryzacja'!P17</f>
        <v>10.7</v>
      </c>
      <c r="Q17" s="7">
        <f>'ranking-standaryzacja'!Q17</f>
        <v>5.51</v>
      </c>
      <c r="R17" s="7">
        <f>'ranking-standaryzacja'!R17</f>
        <v>748</v>
      </c>
      <c r="S17" s="7">
        <f>'ranking-standaryzacja'!S17</f>
        <v>0.26</v>
      </c>
      <c r="T17" s="7">
        <f>'ranking-standaryzacja'!T17</f>
        <v>1.64</v>
      </c>
      <c r="U17" s="7">
        <f>'ranking-standaryzacja'!U17</f>
        <v>49</v>
      </c>
      <c r="V17" s="7">
        <f>'ranking-standaryzacja'!V17</f>
        <v>2</v>
      </c>
      <c r="W17" s="7">
        <f>'ranking-standaryzacja'!W17</f>
        <v>0.18</v>
      </c>
      <c r="X17" s="6">
        <f>'ranking-standaryzacja'!X17</f>
        <v>26.7</v>
      </c>
      <c r="Y17" s="6">
        <f>'ranking-standaryzacja'!Y17</f>
        <v>32.5</v>
      </c>
      <c r="Z17" s="7">
        <f>'ranking-standaryzacja'!Z17</f>
        <v>36.700000000000003</v>
      </c>
    </row>
    <row r="18" spans="1:26" x14ac:dyDescent="0.2">
      <c r="A18" s="7" t="str">
        <f>'ranking-standaryzacja'!A18</f>
        <v>Luksemburg</v>
      </c>
      <c r="B18" s="7">
        <f>'ranking-standaryzacja'!B18</f>
        <v>18</v>
      </c>
      <c r="C18" s="7">
        <f>'ranking-standaryzacja'!C18</f>
        <v>32.6</v>
      </c>
      <c r="D18" s="7">
        <f>'ranking-standaryzacja'!D18</f>
        <v>0.6</v>
      </c>
      <c r="E18" s="7">
        <f>'ranking-standaryzacja'!E18</f>
        <v>70</v>
      </c>
      <c r="F18" s="6">
        <f>'ranking-standaryzacja'!F18</f>
        <v>137.9</v>
      </c>
      <c r="G18" s="6">
        <f>'ranking-standaryzacja'!G18</f>
        <v>2.67</v>
      </c>
      <c r="H18" s="6">
        <f>'ranking-standaryzacja'!H18</f>
        <v>97.5</v>
      </c>
      <c r="I18" s="6">
        <f>'ranking-standaryzacja'!I18</f>
        <v>2.8</v>
      </c>
      <c r="J18" s="6">
        <f>'ranking-standaryzacja'!J18</f>
        <v>4.3</v>
      </c>
      <c r="K18" s="6">
        <f>'ranking-standaryzacja'!K18</f>
        <v>17</v>
      </c>
      <c r="L18" s="6">
        <f>'ranking-standaryzacja'!L18</f>
        <v>20.3</v>
      </c>
      <c r="M18" s="6">
        <f>'ranking-standaryzacja'!M18</f>
        <v>4</v>
      </c>
      <c r="N18" s="6">
        <f>'ranking-standaryzacja'!N18</f>
        <v>652</v>
      </c>
      <c r="O18" s="7">
        <f>'ranking-standaryzacja'!O18</f>
        <v>3.1</v>
      </c>
      <c r="P18" s="7">
        <f>'ranking-standaryzacja'!P18</f>
        <v>1.2</v>
      </c>
      <c r="Q18" s="7">
        <f>'ranking-standaryzacja'!Q18</f>
        <v>3.14</v>
      </c>
      <c r="R18" s="7">
        <f>'ranking-standaryzacja'!R18</f>
        <v>25023</v>
      </c>
      <c r="S18" s="7">
        <f>'ranking-standaryzacja'!S18</f>
        <v>0.17</v>
      </c>
      <c r="T18" s="7">
        <f>'ranking-standaryzacja'!T18</f>
        <v>2.35</v>
      </c>
      <c r="U18" s="7">
        <f>'ranking-standaryzacja'!U18</f>
        <v>110</v>
      </c>
      <c r="V18" s="7">
        <f>'ranking-standaryzacja'!V18</f>
        <v>2.67</v>
      </c>
      <c r="W18" s="7">
        <f>'ranking-standaryzacja'!W18</f>
        <v>0.35</v>
      </c>
      <c r="X18" s="6">
        <f>'ranking-standaryzacja'!X18</f>
        <v>18</v>
      </c>
      <c r="Y18" s="6">
        <f>'ranking-standaryzacja'!Y18</f>
        <v>18.399999999999999</v>
      </c>
      <c r="Z18" s="7">
        <f>'ranking-standaryzacja'!Z18</f>
        <v>9.8000000000000007</v>
      </c>
    </row>
    <row r="19" spans="1:26" x14ac:dyDescent="0.2">
      <c r="A19" s="7" t="str">
        <f>'ranking-standaryzacja'!A19</f>
        <v>Łotwa</v>
      </c>
      <c r="B19" s="7">
        <f>'ranking-standaryzacja'!B19</f>
        <v>12</v>
      </c>
      <c r="C19" s="7">
        <f>'ranking-standaryzacja'!C19</f>
        <v>53.6</v>
      </c>
      <c r="D19" s="7">
        <f>'ranking-standaryzacja'!D19</f>
        <v>2.8</v>
      </c>
      <c r="E19" s="7">
        <f>'ranking-standaryzacja'!E19</f>
        <v>1</v>
      </c>
      <c r="F19" s="6">
        <f>'ranking-standaryzacja'!F19</f>
        <v>142.1</v>
      </c>
      <c r="G19" s="6">
        <f>'ranking-standaryzacja'!G19</f>
        <v>0.01</v>
      </c>
      <c r="H19" s="6">
        <f>'ranking-standaryzacja'!H19</f>
        <v>56.4</v>
      </c>
      <c r="I19" s="6">
        <f>'ranking-standaryzacja'!I19</f>
        <v>2.2000000000000002</v>
      </c>
      <c r="J19" s="6">
        <f>'ranking-standaryzacja'!J19</f>
        <v>12.2</v>
      </c>
      <c r="K19" s="6">
        <f>'ranking-standaryzacja'!K19</f>
        <v>15.4</v>
      </c>
      <c r="L19" s="6">
        <f>'ranking-standaryzacja'!L19</f>
        <v>19.3</v>
      </c>
      <c r="M19" s="6">
        <f>'ranking-standaryzacja'!M19</f>
        <v>1</v>
      </c>
      <c r="N19" s="6">
        <f>'ranking-standaryzacja'!N19</f>
        <v>323</v>
      </c>
      <c r="O19" s="7">
        <f>'ranking-standaryzacja'!O19</f>
        <v>35.700000000000003</v>
      </c>
      <c r="P19" s="7">
        <f>'ranking-standaryzacja'!P19</f>
        <v>27.4</v>
      </c>
      <c r="Q19" s="7">
        <f>'ranking-standaryzacja'!Q19</f>
        <v>10.63</v>
      </c>
      <c r="R19" s="7">
        <f>'ranking-standaryzacja'!R19</f>
        <v>1119</v>
      </c>
      <c r="S19" s="7">
        <f>'ranking-standaryzacja'!S19</f>
        <v>0.26</v>
      </c>
      <c r="T19" s="7">
        <f>'ranking-standaryzacja'!T19</f>
        <v>2.99</v>
      </c>
      <c r="U19" s="7">
        <f>'ranking-standaryzacja'!U19</f>
        <v>65</v>
      </c>
      <c r="V19" s="7">
        <f>'ranking-standaryzacja'!V19</f>
        <v>1.33</v>
      </c>
      <c r="W19" s="7">
        <f>'ranking-standaryzacja'!W19</f>
        <v>0.18</v>
      </c>
      <c r="X19" s="6">
        <f>'ranking-standaryzacja'!X19</f>
        <v>28.5</v>
      </c>
      <c r="Y19" s="6">
        <f>'ranking-standaryzacja'!Y19</f>
        <v>36.200000000000003</v>
      </c>
      <c r="Z19" s="7">
        <f>'ranking-standaryzacja'!Z19</f>
        <v>28.7</v>
      </c>
    </row>
    <row r="20" spans="1:26" x14ac:dyDescent="0.2">
      <c r="A20" s="7" t="str">
        <f>'ranking-standaryzacja'!A20</f>
        <v>Malta</v>
      </c>
      <c r="B20" s="7">
        <f>'ranking-standaryzacja'!B20</f>
        <v>13</v>
      </c>
      <c r="C20" s="7">
        <f>'ranking-standaryzacja'!C20</f>
        <v>4.3</v>
      </c>
      <c r="D20" s="7">
        <f>'ranking-standaryzacja'!D20</f>
        <v>1.4</v>
      </c>
      <c r="E20" s="7">
        <f>'ranking-standaryzacja'!E20</f>
        <v>0</v>
      </c>
      <c r="F20" s="6">
        <f>'ranking-standaryzacja'!F20</f>
        <v>107</v>
      </c>
      <c r="G20" s="6">
        <f>'ranking-standaryzacja'!G20</f>
        <v>12.74</v>
      </c>
      <c r="H20" s="6">
        <f>'ranking-standaryzacja'!H20</f>
        <v>101</v>
      </c>
      <c r="I20" s="6">
        <f>'ranking-standaryzacja'!I20</f>
        <v>18.399999999999999</v>
      </c>
      <c r="J20" s="6">
        <f>'ranking-standaryzacja'!J20</f>
        <v>3.3</v>
      </c>
      <c r="K20" s="6">
        <f>'ranking-standaryzacja'!K20</f>
        <v>29.7</v>
      </c>
      <c r="L20" s="6">
        <f>'ranking-standaryzacja'!L20</f>
        <v>10.3</v>
      </c>
      <c r="M20" s="6">
        <f>'ranking-standaryzacja'!M20</f>
        <v>27</v>
      </c>
      <c r="N20" s="6">
        <f>'ranking-standaryzacja'!N20</f>
        <v>590</v>
      </c>
      <c r="O20" s="7">
        <f>'ranking-standaryzacja'!O20</f>
        <v>2.8</v>
      </c>
      <c r="P20" s="7">
        <f>'ranking-standaryzacja'!P20</f>
        <v>0.1</v>
      </c>
      <c r="Q20" s="7">
        <f>'ranking-standaryzacja'!Q20</f>
        <v>0.32</v>
      </c>
      <c r="R20" s="7">
        <f>'ranking-standaryzacja'!R20</f>
        <v>2630</v>
      </c>
      <c r="S20" s="7">
        <f>'ranking-standaryzacja'!S20</f>
        <v>0.17</v>
      </c>
      <c r="T20" s="7">
        <f>'ranking-standaryzacja'!T20</f>
        <v>2.87</v>
      </c>
      <c r="U20" s="7">
        <f>'ranking-standaryzacja'!U20</f>
        <v>76</v>
      </c>
      <c r="V20" s="7">
        <f>'ranking-standaryzacja'!V20</f>
        <v>0</v>
      </c>
      <c r="W20" s="7">
        <f>'ranking-standaryzacja'!W20</f>
        <v>0.06</v>
      </c>
      <c r="X20" s="6">
        <f>'ranking-standaryzacja'!X20</f>
        <v>14.8</v>
      </c>
      <c r="Y20" s="6">
        <f>'ranking-standaryzacja'!Y20</f>
        <v>23.1</v>
      </c>
      <c r="Z20" s="7">
        <f>'ranking-standaryzacja'!Z20</f>
        <v>9.8000000000000007</v>
      </c>
    </row>
    <row r="21" spans="1:26" x14ac:dyDescent="0.2">
      <c r="A21" s="7" t="str">
        <f>'ranking-standaryzacja'!A21</f>
        <v>Niemcy</v>
      </c>
      <c r="B21" s="7">
        <f>'ranking-standaryzacja'!B21</f>
        <v>15</v>
      </c>
      <c r="C21" s="7">
        <f>'ranking-standaryzacja'!C21</f>
        <v>32.799999999999997</v>
      </c>
      <c r="D21" s="7">
        <f>'ranking-standaryzacja'!D21</f>
        <v>1.8</v>
      </c>
      <c r="E21" s="7">
        <f>'ranking-standaryzacja'!E21</f>
        <v>503</v>
      </c>
      <c r="F21" s="6">
        <f>'ranking-standaryzacja'!F21</f>
        <v>125.4</v>
      </c>
      <c r="G21" s="6">
        <f>'ranking-standaryzacja'!G21</f>
        <v>1.22</v>
      </c>
      <c r="H21" s="6">
        <f>'ranking-standaryzacja'!H21</f>
        <v>61.5</v>
      </c>
      <c r="I21" s="6">
        <f>'ranking-standaryzacja'!I21</f>
        <v>4.7</v>
      </c>
      <c r="J21" s="6">
        <f>'ranking-standaryzacja'!J21</f>
        <v>2.8</v>
      </c>
      <c r="K21" s="6">
        <f>'ranking-standaryzacja'!K21</f>
        <v>26.1</v>
      </c>
      <c r="L21" s="6">
        <f>'ranking-standaryzacja'!L21</f>
        <v>16.399999999999999</v>
      </c>
      <c r="M21" s="6">
        <f>'ranking-standaryzacja'!M21</f>
        <v>-3</v>
      </c>
      <c r="N21" s="6">
        <f>'ranking-standaryzacja'!N21</f>
        <v>619</v>
      </c>
      <c r="O21" s="7">
        <f>'ranking-standaryzacja'!O21</f>
        <v>12.1</v>
      </c>
      <c r="P21" s="7">
        <f>'ranking-standaryzacja'!P21</f>
        <v>31.2</v>
      </c>
      <c r="Q21" s="7">
        <f>'ranking-standaryzacja'!Q21</f>
        <v>5.76</v>
      </c>
      <c r="R21" s="7">
        <f>'ranking-standaryzacja'!R21</f>
        <v>7683</v>
      </c>
      <c r="S21" s="7">
        <f>'ranking-standaryzacja'!S21</f>
        <v>0.17</v>
      </c>
      <c r="T21" s="7">
        <f>'ranking-standaryzacja'!T21</f>
        <v>2.11</v>
      </c>
      <c r="U21" s="7">
        <f>'ranking-standaryzacja'!U21</f>
        <v>127</v>
      </c>
      <c r="V21" s="7">
        <f>'ranking-standaryzacja'!V21</f>
        <v>82.65</v>
      </c>
      <c r="W21" s="7">
        <f>'ranking-standaryzacja'!W21</f>
        <v>0.41</v>
      </c>
      <c r="X21" s="6">
        <f>'ranking-standaryzacja'!X21</f>
        <v>8</v>
      </c>
      <c r="Y21" s="6">
        <f>'ranking-standaryzacja'!Y21</f>
        <v>19.600000000000001</v>
      </c>
      <c r="Z21" s="7">
        <f>'ranking-standaryzacja'!Z21</f>
        <v>490.6</v>
      </c>
    </row>
    <row r="22" spans="1:26" x14ac:dyDescent="0.2">
      <c r="A22" s="7" t="str">
        <f>'ranking-standaryzacja'!A22</f>
        <v>Polska</v>
      </c>
      <c r="B22" s="7">
        <f>'ranking-standaryzacja'!B22</f>
        <v>20</v>
      </c>
      <c r="C22" s="7">
        <f>'ranking-standaryzacja'!C22</f>
        <v>34</v>
      </c>
      <c r="D22" s="7">
        <f>'ranking-standaryzacja'!D22</f>
        <v>1.7</v>
      </c>
      <c r="E22" s="7">
        <f>'ranking-standaryzacja'!E22</f>
        <v>0</v>
      </c>
      <c r="F22" s="6">
        <f>'ranking-standaryzacja'!F22</f>
        <v>121.6</v>
      </c>
      <c r="G22" s="6">
        <f>'ranking-standaryzacja'!G22</f>
        <v>1.08</v>
      </c>
      <c r="H22" s="6">
        <f>'ranking-standaryzacja'!H22</f>
        <v>30.6</v>
      </c>
      <c r="I22" s="6">
        <f>'ranking-standaryzacja'!I22</f>
        <v>20.9</v>
      </c>
      <c r="J22" s="6">
        <f>'ranking-standaryzacja'!J22</f>
        <v>6.5</v>
      </c>
      <c r="K22" s="6">
        <f>'ranking-standaryzacja'!K22</f>
        <v>14.2</v>
      </c>
      <c r="L22" s="6">
        <f>'ranking-standaryzacja'!L22</f>
        <v>18.3</v>
      </c>
      <c r="M22" s="6">
        <f>'ranking-standaryzacja'!M22</f>
        <v>3</v>
      </c>
      <c r="N22" s="6">
        <f>'ranking-standaryzacja'!N22</f>
        <v>317</v>
      </c>
      <c r="O22" s="7">
        <f>'ranking-standaryzacja'!O22</f>
        <v>10.9</v>
      </c>
      <c r="P22" s="7">
        <f>'ranking-standaryzacja'!P22</f>
        <v>56</v>
      </c>
      <c r="Q22" s="7">
        <f>'ranking-standaryzacja'!Q22</f>
        <v>4.51</v>
      </c>
      <c r="R22" s="7">
        <f>'ranking-standaryzacja'!R22</f>
        <v>6736</v>
      </c>
      <c r="S22" s="7">
        <f>'ranking-standaryzacja'!S22</f>
        <v>0.95</v>
      </c>
      <c r="T22" s="7">
        <f>'ranking-standaryzacja'!T22</f>
        <v>2.59</v>
      </c>
      <c r="U22" s="7">
        <f>'ranking-standaryzacja'!U22</f>
        <v>41</v>
      </c>
      <c r="V22" s="7">
        <f>'ranking-standaryzacja'!V22</f>
        <v>53.82</v>
      </c>
      <c r="W22" s="7">
        <f>'ranking-standaryzacja'!W22</f>
        <v>0.25</v>
      </c>
      <c r="X22" s="6">
        <f>'ranking-standaryzacja'!X22</f>
        <v>26.5</v>
      </c>
      <c r="Y22" s="6">
        <f>'ranking-standaryzacja'!Y22</f>
        <v>26.7</v>
      </c>
      <c r="Z22" s="7">
        <f>'ranking-standaryzacja'!Z22</f>
        <v>9.8000000000000007</v>
      </c>
    </row>
    <row r="23" spans="1:26" x14ac:dyDescent="0.2">
      <c r="A23" s="7" t="str">
        <f>'ranking-standaryzacja'!A23</f>
        <v>Portugalia</v>
      </c>
      <c r="B23" s="7">
        <f>'ranking-standaryzacja'!B23</f>
        <v>21</v>
      </c>
      <c r="C23" s="7">
        <f>'ranking-standaryzacja'!C23</f>
        <v>31.5</v>
      </c>
      <c r="D23" s="7">
        <f>'ranking-standaryzacja'!D23</f>
        <v>1.2</v>
      </c>
      <c r="E23" s="7">
        <f>'ranking-standaryzacja'!E23</f>
        <v>180</v>
      </c>
      <c r="F23" s="6">
        <f>'ranking-standaryzacja'!F23</f>
        <v>121.6</v>
      </c>
      <c r="G23" s="6">
        <f>'ranking-standaryzacja'!G23</f>
        <v>4.1100000000000003</v>
      </c>
      <c r="H23" s="6">
        <f>'ranking-standaryzacja'!H23</f>
        <v>79.2</v>
      </c>
      <c r="I23" s="6">
        <f>'ranking-standaryzacja'!I23</f>
        <v>5.7</v>
      </c>
      <c r="J23" s="6">
        <f>'ranking-standaryzacja'!J23</f>
        <v>6</v>
      </c>
      <c r="K23" s="6">
        <f>'ranking-standaryzacja'!K23</f>
        <v>23.8</v>
      </c>
      <c r="L23" s="6">
        <f>'ranking-standaryzacja'!L23</f>
        <v>15.9</v>
      </c>
      <c r="M23" s="6">
        <f>'ranking-standaryzacja'!M23</f>
        <v>5</v>
      </c>
      <c r="N23" s="6">
        <f>'ranking-standaryzacja'!N23</f>
        <v>453</v>
      </c>
      <c r="O23" s="7">
        <f>'ranking-standaryzacja'!O23</f>
        <v>24.6</v>
      </c>
      <c r="P23" s="7">
        <f>'ranking-standaryzacja'!P23</f>
        <v>80</v>
      </c>
      <c r="Q23" s="7">
        <f>'ranking-standaryzacja'!Q23</f>
        <v>5.48</v>
      </c>
      <c r="R23" s="7">
        <f>'ranking-standaryzacja'!R23</f>
        <v>6191</v>
      </c>
      <c r="S23" s="7">
        <f>'ranking-standaryzacja'!S23</f>
        <v>0.19</v>
      </c>
      <c r="T23" s="7">
        <f>'ranking-standaryzacja'!T23</f>
        <v>2.16</v>
      </c>
      <c r="U23" s="7">
        <f>'ranking-standaryzacja'!U23</f>
        <v>88</v>
      </c>
      <c r="V23" s="7">
        <f>'ranking-standaryzacja'!V23</f>
        <v>2.86</v>
      </c>
      <c r="W23" s="7">
        <f>'ranking-standaryzacja'!W23</f>
        <v>7.0000000000000007E-2</v>
      </c>
      <c r="X23" s="6">
        <f>'ranking-standaryzacja'!X23</f>
        <v>38</v>
      </c>
      <c r="Y23" s="6">
        <f>'ranking-standaryzacja'!Y23</f>
        <v>25.3</v>
      </c>
      <c r="Z23" s="7">
        <f>'ranking-standaryzacja'!Z23</f>
        <v>9.8000000000000007</v>
      </c>
    </row>
    <row r="24" spans="1:26" x14ac:dyDescent="0.2">
      <c r="A24" s="7" t="str">
        <f>'ranking-standaryzacja'!A24</f>
        <v>Rumunia</v>
      </c>
      <c r="B24" s="7">
        <f>'ranking-standaryzacja'!B24</f>
        <v>23</v>
      </c>
      <c r="C24" s="7">
        <f>'ranking-standaryzacja'!C24</f>
        <v>31.5</v>
      </c>
      <c r="D24" s="7">
        <f>'ranking-standaryzacja'!D24</f>
        <v>1.7</v>
      </c>
      <c r="E24" s="7">
        <f>'ranking-standaryzacja'!E24</f>
        <v>196</v>
      </c>
      <c r="F24" s="6">
        <f>'ranking-standaryzacja'!F24</f>
        <v>61.7</v>
      </c>
      <c r="G24" s="6">
        <f>'ranking-standaryzacja'!G24</f>
        <v>7.66</v>
      </c>
      <c r="H24" s="6">
        <f>'ranking-standaryzacja'!H24</f>
        <v>22.7</v>
      </c>
      <c r="I24" s="6">
        <f>'ranking-standaryzacja'!I24</f>
        <v>12.8</v>
      </c>
      <c r="J24" s="6">
        <f>'ranking-standaryzacja'!J24</f>
        <v>8</v>
      </c>
      <c r="K24" s="6">
        <f>'ranking-standaryzacja'!K24</f>
        <v>26.4</v>
      </c>
      <c r="L24" s="6">
        <f>'ranking-standaryzacja'!L24</f>
        <v>21.8</v>
      </c>
      <c r="M24" s="6">
        <f>'ranking-standaryzacja'!M24</f>
        <v>1</v>
      </c>
      <c r="N24" s="6">
        <f>'ranking-standaryzacja'!N24</f>
        <v>251</v>
      </c>
      <c r="O24" s="7">
        <f>'ranking-standaryzacja'!O24</f>
        <v>22.8</v>
      </c>
      <c r="P24" s="7">
        <f>'ranking-standaryzacja'!P24</f>
        <v>27.5</v>
      </c>
      <c r="Q24" s="7">
        <f>'ranking-standaryzacja'!Q24</f>
        <v>2.1</v>
      </c>
      <c r="R24" s="7">
        <f>'ranking-standaryzacja'!R24</f>
        <v>1039</v>
      </c>
      <c r="S24" s="7">
        <f>'ranking-standaryzacja'!S24</f>
        <v>1.1599999999999999</v>
      </c>
      <c r="T24" s="7">
        <f>'ranking-standaryzacja'!T24</f>
        <v>1.97</v>
      </c>
      <c r="U24" s="7">
        <f>'ranking-standaryzacja'!U24</f>
        <v>71</v>
      </c>
      <c r="V24" s="7">
        <f>'ranking-standaryzacja'!V24</f>
        <v>4.99</v>
      </c>
      <c r="W24" s="7">
        <f>'ranking-standaryzacja'!W24</f>
        <v>0.2</v>
      </c>
      <c r="X24" s="6">
        <f>'ranking-standaryzacja'!X24</f>
        <v>22.6</v>
      </c>
      <c r="Y24" s="6">
        <f>'ranking-standaryzacja'!Y24</f>
        <v>43.2</v>
      </c>
      <c r="Z24" s="7">
        <f>'ranking-standaryzacja'!Z24</f>
        <v>207.1</v>
      </c>
    </row>
    <row r="25" spans="1:26" x14ac:dyDescent="0.2">
      <c r="A25" s="7" t="str">
        <f>'ranking-standaryzacja'!A25</f>
        <v>Słowacja</v>
      </c>
      <c r="B25" s="7">
        <f>'ranking-standaryzacja'!B25</f>
        <v>30</v>
      </c>
      <c r="C25" s="7">
        <f>'ranking-standaryzacja'!C25</f>
        <v>44</v>
      </c>
      <c r="D25" s="7">
        <f>'ranking-standaryzacja'!D25</f>
        <v>1.1000000000000001</v>
      </c>
      <c r="E25" s="7">
        <f>'ranking-standaryzacja'!E25</f>
        <v>0</v>
      </c>
      <c r="F25" s="6">
        <f>'ranking-standaryzacja'!F25</f>
        <v>142.1</v>
      </c>
      <c r="G25" s="6">
        <f>'ranking-standaryzacja'!G25</f>
        <v>4.5</v>
      </c>
      <c r="H25" s="6">
        <f>'ranking-standaryzacja'!H25</f>
        <v>60.2</v>
      </c>
      <c r="I25" s="6">
        <f>'ranking-standaryzacja'!I25</f>
        <v>11.4</v>
      </c>
      <c r="J25" s="6">
        <f>'ranking-standaryzacja'!J25</f>
        <v>6.8</v>
      </c>
      <c r="K25" s="6">
        <f>'ranking-standaryzacja'!K25</f>
        <v>16</v>
      </c>
      <c r="L25" s="6">
        <f>'ranking-standaryzacja'!L25</f>
        <v>11.9</v>
      </c>
      <c r="M25" s="6">
        <f>'ranking-standaryzacja'!M25</f>
        <v>-3</v>
      </c>
      <c r="N25" s="6">
        <f>'ranking-standaryzacja'!N25</f>
        <v>306</v>
      </c>
      <c r="O25" s="7">
        <f>'ranking-standaryzacja'!O25</f>
        <v>10.4</v>
      </c>
      <c r="P25" s="7">
        <f>'ranking-standaryzacja'!P25</f>
        <v>39.1</v>
      </c>
      <c r="Q25" s="7">
        <f>'ranking-standaryzacja'!Q25</f>
        <v>8.5299999999999994</v>
      </c>
      <c r="R25" s="7">
        <f>'ranking-standaryzacja'!R25</f>
        <v>951</v>
      </c>
      <c r="S25" s="7">
        <f>'ranking-standaryzacja'!S25</f>
        <v>0.54</v>
      </c>
      <c r="T25" s="7">
        <f>'ranking-standaryzacja'!T25</f>
        <v>1.72</v>
      </c>
      <c r="U25" s="7">
        <f>'ranking-standaryzacja'!U25</f>
        <v>50</v>
      </c>
      <c r="V25" s="7">
        <f>'ranking-standaryzacja'!V25</f>
        <v>1.33</v>
      </c>
      <c r="W25" s="7">
        <f>'ranking-standaryzacja'!W25</f>
        <v>0.2</v>
      </c>
      <c r="X25" s="6">
        <f>'ranking-standaryzacja'!X25</f>
        <v>34</v>
      </c>
      <c r="Y25" s="6">
        <f>'ranking-standaryzacja'!Y25</f>
        <v>20.5</v>
      </c>
      <c r="Z25" s="7">
        <f>'ranking-standaryzacja'!Z25</f>
        <v>9.8000000000000007</v>
      </c>
    </row>
    <row r="26" spans="1:26" x14ac:dyDescent="0.2">
      <c r="A26" s="7" t="str">
        <f>'ranking-standaryzacja'!A26</f>
        <v>Słowenia</v>
      </c>
      <c r="B26" s="7">
        <f>'ranking-standaryzacja'!B26</f>
        <v>38</v>
      </c>
      <c r="C26" s="7">
        <f>'ranking-standaryzacja'!C26</f>
        <v>60</v>
      </c>
      <c r="D26" s="7">
        <f>'ranking-standaryzacja'!D26</f>
        <v>0.5</v>
      </c>
      <c r="E26" s="7">
        <f>'ranking-standaryzacja'!E26</f>
        <v>1</v>
      </c>
      <c r="F26" s="6">
        <f>'ranking-standaryzacja'!F26</f>
        <v>169.9</v>
      </c>
      <c r="G26" s="6">
        <f>'ranking-standaryzacja'!G26</f>
        <v>18.940000000000001</v>
      </c>
      <c r="H26" s="6">
        <f>'ranking-standaryzacja'!H26</f>
        <v>51.2</v>
      </c>
      <c r="I26" s="6">
        <f>'ranking-standaryzacja'!I26</f>
        <v>5.3</v>
      </c>
      <c r="J26" s="6">
        <f>'ranking-standaryzacja'!J26</f>
        <v>7.1</v>
      </c>
      <c r="K26" s="6">
        <f>'ranking-standaryzacja'!K26</f>
        <v>13.8</v>
      </c>
      <c r="L26" s="6">
        <f>'ranking-standaryzacja'!L26</f>
        <v>12.5</v>
      </c>
      <c r="M26" s="6">
        <f>'ranking-standaryzacja'!M26</f>
        <v>4</v>
      </c>
      <c r="N26" s="6">
        <f>'ranking-standaryzacja'!N26</f>
        <v>362</v>
      </c>
      <c r="O26" s="7">
        <f>'ranking-standaryzacja'!O26</f>
        <v>20.8</v>
      </c>
      <c r="P26" s="7">
        <f>'ranking-standaryzacja'!P26</f>
        <v>6.8</v>
      </c>
      <c r="Q26" s="7">
        <f>'ranking-standaryzacja'!Q26</f>
        <v>7.32</v>
      </c>
      <c r="R26" s="7">
        <f>'ranking-standaryzacja'!R26</f>
        <v>4113</v>
      </c>
      <c r="S26" s="7">
        <f>'ranking-standaryzacja'!S26</f>
        <v>1.17</v>
      </c>
      <c r="T26" s="7">
        <f>'ranking-standaryzacja'!T26</f>
        <v>3.85</v>
      </c>
      <c r="U26" s="7">
        <f>'ranking-standaryzacja'!U26</f>
        <v>105</v>
      </c>
      <c r="V26" s="7">
        <f>'ranking-standaryzacja'!V26</f>
        <v>0</v>
      </c>
      <c r="W26" s="7">
        <f>'ranking-standaryzacja'!W26</f>
        <v>0.34</v>
      </c>
      <c r="X26" s="6">
        <f>'ranking-standaryzacja'!X26</f>
        <v>20.6</v>
      </c>
      <c r="Y26" s="6">
        <f>'ranking-standaryzacja'!Y26</f>
        <v>19.600000000000001</v>
      </c>
      <c r="Z26" s="7">
        <f>'ranking-standaryzacja'!Z26</f>
        <v>9.8000000000000007</v>
      </c>
    </row>
    <row r="27" spans="1:26" x14ac:dyDescent="0.2">
      <c r="A27" s="7" t="str">
        <f>'ranking-standaryzacja'!A27</f>
        <v>Szwecja</v>
      </c>
      <c r="B27" s="7">
        <f>'ranking-standaryzacja'!B27</f>
        <v>14</v>
      </c>
      <c r="C27" s="7">
        <f>'ranking-standaryzacja'!C27</f>
        <v>64.7</v>
      </c>
      <c r="D27" s="7">
        <f>'ranking-standaryzacja'!D27</f>
        <v>9</v>
      </c>
      <c r="E27" s="7">
        <f>'ranking-standaryzacja'!E27</f>
        <v>138</v>
      </c>
      <c r="F27" s="6">
        <f>'ranking-standaryzacja'!F27</f>
        <v>105.3</v>
      </c>
      <c r="G27" s="6">
        <f>'ranking-standaryzacja'!G27</f>
        <v>0.67</v>
      </c>
      <c r="H27" s="6">
        <f>'ranking-standaryzacja'!H27</f>
        <v>29.4</v>
      </c>
      <c r="I27" s="6">
        <f>'ranking-standaryzacja'!I27</f>
        <v>2.7</v>
      </c>
      <c r="J27" s="6">
        <f>'ranking-standaryzacja'!J27</f>
        <v>4.3</v>
      </c>
      <c r="K27" s="6">
        <f>'ranking-standaryzacja'!K27</f>
        <v>13.8</v>
      </c>
      <c r="L27" s="6">
        <f>'ranking-standaryzacja'!L27</f>
        <v>22.2</v>
      </c>
      <c r="M27" s="6">
        <f>'ranking-standaryzacja'!M27</f>
        <v>0</v>
      </c>
      <c r="N27" s="6">
        <f>'ranking-standaryzacja'!N27</f>
        <v>450</v>
      </c>
      <c r="O27" s="7">
        <f>'ranking-standaryzacja'!O27</f>
        <v>51.1</v>
      </c>
      <c r="P27" s="7">
        <f>'ranking-standaryzacja'!P27</f>
        <v>9.6</v>
      </c>
      <c r="Q27" s="7">
        <f>'ranking-standaryzacja'!Q27</f>
        <v>15.76</v>
      </c>
      <c r="R27" s="7">
        <f>'ranking-standaryzacja'!R27</f>
        <v>1030</v>
      </c>
      <c r="S27" s="7">
        <f>'ranking-standaryzacja'!S27</f>
        <v>0.38</v>
      </c>
      <c r="T27" s="7">
        <f>'ranking-standaryzacja'!T27</f>
        <v>2.4</v>
      </c>
      <c r="U27" s="7">
        <f>'ranking-standaryzacja'!U27</f>
        <v>128</v>
      </c>
      <c r="V27" s="7">
        <f>'ranking-standaryzacja'!V27</f>
        <v>4.32</v>
      </c>
      <c r="W27" s="7">
        <f>'ranking-standaryzacja'!W27</f>
        <v>0.16</v>
      </c>
      <c r="X27" s="6">
        <f>'ranking-standaryzacja'!X27</f>
        <v>23.7</v>
      </c>
      <c r="Y27" s="6">
        <f>'ranking-standaryzacja'!Y27</f>
        <v>17.7</v>
      </c>
      <c r="Z27" s="7">
        <f>'ranking-standaryzacja'!Z27</f>
        <v>9.8000000000000007</v>
      </c>
    </row>
    <row r="28" spans="1:26" x14ac:dyDescent="0.2">
      <c r="A28" s="7" t="str">
        <f>'ranking-standaryzacja'!A28</f>
        <v>Węgry</v>
      </c>
      <c r="B28" s="7">
        <f>'ranking-standaryzacja'!B28</f>
        <v>21</v>
      </c>
      <c r="C28" s="7">
        <f>'ranking-standaryzacja'!C28</f>
        <v>23.1</v>
      </c>
      <c r="D28" s="7">
        <f>'ranking-standaryzacja'!D28</f>
        <v>2</v>
      </c>
      <c r="E28" s="7">
        <f>'ranking-standaryzacja'!E28</f>
        <v>626</v>
      </c>
      <c r="F28" s="6">
        <f>'ranking-standaryzacja'!F28</f>
        <v>171.6</v>
      </c>
      <c r="G28" s="6">
        <f>'ranking-standaryzacja'!G28</f>
        <v>2.37</v>
      </c>
      <c r="H28" s="6">
        <f>'ranking-standaryzacja'!H28</f>
        <v>49.7</v>
      </c>
      <c r="I28" s="6">
        <f>'ranking-standaryzacja'!I28</f>
        <v>3.2</v>
      </c>
      <c r="J28" s="6">
        <f>'ranking-standaryzacja'!J28</f>
        <v>7.6</v>
      </c>
      <c r="K28" s="6">
        <f>'ranking-standaryzacja'!K28</f>
        <v>10.1</v>
      </c>
      <c r="L28" s="6">
        <f>'ranking-standaryzacja'!L28</f>
        <v>8.6999999999999993</v>
      </c>
      <c r="M28" s="6">
        <f>'ranking-standaryzacja'!M28</f>
        <v>0</v>
      </c>
      <c r="N28" s="6">
        <f>'ranking-standaryzacja'!N28</f>
        <v>402</v>
      </c>
      <c r="O28" s="7">
        <f>'ranking-standaryzacja'!O28</f>
        <v>15.5</v>
      </c>
      <c r="P28" s="7">
        <f>'ranking-standaryzacja'!P28</f>
        <v>85</v>
      </c>
      <c r="Q28" s="7">
        <f>'ranking-standaryzacja'!Q28</f>
        <v>2.4500000000000002</v>
      </c>
      <c r="R28" s="7">
        <f>'ranking-standaryzacja'!R28</f>
        <v>13616</v>
      </c>
      <c r="S28" s="7">
        <f>'ranking-standaryzacja'!S28</f>
        <v>0.71</v>
      </c>
      <c r="T28" s="7">
        <f>'ranking-standaryzacja'!T28</f>
        <v>2.61</v>
      </c>
      <c r="U28" s="7">
        <f>'ranking-standaryzacja'!U28</f>
        <v>70</v>
      </c>
      <c r="V28" s="7">
        <f>'ranking-standaryzacja'!V28</f>
        <v>2.5</v>
      </c>
      <c r="W28" s="7">
        <f>'ranking-standaryzacja'!W28</f>
        <v>0.18</v>
      </c>
      <c r="X28" s="6">
        <f>'ranking-standaryzacja'!X28</f>
        <v>28.2</v>
      </c>
      <c r="Y28" s="6">
        <f>'ranking-standaryzacja'!Y28</f>
        <v>33.5</v>
      </c>
      <c r="Z28" s="7">
        <f>'ranking-standaryzacja'!Z28</f>
        <v>9.8000000000000007</v>
      </c>
    </row>
    <row r="29" spans="1:26" x14ac:dyDescent="0.2">
      <c r="A29" s="7" t="str">
        <f>'ranking-standaryzacja'!A29</f>
        <v>Wielka Brytania</v>
      </c>
      <c r="B29" s="7">
        <f>'ranking-standaryzacja'!B29</f>
        <v>9</v>
      </c>
      <c r="C29" s="7">
        <f>'ranking-standaryzacja'!C29</f>
        <v>12.9</v>
      </c>
      <c r="D29" s="7">
        <f>'ranking-standaryzacja'!D29</f>
        <v>1.6</v>
      </c>
      <c r="E29" s="7">
        <f>'ranking-standaryzacja'!E29</f>
        <v>0</v>
      </c>
      <c r="F29" s="6">
        <f>'ranking-standaryzacja'!F29</f>
        <v>159</v>
      </c>
      <c r="G29" s="6">
        <f>'ranking-standaryzacja'!G29</f>
        <v>3.25</v>
      </c>
      <c r="H29" s="6">
        <f>'ranking-standaryzacja'!H29</f>
        <v>42.9</v>
      </c>
      <c r="I29" s="6">
        <f>'ranking-standaryzacja'!I29</f>
        <v>6.9</v>
      </c>
      <c r="J29" s="6">
        <f>'ranking-standaryzacja'!J29</f>
        <v>2.2999999999999998</v>
      </c>
      <c r="K29" s="6">
        <f>'ranking-standaryzacja'!K29</f>
        <v>18.2</v>
      </c>
      <c r="L29" s="6">
        <f>'ranking-standaryzacja'!L29</f>
        <v>8.8000000000000007</v>
      </c>
      <c r="M29" s="6">
        <f>'ranking-standaryzacja'!M29</f>
        <v>-6</v>
      </c>
      <c r="N29" s="6">
        <f>'ranking-standaryzacja'!N29</f>
        <v>477</v>
      </c>
      <c r="O29" s="7">
        <f>'ranking-standaryzacja'!O29</f>
        <v>4.5999999999999996</v>
      </c>
      <c r="P29" s="7">
        <f>'ranking-standaryzacja'!P29</f>
        <v>110.7</v>
      </c>
      <c r="Q29" s="7">
        <f>'ranking-standaryzacja'!Q29</f>
        <v>3.41</v>
      </c>
      <c r="R29" s="7">
        <f>'ranking-standaryzacja'!R29</f>
        <v>4803</v>
      </c>
      <c r="S29" s="7">
        <f>'ranking-standaryzacja'!S29</f>
        <v>0.2</v>
      </c>
      <c r="T29" s="7">
        <f>'ranking-standaryzacja'!T29</f>
        <v>2.4500000000000002</v>
      </c>
      <c r="U29" s="7">
        <f>'ranking-standaryzacja'!U29</f>
        <v>106</v>
      </c>
      <c r="V29" s="7">
        <f>'ranking-standaryzacja'!V29</f>
        <v>25.69</v>
      </c>
      <c r="W29" s="7">
        <f>'ranking-standaryzacja'!W29</f>
        <v>0.13</v>
      </c>
      <c r="X29" s="6">
        <f>'ranking-standaryzacja'!X29</f>
        <v>21.2</v>
      </c>
      <c r="Y29" s="6">
        <f>'ranking-standaryzacja'!Y29</f>
        <v>24.1</v>
      </c>
      <c r="Z29" s="7">
        <f>'ranking-standaryzacja'!Z29</f>
        <v>9.8000000000000007</v>
      </c>
    </row>
    <row r="30" spans="1:26" x14ac:dyDescent="0.2">
      <c r="A30" s="7" t="str">
        <f>'ranking-standaryzacja'!A30</f>
        <v>Włochy</v>
      </c>
      <c r="B30" s="7">
        <f>'ranking-standaryzacja'!B30</f>
        <v>19</v>
      </c>
      <c r="C30" s="7">
        <f>'ranking-standaryzacja'!C30</f>
        <v>32.700000000000003</v>
      </c>
      <c r="D30" s="7">
        <f>'ranking-standaryzacja'!D30</f>
        <v>1.8</v>
      </c>
      <c r="E30" s="7">
        <f>'ranking-standaryzacja'!E30</f>
        <v>150</v>
      </c>
      <c r="F30" s="6">
        <f>'ranking-standaryzacja'!F30</f>
        <v>169.3</v>
      </c>
      <c r="G30" s="6">
        <f>'ranking-standaryzacja'!G30</f>
        <v>24.58</v>
      </c>
      <c r="H30" s="6">
        <f>'ranking-standaryzacja'!H30</f>
        <v>79.2</v>
      </c>
      <c r="I30" s="6">
        <f>'ranking-standaryzacja'!I30</f>
        <v>3</v>
      </c>
      <c r="J30" s="6">
        <f>'ranking-standaryzacja'!J30</f>
        <v>3.2</v>
      </c>
      <c r="K30" s="6">
        <f>'ranking-standaryzacja'!K30</f>
        <v>17.899999999999999</v>
      </c>
      <c r="L30" s="6">
        <f>'ranking-standaryzacja'!L30</f>
        <v>9.5</v>
      </c>
      <c r="M30" s="6">
        <f>'ranking-standaryzacja'!M30</f>
        <v>-2</v>
      </c>
      <c r="N30" s="6">
        <f>'ranking-standaryzacja'!N30</f>
        <v>504</v>
      </c>
      <c r="O30" s="7">
        <f>'ranking-standaryzacja'!O30</f>
        <v>15.4</v>
      </c>
      <c r="P30" s="7">
        <f>'ranking-standaryzacja'!P30</f>
        <v>64.599999999999994</v>
      </c>
      <c r="Q30" s="7">
        <f>'ranking-standaryzacja'!Q30</f>
        <v>9.3000000000000007</v>
      </c>
      <c r="R30" s="7">
        <f>'ranking-standaryzacja'!R30</f>
        <v>3120</v>
      </c>
      <c r="S30" s="7">
        <f>'ranking-standaryzacja'!S30</f>
        <v>0.17</v>
      </c>
      <c r="T30" s="7">
        <f>'ranking-standaryzacja'!T30</f>
        <v>3.49</v>
      </c>
      <c r="U30" s="7">
        <f>'ranking-standaryzacja'!U30</f>
        <v>98</v>
      </c>
      <c r="V30" s="7">
        <f>'ranking-standaryzacja'!V30</f>
        <v>29.63</v>
      </c>
      <c r="W30" s="7">
        <f>'ranking-standaryzacja'!W30</f>
        <v>0.19</v>
      </c>
      <c r="X30" s="6">
        <f>'ranking-standaryzacja'!X30</f>
        <v>35.299999999999997</v>
      </c>
      <c r="Y30" s="6">
        <f>'ranking-standaryzacja'!Y30</f>
        <v>29.9</v>
      </c>
      <c r="Z30" s="7">
        <f>'ranking-standaryzacja'!Z30</f>
        <v>9.8000000000000007</v>
      </c>
    </row>
    <row r="31" spans="1:26" x14ac:dyDescent="0.2">
      <c r="A31" s="7" t="s">
        <v>28</v>
      </c>
      <c r="B31" s="7">
        <f t="shared" ref="B31:W31" si="0">AVERAGE(B3:B30)</f>
        <v>19.25</v>
      </c>
      <c r="C31" s="7">
        <f t="shared" si="0"/>
        <v>32.603571428571435</v>
      </c>
      <c r="D31" s="7">
        <f t="shared" si="0"/>
        <v>2.4571428571428569</v>
      </c>
      <c r="E31" s="7">
        <f t="shared" si="0"/>
        <v>155.53571428571428</v>
      </c>
      <c r="F31" s="6">
        <f t="shared" si="0"/>
        <v>132.875</v>
      </c>
      <c r="G31" s="6">
        <f t="shared" si="0"/>
        <v>5.0003571428571423</v>
      </c>
      <c r="H31" s="6">
        <f t="shared" si="0"/>
        <v>55.460714285714296</v>
      </c>
      <c r="I31" s="6">
        <f t="shared" si="0"/>
        <v>9.7750000000000004</v>
      </c>
      <c r="J31" s="6">
        <f t="shared" si="0"/>
        <v>5.6428571428571432</v>
      </c>
      <c r="K31" s="6">
        <f t="shared" si="0"/>
        <v>17.467857142857142</v>
      </c>
      <c r="L31" s="6">
        <f t="shared" si="0"/>
        <v>16.167857142857141</v>
      </c>
      <c r="M31" s="6">
        <f t="shared" si="0"/>
        <v>3.2142857142857144</v>
      </c>
      <c r="N31" s="6">
        <f t="shared" si="0"/>
        <v>471.14285714285717</v>
      </c>
      <c r="O31" s="7">
        <f t="shared" si="0"/>
        <v>17.542857142857144</v>
      </c>
      <c r="P31" s="7">
        <f t="shared" si="0"/>
        <v>45.75714285714286</v>
      </c>
      <c r="Q31" s="7">
        <f t="shared" si="0"/>
        <v>6.4924999999999988</v>
      </c>
      <c r="R31" s="7">
        <f t="shared" si="0"/>
        <v>4788.8571428571431</v>
      </c>
      <c r="S31" s="7">
        <f t="shared" si="0"/>
        <v>0.4003571428571428</v>
      </c>
      <c r="T31" s="7">
        <f t="shared" si="0"/>
        <v>2.5689285714285712</v>
      </c>
      <c r="U31" s="7">
        <f t="shared" si="0"/>
        <v>89.035714285714292</v>
      </c>
      <c r="V31" s="7">
        <f t="shared" si="0"/>
        <v>12.387142857142859</v>
      </c>
      <c r="W31" s="7">
        <f t="shared" si="0"/>
        <v>0.2003571428571429</v>
      </c>
      <c r="X31" s="6">
        <f t="shared" ref="X31:Z31" si="1">AVERAGE(X3:X30)</f>
        <v>25.782142857142862</v>
      </c>
      <c r="Y31" s="6">
        <f t="shared" si="1"/>
        <v>25.68214285714286</v>
      </c>
      <c r="Z31" s="7">
        <f t="shared" si="1"/>
        <v>66.007142857142838</v>
      </c>
    </row>
    <row r="32" spans="1:26" x14ac:dyDescent="0.2">
      <c r="A32" s="7" t="s">
        <v>31</v>
      </c>
      <c r="B32" s="7">
        <f t="shared" ref="B32:W32" si="2">ABS(B31)</f>
        <v>19.25</v>
      </c>
      <c r="C32" s="7">
        <f t="shared" si="2"/>
        <v>32.603571428571435</v>
      </c>
      <c r="D32" s="7">
        <f t="shared" si="2"/>
        <v>2.4571428571428569</v>
      </c>
      <c r="E32" s="7">
        <f t="shared" si="2"/>
        <v>155.53571428571428</v>
      </c>
      <c r="F32" s="6">
        <f t="shared" si="2"/>
        <v>132.875</v>
      </c>
      <c r="G32" s="6">
        <f t="shared" si="2"/>
        <v>5.0003571428571423</v>
      </c>
      <c r="H32" s="6">
        <f t="shared" si="2"/>
        <v>55.460714285714296</v>
      </c>
      <c r="I32" s="6">
        <f t="shared" si="2"/>
        <v>9.7750000000000004</v>
      </c>
      <c r="J32" s="6">
        <f t="shared" si="2"/>
        <v>5.6428571428571432</v>
      </c>
      <c r="K32" s="6">
        <f t="shared" si="2"/>
        <v>17.467857142857142</v>
      </c>
      <c r="L32" s="6">
        <f t="shared" si="2"/>
        <v>16.167857142857141</v>
      </c>
      <c r="M32" s="6">
        <f t="shared" si="2"/>
        <v>3.2142857142857144</v>
      </c>
      <c r="N32" s="6">
        <f t="shared" si="2"/>
        <v>471.14285714285717</v>
      </c>
      <c r="O32" s="7">
        <f t="shared" si="2"/>
        <v>17.542857142857144</v>
      </c>
      <c r="P32" s="7">
        <f t="shared" si="2"/>
        <v>45.75714285714286</v>
      </c>
      <c r="Q32" s="7">
        <f t="shared" si="2"/>
        <v>6.4924999999999988</v>
      </c>
      <c r="R32" s="7">
        <f t="shared" si="2"/>
        <v>4788.8571428571431</v>
      </c>
      <c r="S32" s="7">
        <f t="shared" si="2"/>
        <v>0.4003571428571428</v>
      </c>
      <c r="T32" s="7">
        <f t="shared" si="2"/>
        <v>2.5689285714285712</v>
      </c>
      <c r="U32" s="7">
        <f t="shared" si="2"/>
        <v>89.035714285714292</v>
      </c>
      <c r="V32" s="7">
        <f t="shared" si="2"/>
        <v>12.387142857142859</v>
      </c>
      <c r="W32" s="7">
        <f t="shared" si="2"/>
        <v>0.2003571428571429</v>
      </c>
      <c r="X32" s="6">
        <f t="shared" ref="X32:Z32" si="3">ABS(X31)</f>
        <v>25.782142857142862</v>
      </c>
      <c r="Y32" s="6">
        <f t="shared" si="3"/>
        <v>25.68214285714286</v>
      </c>
      <c r="Z32" s="7">
        <f t="shared" si="3"/>
        <v>66.007142857142838</v>
      </c>
    </row>
    <row r="33" spans="1:31" x14ac:dyDescent="0.2">
      <c r="A33" s="7" t="s">
        <v>29</v>
      </c>
      <c r="B33" s="7">
        <f t="shared" ref="B33:W33" si="4">STDEV(B3:B30)</f>
        <v>8.3249958291614519</v>
      </c>
      <c r="C33" s="7">
        <f t="shared" si="4"/>
        <v>16.831858728434241</v>
      </c>
      <c r="D33" s="7">
        <f t="shared" si="4"/>
        <v>2.8011146685281174</v>
      </c>
      <c r="E33" s="7">
        <f t="shared" si="4"/>
        <v>207.6390176248473</v>
      </c>
      <c r="F33" s="6">
        <f t="shared" si="4"/>
        <v>30.204201633155179</v>
      </c>
      <c r="G33" s="6">
        <f t="shared" si="4"/>
        <v>6.3099859025157166</v>
      </c>
      <c r="H33" s="6">
        <f t="shared" si="4"/>
        <v>26.317777955365731</v>
      </c>
      <c r="I33" s="6">
        <f t="shared" si="4"/>
        <v>9.8710435111998187</v>
      </c>
      <c r="J33" s="6">
        <f t="shared" si="4"/>
        <v>2.5604439099251954</v>
      </c>
      <c r="K33" s="6">
        <f t="shared" si="4"/>
        <v>5.5808570675538425</v>
      </c>
      <c r="L33" s="6">
        <f t="shared" si="4"/>
        <v>6.0700877760099639</v>
      </c>
      <c r="M33" s="6">
        <f t="shared" si="4"/>
        <v>8.0293772779026558</v>
      </c>
      <c r="N33" s="6">
        <f t="shared" si="4"/>
        <v>129.41627188484225</v>
      </c>
      <c r="O33" s="7">
        <f t="shared" si="4"/>
        <v>11.467100397850864</v>
      </c>
      <c r="P33" s="7">
        <f t="shared" si="4"/>
        <v>53.46258940238927</v>
      </c>
      <c r="Q33" s="7">
        <f t="shared" si="4"/>
        <v>4.7458618426614221</v>
      </c>
      <c r="R33" s="7">
        <f t="shared" si="4"/>
        <v>5700.101062874598</v>
      </c>
      <c r="S33" s="7">
        <f t="shared" si="4"/>
        <v>0.30832260813607359</v>
      </c>
      <c r="T33" s="7">
        <f t="shared" si="4"/>
        <v>0.61092121869332405</v>
      </c>
      <c r="U33" s="7">
        <f t="shared" si="4"/>
        <v>29.58538445829247</v>
      </c>
      <c r="V33" s="7">
        <f t="shared" si="4"/>
        <v>20.314609568110381</v>
      </c>
      <c r="W33" s="7">
        <f t="shared" si="4"/>
        <v>9.1913088692611403E-2</v>
      </c>
      <c r="X33" s="6">
        <f t="shared" ref="X33:Z33" si="5">STDEV(X3:X30)</f>
        <v>11.454064572809729</v>
      </c>
      <c r="Y33" s="6">
        <f t="shared" si="5"/>
        <v>8.5139560187933085</v>
      </c>
      <c r="Z33" s="7">
        <f t="shared" si="5"/>
        <v>124.29292142942143</v>
      </c>
    </row>
    <row r="34" spans="1:31" x14ac:dyDescent="0.2">
      <c r="A34" s="7" t="s">
        <v>30</v>
      </c>
      <c r="B34" s="7">
        <f t="shared" ref="B34:W34" si="6">B33/B32*100</f>
        <v>43.246731580059489</v>
      </c>
      <c r="C34" s="7">
        <f t="shared" si="6"/>
        <v>51.625812728246103</v>
      </c>
      <c r="D34" s="7">
        <f t="shared" si="6"/>
        <v>113.99885278893503</v>
      </c>
      <c r="E34" s="7">
        <f t="shared" si="6"/>
        <v>133.49925358199138</v>
      </c>
      <c r="F34" s="6">
        <f t="shared" si="6"/>
        <v>22.731290034359493</v>
      </c>
      <c r="G34" s="6">
        <f t="shared" si="6"/>
        <v>126.19070442856946</v>
      </c>
      <c r="H34" s="6">
        <f t="shared" si="6"/>
        <v>47.453009385681007</v>
      </c>
      <c r="I34" s="6">
        <f t="shared" si="6"/>
        <v>100.98254231406463</v>
      </c>
      <c r="J34" s="6">
        <f t="shared" si="6"/>
        <v>45.374955365762951</v>
      </c>
      <c r="K34" s="6">
        <f t="shared" si="6"/>
        <v>31.949294191680149</v>
      </c>
      <c r="L34" s="6">
        <f t="shared" si="6"/>
        <v>37.544170030545402</v>
      </c>
      <c r="M34" s="6">
        <f t="shared" si="6"/>
        <v>249.80284864586037</v>
      </c>
      <c r="N34" s="6">
        <f t="shared" si="6"/>
        <v>27.468584087140563</v>
      </c>
      <c r="O34" s="7">
        <f t="shared" si="6"/>
        <v>65.366207479605904</v>
      </c>
      <c r="P34" s="7">
        <f t="shared" si="6"/>
        <v>116.83987693310173</v>
      </c>
      <c r="Q34" s="7">
        <f t="shared" si="6"/>
        <v>73.097602505374255</v>
      </c>
      <c r="R34" s="7">
        <f t="shared" si="6"/>
        <v>119.02842145493165</v>
      </c>
      <c r="S34" s="7">
        <f t="shared" si="6"/>
        <v>77.01189141668209</v>
      </c>
      <c r="T34" s="7">
        <f t="shared" si="6"/>
        <v>23.781167973603605</v>
      </c>
      <c r="U34" s="7">
        <f t="shared" si="6"/>
        <v>33.228670871728404</v>
      </c>
      <c r="V34" s="7">
        <f t="shared" si="6"/>
        <v>163.99754004932839</v>
      </c>
      <c r="W34" s="7">
        <f t="shared" si="6"/>
        <v>45.874625372426358</v>
      </c>
      <c r="X34" s="6">
        <f t="shared" ref="X34:Z34" si="7">X33/X32*100</f>
        <v>44.426348253036757</v>
      </c>
      <c r="Y34" s="6">
        <f t="shared" si="7"/>
        <v>33.151268047032765</v>
      </c>
      <c r="Z34" s="7">
        <f t="shared" si="7"/>
        <v>188.30222919726225</v>
      </c>
    </row>
    <row r="35" spans="1:31" x14ac:dyDescent="0.2">
      <c r="A35" s="7" t="s">
        <v>33</v>
      </c>
      <c r="B35" s="7">
        <f t="shared" ref="B35:W35" si="8">MAX(B3:B30)</f>
        <v>38</v>
      </c>
      <c r="C35" s="7">
        <f t="shared" si="8"/>
        <v>68</v>
      </c>
      <c r="D35" s="7">
        <f t="shared" si="8"/>
        <v>10.9</v>
      </c>
      <c r="E35" s="7">
        <f t="shared" si="8"/>
        <v>758</v>
      </c>
      <c r="F35" s="6">
        <f t="shared" si="8"/>
        <v>199.7</v>
      </c>
      <c r="G35" s="6">
        <f t="shared" si="8"/>
        <v>24.58</v>
      </c>
      <c r="H35" s="6">
        <f t="shared" si="8"/>
        <v>101</v>
      </c>
      <c r="I35" s="6">
        <f t="shared" si="8"/>
        <v>45.2</v>
      </c>
      <c r="J35" s="6">
        <f t="shared" si="8"/>
        <v>12.2</v>
      </c>
      <c r="K35" s="6">
        <f t="shared" si="8"/>
        <v>29.7</v>
      </c>
      <c r="L35" s="6">
        <f t="shared" si="8"/>
        <v>33.1</v>
      </c>
      <c r="M35" s="6">
        <f t="shared" si="8"/>
        <v>30</v>
      </c>
      <c r="N35" s="6">
        <f t="shared" si="8"/>
        <v>791</v>
      </c>
      <c r="O35" s="7">
        <f t="shared" si="8"/>
        <v>51.1</v>
      </c>
      <c r="P35" s="7">
        <f t="shared" si="8"/>
        <v>230.9</v>
      </c>
      <c r="Q35" s="7">
        <f t="shared" si="8"/>
        <v>18.62</v>
      </c>
      <c r="R35" s="7">
        <f t="shared" si="8"/>
        <v>25023</v>
      </c>
      <c r="S35" s="7">
        <f t="shared" si="8"/>
        <v>1.17</v>
      </c>
      <c r="T35" s="7">
        <f t="shared" si="8"/>
        <v>3.97</v>
      </c>
      <c r="U35" s="7">
        <f t="shared" si="8"/>
        <v>136</v>
      </c>
      <c r="V35" s="7">
        <f t="shared" si="8"/>
        <v>82.65</v>
      </c>
      <c r="W35" s="7">
        <f t="shared" si="8"/>
        <v>0.41</v>
      </c>
      <c r="X35" s="6">
        <f t="shared" ref="X35:Z35" si="9">MAX(X3:X30)</f>
        <v>55.3</v>
      </c>
      <c r="Y35" s="6">
        <f t="shared" si="9"/>
        <v>49.3</v>
      </c>
      <c r="Z35" s="7">
        <f t="shared" si="9"/>
        <v>490.6</v>
      </c>
    </row>
    <row r="36" spans="1:31" x14ac:dyDescent="0.2">
      <c r="A36" s="7" t="s">
        <v>34</v>
      </c>
      <c r="B36" s="7">
        <f t="shared" ref="B36:W36" si="10">MIN(B3:B30)</f>
        <v>8</v>
      </c>
      <c r="C36" s="7">
        <f t="shared" si="10"/>
        <v>4.3</v>
      </c>
      <c r="D36" s="7">
        <f t="shared" si="10"/>
        <v>0.5</v>
      </c>
      <c r="E36" s="7">
        <f t="shared" si="10"/>
        <v>0</v>
      </c>
      <c r="F36" s="6">
        <f t="shared" si="10"/>
        <v>61.7</v>
      </c>
      <c r="G36" s="6">
        <f t="shared" si="10"/>
        <v>0</v>
      </c>
      <c r="H36" s="6">
        <f t="shared" si="10"/>
        <v>-2.2000000000000002</v>
      </c>
      <c r="I36" s="6">
        <f t="shared" si="10"/>
        <v>1.8</v>
      </c>
      <c r="J36" s="6">
        <f t="shared" si="10"/>
        <v>1.7</v>
      </c>
      <c r="K36" s="6">
        <f t="shared" si="10"/>
        <v>9</v>
      </c>
      <c r="L36" s="6">
        <f t="shared" si="10"/>
        <v>8.6999999999999993</v>
      </c>
      <c r="M36" s="6">
        <f t="shared" si="10"/>
        <v>-6</v>
      </c>
      <c r="N36" s="6">
        <f t="shared" si="10"/>
        <v>251</v>
      </c>
      <c r="O36" s="7">
        <f t="shared" si="10"/>
        <v>2.8</v>
      </c>
      <c r="P36" s="7">
        <f t="shared" si="10"/>
        <v>0.1</v>
      </c>
      <c r="Q36" s="7">
        <f t="shared" si="10"/>
        <v>0.32</v>
      </c>
      <c r="R36" s="7">
        <f t="shared" si="10"/>
        <v>495</v>
      </c>
      <c r="S36" s="7">
        <f t="shared" si="10"/>
        <v>0.17</v>
      </c>
      <c r="T36" s="7">
        <f t="shared" si="10"/>
        <v>1.57</v>
      </c>
      <c r="U36" s="7">
        <f t="shared" si="10"/>
        <v>41</v>
      </c>
      <c r="V36" s="7">
        <f t="shared" si="10"/>
        <v>0</v>
      </c>
      <c r="W36" s="7">
        <f t="shared" si="10"/>
        <v>0.06</v>
      </c>
      <c r="X36" s="6">
        <f t="shared" ref="X36:Z36" si="11">MIN(X3:X30)</f>
        <v>8</v>
      </c>
      <c r="Y36" s="6">
        <f t="shared" si="11"/>
        <v>15</v>
      </c>
      <c r="Z36" s="7">
        <f t="shared" si="11"/>
        <v>9.8000000000000007</v>
      </c>
    </row>
    <row r="42" spans="1:31" x14ac:dyDescent="0.2">
      <c r="B42" s="7" t="s">
        <v>35</v>
      </c>
      <c r="C42" s="7" t="s">
        <v>36</v>
      </c>
      <c r="D42" s="7" t="s">
        <v>37</v>
      </c>
      <c r="E42" s="7" t="s">
        <v>38</v>
      </c>
      <c r="F42" s="6" t="s">
        <v>39</v>
      </c>
      <c r="G42" s="6" t="s">
        <v>40</v>
      </c>
      <c r="H42" s="6" t="s">
        <v>41</v>
      </c>
      <c r="I42" s="6" t="s">
        <v>42</v>
      </c>
      <c r="J42" s="6" t="s">
        <v>43</v>
      </c>
      <c r="K42" s="6" t="s">
        <v>44</v>
      </c>
      <c r="L42" s="6" t="s">
        <v>45</v>
      </c>
      <c r="M42" s="6" t="s">
        <v>46</v>
      </c>
      <c r="N42" s="6" t="s">
        <v>47</v>
      </c>
      <c r="O42" s="7" t="s">
        <v>48</v>
      </c>
      <c r="P42" s="7" t="s">
        <v>49</v>
      </c>
      <c r="Q42" s="7" t="s">
        <v>50</v>
      </c>
      <c r="R42" s="7" t="s">
        <v>51</v>
      </c>
      <c r="S42" s="7" t="s">
        <v>52</v>
      </c>
      <c r="T42" s="7" t="s">
        <v>53</v>
      </c>
      <c r="U42" s="7" t="s">
        <v>54</v>
      </c>
      <c r="V42" s="7" t="s">
        <v>55</v>
      </c>
      <c r="W42" s="7" t="s">
        <v>135</v>
      </c>
      <c r="X42" s="6" t="s">
        <v>136</v>
      </c>
      <c r="Y42" s="6" t="s">
        <v>137</v>
      </c>
      <c r="Z42" s="7" t="s">
        <v>138</v>
      </c>
      <c r="AC42" s="7">
        <f>'ranking-standaryzacja'!AB41</f>
        <v>25</v>
      </c>
    </row>
    <row r="43" spans="1:31" x14ac:dyDescent="0.2">
      <c r="B43" s="7" t="str">
        <f>B1</f>
        <v>X1</v>
      </c>
      <c r="C43" s="7" t="str">
        <f t="shared" ref="C43:W43" si="12">C1</f>
        <v>X2</v>
      </c>
      <c r="D43" s="7" t="str">
        <f t="shared" si="12"/>
        <v>X4</v>
      </c>
      <c r="E43" s="7" t="str">
        <f t="shared" si="12"/>
        <v>X5</v>
      </c>
      <c r="F43" s="6" t="str">
        <f t="shared" si="12"/>
        <v>X6</v>
      </c>
      <c r="G43" s="6" t="str">
        <f t="shared" si="12"/>
        <v>X7</v>
      </c>
      <c r="H43" s="6" t="str">
        <f t="shared" si="12"/>
        <v>X8</v>
      </c>
      <c r="I43" s="6" t="str">
        <f t="shared" si="12"/>
        <v>X10</v>
      </c>
      <c r="J43" s="6" t="str">
        <f t="shared" si="12"/>
        <v>X11</v>
      </c>
      <c r="K43" s="6" t="str">
        <f t="shared" si="12"/>
        <v>X12</v>
      </c>
      <c r="L43" s="6" t="str">
        <f t="shared" si="12"/>
        <v>X13</v>
      </c>
      <c r="M43" s="6" t="str">
        <f t="shared" si="12"/>
        <v>X14</v>
      </c>
      <c r="N43" s="6" t="str">
        <f t="shared" si="12"/>
        <v>X15</v>
      </c>
      <c r="O43" s="7" t="str">
        <f t="shared" si="12"/>
        <v>X16</v>
      </c>
      <c r="P43" s="7" t="str">
        <f t="shared" si="12"/>
        <v>X17</v>
      </c>
      <c r="Q43" s="7" t="str">
        <f t="shared" si="12"/>
        <v>X18</v>
      </c>
      <c r="R43" s="7" t="str">
        <f t="shared" si="12"/>
        <v>X19</v>
      </c>
      <c r="S43" s="7" t="str">
        <f t="shared" si="12"/>
        <v>X20</v>
      </c>
      <c r="T43" s="7" t="str">
        <f t="shared" si="12"/>
        <v>X21</v>
      </c>
      <c r="U43" s="7" t="str">
        <f t="shared" si="12"/>
        <v>X22</v>
      </c>
      <c r="V43" s="7" t="str">
        <f t="shared" si="12"/>
        <v>X23</v>
      </c>
      <c r="W43" s="7" t="str">
        <f t="shared" si="12"/>
        <v>X24</v>
      </c>
      <c r="X43" s="6" t="str">
        <f t="shared" ref="X43:Z43" si="13">X1</f>
        <v>X25</v>
      </c>
      <c r="Y43" s="6" t="str">
        <f t="shared" si="13"/>
        <v>X26</v>
      </c>
      <c r="Z43" s="7" t="str">
        <f t="shared" si="13"/>
        <v>X27</v>
      </c>
      <c r="AB43" s="7" t="s">
        <v>32</v>
      </c>
      <c r="AC43" s="7" t="s">
        <v>56</v>
      </c>
      <c r="AD43" s="7" t="s">
        <v>123</v>
      </c>
      <c r="AE43" s="7" t="s">
        <v>126</v>
      </c>
    </row>
    <row r="44" spans="1:31" x14ac:dyDescent="0.2">
      <c r="A44" s="7" t="str">
        <f>A3</f>
        <v>Austria</v>
      </c>
      <c r="B44" s="7">
        <f>(B3-$B$36)/($B$35-$B$36)</f>
        <v>0.23333333333333334</v>
      </c>
      <c r="C44" s="7">
        <f>(C3-$C$36)/($C$35-$C$36)</f>
        <v>0.57613814756671899</v>
      </c>
      <c r="D44" s="7">
        <f>(D3-$D$36)/($D$35-$D$36)</f>
        <v>0.11538461538461538</v>
      </c>
      <c r="E44" s="7">
        <f>(E3-$E$36)/($E$35-$E$36)</f>
        <v>0.45514511873350921</v>
      </c>
      <c r="F44" s="6">
        <f>($F$35-F3)/($F$35-$F$36)</f>
        <v>0.5253623188405796</v>
      </c>
      <c r="G44" s="6">
        <f>($G$35-G3)/($G$35-$G$36)</f>
        <v>0.35150528885272575</v>
      </c>
      <c r="H44" s="6">
        <f>($H$35-H3)/($H$35-$H$36)</f>
        <v>0.35465116279069758</v>
      </c>
      <c r="I44" s="6">
        <f>($I$35-I3)/($I$35-$I$36)</f>
        <v>1</v>
      </c>
      <c r="J44" s="6">
        <f>($J$35-J3)/($J$35-$J$36)</f>
        <v>0.79999999999999982</v>
      </c>
      <c r="K44" s="6">
        <f>($K$35-K3)/($K$35-$K$36)</f>
        <v>0.49275362318840576</v>
      </c>
      <c r="L44" s="6">
        <f>($L$35-L3)/($L$35-$L$36)</f>
        <v>0.50000000000000011</v>
      </c>
      <c r="M44" s="6">
        <f>($M$35-M3)/($M$35-$M$36)</f>
        <v>0.77777777777777779</v>
      </c>
      <c r="N44" s="6">
        <f>($N$35-N3)/($N$35-$N$36)</f>
        <v>0.3925925925925926</v>
      </c>
      <c r="O44" s="7">
        <f>(O3-$O$36)/($O$35-$O$36)</f>
        <v>0.59420289855072461</v>
      </c>
      <c r="P44" s="7">
        <f>(P3-$P$36)/($P$35-$P$36)</f>
        <v>0.12521663778162911</v>
      </c>
      <c r="Q44" s="7">
        <f>(Q3-$Q$36)/($Q$35-$Q$36)</f>
        <v>1</v>
      </c>
      <c r="R44" s="7">
        <f>(R3-$R$36)/($R$35-$R$36)</f>
        <v>0.22822896281800392</v>
      </c>
      <c r="S44" s="7">
        <f>(S3-$S$36)/($S$35-$S$36)</f>
        <v>0.11999999999999998</v>
      </c>
      <c r="T44" s="7">
        <f>(T3-$T$36)/($T$35-$T$36)</f>
        <v>0.34583333333333321</v>
      </c>
      <c r="U44" s="7">
        <f>(U3-$U$36)/($U$35-$U$36)</f>
        <v>0.78947368421052633</v>
      </c>
      <c r="V44" s="7">
        <f>(V3-$V$36)/($V$35-$V$36)</f>
        <v>0.10586811857229279</v>
      </c>
      <c r="W44" s="7">
        <f>(W3-$W$36)/($W$35-$W$36)</f>
        <v>0.20000000000000004</v>
      </c>
      <c r="X44" s="6">
        <f>($X$35-X3)/($X$35-$X$36)</f>
        <v>0.97040169133192389</v>
      </c>
      <c r="Y44" s="6">
        <f>($Y$35-Y3)/($Y$35-$Y$36)</f>
        <v>0.89795918367346939</v>
      </c>
      <c r="Z44" s="7">
        <f>(Z3-$Z$36)/($Z$35-$Z$36)</f>
        <v>0.35544925124792009</v>
      </c>
      <c r="AB44" s="7">
        <f t="shared" ref="AB44:AB71" si="14">SUM(B44:Z44)</f>
        <v>12.307277740580778</v>
      </c>
      <c r="AC44" s="7">
        <f>AB44/$AC$42</f>
        <v>0.49229110962323114</v>
      </c>
      <c r="AD44" s="7">
        <f>AC44-$AC$73</f>
        <v>0.21713249657536021</v>
      </c>
      <c r="AE44" s="7">
        <f>AD44/$AD$74</f>
        <v>0.73994095279302807</v>
      </c>
    </row>
    <row r="45" spans="1:31" x14ac:dyDescent="0.2">
      <c r="A45" s="7" t="str">
        <f t="shared" ref="A45:A71" si="15">A4</f>
        <v>Belgia</v>
      </c>
      <c r="B45" s="7">
        <f t="shared" ref="B45:B71" si="16">(B4-$B$36)/($B$35-$B$36)</f>
        <v>0.16666666666666666</v>
      </c>
      <c r="C45" s="7">
        <f t="shared" ref="C45:C71" si="17">(C4-$C$36)/($C$35-$C$36)</f>
        <v>0.31397174254317112</v>
      </c>
      <c r="D45" s="7">
        <f t="shared" ref="D45:D71" si="18">(D4-$D$36)/($D$35-$D$36)</f>
        <v>8.6538461538461522E-2</v>
      </c>
      <c r="E45" s="7">
        <f t="shared" ref="E45:E71" si="19">(E4-$E$36)/($E$35-$E$36)</f>
        <v>0</v>
      </c>
      <c r="F45" s="6">
        <f t="shared" ref="F45:F71" si="20">($F$35-F4)/($F$35-$F$36)</f>
        <v>0.59710144927536224</v>
      </c>
      <c r="G45" s="6">
        <f t="shared" ref="G45:G71" si="21">($G$35-G4)/($G$35-$G$36)</f>
        <v>0.983319772172498</v>
      </c>
      <c r="H45" s="6">
        <f t="shared" ref="H45:H71" si="22">($H$35-H4)/($H$35-$H$36)</f>
        <v>0.2412790697674419</v>
      </c>
      <c r="I45" s="6">
        <f t="shared" ref="I45:I71" si="23">($I$35-I4)/($I$35-$I$36)</f>
        <v>0.94239631336405527</v>
      </c>
      <c r="J45" s="6">
        <f t="shared" ref="J45:J71" si="24">($J$35-J4)/($J$35-$J$36)</f>
        <v>0.81904761904761902</v>
      </c>
      <c r="K45" s="6">
        <f t="shared" ref="K45:K71" si="25">($K$35-K4)/($K$35-$K$36)</f>
        <v>0.59420289855072472</v>
      </c>
      <c r="L45" s="6">
        <f t="shared" ref="L45:L71" si="26">($L$35-L4)/($L$35-$L$36)</f>
        <v>0.77868852459016391</v>
      </c>
      <c r="M45" s="6">
        <f t="shared" ref="M45:M71" si="27">($M$35-M4)/($M$35-$M$36)</f>
        <v>0.66666666666666663</v>
      </c>
      <c r="N45" s="6">
        <f t="shared" ref="N45:N71" si="28">($N$35-N4)/($N$35-$N$36)</f>
        <v>0.64074074074074072</v>
      </c>
      <c r="O45" s="7">
        <f t="shared" ref="O45:O71" si="29">(O4-$O$36)/($O$35-$O$36)</f>
        <v>9.1097308488612833E-2</v>
      </c>
      <c r="P45" s="7">
        <f t="shared" ref="P45:P71" si="30">(P4-$P$36)/($P$35-$P$36)</f>
        <v>4.852686308492201E-2</v>
      </c>
      <c r="Q45" s="7">
        <f t="shared" ref="Q45:Q71" si="31">(Q4-$Q$36)/($Q$35-$Q$36)</f>
        <v>0.22732240437158469</v>
      </c>
      <c r="R45" s="7">
        <f t="shared" ref="R45:R71" si="32">(R4-$R$36)/($R$35-$R$36)</f>
        <v>7.3385518590998039E-4</v>
      </c>
      <c r="S45" s="7">
        <f t="shared" ref="S45:S71" si="33">(S4-$S$36)/($S$35-$S$36)</f>
        <v>0.11999999999999998</v>
      </c>
      <c r="T45" s="7">
        <f t="shared" ref="T45:T71" si="34">(T4-$T$36)/($T$35-$T$36)</f>
        <v>0.24166666666666656</v>
      </c>
      <c r="U45" s="7">
        <f t="shared" ref="U45:U71" si="35">(U4-$U$36)/($U$35-$U$36)</f>
        <v>0.74736842105263157</v>
      </c>
      <c r="V45" s="7">
        <f t="shared" ref="V45:V71" si="36">(V4-$V$36)/($V$35-$V$36)</f>
        <v>8.3121597096188743E-2</v>
      </c>
      <c r="W45" s="7">
        <f t="shared" ref="W45:W71" si="37">(W4-$W$36)/($W$35-$W$36)</f>
        <v>0.37142857142857144</v>
      </c>
      <c r="X45" s="6">
        <f t="shared" ref="X45:X71" si="38">($X$35-X4)/($X$35-$X$36)</f>
        <v>0.75052854122621571</v>
      </c>
      <c r="Y45" s="6">
        <f t="shared" ref="Y45:Y71" si="39">($Y$35-Y4)/($Y$35-$Y$36)</f>
        <v>0.80758017492711365</v>
      </c>
      <c r="Z45" s="7">
        <f t="shared" ref="Z45:Z71" si="40">(Z4-$Z$36)/($Z$35-$Z$36)</f>
        <v>0.17366888519134774</v>
      </c>
      <c r="AB45" s="7">
        <f t="shared" si="14"/>
        <v>10.493663213643336</v>
      </c>
      <c r="AC45" s="7">
        <f t="shared" ref="AC45:AC71" si="41">AB45/$AC$42</f>
        <v>0.41974652854573341</v>
      </c>
      <c r="AD45" s="7">
        <f t="shared" ref="AD45:AD71" si="42">AC45-$AC$73</f>
        <v>0.14458791549786248</v>
      </c>
      <c r="AE45" s="7">
        <f t="shared" ref="AE45:AE71" si="43">AD45/$AD$74</f>
        <v>0.49272458818118164</v>
      </c>
    </row>
    <row r="46" spans="1:31" x14ac:dyDescent="0.2">
      <c r="A46" s="7" t="str">
        <f t="shared" si="15"/>
        <v>Bułgaria</v>
      </c>
      <c r="B46" s="7">
        <f t="shared" si="16"/>
        <v>0.8666666666666667</v>
      </c>
      <c r="C46" s="7">
        <f t="shared" si="17"/>
        <v>0.53061224489795922</v>
      </c>
      <c r="D46" s="7">
        <f t="shared" si="18"/>
        <v>4.8076923076923073E-2</v>
      </c>
      <c r="E46" s="7">
        <f t="shared" si="19"/>
        <v>3.1662269129287601E-2</v>
      </c>
      <c r="F46" s="6">
        <f t="shared" si="20"/>
        <v>0.5384057971014492</v>
      </c>
      <c r="G46" s="6">
        <f t="shared" si="21"/>
        <v>0.88364524003254685</v>
      </c>
      <c r="H46" s="6">
        <f t="shared" si="22"/>
        <v>0.62887596899224807</v>
      </c>
      <c r="I46" s="6">
        <f t="shared" si="23"/>
        <v>0</v>
      </c>
      <c r="J46" s="6">
        <f t="shared" si="24"/>
        <v>0.54285714285714282</v>
      </c>
      <c r="K46" s="6">
        <f t="shared" si="25"/>
        <v>0.85507246376811596</v>
      </c>
      <c r="L46" s="6">
        <f t="shared" si="26"/>
        <v>0.63524590163934425</v>
      </c>
      <c r="M46" s="6">
        <f t="shared" si="27"/>
        <v>0.94444444444444442</v>
      </c>
      <c r="N46" s="6">
        <f t="shared" si="28"/>
        <v>0.61296296296296293</v>
      </c>
      <c r="O46" s="7">
        <f t="shared" si="29"/>
        <v>0.27329192546583847</v>
      </c>
      <c r="P46" s="7">
        <f t="shared" si="30"/>
        <v>0.14124783362218371</v>
      </c>
      <c r="Q46" s="7">
        <f t="shared" si="31"/>
        <v>2.4043715846994534E-2</v>
      </c>
      <c r="R46" s="7">
        <f t="shared" si="32"/>
        <v>8.8714938030006518E-2</v>
      </c>
      <c r="S46" s="7">
        <f t="shared" si="33"/>
        <v>0.44</v>
      </c>
      <c r="T46" s="7">
        <f t="shared" si="34"/>
        <v>0.4583333333333332</v>
      </c>
      <c r="U46" s="7">
        <f t="shared" si="35"/>
        <v>0.14736842105263157</v>
      </c>
      <c r="V46" s="7">
        <f t="shared" si="36"/>
        <v>6.0496067755595878E-3</v>
      </c>
      <c r="W46" s="7">
        <f t="shared" si="37"/>
        <v>0.34285714285714286</v>
      </c>
      <c r="X46" s="6">
        <f t="shared" si="38"/>
        <v>0.57505285412262153</v>
      </c>
      <c r="Y46" s="6">
        <f t="shared" si="39"/>
        <v>0</v>
      </c>
      <c r="Z46" s="7">
        <f t="shared" si="40"/>
        <v>4.01414309484193E-2</v>
      </c>
      <c r="AB46" s="7">
        <f t="shared" si="14"/>
        <v>9.6556292276238231</v>
      </c>
      <c r="AC46" s="7">
        <f t="shared" si="41"/>
        <v>0.38622516910495291</v>
      </c>
      <c r="AD46" s="7">
        <f t="shared" si="42"/>
        <v>0.11106655605708199</v>
      </c>
      <c r="AE46" s="7">
        <f t="shared" si="43"/>
        <v>0.37849098872123155</v>
      </c>
    </row>
    <row r="47" spans="1:31" x14ac:dyDescent="0.2">
      <c r="A47" s="7" t="str">
        <f t="shared" si="15"/>
        <v>Chorwacja</v>
      </c>
      <c r="B47" s="7">
        <f t="shared" si="16"/>
        <v>0.96666666666666667</v>
      </c>
      <c r="C47" s="7">
        <f t="shared" si="17"/>
        <v>0</v>
      </c>
      <c r="D47" s="7">
        <f t="shared" si="18"/>
        <v>0</v>
      </c>
      <c r="E47" s="7">
        <f t="shared" si="19"/>
        <v>0.60817941952506593</v>
      </c>
      <c r="F47" s="6">
        <f t="shared" si="20"/>
        <v>0.6934782608695651</v>
      </c>
      <c r="G47" s="6">
        <f t="shared" si="21"/>
        <v>0.71969080553295361</v>
      </c>
      <c r="H47" s="6">
        <f t="shared" si="22"/>
        <v>0.50387596899224807</v>
      </c>
      <c r="I47" s="6">
        <f t="shared" si="23"/>
        <v>0.90322580645161288</v>
      </c>
      <c r="J47" s="6">
        <f t="shared" si="24"/>
        <v>0.42857142857142849</v>
      </c>
      <c r="K47" s="6">
        <f t="shared" si="25"/>
        <v>0.94685990338164261</v>
      </c>
      <c r="L47" s="6">
        <f t="shared" si="26"/>
        <v>0.97131147540983609</v>
      </c>
      <c r="M47" s="6">
        <f t="shared" si="27"/>
        <v>0.63888888888888884</v>
      </c>
      <c r="N47" s="6">
        <f t="shared" si="28"/>
        <v>0.7407407407407407</v>
      </c>
      <c r="O47" s="7">
        <f t="shared" si="29"/>
        <v>0.49689440993788814</v>
      </c>
      <c r="P47" s="7">
        <f t="shared" si="30"/>
        <v>0.14081455805892548</v>
      </c>
      <c r="Q47" s="7">
        <f t="shared" si="31"/>
        <v>0.11366120218579234</v>
      </c>
      <c r="R47" s="7">
        <f t="shared" si="32"/>
        <v>0.11713144161774298</v>
      </c>
      <c r="S47" s="7">
        <f t="shared" si="33"/>
        <v>0.33</v>
      </c>
      <c r="T47" s="7">
        <f t="shared" si="34"/>
        <v>0.41249999999999992</v>
      </c>
      <c r="U47" s="7">
        <f t="shared" si="35"/>
        <v>0</v>
      </c>
      <c r="V47" s="7">
        <f t="shared" si="36"/>
        <v>3.0248033877797939E-3</v>
      </c>
      <c r="W47" s="7">
        <f t="shared" si="37"/>
        <v>0.4285714285714286</v>
      </c>
      <c r="X47" s="6">
        <f t="shared" si="38"/>
        <v>0.2769556025369978</v>
      </c>
      <c r="Y47" s="6">
        <f t="shared" si="39"/>
        <v>0.4868804664723031</v>
      </c>
      <c r="Z47" s="7">
        <f t="shared" si="40"/>
        <v>0</v>
      </c>
      <c r="AB47" s="7">
        <f t="shared" si="14"/>
        <v>10.927923277799506</v>
      </c>
      <c r="AC47" s="7">
        <f t="shared" si="41"/>
        <v>0.43711693111198024</v>
      </c>
      <c r="AD47" s="7">
        <f t="shared" si="42"/>
        <v>0.16195831806410932</v>
      </c>
      <c r="AE47" s="7">
        <f t="shared" si="43"/>
        <v>0.55191919252639632</v>
      </c>
    </row>
    <row r="48" spans="1:31" x14ac:dyDescent="0.2">
      <c r="A48" s="7" t="str">
        <f t="shared" si="15"/>
        <v>Cypr</v>
      </c>
      <c r="B48" s="7">
        <f t="shared" si="16"/>
        <v>0.66666666666666663</v>
      </c>
      <c r="C48" s="7">
        <f t="shared" si="17"/>
        <v>0.24960753532182101</v>
      </c>
      <c r="D48" s="7">
        <f t="shared" si="18"/>
        <v>0</v>
      </c>
      <c r="E48" s="7">
        <f t="shared" si="19"/>
        <v>0.25857519788918204</v>
      </c>
      <c r="F48" s="6">
        <f t="shared" si="20"/>
        <v>0.48260869565217385</v>
      </c>
      <c r="G48" s="6">
        <f t="shared" si="21"/>
        <v>0.74857607811228644</v>
      </c>
      <c r="H48" s="6">
        <f t="shared" si="22"/>
        <v>3.875968992248062E-2</v>
      </c>
      <c r="I48" s="6">
        <f t="shared" si="23"/>
        <v>0.60829493087557596</v>
      </c>
      <c r="J48" s="6">
        <f t="shared" si="24"/>
        <v>0.91428571428571426</v>
      </c>
      <c r="K48" s="6">
        <f t="shared" si="25"/>
        <v>0.19323671497584541</v>
      </c>
      <c r="L48" s="6">
        <f t="shared" si="26"/>
        <v>0.56967213114754101</v>
      </c>
      <c r="M48" s="6">
        <f t="shared" si="27"/>
        <v>0</v>
      </c>
      <c r="N48" s="6">
        <f t="shared" si="28"/>
        <v>0.24814814814814815</v>
      </c>
      <c r="O48" s="7">
        <f t="shared" si="29"/>
        <v>8.2815734989648032E-2</v>
      </c>
      <c r="P48" s="7">
        <f t="shared" si="30"/>
        <v>1</v>
      </c>
      <c r="Q48" s="7">
        <f t="shared" si="31"/>
        <v>0.16721311475409836</v>
      </c>
      <c r="R48" s="7">
        <f t="shared" si="32"/>
        <v>0.24465916503587737</v>
      </c>
      <c r="S48" s="7">
        <f t="shared" si="33"/>
        <v>0</v>
      </c>
      <c r="T48" s="7">
        <f t="shared" si="34"/>
        <v>0.42083333333333328</v>
      </c>
      <c r="U48" s="7">
        <f t="shared" si="35"/>
        <v>0.25263157894736843</v>
      </c>
      <c r="V48" s="7">
        <f t="shared" si="36"/>
        <v>0</v>
      </c>
      <c r="W48" s="7">
        <f t="shared" si="37"/>
        <v>2.8571428571428598E-2</v>
      </c>
      <c r="X48" s="6">
        <f t="shared" si="38"/>
        <v>0.58350951374207183</v>
      </c>
      <c r="Y48" s="6">
        <f t="shared" si="39"/>
        <v>0.64723032069970843</v>
      </c>
      <c r="Z48" s="7">
        <f t="shared" si="40"/>
        <v>0</v>
      </c>
      <c r="AB48" s="7">
        <f t="shared" si="14"/>
        <v>8.4058956930709705</v>
      </c>
      <c r="AC48" s="7">
        <f t="shared" si="41"/>
        <v>0.33623582772283883</v>
      </c>
      <c r="AD48" s="7">
        <f t="shared" si="42"/>
        <v>6.1077214674967906E-2</v>
      </c>
      <c r="AE48" s="7">
        <f t="shared" si="43"/>
        <v>0.20813804075086817</v>
      </c>
    </row>
    <row r="49" spans="1:31" x14ac:dyDescent="0.2">
      <c r="A49" s="7" t="str">
        <f t="shared" si="15"/>
        <v>Czechy</v>
      </c>
      <c r="B49" s="7">
        <f t="shared" si="16"/>
        <v>0.2</v>
      </c>
      <c r="C49" s="7">
        <f t="shared" si="17"/>
        <v>0.52433281004709587</v>
      </c>
      <c r="D49" s="7">
        <f t="shared" si="18"/>
        <v>8.6538461538461522E-2</v>
      </c>
      <c r="E49" s="7">
        <f t="shared" si="19"/>
        <v>1.0554089709762533E-2</v>
      </c>
      <c r="F49" s="6">
        <f t="shared" si="20"/>
        <v>0.3057971014492753</v>
      </c>
      <c r="G49" s="6">
        <f t="shared" si="21"/>
        <v>0.94873881204231081</v>
      </c>
      <c r="H49" s="6">
        <f t="shared" si="22"/>
        <v>0.73255813953488369</v>
      </c>
      <c r="I49" s="6">
        <f t="shared" si="23"/>
        <v>0.70276497695852536</v>
      </c>
      <c r="J49" s="6">
        <f t="shared" si="24"/>
        <v>0.81904761904761902</v>
      </c>
      <c r="K49" s="6">
        <f t="shared" si="25"/>
        <v>0.7439613526570048</v>
      </c>
      <c r="L49" s="6">
        <f t="shared" si="26"/>
        <v>0.74180327868852458</v>
      </c>
      <c r="M49" s="6">
        <f t="shared" si="27"/>
        <v>0.86111111111111116</v>
      </c>
      <c r="N49" s="6">
        <f t="shared" si="28"/>
        <v>0.89444444444444449</v>
      </c>
      <c r="O49" s="7">
        <f t="shared" si="29"/>
        <v>0.20703933747412007</v>
      </c>
      <c r="P49" s="7">
        <f t="shared" si="30"/>
        <v>3.5095320623916806E-2</v>
      </c>
      <c r="Q49" s="7">
        <f t="shared" si="31"/>
        <v>0.70874316939890702</v>
      </c>
      <c r="R49" s="7">
        <f t="shared" si="32"/>
        <v>0.73638290932811479</v>
      </c>
      <c r="S49" s="7">
        <f t="shared" si="33"/>
        <v>0.69000000000000006</v>
      </c>
      <c r="T49" s="7">
        <f t="shared" si="34"/>
        <v>0.27499999999999991</v>
      </c>
      <c r="U49" s="7">
        <f t="shared" si="35"/>
        <v>0.42105263157894735</v>
      </c>
      <c r="V49" s="7">
        <f t="shared" si="36"/>
        <v>0.1203871748336358</v>
      </c>
      <c r="W49" s="7">
        <f t="shared" si="37"/>
        <v>0.77142857142857157</v>
      </c>
      <c r="X49" s="6">
        <f t="shared" si="38"/>
        <v>0.7568710359408034</v>
      </c>
      <c r="Y49" s="6">
        <f t="shared" si="39"/>
        <v>0.98833819241982512</v>
      </c>
      <c r="Z49" s="7">
        <f t="shared" si="40"/>
        <v>0.18115640599001664</v>
      </c>
      <c r="AB49" s="7">
        <f t="shared" si="14"/>
        <v>13.463146946245876</v>
      </c>
      <c r="AC49" s="7">
        <f t="shared" si="41"/>
        <v>0.53852587784983508</v>
      </c>
      <c r="AD49" s="7">
        <f t="shared" si="42"/>
        <v>0.26336726480196415</v>
      </c>
      <c r="AE49" s="7">
        <f t="shared" si="43"/>
        <v>0.8974991211618264</v>
      </c>
    </row>
    <row r="50" spans="1:31" x14ac:dyDescent="0.2">
      <c r="A50" s="7" t="str">
        <f t="shared" si="15"/>
        <v>Dania</v>
      </c>
      <c r="B50" s="7">
        <f t="shared" si="16"/>
        <v>0</v>
      </c>
      <c r="C50" s="7">
        <f t="shared" si="17"/>
        <v>0.2087912087912088</v>
      </c>
      <c r="D50" s="7">
        <f t="shared" si="18"/>
        <v>8.6538461538461522E-2</v>
      </c>
      <c r="E50" s="7">
        <f t="shared" si="19"/>
        <v>0</v>
      </c>
      <c r="F50" s="6">
        <f t="shared" si="20"/>
        <v>0.61376811594202896</v>
      </c>
      <c r="G50" s="6">
        <f t="shared" si="21"/>
        <v>1</v>
      </c>
      <c r="H50" s="6">
        <f t="shared" si="22"/>
        <v>1</v>
      </c>
      <c r="I50" s="6">
        <f t="shared" si="23"/>
        <v>0.98847926267281105</v>
      </c>
      <c r="J50" s="6">
        <f t="shared" si="24"/>
        <v>0.60952380952380947</v>
      </c>
      <c r="K50" s="6">
        <f t="shared" si="25"/>
        <v>0.60869565217391297</v>
      </c>
      <c r="L50" s="6">
        <f t="shared" si="26"/>
        <v>0.40163934426229508</v>
      </c>
      <c r="M50" s="6">
        <f t="shared" si="27"/>
        <v>0.63888888888888884</v>
      </c>
      <c r="N50" s="6">
        <f t="shared" si="28"/>
        <v>0</v>
      </c>
      <c r="O50" s="7">
        <f t="shared" si="29"/>
        <v>0.47412008281573492</v>
      </c>
      <c r="P50" s="7">
        <f t="shared" si="30"/>
        <v>1.5164644714038127E-2</v>
      </c>
      <c r="Q50" s="7">
        <f t="shared" si="31"/>
        <v>0.38196721311475407</v>
      </c>
      <c r="R50" s="7">
        <f t="shared" si="32"/>
        <v>3.3390410958904111E-2</v>
      </c>
      <c r="S50" s="7">
        <f t="shared" si="33"/>
        <v>0</v>
      </c>
      <c r="T50" s="7">
        <f t="shared" si="34"/>
        <v>1</v>
      </c>
      <c r="U50" s="7">
        <f t="shared" si="35"/>
        <v>0.98947368421052628</v>
      </c>
      <c r="V50" s="7">
        <f t="shared" si="36"/>
        <v>4.1016333938294007E-2</v>
      </c>
      <c r="W50" s="7">
        <f t="shared" si="37"/>
        <v>2.8571428571428598E-2</v>
      </c>
      <c r="X50" s="6">
        <f t="shared" si="38"/>
        <v>0.87103594080338265</v>
      </c>
      <c r="Y50" s="6">
        <f t="shared" si="39"/>
        <v>0.92711370262390669</v>
      </c>
      <c r="Z50" s="7">
        <f t="shared" si="40"/>
        <v>0.11772046589018305</v>
      </c>
      <c r="AB50" s="7">
        <f t="shared" si="14"/>
        <v>11.03589865143457</v>
      </c>
      <c r="AC50" s="7">
        <f t="shared" si="41"/>
        <v>0.44143594605738279</v>
      </c>
      <c r="AD50" s="7">
        <f t="shared" si="42"/>
        <v>0.16627733300951186</v>
      </c>
      <c r="AE50" s="7">
        <f t="shared" si="43"/>
        <v>0.56663746862156072</v>
      </c>
    </row>
    <row r="51" spans="1:31" x14ac:dyDescent="0.2">
      <c r="A51" s="7" t="str">
        <f t="shared" si="15"/>
        <v>Estonia</v>
      </c>
      <c r="B51" s="7">
        <f t="shared" si="16"/>
        <v>0.33333333333333331</v>
      </c>
      <c r="C51" s="7">
        <f t="shared" si="17"/>
        <v>0.79434850863422291</v>
      </c>
      <c r="D51" s="7">
        <f t="shared" si="18"/>
        <v>0.41346153846153844</v>
      </c>
      <c r="E51" s="7">
        <f t="shared" si="19"/>
        <v>0.27044854881266489</v>
      </c>
      <c r="F51" s="6">
        <f t="shared" si="20"/>
        <v>0.72681159420289843</v>
      </c>
      <c r="G51" s="6">
        <f t="shared" si="21"/>
        <v>1</v>
      </c>
      <c r="H51" s="6">
        <f t="shared" si="22"/>
        <v>0.81395348837209303</v>
      </c>
      <c r="I51" s="6">
        <f t="shared" si="23"/>
        <v>0.33410138248847931</v>
      </c>
      <c r="J51" s="6">
        <f t="shared" si="24"/>
        <v>0.22857142857142843</v>
      </c>
      <c r="K51" s="6">
        <f t="shared" si="25"/>
        <v>0.81642512077294682</v>
      </c>
      <c r="L51" s="6">
        <f t="shared" si="26"/>
        <v>0.25409836065573782</v>
      </c>
      <c r="M51" s="6">
        <f t="shared" si="27"/>
        <v>1</v>
      </c>
      <c r="N51" s="6">
        <f t="shared" si="28"/>
        <v>0.9462962962962963</v>
      </c>
      <c r="O51" s="7">
        <f t="shared" si="29"/>
        <v>0.47619047619047616</v>
      </c>
      <c r="P51" s="7">
        <f t="shared" si="30"/>
        <v>6.0225303292894279E-2</v>
      </c>
      <c r="Q51" s="7">
        <f t="shared" si="31"/>
        <v>0.79453551912568299</v>
      </c>
      <c r="R51" s="7">
        <f t="shared" si="32"/>
        <v>4.2074363992172209E-2</v>
      </c>
      <c r="S51" s="7">
        <f t="shared" si="33"/>
        <v>0.3</v>
      </c>
      <c r="T51" s="7">
        <f t="shared" si="34"/>
        <v>0.48333333333333323</v>
      </c>
      <c r="U51" s="7">
        <f t="shared" si="35"/>
        <v>0.23157894736842105</v>
      </c>
      <c r="V51" s="7">
        <f t="shared" si="36"/>
        <v>4.5977011494252873E-3</v>
      </c>
      <c r="W51" s="7">
        <f t="shared" si="37"/>
        <v>0.40000000000000008</v>
      </c>
      <c r="X51" s="6">
        <f t="shared" si="38"/>
        <v>0.72727272727272729</v>
      </c>
      <c r="Y51" s="6">
        <f t="shared" si="39"/>
        <v>0.75510204081632659</v>
      </c>
      <c r="Z51" s="7">
        <f t="shared" si="40"/>
        <v>0</v>
      </c>
      <c r="AB51" s="7">
        <f t="shared" si="14"/>
        <v>12.206760013143098</v>
      </c>
      <c r="AC51" s="7">
        <f t="shared" si="41"/>
        <v>0.4882704005257239</v>
      </c>
      <c r="AD51" s="7">
        <f t="shared" si="42"/>
        <v>0.21311178747785298</v>
      </c>
      <c r="AE51" s="7">
        <f t="shared" si="43"/>
        <v>0.72623923901256437</v>
      </c>
    </row>
    <row r="52" spans="1:31" x14ac:dyDescent="0.2">
      <c r="A52" s="7" t="str">
        <f t="shared" si="15"/>
        <v>Finlandia</v>
      </c>
      <c r="B52" s="7">
        <f t="shared" si="16"/>
        <v>0.2</v>
      </c>
      <c r="C52" s="7">
        <f t="shared" si="17"/>
        <v>1</v>
      </c>
      <c r="D52" s="7">
        <f t="shared" si="18"/>
        <v>0.92307692307692302</v>
      </c>
      <c r="E52" s="7">
        <f t="shared" si="19"/>
        <v>0</v>
      </c>
      <c r="F52" s="6">
        <f t="shared" si="20"/>
        <v>0.60217391304347823</v>
      </c>
      <c r="G52" s="6">
        <f t="shared" si="21"/>
        <v>1</v>
      </c>
      <c r="H52" s="6">
        <f t="shared" si="22"/>
        <v>0.53003875968992253</v>
      </c>
      <c r="I52" s="6">
        <f t="shared" si="23"/>
        <v>0.82258064516129026</v>
      </c>
      <c r="J52" s="6">
        <f t="shared" si="24"/>
        <v>0.32380952380952366</v>
      </c>
      <c r="K52" s="6">
        <f t="shared" si="25"/>
        <v>0.74879227053140096</v>
      </c>
      <c r="L52" s="6">
        <f t="shared" si="26"/>
        <v>0</v>
      </c>
      <c r="M52" s="6">
        <f t="shared" si="27"/>
        <v>0.72222222222222221</v>
      </c>
      <c r="N52" s="6">
        <f t="shared" si="28"/>
        <v>0.52777777777777779</v>
      </c>
      <c r="O52" s="7">
        <f t="shared" si="29"/>
        <v>0.6542443064182194</v>
      </c>
      <c r="P52" s="7">
        <f t="shared" si="30"/>
        <v>0.33275563258232238</v>
      </c>
      <c r="Q52" s="7">
        <f t="shared" si="31"/>
        <v>0.45519125683060108</v>
      </c>
      <c r="R52" s="7">
        <f t="shared" si="32"/>
        <v>8.1906392694063926E-2</v>
      </c>
      <c r="S52" s="7">
        <f t="shared" si="33"/>
        <v>0.27000000000000007</v>
      </c>
      <c r="T52" s="7">
        <f t="shared" si="34"/>
        <v>0.58749999999999991</v>
      </c>
      <c r="U52" s="7">
        <f t="shared" si="35"/>
        <v>1</v>
      </c>
      <c r="V52" s="7">
        <f t="shared" si="36"/>
        <v>0.12232304900181487</v>
      </c>
      <c r="W52" s="7">
        <f t="shared" si="37"/>
        <v>0.7142857142857143</v>
      </c>
      <c r="X52" s="6">
        <f t="shared" si="38"/>
        <v>0.76744186046511631</v>
      </c>
      <c r="Y52" s="6">
        <f t="shared" si="39"/>
        <v>0.93586005830903785</v>
      </c>
      <c r="Z52" s="7">
        <f t="shared" si="40"/>
        <v>0</v>
      </c>
      <c r="AB52" s="7">
        <f t="shared" si="14"/>
        <v>13.321980305899428</v>
      </c>
      <c r="AC52" s="7">
        <f t="shared" si="41"/>
        <v>0.53287921223597712</v>
      </c>
      <c r="AD52" s="7">
        <f t="shared" si="42"/>
        <v>0.25772059918810619</v>
      </c>
      <c r="AE52" s="7">
        <f t="shared" si="43"/>
        <v>0.87825649649568593</v>
      </c>
    </row>
    <row r="53" spans="1:31" x14ac:dyDescent="0.2">
      <c r="A53" s="7" t="str">
        <f t="shared" si="15"/>
        <v>Francja</v>
      </c>
      <c r="B53" s="7">
        <f t="shared" si="16"/>
        <v>0.16666666666666666</v>
      </c>
      <c r="C53" s="7">
        <f t="shared" si="17"/>
        <v>0.40502354788069073</v>
      </c>
      <c r="D53" s="7">
        <f t="shared" si="18"/>
        <v>7.6923076923076927E-2</v>
      </c>
      <c r="E53" s="7">
        <f t="shared" si="19"/>
        <v>1</v>
      </c>
      <c r="F53" s="6">
        <f t="shared" si="20"/>
        <v>0.5</v>
      </c>
      <c r="G53" s="6">
        <f t="shared" si="21"/>
        <v>0.86289666395443443</v>
      </c>
      <c r="H53" s="6">
        <f t="shared" si="22"/>
        <v>0.51259689922480622</v>
      </c>
      <c r="I53" s="6">
        <f t="shared" si="23"/>
        <v>0.9608294930875575</v>
      </c>
      <c r="J53" s="6">
        <f t="shared" si="24"/>
        <v>0.74285714285714277</v>
      </c>
      <c r="K53" s="6">
        <f t="shared" si="25"/>
        <v>0.61352657004830913</v>
      </c>
      <c r="L53" s="6">
        <f t="shared" si="26"/>
        <v>0.86475409836065575</v>
      </c>
      <c r="M53" s="6">
        <f t="shared" si="27"/>
        <v>0.80555555555555558</v>
      </c>
      <c r="N53" s="6">
        <f t="shared" si="28"/>
        <v>0.48888888888888887</v>
      </c>
      <c r="O53" s="7">
        <f t="shared" si="29"/>
        <v>0.21946169772256729</v>
      </c>
      <c r="P53" s="7">
        <f t="shared" si="30"/>
        <v>0.61265164644714043</v>
      </c>
      <c r="Q53" s="7">
        <f t="shared" si="31"/>
        <v>0.17650273224043714</v>
      </c>
      <c r="R53" s="7">
        <f t="shared" si="32"/>
        <v>0.22549739073711678</v>
      </c>
      <c r="S53" s="7">
        <f t="shared" si="33"/>
        <v>0</v>
      </c>
      <c r="T53" s="7">
        <f t="shared" si="34"/>
        <v>0.16249999999999992</v>
      </c>
      <c r="U53" s="7">
        <f t="shared" si="35"/>
        <v>0.62105263157894741</v>
      </c>
      <c r="V53" s="7">
        <f t="shared" si="36"/>
        <v>0.67683000604960675</v>
      </c>
      <c r="W53" s="7">
        <f t="shared" si="37"/>
        <v>0.65714285714285714</v>
      </c>
      <c r="X53" s="6">
        <f t="shared" si="38"/>
        <v>0.65327695560253696</v>
      </c>
      <c r="Y53" s="6">
        <f t="shared" si="39"/>
        <v>0.88046647230320696</v>
      </c>
      <c r="Z53" s="7">
        <f t="shared" si="40"/>
        <v>0.89954242928452577</v>
      </c>
      <c r="AB53" s="7">
        <f t="shared" si="14"/>
        <v>13.785443422556726</v>
      </c>
      <c r="AC53" s="7">
        <f t="shared" si="41"/>
        <v>0.55141773690226903</v>
      </c>
      <c r="AD53" s="7">
        <f t="shared" si="42"/>
        <v>0.2762591238543981</v>
      </c>
      <c r="AE53" s="7">
        <f t="shared" si="43"/>
        <v>0.94143181028475842</v>
      </c>
    </row>
    <row r="54" spans="1:31" x14ac:dyDescent="0.2">
      <c r="A54" s="7" t="str">
        <f t="shared" si="15"/>
        <v>Grecja</v>
      </c>
      <c r="B54" s="7">
        <f t="shared" si="16"/>
        <v>0.6333333333333333</v>
      </c>
      <c r="C54" s="7">
        <f t="shared" si="17"/>
        <v>0.40502354788069073</v>
      </c>
      <c r="D54" s="7">
        <f t="shared" si="18"/>
        <v>7.6923076923076927E-2</v>
      </c>
      <c r="E54" s="7">
        <f t="shared" si="19"/>
        <v>0.36411609498680741</v>
      </c>
      <c r="F54" s="6">
        <f t="shared" si="20"/>
        <v>0.68115942028985499</v>
      </c>
      <c r="G54" s="6">
        <f t="shared" si="21"/>
        <v>0.60455655004068343</v>
      </c>
      <c r="H54" s="6">
        <f t="shared" si="22"/>
        <v>0.33527131782945729</v>
      </c>
      <c r="I54" s="6">
        <f t="shared" si="23"/>
        <v>0.72580645161290325</v>
      </c>
      <c r="J54" s="6">
        <f t="shared" si="24"/>
        <v>0.44761904761904753</v>
      </c>
      <c r="K54" s="6">
        <f t="shared" si="25"/>
        <v>0.22222222222222213</v>
      </c>
      <c r="L54" s="6">
        <f t="shared" si="26"/>
        <v>0.81557377049180324</v>
      </c>
      <c r="M54" s="6">
        <f t="shared" si="27"/>
        <v>0.86111111111111116</v>
      </c>
      <c r="N54" s="6">
        <f t="shared" si="28"/>
        <v>0.54814814814814816</v>
      </c>
      <c r="O54" s="7">
        <f t="shared" si="29"/>
        <v>0.22153209109730845</v>
      </c>
      <c r="P54" s="7">
        <f t="shared" si="30"/>
        <v>5.5459272097053723E-2</v>
      </c>
      <c r="Q54" s="7">
        <f t="shared" si="31"/>
        <v>0.47486338797814204</v>
      </c>
      <c r="R54" s="7">
        <f t="shared" si="32"/>
        <v>0</v>
      </c>
      <c r="S54" s="7">
        <f t="shared" si="33"/>
        <v>0</v>
      </c>
      <c r="T54" s="7">
        <f t="shared" si="34"/>
        <v>0.7124999999999998</v>
      </c>
      <c r="U54" s="7">
        <f t="shared" si="35"/>
        <v>0.29473684210526313</v>
      </c>
      <c r="V54" s="7">
        <f t="shared" si="36"/>
        <v>0</v>
      </c>
      <c r="W54" s="7">
        <f t="shared" si="37"/>
        <v>0.31428571428571433</v>
      </c>
      <c r="X54" s="6">
        <f t="shared" si="38"/>
        <v>0</v>
      </c>
      <c r="Y54" s="6">
        <f t="shared" si="39"/>
        <v>0.42857142857142849</v>
      </c>
      <c r="Z54" s="7">
        <f t="shared" si="40"/>
        <v>0</v>
      </c>
      <c r="AB54" s="7">
        <f t="shared" si="14"/>
        <v>9.2228128286240505</v>
      </c>
      <c r="AC54" s="7">
        <f t="shared" si="41"/>
        <v>0.36891251314496204</v>
      </c>
      <c r="AD54" s="7">
        <f t="shared" si="42"/>
        <v>9.3753900097091114E-2</v>
      </c>
      <c r="AE54" s="7">
        <f t="shared" si="43"/>
        <v>0.3194931724180074</v>
      </c>
    </row>
    <row r="55" spans="1:31" x14ac:dyDescent="0.2">
      <c r="A55" s="7" t="str">
        <f t="shared" si="15"/>
        <v>Hiszpania</v>
      </c>
      <c r="B55" s="7">
        <f t="shared" si="16"/>
        <v>0.6333333333333333</v>
      </c>
      <c r="C55" s="7">
        <f t="shared" si="17"/>
        <v>0.37048665620094184</v>
      </c>
      <c r="D55" s="7">
        <f t="shared" si="18"/>
        <v>3.8461538461538464E-2</v>
      </c>
      <c r="E55" s="7">
        <f t="shared" si="19"/>
        <v>8.0474934036939311E-2</v>
      </c>
      <c r="F55" s="6">
        <f t="shared" si="20"/>
        <v>0</v>
      </c>
      <c r="G55" s="6">
        <f t="shared" si="21"/>
        <v>0.65744507729861668</v>
      </c>
      <c r="H55" s="6">
        <f t="shared" si="22"/>
        <v>0.27034883720930236</v>
      </c>
      <c r="I55" s="6">
        <f t="shared" si="23"/>
        <v>0.83870967741935487</v>
      </c>
      <c r="J55" s="6">
        <f t="shared" si="24"/>
        <v>0.79999999999999982</v>
      </c>
      <c r="K55" s="6">
        <f t="shared" si="25"/>
        <v>0.71014492753623193</v>
      </c>
      <c r="L55" s="6">
        <f t="shared" si="26"/>
        <v>0.99590163934426224</v>
      </c>
      <c r="M55" s="6">
        <f t="shared" si="27"/>
        <v>0.77777777777777779</v>
      </c>
      <c r="N55" s="6">
        <f t="shared" si="28"/>
        <v>0.5981481481481481</v>
      </c>
      <c r="O55" s="7">
        <f t="shared" si="29"/>
        <v>0.23809523809523808</v>
      </c>
      <c r="P55" s="7">
        <f t="shared" si="30"/>
        <v>0.53682842287694976</v>
      </c>
      <c r="Q55" s="7">
        <f t="shared" si="31"/>
        <v>0.39180327868852455</v>
      </c>
      <c r="R55" s="7">
        <f t="shared" si="32"/>
        <v>0.11717221135029354</v>
      </c>
      <c r="S55" s="7">
        <f t="shared" si="33"/>
        <v>6.0000000000000005E-2</v>
      </c>
      <c r="T55" s="7">
        <f t="shared" si="34"/>
        <v>0</v>
      </c>
      <c r="U55" s="7">
        <f t="shared" si="35"/>
        <v>0.88421052631578945</v>
      </c>
      <c r="V55" s="7">
        <f t="shared" si="36"/>
        <v>0.2158499697519661</v>
      </c>
      <c r="W55" s="7">
        <f t="shared" si="37"/>
        <v>0.54285714285714293</v>
      </c>
      <c r="X55" s="6">
        <f t="shared" si="38"/>
        <v>5.0739957716701874E-2</v>
      </c>
      <c r="Y55" s="6">
        <f t="shared" si="39"/>
        <v>0.64431486880466471</v>
      </c>
      <c r="Z55" s="7">
        <f t="shared" si="40"/>
        <v>0</v>
      </c>
      <c r="AB55" s="7">
        <f t="shared" si="14"/>
        <v>10.453104163223719</v>
      </c>
      <c r="AC55" s="7">
        <f t="shared" si="41"/>
        <v>0.41812416652894874</v>
      </c>
      <c r="AD55" s="7">
        <f t="shared" si="42"/>
        <v>0.14296555348107781</v>
      </c>
      <c r="AE55" s="7">
        <f t="shared" si="43"/>
        <v>0.48719592657866456</v>
      </c>
    </row>
    <row r="56" spans="1:31" x14ac:dyDescent="0.2">
      <c r="A56" s="7" t="str">
        <f t="shared" si="15"/>
        <v>Holandia</v>
      </c>
      <c r="B56" s="7">
        <f t="shared" si="16"/>
        <v>0.16666666666666666</v>
      </c>
      <c r="C56" s="7">
        <f t="shared" si="17"/>
        <v>0.12244897959183673</v>
      </c>
      <c r="D56" s="7">
        <f t="shared" si="18"/>
        <v>1</v>
      </c>
      <c r="E56" s="7">
        <f t="shared" si="19"/>
        <v>2.6385224274406332E-3</v>
      </c>
      <c r="F56" s="6">
        <f t="shared" si="20"/>
        <v>0.50797101449275361</v>
      </c>
      <c r="G56" s="6">
        <f t="shared" si="21"/>
        <v>0.9995931651749389</v>
      </c>
      <c r="H56" s="6">
        <f t="shared" si="22"/>
        <v>0.693798449612403</v>
      </c>
      <c r="I56" s="6">
        <f t="shared" si="23"/>
        <v>0.99539170506912433</v>
      </c>
      <c r="J56" s="6">
        <f t="shared" si="24"/>
        <v>1</v>
      </c>
      <c r="K56" s="6">
        <f t="shared" si="25"/>
        <v>0.26570048309178745</v>
      </c>
      <c r="L56" s="6">
        <f t="shared" si="26"/>
        <v>0.92213114754098358</v>
      </c>
      <c r="M56" s="6">
        <f t="shared" si="27"/>
        <v>0.75</v>
      </c>
      <c r="N56" s="6">
        <f t="shared" si="28"/>
        <v>0.44814814814814813</v>
      </c>
      <c r="O56" s="7">
        <f t="shared" si="29"/>
        <v>3.9337474120082823E-2</v>
      </c>
      <c r="P56" s="7">
        <f t="shared" si="30"/>
        <v>1.7331022530329288E-3</v>
      </c>
      <c r="Q56" s="7">
        <f t="shared" si="31"/>
        <v>0.12513661202185791</v>
      </c>
      <c r="R56" s="7">
        <f t="shared" si="32"/>
        <v>4.032126549249837E-2</v>
      </c>
      <c r="S56" s="7">
        <f t="shared" si="33"/>
        <v>0</v>
      </c>
      <c r="T56" s="7">
        <f t="shared" si="34"/>
        <v>0.7124999999999998</v>
      </c>
      <c r="U56" s="7">
        <f t="shared" si="35"/>
        <v>0.71578947368421053</v>
      </c>
      <c r="V56" s="7">
        <f t="shared" si="36"/>
        <v>0.21451905626134302</v>
      </c>
      <c r="W56" s="7">
        <f t="shared" si="37"/>
        <v>0.48571428571428577</v>
      </c>
      <c r="X56" s="6">
        <f t="shared" si="38"/>
        <v>0.92177589852008446</v>
      </c>
      <c r="Y56" s="6">
        <f t="shared" si="39"/>
        <v>1</v>
      </c>
      <c r="Z56" s="7">
        <f t="shared" si="40"/>
        <v>0</v>
      </c>
      <c r="AB56" s="7">
        <f t="shared" si="14"/>
        <v>12.131315449883481</v>
      </c>
      <c r="AC56" s="7">
        <f t="shared" si="41"/>
        <v>0.4852526179953392</v>
      </c>
      <c r="AD56" s="7">
        <f t="shared" si="42"/>
        <v>0.21009400494746827</v>
      </c>
      <c r="AE56" s="7">
        <f t="shared" si="43"/>
        <v>0.71595528374988437</v>
      </c>
    </row>
    <row r="57" spans="1:31" x14ac:dyDescent="0.2">
      <c r="A57" s="7" t="str">
        <f>A16</f>
        <v>Irlandia</v>
      </c>
      <c r="B57" s="7">
        <f t="shared" si="16"/>
        <v>0.16666666666666666</v>
      </c>
      <c r="C57" s="7">
        <f t="shared" si="17"/>
        <v>0.12401883830455257</v>
      </c>
      <c r="D57" s="7">
        <f t="shared" si="18"/>
        <v>0.17307692307692304</v>
      </c>
      <c r="E57" s="7">
        <f t="shared" si="19"/>
        <v>8.4432717678100261E-2</v>
      </c>
      <c r="F57" s="6">
        <f t="shared" si="20"/>
        <v>2.3913043478260745E-2</v>
      </c>
      <c r="G57" s="6">
        <f t="shared" si="21"/>
        <v>0.95402766476810419</v>
      </c>
      <c r="H57" s="6">
        <f t="shared" si="22"/>
        <v>0.15503875968992248</v>
      </c>
      <c r="I57" s="6">
        <f t="shared" si="23"/>
        <v>0.91474654377880182</v>
      </c>
      <c r="J57" s="6">
        <f t="shared" si="24"/>
        <v>0.64761904761904754</v>
      </c>
      <c r="K57" s="6">
        <f t="shared" si="25"/>
        <v>1</v>
      </c>
      <c r="L57" s="6">
        <f t="shared" si="26"/>
        <v>0.54098360655737709</v>
      </c>
      <c r="M57" s="6">
        <f t="shared" si="27"/>
        <v>0.77777777777777779</v>
      </c>
      <c r="N57" s="6">
        <f t="shared" si="28"/>
        <v>0.38148148148148148</v>
      </c>
      <c r="O57" s="7">
        <f t="shared" si="29"/>
        <v>8.9026915113871619E-2</v>
      </c>
      <c r="P57" s="7">
        <f t="shared" si="30"/>
        <v>5.6759098786828416E-2</v>
      </c>
      <c r="Q57" s="7">
        <f t="shared" si="31"/>
        <v>4.5901639344262286E-2</v>
      </c>
      <c r="R57" s="7">
        <f t="shared" si="32"/>
        <v>1.524787997390737E-2</v>
      </c>
      <c r="S57" s="7">
        <f t="shared" si="33"/>
        <v>0</v>
      </c>
      <c r="T57" s="7">
        <f t="shared" si="34"/>
        <v>0.33333333333333331</v>
      </c>
      <c r="U57" s="7">
        <f t="shared" si="35"/>
        <v>0.64210526315789473</v>
      </c>
      <c r="V57" s="7">
        <f t="shared" si="36"/>
        <v>1.6212946158499698E-2</v>
      </c>
      <c r="W57" s="7">
        <f t="shared" si="37"/>
        <v>5.7142857142857155E-2</v>
      </c>
      <c r="X57" s="6">
        <f t="shared" si="38"/>
        <v>0.51797040169133191</v>
      </c>
      <c r="Y57" s="6">
        <f t="shared" si="39"/>
        <v>0.55393586005830897</v>
      </c>
      <c r="Z57" s="7">
        <f t="shared" si="40"/>
        <v>0</v>
      </c>
      <c r="AB57" s="7">
        <f t="shared" si="14"/>
        <v>8.2714192656381087</v>
      </c>
      <c r="AC57" s="7">
        <f t="shared" si="41"/>
        <v>0.33085677062552432</v>
      </c>
      <c r="AD57" s="7">
        <f t="shared" si="42"/>
        <v>5.5698157577653395E-2</v>
      </c>
      <c r="AE57" s="7">
        <f t="shared" si="43"/>
        <v>0.18980736848167332</v>
      </c>
    </row>
    <row r="58" spans="1:31" x14ac:dyDescent="0.2">
      <c r="A58" s="7" t="str">
        <f t="shared" si="15"/>
        <v>Litwa</v>
      </c>
      <c r="B58" s="7">
        <f t="shared" si="16"/>
        <v>0.13333333333333333</v>
      </c>
      <c r="C58" s="7">
        <f t="shared" si="17"/>
        <v>0.50863422291993732</v>
      </c>
      <c r="D58" s="7">
        <f t="shared" si="18"/>
        <v>0.15384615384615385</v>
      </c>
      <c r="E58" s="7">
        <f t="shared" si="19"/>
        <v>0.11873350923482849</v>
      </c>
      <c r="F58" s="6">
        <f t="shared" si="20"/>
        <v>0.5166666666666665</v>
      </c>
      <c r="G58" s="6">
        <f t="shared" si="21"/>
        <v>0.99918633034987792</v>
      </c>
      <c r="H58" s="6">
        <f t="shared" si="22"/>
        <v>0.20058139534883723</v>
      </c>
      <c r="I58" s="6">
        <f t="shared" si="23"/>
        <v>0.88248847926267282</v>
      </c>
      <c r="J58" s="6">
        <f t="shared" si="24"/>
        <v>0.3428571428571428</v>
      </c>
      <c r="K58" s="6">
        <f t="shared" si="25"/>
        <v>0.79227053140096615</v>
      </c>
      <c r="L58" s="6">
        <f t="shared" si="26"/>
        <v>0.83196721311475408</v>
      </c>
      <c r="M58" s="6">
        <f t="shared" si="27"/>
        <v>0.63888888888888884</v>
      </c>
      <c r="N58" s="6">
        <f t="shared" si="28"/>
        <v>0.64074074074074072</v>
      </c>
      <c r="O58" s="7">
        <f t="shared" si="29"/>
        <v>0.38509316770186325</v>
      </c>
      <c r="P58" s="7">
        <f t="shared" si="30"/>
        <v>4.5927209705372611E-2</v>
      </c>
      <c r="Q58" s="7">
        <f t="shared" si="31"/>
        <v>0.28360655737704915</v>
      </c>
      <c r="R58" s="7">
        <f t="shared" si="32"/>
        <v>1.031474233529028E-2</v>
      </c>
      <c r="S58" s="7">
        <f t="shared" si="33"/>
        <v>9.0000000000000011E-2</v>
      </c>
      <c r="T58" s="7">
        <f t="shared" si="34"/>
        <v>2.9166666666666594E-2</v>
      </c>
      <c r="U58" s="7">
        <f t="shared" si="35"/>
        <v>8.4210526315789472E-2</v>
      </c>
      <c r="V58" s="7">
        <f t="shared" si="36"/>
        <v>2.4198427102238351E-2</v>
      </c>
      <c r="W58" s="7">
        <f t="shared" si="37"/>
        <v>0.34285714285714286</v>
      </c>
      <c r="X58" s="6">
        <f t="shared" si="38"/>
        <v>0.60465116279069764</v>
      </c>
      <c r="Y58" s="6">
        <f t="shared" si="39"/>
        <v>0.48979591836734687</v>
      </c>
      <c r="Z58" s="7">
        <f t="shared" si="40"/>
        <v>5.5948419301164731E-2</v>
      </c>
      <c r="AB58" s="7">
        <f t="shared" si="14"/>
        <v>9.205964548485424</v>
      </c>
      <c r="AC58" s="7">
        <f t="shared" si="41"/>
        <v>0.36823858193941694</v>
      </c>
      <c r="AD58" s="7">
        <f t="shared" si="42"/>
        <v>9.3079968891546017E-2</v>
      </c>
      <c r="AE58" s="7">
        <f t="shared" si="43"/>
        <v>0.31719655949173858</v>
      </c>
    </row>
    <row r="59" spans="1:31" x14ac:dyDescent="0.2">
      <c r="A59" s="7" t="str">
        <f t="shared" si="15"/>
        <v>Luksemburg</v>
      </c>
      <c r="B59" s="7">
        <f t="shared" si="16"/>
        <v>0.33333333333333331</v>
      </c>
      <c r="C59" s="7">
        <f t="shared" si="17"/>
        <v>0.4442700156985871</v>
      </c>
      <c r="D59" s="7">
        <f t="shared" si="18"/>
        <v>9.6153846153846124E-3</v>
      </c>
      <c r="E59" s="7">
        <f t="shared" si="19"/>
        <v>9.2348284960422161E-2</v>
      </c>
      <c r="F59" s="6">
        <f t="shared" si="20"/>
        <v>0.4478260869565216</v>
      </c>
      <c r="G59" s="6">
        <f t="shared" si="21"/>
        <v>0.89137510170870615</v>
      </c>
      <c r="H59" s="6">
        <f t="shared" si="22"/>
        <v>3.391472868217054E-2</v>
      </c>
      <c r="I59" s="6">
        <f t="shared" si="23"/>
        <v>0.97695852534562211</v>
      </c>
      <c r="J59" s="6">
        <f t="shared" si="24"/>
        <v>0.75238095238095237</v>
      </c>
      <c r="K59" s="6">
        <f t="shared" si="25"/>
        <v>0.61352657004830913</v>
      </c>
      <c r="L59" s="6">
        <f t="shared" si="26"/>
        <v>0.52459016393442626</v>
      </c>
      <c r="M59" s="6">
        <f t="shared" si="27"/>
        <v>0.72222222222222221</v>
      </c>
      <c r="N59" s="6">
        <f t="shared" si="28"/>
        <v>0.25740740740740742</v>
      </c>
      <c r="O59" s="7">
        <f t="shared" si="29"/>
        <v>6.2111801242236073E-3</v>
      </c>
      <c r="P59" s="7">
        <f t="shared" si="30"/>
        <v>4.7660311958405534E-3</v>
      </c>
      <c r="Q59" s="7">
        <f t="shared" si="31"/>
        <v>0.1540983606557377</v>
      </c>
      <c r="R59" s="7">
        <f t="shared" si="32"/>
        <v>1</v>
      </c>
      <c r="S59" s="7">
        <f t="shared" si="33"/>
        <v>0</v>
      </c>
      <c r="T59" s="7">
        <f t="shared" si="34"/>
        <v>0.32499999999999996</v>
      </c>
      <c r="U59" s="7">
        <f t="shared" si="35"/>
        <v>0.72631578947368425</v>
      </c>
      <c r="V59" s="7">
        <f t="shared" si="36"/>
        <v>3.2304900181488197E-2</v>
      </c>
      <c r="W59" s="7">
        <f t="shared" si="37"/>
        <v>0.82857142857142851</v>
      </c>
      <c r="X59" s="6">
        <f t="shared" si="38"/>
        <v>0.78858350951374201</v>
      </c>
      <c r="Y59" s="6">
        <f t="shared" si="39"/>
        <v>0.9008746355685131</v>
      </c>
      <c r="Z59" s="7">
        <f t="shared" si="40"/>
        <v>0</v>
      </c>
      <c r="AB59" s="7">
        <f t="shared" si="14"/>
        <v>10.866494612578725</v>
      </c>
      <c r="AC59" s="7">
        <f t="shared" si="41"/>
        <v>0.43465978450314902</v>
      </c>
      <c r="AD59" s="7">
        <f t="shared" si="42"/>
        <v>0.15950117145527809</v>
      </c>
      <c r="AE59" s="7">
        <f t="shared" si="43"/>
        <v>0.54354576417473688</v>
      </c>
    </row>
    <row r="60" spans="1:31" x14ac:dyDescent="0.2">
      <c r="A60" s="7" t="str">
        <f t="shared" si="15"/>
        <v>Łotwa</v>
      </c>
      <c r="B60" s="7">
        <f t="shared" si="16"/>
        <v>0.13333333333333333</v>
      </c>
      <c r="C60" s="7">
        <f t="shared" si="17"/>
        <v>0.77394034536891687</v>
      </c>
      <c r="D60" s="7">
        <f t="shared" si="18"/>
        <v>0.22115384615384612</v>
      </c>
      <c r="E60" s="7">
        <f t="shared" si="19"/>
        <v>1.3192612137203166E-3</v>
      </c>
      <c r="F60" s="6">
        <f t="shared" si="20"/>
        <v>0.41739130434782606</v>
      </c>
      <c r="G60" s="6">
        <f t="shared" si="21"/>
        <v>0.9995931651749389</v>
      </c>
      <c r="H60" s="6">
        <f t="shared" si="22"/>
        <v>0.43217054263565891</v>
      </c>
      <c r="I60" s="6">
        <f t="shared" si="23"/>
        <v>0.99078341013824867</v>
      </c>
      <c r="J60" s="6">
        <f t="shared" si="24"/>
        <v>0</v>
      </c>
      <c r="K60" s="6">
        <f t="shared" si="25"/>
        <v>0.6908212560386473</v>
      </c>
      <c r="L60" s="6">
        <f t="shared" si="26"/>
        <v>0.56557377049180324</v>
      </c>
      <c r="M60" s="6">
        <f t="shared" si="27"/>
        <v>0.80555555555555558</v>
      </c>
      <c r="N60" s="6">
        <f t="shared" si="28"/>
        <v>0.8666666666666667</v>
      </c>
      <c r="O60" s="7">
        <f t="shared" si="29"/>
        <v>0.6811594202898551</v>
      </c>
      <c r="P60" s="7">
        <f t="shared" si="30"/>
        <v>0.11828422876949739</v>
      </c>
      <c r="Q60" s="7">
        <f t="shared" si="31"/>
        <v>0.56338797814207653</v>
      </c>
      <c r="R60" s="7">
        <f t="shared" si="32"/>
        <v>2.5440313111545987E-2</v>
      </c>
      <c r="S60" s="7">
        <f t="shared" si="33"/>
        <v>9.0000000000000011E-2</v>
      </c>
      <c r="T60" s="7">
        <f t="shared" si="34"/>
        <v>0.59166666666666667</v>
      </c>
      <c r="U60" s="7">
        <f t="shared" si="35"/>
        <v>0.25263157894736843</v>
      </c>
      <c r="V60" s="7">
        <f t="shared" si="36"/>
        <v>1.6091954022988506E-2</v>
      </c>
      <c r="W60" s="7">
        <f t="shared" si="37"/>
        <v>0.34285714285714286</v>
      </c>
      <c r="X60" s="6">
        <f t="shared" si="38"/>
        <v>0.56659619450317122</v>
      </c>
      <c r="Y60" s="6">
        <f t="shared" si="39"/>
        <v>0.38192419825072871</v>
      </c>
      <c r="Z60" s="7">
        <f t="shared" si="40"/>
        <v>3.930948419301164E-2</v>
      </c>
      <c r="AB60" s="7">
        <f t="shared" si="14"/>
        <v>10.567651616873217</v>
      </c>
      <c r="AC60" s="7">
        <f t="shared" si="41"/>
        <v>0.42270606467492866</v>
      </c>
      <c r="AD60" s="7">
        <f t="shared" si="42"/>
        <v>0.14754745162705774</v>
      </c>
      <c r="AE60" s="7">
        <f t="shared" si="43"/>
        <v>0.50281005220799113</v>
      </c>
    </row>
    <row r="61" spans="1:31" x14ac:dyDescent="0.2">
      <c r="A61" s="7" t="str">
        <f t="shared" si="15"/>
        <v>Malta</v>
      </c>
      <c r="B61" s="7">
        <f t="shared" si="16"/>
        <v>0.16666666666666666</v>
      </c>
      <c r="C61" s="7">
        <f t="shared" si="17"/>
        <v>0</v>
      </c>
      <c r="D61" s="7">
        <f t="shared" si="18"/>
        <v>8.6538461538461522E-2</v>
      </c>
      <c r="E61" s="7">
        <f t="shared" si="19"/>
        <v>0</v>
      </c>
      <c r="F61" s="6">
        <f t="shared" si="20"/>
        <v>0.67173913043478251</v>
      </c>
      <c r="G61" s="6">
        <f t="shared" si="21"/>
        <v>0.48169243287225383</v>
      </c>
      <c r="H61" s="6">
        <f t="shared" si="22"/>
        <v>0</v>
      </c>
      <c r="I61" s="6">
        <f t="shared" si="23"/>
        <v>0.61751152073732718</v>
      </c>
      <c r="J61" s="6">
        <f t="shared" si="24"/>
        <v>0.84761904761904749</v>
      </c>
      <c r="K61" s="6">
        <f t="shared" si="25"/>
        <v>0</v>
      </c>
      <c r="L61" s="6">
        <f t="shared" si="26"/>
        <v>0.93442622950819665</v>
      </c>
      <c r="M61" s="6">
        <f t="shared" si="27"/>
        <v>8.3333333333333329E-2</v>
      </c>
      <c r="N61" s="6">
        <f t="shared" si="28"/>
        <v>0.37222222222222223</v>
      </c>
      <c r="O61" s="7">
        <f t="shared" si="29"/>
        <v>0</v>
      </c>
      <c r="P61" s="7">
        <f t="shared" si="30"/>
        <v>0</v>
      </c>
      <c r="Q61" s="7">
        <f t="shared" si="31"/>
        <v>0</v>
      </c>
      <c r="R61" s="7">
        <f t="shared" si="32"/>
        <v>8.7043378995433796E-2</v>
      </c>
      <c r="S61" s="7">
        <f t="shared" si="33"/>
        <v>0</v>
      </c>
      <c r="T61" s="7">
        <f t="shared" si="34"/>
        <v>0.54166666666666663</v>
      </c>
      <c r="U61" s="7">
        <f t="shared" si="35"/>
        <v>0.36842105263157893</v>
      </c>
      <c r="V61" s="7">
        <f t="shared" si="36"/>
        <v>0</v>
      </c>
      <c r="W61" s="7">
        <f t="shared" si="37"/>
        <v>0</v>
      </c>
      <c r="X61" s="6">
        <f t="shared" si="38"/>
        <v>0.85623678646934465</v>
      </c>
      <c r="Y61" s="6">
        <f t="shared" si="39"/>
        <v>0.76384839650145764</v>
      </c>
      <c r="Z61" s="7">
        <f t="shared" si="40"/>
        <v>0</v>
      </c>
      <c r="AB61" s="7">
        <f t="shared" si="14"/>
        <v>6.8789653261967736</v>
      </c>
      <c r="AC61" s="7">
        <f t="shared" si="41"/>
        <v>0.27515861304787093</v>
      </c>
      <c r="AD61" s="7">
        <f t="shared" si="42"/>
        <v>0</v>
      </c>
      <c r="AE61" s="7">
        <f t="shared" si="43"/>
        <v>0</v>
      </c>
    </row>
    <row r="62" spans="1:31" x14ac:dyDescent="0.2">
      <c r="A62" s="7" t="str">
        <f t="shared" si="15"/>
        <v>Niemcy</v>
      </c>
      <c r="B62" s="7">
        <f t="shared" si="16"/>
        <v>0.23333333333333334</v>
      </c>
      <c r="C62" s="7">
        <f t="shared" si="17"/>
        <v>0.44740973312401877</v>
      </c>
      <c r="D62" s="7">
        <f t="shared" si="18"/>
        <v>0.125</v>
      </c>
      <c r="E62" s="7">
        <f t="shared" si="19"/>
        <v>0.66358839050131924</v>
      </c>
      <c r="F62" s="6">
        <f t="shared" si="20"/>
        <v>0.5384057971014492</v>
      </c>
      <c r="G62" s="6">
        <f t="shared" si="21"/>
        <v>0.95036615134255498</v>
      </c>
      <c r="H62" s="6">
        <f t="shared" si="22"/>
        <v>0.38275193798449614</v>
      </c>
      <c r="I62" s="6">
        <f t="shared" si="23"/>
        <v>0.93317972350230405</v>
      </c>
      <c r="J62" s="6">
        <f t="shared" si="24"/>
        <v>0.89523809523809506</v>
      </c>
      <c r="K62" s="6">
        <f t="shared" si="25"/>
        <v>0.17391304347826078</v>
      </c>
      <c r="L62" s="6">
        <f t="shared" si="26"/>
        <v>0.68442622950819676</v>
      </c>
      <c r="M62" s="6">
        <f t="shared" si="27"/>
        <v>0.91666666666666663</v>
      </c>
      <c r="N62" s="6">
        <f t="shared" si="28"/>
        <v>0.31851851851851853</v>
      </c>
      <c r="O62" s="7">
        <f t="shared" si="29"/>
        <v>0.19254658385093168</v>
      </c>
      <c r="P62" s="7">
        <f t="shared" si="30"/>
        <v>0.1347487001733102</v>
      </c>
      <c r="Q62" s="7">
        <f t="shared" si="31"/>
        <v>0.29726775956284152</v>
      </c>
      <c r="R62" s="7">
        <f t="shared" si="32"/>
        <v>0.29305283757338552</v>
      </c>
      <c r="S62" s="7">
        <f t="shared" si="33"/>
        <v>0</v>
      </c>
      <c r="T62" s="7">
        <f t="shared" si="34"/>
        <v>0.22499999999999989</v>
      </c>
      <c r="U62" s="7">
        <f t="shared" si="35"/>
        <v>0.90526315789473688</v>
      </c>
      <c r="V62" s="7">
        <f t="shared" si="36"/>
        <v>1</v>
      </c>
      <c r="W62" s="7">
        <f t="shared" si="37"/>
        <v>1</v>
      </c>
      <c r="X62" s="6">
        <f t="shared" si="38"/>
        <v>1</v>
      </c>
      <c r="Y62" s="6">
        <f t="shared" si="39"/>
        <v>0.86588921282798825</v>
      </c>
      <c r="Z62" s="7">
        <f t="shared" si="40"/>
        <v>1</v>
      </c>
      <c r="AB62" s="7">
        <f t="shared" si="14"/>
        <v>14.176565872182408</v>
      </c>
      <c r="AC62" s="7">
        <f t="shared" si="41"/>
        <v>0.56706263488729636</v>
      </c>
      <c r="AD62" s="7">
        <f t="shared" si="42"/>
        <v>0.29190402183942543</v>
      </c>
      <c r="AE62" s="7">
        <f t="shared" si="43"/>
        <v>0.99474626530173493</v>
      </c>
    </row>
    <row r="63" spans="1:31" x14ac:dyDescent="0.2">
      <c r="A63" s="7" t="str">
        <f t="shared" si="15"/>
        <v>Polska</v>
      </c>
      <c r="B63" s="7">
        <f t="shared" si="16"/>
        <v>0.4</v>
      </c>
      <c r="C63" s="7">
        <f t="shared" si="17"/>
        <v>0.46624803767660905</v>
      </c>
      <c r="D63" s="7">
        <f t="shared" si="18"/>
        <v>0.11538461538461538</v>
      </c>
      <c r="E63" s="7">
        <f t="shared" si="19"/>
        <v>0</v>
      </c>
      <c r="F63" s="6">
        <f t="shared" si="20"/>
        <v>0.56594202898550716</v>
      </c>
      <c r="G63" s="6">
        <f t="shared" si="21"/>
        <v>0.95606183889340934</v>
      </c>
      <c r="H63" s="6">
        <f t="shared" si="22"/>
        <v>0.68217054263565891</v>
      </c>
      <c r="I63" s="6">
        <f t="shared" si="23"/>
        <v>0.55990783410138256</v>
      </c>
      <c r="J63" s="6">
        <f t="shared" si="24"/>
        <v>0.54285714285714282</v>
      </c>
      <c r="K63" s="6">
        <f t="shared" si="25"/>
        <v>0.74879227053140096</v>
      </c>
      <c r="L63" s="6">
        <f t="shared" si="26"/>
        <v>0.60655737704918034</v>
      </c>
      <c r="M63" s="6">
        <f t="shared" si="27"/>
        <v>0.75</v>
      </c>
      <c r="N63" s="6">
        <f t="shared" si="28"/>
        <v>0.87777777777777777</v>
      </c>
      <c r="O63" s="7">
        <f t="shared" si="29"/>
        <v>0.16770186335403728</v>
      </c>
      <c r="P63" s="7">
        <f t="shared" si="30"/>
        <v>0.2422010398613518</v>
      </c>
      <c r="Q63" s="7">
        <f t="shared" si="31"/>
        <v>0.22896174863387975</v>
      </c>
      <c r="R63" s="7">
        <f t="shared" si="32"/>
        <v>0.25444390084801044</v>
      </c>
      <c r="S63" s="7">
        <f t="shared" si="33"/>
        <v>0.78</v>
      </c>
      <c r="T63" s="7">
        <f t="shared" si="34"/>
        <v>0.42499999999999988</v>
      </c>
      <c r="U63" s="7">
        <f t="shared" si="35"/>
        <v>0</v>
      </c>
      <c r="V63" s="7">
        <f t="shared" si="36"/>
        <v>0.65117967332123405</v>
      </c>
      <c r="W63" s="7">
        <f t="shared" si="37"/>
        <v>0.54285714285714293</v>
      </c>
      <c r="X63" s="6">
        <f t="shared" si="38"/>
        <v>0.60887949260042284</v>
      </c>
      <c r="Y63" s="6">
        <f t="shared" si="39"/>
        <v>0.65889212827988342</v>
      </c>
      <c r="Z63" s="7">
        <f t="shared" si="40"/>
        <v>0</v>
      </c>
      <c r="AB63" s="7">
        <f t="shared" si="14"/>
        <v>11.831816455648646</v>
      </c>
      <c r="AC63" s="7">
        <f t="shared" si="41"/>
        <v>0.47327265822594583</v>
      </c>
      <c r="AD63" s="7">
        <f t="shared" si="42"/>
        <v>0.1981140451780749</v>
      </c>
      <c r="AE63" s="7">
        <f t="shared" si="43"/>
        <v>0.67513015169457968</v>
      </c>
    </row>
    <row r="64" spans="1:31" x14ac:dyDescent="0.2">
      <c r="A64" s="7" t="str">
        <f t="shared" si="15"/>
        <v>Portugalia</v>
      </c>
      <c r="B64" s="7">
        <f t="shared" si="16"/>
        <v>0.43333333333333335</v>
      </c>
      <c r="C64" s="7">
        <f t="shared" si="17"/>
        <v>0.42700156985871268</v>
      </c>
      <c r="D64" s="7">
        <f t="shared" si="18"/>
        <v>6.7307692307692304E-2</v>
      </c>
      <c r="E64" s="7">
        <f t="shared" si="19"/>
        <v>0.23746701846965698</v>
      </c>
      <c r="F64" s="6">
        <f t="shared" si="20"/>
        <v>0.56594202898550716</v>
      </c>
      <c r="G64" s="6">
        <f t="shared" si="21"/>
        <v>0.83279088689991865</v>
      </c>
      <c r="H64" s="6">
        <f t="shared" si="22"/>
        <v>0.21124031007751934</v>
      </c>
      <c r="I64" s="6">
        <f t="shared" si="23"/>
        <v>0.91013824884792616</v>
      </c>
      <c r="J64" s="6">
        <f t="shared" si="24"/>
        <v>0.59047619047619038</v>
      </c>
      <c r="K64" s="6">
        <f t="shared" si="25"/>
        <v>0.28502415458937191</v>
      </c>
      <c r="L64" s="6">
        <f t="shared" si="26"/>
        <v>0.70491803278688525</v>
      </c>
      <c r="M64" s="6">
        <f t="shared" si="27"/>
        <v>0.69444444444444442</v>
      </c>
      <c r="N64" s="6">
        <f t="shared" si="28"/>
        <v>0.62592592592592589</v>
      </c>
      <c r="O64" s="7">
        <f t="shared" si="29"/>
        <v>0.45134575569358176</v>
      </c>
      <c r="P64" s="7">
        <f t="shared" si="30"/>
        <v>0.34618717504332758</v>
      </c>
      <c r="Q64" s="7">
        <f t="shared" si="31"/>
        <v>0.28196721311475409</v>
      </c>
      <c r="R64" s="7">
        <f t="shared" si="32"/>
        <v>0.23222439660795824</v>
      </c>
      <c r="S64" s="7">
        <f t="shared" si="33"/>
        <v>1.9999999999999993E-2</v>
      </c>
      <c r="T64" s="7">
        <f t="shared" si="34"/>
        <v>0.24583333333333332</v>
      </c>
      <c r="U64" s="7">
        <f t="shared" si="35"/>
        <v>0.49473684210526314</v>
      </c>
      <c r="V64" s="7">
        <f t="shared" si="36"/>
        <v>3.4603750756200841E-2</v>
      </c>
      <c r="W64" s="7">
        <f t="shared" si="37"/>
        <v>2.8571428571428598E-2</v>
      </c>
      <c r="X64" s="6">
        <f t="shared" si="38"/>
        <v>0.36575052854122619</v>
      </c>
      <c r="Y64" s="6">
        <f t="shared" si="39"/>
        <v>0.69970845481049559</v>
      </c>
      <c r="Z64" s="7">
        <f t="shared" si="40"/>
        <v>0</v>
      </c>
      <c r="AB64" s="7">
        <f t="shared" si="14"/>
        <v>9.7869387155806553</v>
      </c>
      <c r="AC64" s="7">
        <f t="shared" si="41"/>
        <v>0.3914775486232262</v>
      </c>
      <c r="AD64" s="7">
        <f t="shared" si="42"/>
        <v>0.11631893557535528</v>
      </c>
      <c r="AE64" s="7">
        <f t="shared" si="43"/>
        <v>0.39638997098542178</v>
      </c>
    </row>
    <row r="65" spans="1:31" x14ac:dyDescent="0.2">
      <c r="A65" s="7" t="str">
        <f t="shared" si="15"/>
        <v>Rumunia</v>
      </c>
      <c r="B65" s="7">
        <f t="shared" si="16"/>
        <v>0.5</v>
      </c>
      <c r="C65" s="7">
        <f t="shared" si="17"/>
        <v>0.42700156985871268</v>
      </c>
      <c r="D65" s="7">
        <f t="shared" si="18"/>
        <v>0.11538461538461538</v>
      </c>
      <c r="E65" s="7">
        <f t="shared" si="19"/>
        <v>0.25857519788918204</v>
      </c>
      <c r="F65" s="6">
        <f t="shared" si="20"/>
        <v>1</v>
      </c>
      <c r="G65" s="6">
        <f t="shared" si="21"/>
        <v>0.68836452400325465</v>
      </c>
      <c r="H65" s="6">
        <f t="shared" si="22"/>
        <v>0.75872093023255804</v>
      </c>
      <c r="I65" s="6">
        <f t="shared" si="23"/>
        <v>0.74654377880184331</v>
      </c>
      <c r="J65" s="6">
        <f t="shared" si="24"/>
        <v>0.39999999999999991</v>
      </c>
      <c r="K65" s="6">
        <f t="shared" si="25"/>
        <v>0.15942028985507251</v>
      </c>
      <c r="L65" s="6">
        <f t="shared" si="26"/>
        <v>0.46311475409836067</v>
      </c>
      <c r="M65" s="6">
        <f t="shared" si="27"/>
        <v>0.80555555555555558</v>
      </c>
      <c r="N65" s="6">
        <f t="shared" si="28"/>
        <v>1</v>
      </c>
      <c r="O65" s="7">
        <f t="shared" si="29"/>
        <v>0.41407867494824013</v>
      </c>
      <c r="P65" s="7">
        <f t="shared" si="30"/>
        <v>0.11871750433275562</v>
      </c>
      <c r="Q65" s="7">
        <f t="shared" si="31"/>
        <v>9.7267759562841533E-2</v>
      </c>
      <c r="R65" s="7">
        <f t="shared" si="32"/>
        <v>2.217873450750163E-2</v>
      </c>
      <c r="S65" s="7">
        <f t="shared" si="33"/>
        <v>0.99</v>
      </c>
      <c r="T65" s="7">
        <f t="shared" si="34"/>
        <v>0.1666666666666666</v>
      </c>
      <c r="U65" s="7">
        <f t="shared" si="35"/>
        <v>0.31578947368421051</v>
      </c>
      <c r="V65" s="7">
        <f t="shared" si="36"/>
        <v>6.0375075620084692E-2</v>
      </c>
      <c r="W65" s="7">
        <f t="shared" si="37"/>
        <v>0.40000000000000008</v>
      </c>
      <c r="X65" s="6">
        <f t="shared" si="38"/>
        <v>0.69133192389006337</v>
      </c>
      <c r="Y65" s="6">
        <f t="shared" si="39"/>
        <v>0.17784256559766748</v>
      </c>
      <c r="Z65" s="7">
        <f t="shared" si="40"/>
        <v>0.41035773710482526</v>
      </c>
      <c r="AB65" s="7">
        <f t="shared" si="14"/>
        <v>11.18728733159401</v>
      </c>
      <c r="AC65" s="7">
        <f t="shared" si="41"/>
        <v>0.44749149326376042</v>
      </c>
      <c r="AD65" s="7">
        <f t="shared" si="42"/>
        <v>0.17233288021588949</v>
      </c>
      <c r="AE65" s="7">
        <f t="shared" si="43"/>
        <v>0.58727347401108609</v>
      </c>
    </row>
    <row r="66" spans="1:31" x14ac:dyDescent="0.2">
      <c r="A66" s="7" t="str">
        <f>A25</f>
        <v>Słowacja</v>
      </c>
      <c r="B66" s="7">
        <f t="shared" si="16"/>
        <v>0.73333333333333328</v>
      </c>
      <c r="C66" s="7">
        <f t="shared" si="17"/>
        <v>0.62323390894819464</v>
      </c>
      <c r="D66" s="7">
        <f t="shared" si="18"/>
        <v>5.7692307692307696E-2</v>
      </c>
      <c r="E66" s="7">
        <f t="shared" si="19"/>
        <v>0</v>
      </c>
      <c r="F66" s="6">
        <f t="shared" si="20"/>
        <v>0.41739130434782606</v>
      </c>
      <c r="G66" s="6">
        <f t="shared" si="21"/>
        <v>0.81692432872253862</v>
      </c>
      <c r="H66" s="6">
        <f t="shared" si="22"/>
        <v>0.39534883720930231</v>
      </c>
      <c r="I66" s="6">
        <f t="shared" si="23"/>
        <v>0.77880184331797231</v>
      </c>
      <c r="J66" s="6">
        <f t="shared" si="24"/>
        <v>0.51428571428571423</v>
      </c>
      <c r="K66" s="6">
        <f t="shared" si="25"/>
        <v>0.66183574879227047</v>
      </c>
      <c r="L66" s="6">
        <f t="shared" si="26"/>
        <v>0.86885245901639352</v>
      </c>
      <c r="M66" s="6">
        <f t="shared" si="27"/>
        <v>0.91666666666666663</v>
      </c>
      <c r="N66" s="6">
        <f t="shared" si="28"/>
        <v>0.89814814814814814</v>
      </c>
      <c r="O66" s="7">
        <f t="shared" si="29"/>
        <v>0.15734989648033126</v>
      </c>
      <c r="P66" s="7">
        <f t="shared" si="30"/>
        <v>0.16897746967071056</v>
      </c>
      <c r="Q66" s="7">
        <f t="shared" si="31"/>
        <v>0.44863387978142072</v>
      </c>
      <c r="R66" s="7">
        <f t="shared" si="32"/>
        <v>1.8590998043052837E-2</v>
      </c>
      <c r="S66" s="7">
        <f t="shared" si="33"/>
        <v>0.37000000000000005</v>
      </c>
      <c r="T66" s="7">
        <f t="shared" si="34"/>
        <v>6.2499999999999951E-2</v>
      </c>
      <c r="U66" s="7">
        <f t="shared" si="35"/>
        <v>9.4736842105263161E-2</v>
      </c>
      <c r="V66" s="7">
        <f t="shared" si="36"/>
        <v>1.6091954022988506E-2</v>
      </c>
      <c r="W66" s="7">
        <f t="shared" si="37"/>
        <v>0.40000000000000008</v>
      </c>
      <c r="X66" s="6">
        <f t="shared" si="38"/>
        <v>0.45031712473572938</v>
      </c>
      <c r="Y66" s="6">
        <f t="shared" si="39"/>
        <v>0.83965014577259478</v>
      </c>
      <c r="Z66" s="7">
        <f t="shared" si="40"/>
        <v>0</v>
      </c>
      <c r="AB66" s="7">
        <f t="shared" si="14"/>
        <v>10.709362911092757</v>
      </c>
      <c r="AC66" s="7">
        <f t="shared" si="41"/>
        <v>0.42837451644371027</v>
      </c>
      <c r="AD66" s="7">
        <f t="shared" si="42"/>
        <v>0.15321590339583935</v>
      </c>
      <c r="AE66" s="7">
        <f t="shared" si="43"/>
        <v>0.52212691941491274</v>
      </c>
    </row>
    <row r="67" spans="1:31" x14ac:dyDescent="0.2">
      <c r="A67" s="7" t="str">
        <f t="shared" si="15"/>
        <v>Słowenia</v>
      </c>
      <c r="B67" s="7">
        <f t="shared" si="16"/>
        <v>1</v>
      </c>
      <c r="C67" s="7">
        <f t="shared" si="17"/>
        <v>0.87441130298273151</v>
      </c>
      <c r="D67" s="7">
        <f t="shared" si="18"/>
        <v>0</v>
      </c>
      <c r="E67" s="7">
        <f t="shared" si="19"/>
        <v>1.3192612137203166E-3</v>
      </c>
      <c r="F67" s="6">
        <f t="shared" si="20"/>
        <v>0.21594202898550713</v>
      </c>
      <c r="G67" s="6">
        <f t="shared" si="21"/>
        <v>0.22945484133441812</v>
      </c>
      <c r="H67" s="6">
        <f t="shared" si="22"/>
        <v>0.48255813953488369</v>
      </c>
      <c r="I67" s="6">
        <f t="shared" si="23"/>
        <v>0.91935483870967738</v>
      </c>
      <c r="J67" s="6">
        <f t="shared" si="24"/>
        <v>0.48571428571428565</v>
      </c>
      <c r="K67" s="6">
        <f t="shared" si="25"/>
        <v>0.76811594202898548</v>
      </c>
      <c r="L67" s="6">
        <f t="shared" si="26"/>
        <v>0.84426229508196715</v>
      </c>
      <c r="M67" s="6">
        <f t="shared" si="27"/>
        <v>0.72222222222222221</v>
      </c>
      <c r="N67" s="6">
        <f t="shared" si="28"/>
        <v>0.7944444444444444</v>
      </c>
      <c r="O67" s="7">
        <f t="shared" si="29"/>
        <v>0.37267080745341613</v>
      </c>
      <c r="P67" s="7">
        <f t="shared" si="30"/>
        <v>2.9029462738301558E-2</v>
      </c>
      <c r="Q67" s="7">
        <f t="shared" si="31"/>
        <v>0.38251366120218577</v>
      </c>
      <c r="R67" s="7">
        <f t="shared" si="32"/>
        <v>0.14750489236790607</v>
      </c>
      <c r="S67" s="7">
        <f t="shared" si="33"/>
        <v>1</v>
      </c>
      <c r="T67" s="7">
        <f t="shared" si="34"/>
        <v>0.95</v>
      </c>
      <c r="U67" s="7">
        <f t="shared" si="35"/>
        <v>0.67368421052631577</v>
      </c>
      <c r="V67" s="7">
        <f t="shared" si="36"/>
        <v>0</v>
      </c>
      <c r="W67" s="7">
        <f t="shared" si="37"/>
        <v>0.80000000000000016</v>
      </c>
      <c r="X67" s="6">
        <f t="shared" si="38"/>
        <v>0.73361522198731499</v>
      </c>
      <c r="Y67" s="6">
        <f t="shared" si="39"/>
        <v>0.86588921282798825</v>
      </c>
      <c r="Z67" s="7">
        <f t="shared" si="40"/>
        <v>0</v>
      </c>
      <c r="AB67" s="7">
        <f t="shared" si="14"/>
        <v>13.292707071356272</v>
      </c>
      <c r="AC67" s="7">
        <f t="shared" si="41"/>
        <v>0.53170828285425087</v>
      </c>
      <c r="AD67" s="7">
        <f t="shared" si="42"/>
        <v>0.25654966980637994</v>
      </c>
      <c r="AE67" s="7">
        <f t="shared" si="43"/>
        <v>0.87426622043828717</v>
      </c>
    </row>
    <row r="68" spans="1:31" x14ac:dyDescent="0.2">
      <c r="A68" s="7" t="str">
        <f t="shared" si="15"/>
        <v>Szwecja</v>
      </c>
      <c r="B68" s="7">
        <f t="shared" si="16"/>
        <v>0.2</v>
      </c>
      <c r="C68" s="7">
        <f t="shared" si="17"/>
        <v>0.94819466248037676</v>
      </c>
      <c r="D68" s="7">
        <f t="shared" si="18"/>
        <v>0.81730769230769229</v>
      </c>
      <c r="E68" s="7">
        <f t="shared" si="19"/>
        <v>0.18205804749340371</v>
      </c>
      <c r="F68" s="6">
        <f t="shared" si="20"/>
        <v>0.68405797101449273</v>
      </c>
      <c r="G68" s="6">
        <f t="shared" si="21"/>
        <v>0.97274206672091124</v>
      </c>
      <c r="H68" s="6">
        <f t="shared" si="22"/>
        <v>0.693798449612403</v>
      </c>
      <c r="I68" s="6">
        <f t="shared" si="23"/>
        <v>0.97926267281105983</v>
      </c>
      <c r="J68" s="6">
        <f t="shared" si="24"/>
        <v>0.75238095238095237</v>
      </c>
      <c r="K68" s="6">
        <f t="shared" si="25"/>
        <v>0.76811594202898548</v>
      </c>
      <c r="L68" s="6">
        <f t="shared" si="26"/>
        <v>0.44672131147540989</v>
      </c>
      <c r="M68" s="6">
        <f t="shared" si="27"/>
        <v>0.83333333333333337</v>
      </c>
      <c r="N68" s="6">
        <f t="shared" si="28"/>
        <v>0.63148148148148153</v>
      </c>
      <c r="O68" s="7">
        <f t="shared" si="29"/>
        <v>1</v>
      </c>
      <c r="P68" s="7">
        <f t="shared" si="30"/>
        <v>4.1161178509532062E-2</v>
      </c>
      <c r="Q68" s="7">
        <f t="shared" si="31"/>
        <v>0.8437158469945355</v>
      </c>
      <c r="R68" s="7">
        <f t="shared" si="32"/>
        <v>2.1811806914546639E-2</v>
      </c>
      <c r="S68" s="7">
        <f t="shared" si="33"/>
        <v>0.21000000000000002</v>
      </c>
      <c r="T68" s="7">
        <f t="shared" si="34"/>
        <v>0.34583333333333321</v>
      </c>
      <c r="U68" s="7">
        <f t="shared" si="35"/>
        <v>0.91578947368421049</v>
      </c>
      <c r="V68" s="7">
        <f t="shared" si="36"/>
        <v>5.2268602540834846E-2</v>
      </c>
      <c r="W68" s="7">
        <f t="shared" si="37"/>
        <v>0.28571428571428575</v>
      </c>
      <c r="X68" s="6">
        <f t="shared" si="38"/>
        <v>0.66807610993657507</v>
      </c>
      <c r="Y68" s="6">
        <f t="shared" si="39"/>
        <v>0.92128279883381925</v>
      </c>
      <c r="Z68" s="7">
        <f t="shared" si="40"/>
        <v>0</v>
      </c>
      <c r="AB68" s="7">
        <f t="shared" si="14"/>
        <v>14.215108019602177</v>
      </c>
      <c r="AC68" s="7">
        <f t="shared" si="41"/>
        <v>0.56860432078408707</v>
      </c>
      <c r="AD68" s="7">
        <f t="shared" si="42"/>
        <v>0.29344570773621614</v>
      </c>
      <c r="AE68" s="7">
        <f t="shared" si="43"/>
        <v>1</v>
      </c>
    </row>
    <row r="69" spans="1:31" x14ac:dyDescent="0.2">
      <c r="A69" s="7" t="str">
        <f t="shared" si="15"/>
        <v>Węgry</v>
      </c>
      <c r="B69" s="7">
        <f t="shared" si="16"/>
        <v>0.43333333333333335</v>
      </c>
      <c r="C69" s="7">
        <f t="shared" si="17"/>
        <v>0.29513343799058084</v>
      </c>
      <c r="D69" s="7">
        <f t="shared" si="18"/>
        <v>0.14423076923076922</v>
      </c>
      <c r="E69" s="7">
        <f t="shared" si="19"/>
        <v>0.82585751978891819</v>
      </c>
      <c r="F69" s="6">
        <f t="shared" si="20"/>
        <v>0.20362318840579707</v>
      </c>
      <c r="G69" s="6">
        <f t="shared" si="21"/>
        <v>0.90358014646053697</v>
      </c>
      <c r="H69" s="6">
        <f t="shared" si="22"/>
        <v>0.49709302325581389</v>
      </c>
      <c r="I69" s="6">
        <f t="shared" si="23"/>
        <v>0.96774193548387089</v>
      </c>
      <c r="J69" s="6">
        <f t="shared" si="24"/>
        <v>0.43809523809523804</v>
      </c>
      <c r="K69" s="6">
        <f t="shared" si="25"/>
        <v>0.94685990338164261</v>
      </c>
      <c r="L69" s="6">
        <f t="shared" si="26"/>
        <v>1</v>
      </c>
      <c r="M69" s="6">
        <f t="shared" si="27"/>
        <v>0.83333333333333337</v>
      </c>
      <c r="N69" s="6">
        <f t="shared" si="28"/>
        <v>0.72037037037037033</v>
      </c>
      <c r="O69" s="7">
        <f t="shared" si="29"/>
        <v>0.26293995859213248</v>
      </c>
      <c r="P69" s="7">
        <f t="shared" si="30"/>
        <v>0.36785095320623917</v>
      </c>
      <c r="Q69" s="7">
        <f t="shared" si="31"/>
        <v>0.11639344262295083</v>
      </c>
      <c r="R69" s="7">
        <f t="shared" si="32"/>
        <v>0.53493966079582522</v>
      </c>
      <c r="S69" s="7">
        <f t="shared" si="33"/>
        <v>0.54</v>
      </c>
      <c r="T69" s="7">
        <f t="shared" si="34"/>
        <v>0.43333333333333318</v>
      </c>
      <c r="U69" s="7">
        <f t="shared" si="35"/>
        <v>0.30526315789473685</v>
      </c>
      <c r="V69" s="7">
        <f t="shared" si="36"/>
        <v>3.0248033877797943E-2</v>
      </c>
      <c r="W69" s="7">
        <f t="shared" si="37"/>
        <v>0.34285714285714286</v>
      </c>
      <c r="X69" s="6">
        <f t="shared" si="38"/>
        <v>0.57293868921775892</v>
      </c>
      <c r="Y69" s="6">
        <f t="shared" si="39"/>
        <v>0.46064139941690957</v>
      </c>
      <c r="Z69" s="7">
        <f t="shared" si="40"/>
        <v>0</v>
      </c>
      <c r="AB69" s="7">
        <f t="shared" si="14"/>
        <v>12.176657970945032</v>
      </c>
      <c r="AC69" s="7">
        <f t="shared" si="41"/>
        <v>0.48706631883780127</v>
      </c>
      <c r="AD69" s="7">
        <f t="shared" si="42"/>
        <v>0.21190770578993035</v>
      </c>
      <c r="AE69" s="7">
        <f t="shared" si="43"/>
        <v>0.72213598700996562</v>
      </c>
    </row>
    <row r="70" spans="1:31" x14ac:dyDescent="0.2">
      <c r="A70" s="7" t="str">
        <f t="shared" si="15"/>
        <v>Wielka Brytania</v>
      </c>
      <c r="B70" s="7">
        <f t="shared" si="16"/>
        <v>3.3333333333333333E-2</v>
      </c>
      <c r="C70" s="7">
        <f t="shared" si="17"/>
        <v>0.1350078492935636</v>
      </c>
      <c r="D70" s="7">
        <f t="shared" si="18"/>
        <v>0.10576923076923077</v>
      </c>
      <c r="E70" s="7">
        <f t="shared" si="19"/>
        <v>0</v>
      </c>
      <c r="F70" s="6">
        <f t="shared" si="20"/>
        <v>0.294927536231884</v>
      </c>
      <c r="G70" s="6">
        <f t="shared" si="21"/>
        <v>0.86777868185516682</v>
      </c>
      <c r="H70" s="6">
        <f t="shared" si="22"/>
        <v>0.56298449612403101</v>
      </c>
      <c r="I70" s="6">
        <f t="shared" si="23"/>
        <v>0.88248847926267282</v>
      </c>
      <c r="J70" s="6">
        <f t="shared" si="24"/>
        <v>0.94285714285714273</v>
      </c>
      <c r="K70" s="6">
        <f t="shared" si="25"/>
        <v>0.55555555555555558</v>
      </c>
      <c r="L70" s="6">
        <f t="shared" si="26"/>
        <v>0.99590163934426224</v>
      </c>
      <c r="M70" s="6">
        <f t="shared" si="27"/>
        <v>1</v>
      </c>
      <c r="N70" s="6">
        <f t="shared" si="28"/>
        <v>0.58148148148148149</v>
      </c>
      <c r="O70" s="7">
        <f t="shared" si="29"/>
        <v>3.7267080745341609E-2</v>
      </c>
      <c r="P70" s="7">
        <f t="shared" si="30"/>
        <v>0.47920277296360486</v>
      </c>
      <c r="Q70" s="7">
        <f t="shared" si="31"/>
        <v>0.16885245901639345</v>
      </c>
      <c r="R70" s="7">
        <f t="shared" si="32"/>
        <v>0.17563600782778865</v>
      </c>
      <c r="S70" s="7">
        <f t="shared" si="33"/>
        <v>3.0000000000000002E-2</v>
      </c>
      <c r="T70" s="7">
        <f t="shared" si="34"/>
        <v>0.36666666666666664</v>
      </c>
      <c r="U70" s="7">
        <f t="shared" si="35"/>
        <v>0.68421052631578949</v>
      </c>
      <c r="V70" s="7">
        <f t="shared" si="36"/>
        <v>0.31082879612825165</v>
      </c>
      <c r="W70" s="7">
        <f t="shared" si="37"/>
        <v>0.20000000000000004</v>
      </c>
      <c r="X70" s="6">
        <f t="shared" si="38"/>
        <v>0.72093023255813948</v>
      </c>
      <c r="Y70" s="6">
        <f t="shared" si="39"/>
        <v>0.73469387755102034</v>
      </c>
      <c r="Z70" s="7">
        <f t="shared" si="40"/>
        <v>0</v>
      </c>
      <c r="AB70" s="7">
        <f t="shared" si="14"/>
        <v>10.86637384588132</v>
      </c>
      <c r="AC70" s="7">
        <f t="shared" si="41"/>
        <v>0.43465495383525282</v>
      </c>
      <c r="AD70" s="7">
        <f t="shared" si="42"/>
        <v>0.1594963407873819</v>
      </c>
      <c r="AE70" s="7">
        <f t="shared" si="43"/>
        <v>0.54352930229518348</v>
      </c>
    </row>
    <row r="71" spans="1:31" x14ac:dyDescent="0.2">
      <c r="A71" s="7" t="str">
        <f t="shared" si="15"/>
        <v>Włochy</v>
      </c>
      <c r="B71" s="7">
        <f t="shared" si="16"/>
        <v>0.36666666666666664</v>
      </c>
      <c r="C71" s="7">
        <f t="shared" si="17"/>
        <v>0.44583987441130302</v>
      </c>
      <c r="D71" s="7">
        <f t="shared" si="18"/>
        <v>0.125</v>
      </c>
      <c r="E71" s="7">
        <f t="shared" si="19"/>
        <v>0.19788918205804748</v>
      </c>
      <c r="F71" s="6">
        <f t="shared" si="20"/>
        <v>0.2202898550724636</v>
      </c>
      <c r="G71" s="6">
        <f t="shared" si="21"/>
        <v>0</v>
      </c>
      <c r="H71" s="6">
        <f t="shared" si="22"/>
        <v>0.21124031007751934</v>
      </c>
      <c r="I71" s="6">
        <f t="shared" si="23"/>
        <v>0.97235023041474644</v>
      </c>
      <c r="J71" s="6">
        <f t="shared" si="24"/>
        <v>0.8571428571428571</v>
      </c>
      <c r="K71" s="6">
        <f t="shared" si="25"/>
        <v>0.57004830917874405</v>
      </c>
      <c r="L71" s="6">
        <f t="shared" si="26"/>
        <v>0.96721311475409832</v>
      </c>
      <c r="M71" s="6">
        <f t="shared" si="27"/>
        <v>0.88888888888888884</v>
      </c>
      <c r="N71" s="6">
        <f t="shared" si="28"/>
        <v>0.53148148148148144</v>
      </c>
      <c r="O71" s="7">
        <f t="shared" si="29"/>
        <v>0.2608695652173913</v>
      </c>
      <c r="P71" s="7">
        <f t="shared" si="30"/>
        <v>0.27946273830155977</v>
      </c>
      <c r="Q71" s="7">
        <f t="shared" si="31"/>
        <v>0.49071038251366123</v>
      </c>
      <c r="R71" s="7">
        <f t="shared" si="32"/>
        <v>0.10702054794520548</v>
      </c>
      <c r="S71" s="7">
        <f t="shared" si="33"/>
        <v>0</v>
      </c>
      <c r="T71" s="7">
        <f t="shared" si="34"/>
        <v>0.79999999999999993</v>
      </c>
      <c r="U71" s="7">
        <f t="shared" si="35"/>
        <v>0.6</v>
      </c>
      <c r="V71" s="7">
        <f t="shared" si="36"/>
        <v>0.35849969751966121</v>
      </c>
      <c r="W71" s="7">
        <f t="shared" si="37"/>
        <v>0.37142857142857144</v>
      </c>
      <c r="X71" s="6">
        <f t="shared" si="38"/>
        <v>0.42283298097251587</v>
      </c>
      <c r="Y71" s="6">
        <f t="shared" si="39"/>
        <v>0.56559766763848396</v>
      </c>
      <c r="Z71" s="7">
        <f t="shared" si="40"/>
        <v>0</v>
      </c>
      <c r="AB71" s="7">
        <f t="shared" si="14"/>
        <v>10.610472921683867</v>
      </c>
      <c r="AC71" s="7">
        <f t="shared" si="41"/>
        <v>0.42441891686735467</v>
      </c>
      <c r="AD71" s="7">
        <f t="shared" si="42"/>
        <v>0.14926030381948374</v>
      </c>
      <c r="AE71" s="7">
        <f t="shared" si="43"/>
        <v>0.5086470849103597</v>
      </c>
    </row>
    <row r="73" spans="1:31" x14ac:dyDescent="0.2">
      <c r="AB73" s="7" t="s">
        <v>124</v>
      </c>
      <c r="AC73" s="7">
        <f>MIN(AC44:AC71)</f>
        <v>0.27515861304787093</v>
      </c>
    </row>
    <row r="74" spans="1:31" x14ac:dyDescent="0.2">
      <c r="AC74" s="7" t="s">
        <v>125</v>
      </c>
      <c r="AD74" s="7">
        <f>MAX(AD44:AD71)</f>
        <v>0.29344570773621614</v>
      </c>
    </row>
    <row r="75" spans="1:31" x14ac:dyDescent="0.2">
      <c r="A75" s="7" t="s">
        <v>66</v>
      </c>
      <c r="B75" s="7" t="str">
        <f t="shared" ref="B75:C90" si="44">AC43</f>
        <v>si</v>
      </c>
      <c r="C75" s="7" t="str">
        <f t="shared" si="44"/>
        <v>si'</v>
      </c>
      <c r="D75" s="7" t="str">
        <f t="shared" ref="D75:D103" si="45">AE43</f>
        <v>si''</v>
      </c>
    </row>
    <row r="76" spans="1:31" x14ac:dyDescent="0.2">
      <c r="A76" s="7" t="str">
        <f>A44</f>
        <v>Austria</v>
      </c>
      <c r="B76" s="7">
        <f>AC44</f>
        <v>0.49229110962323114</v>
      </c>
      <c r="C76" s="7">
        <f t="shared" si="44"/>
        <v>0.21713249657536021</v>
      </c>
      <c r="D76" s="7">
        <f t="shared" si="45"/>
        <v>0.73994095279302807</v>
      </c>
      <c r="I76" s="20"/>
      <c r="J76" s="20"/>
    </row>
    <row r="77" spans="1:31" x14ac:dyDescent="0.2">
      <c r="A77" s="7" t="str">
        <f t="shared" ref="A77:A103" si="46">A45</f>
        <v>Belgia</v>
      </c>
      <c r="B77" s="7">
        <f t="shared" si="44"/>
        <v>0.41974652854573341</v>
      </c>
      <c r="C77" s="7">
        <f t="shared" ref="C77:C103" si="47">AD45</f>
        <v>0.14458791549786248</v>
      </c>
      <c r="D77" s="7">
        <f t="shared" si="45"/>
        <v>0.49272458818118164</v>
      </c>
      <c r="I77" s="20"/>
      <c r="J77" s="20"/>
    </row>
    <row r="78" spans="1:31" x14ac:dyDescent="0.2">
      <c r="A78" s="7" t="str">
        <f t="shared" si="46"/>
        <v>Bułgaria</v>
      </c>
      <c r="B78" s="7">
        <f t="shared" si="44"/>
        <v>0.38622516910495291</v>
      </c>
      <c r="C78" s="7">
        <f t="shared" si="47"/>
        <v>0.11106655605708199</v>
      </c>
      <c r="D78" s="7">
        <f t="shared" si="45"/>
        <v>0.37849098872123155</v>
      </c>
      <c r="I78" s="20"/>
      <c r="J78" s="20"/>
    </row>
    <row r="79" spans="1:31" x14ac:dyDescent="0.2">
      <c r="A79" s="7" t="str">
        <f t="shared" si="46"/>
        <v>Chorwacja</v>
      </c>
      <c r="B79" s="7">
        <f t="shared" si="44"/>
        <v>0.43711693111198024</v>
      </c>
      <c r="C79" s="7">
        <f t="shared" si="47"/>
        <v>0.16195831806410932</v>
      </c>
      <c r="D79" s="7">
        <f t="shared" si="45"/>
        <v>0.55191919252639632</v>
      </c>
      <c r="I79" s="20"/>
      <c r="J79" s="20"/>
    </row>
    <row r="80" spans="1:31" x14ac:dyDescent="0.2">
      <c r="A80" s="7" t="str">
        <f t="shared" si="46"/>
        <v>Cypr</v>
      </c>
      <c r="B80" s="7">
        <f t="shared" si="44"/>
        <v>0.33623582772283883</v>
      </c>
      <c r="C80" s="7">
        <f t="shared" si="47"/>
        <v>6.1077214674967906E-2</v>
      </c>
      <c r="D80" s="7">
        <f t="shared" si="45"/>
        <v>0.20813804075086817</v>
      </c>
      <c r="I80" s="20"/>
      <c r="J80" s="20"/>
    </row>
    <row r="81" spans="1:10" x14ac:dyDescent="0.2">
      <c r="A81" s="7" t="str">
        <f t="shared" si="46"/>
        <v>Czechy</v>
      </c>
      <c r="B81" s="7">
        <f t="shared" si="44"/>
        <v>0.53852587784983508</v>
      </c>
      <c r="C81" s="7">
        <f t="shared" si="47"/>
        <v>0.26336726480196415</v>
      </c>
      <c r="D81" s="7">
        <f t="shared" si="45"/>
        <v>0.8974991211618264</v>
      </c>
      <c r="I81" s="20"/>
      <c r="J81" s="20"/>
    </row>
    <row r="82" spans="1:10" x14ac:dyDescent="0.2">
      <c r="A82" s="7" t="str">
        <f t="shared" si="46"/>
        <v>Dania</v>
      </c>
      <c r="B82" s="7">
        <f t="shared" si="44"/>
        <v>0.44143594605738279</v>
      </c>
      <c r="C82" s="7">
        <f t="shared" si="47"/>
        <v>0.16627733300951186</v>
      </c>
      <c r="D82" s="7">
        <f t="shared" si="45"/>
        <v>0.56663746862156072</v>
      </c>
      <c r="I82" s="20"/>
      <c r="J82" s="20"/>
    </row>
    <row r="83" spans="1:10" x14ac:dyDescent="0.2">
      <c r="A83" s="7" t="str">
        <f t="shared" si="46"/>
        <v>Estonia</v>
      </c>
      <c r="B83" s="7">
        <f t="shared" si="44"/>
        <v>0.4882704005257239</v>
      </c>
      <c r="C83" s="7">
        <f t="shared" si="47"/>
        <v>0.21311178747785298</v>
      </c>
      <c r="D83" s="7">
        <f t="shared" si="45"/>
        <v>0.72623923901256437</v>
      </c>
      <c r="I83" s="20"/>
      <c r="J83" s="20"/>
    </row>
    <row r="84" spans="1:10" x14ac:dyDescent="0.2">
      <c r="A84" s="7" t="str">
        <f t="shared" si="46"/>
        <v>Finlandia</v>
      </c>
      <c r="B84" s="7">
        <f t="shared" si="44"/>
        <v>0.53287921223597712</v>
      </c>
      <c r="C84" s="7">
        <f t="shared" si="47"/>
        <v>0.25772059918810619</v>
      </c>
      <c r="D84" s="7">
        <f t="shared" si="45"/>
        <v>0.87825649649568593</v>
      </c>
      <c r="I84" s="20"/>
      <c r="J84" s="20"/>
    </row>
    <row r="85" spans="1:10" x14ac:dyDescent="0.2">
      <c r="A85" s="7" t="str">
        <f t="shared" si="46"/>
        <v>Francja</v>
      </c>
      <c r="B85" s="7">
        <f t="shared" si="44"/>
        <v>0.55141773690226903</v>
      </c>
      <c r="C85" s="7">
        <f t="shared" si="47"/>
        <v>0.2762591238543981</v>
      </c>
      <c r="D85" s="7">
        <f t="shared" si="45"/>
        <v>0.94143181028475842</v>
      </c>
      <c r="I85" s="20"/>
      <c r="J85" s="20"/>
    </row>
    <row r="86" spans="1:10" x14ac:dyDescent="0.2">
      <c r="A86" s="7" t="str">
        <f t="shared" si="46"/>
        <v>Grecja</v>
      </c>
      <c r="B86" s="7">
        <f t="shared" si="44"/>
        <v>0.36891251314496204</v>
      </c>
      <c r="C86" s="7">
        <f t="shared" si="47"/>
        <v>9.3753900097091114E-2</v>
      </c>
      <c r="D86" s="7">
        <f t="shared" si="45"/>
        <v>0.3194931724180074</v>
      </c>
      <c r="I86" s="20"/>
      <c r="J86" s="20"/>
    </row>
    <row r="87" spans="1:10" x14ac:dyDescent="0.2">
      <c r="A87" s="7" t="str">
        <f t="shared" si="46"/>
        <v>Hiszpania</v>
      </c>
      <c r="B87" s="7">
        <f t="shared" si="44"/>
        <v>0.41812416652894874</v>
      </c>
      <c r="C87" s="7">
        <f t="shared" si="47"/>
        <v>0.14296555348107781</v>
      </c>
      <c r="D87" s="7">
        <f t="shared" si="45"/>
        <v>0.48719592657866456</v>
      </c>
      <c r="I87" s="20"/>
      <c r="J87" s="20"/>
    </row>
    <row r="88" spans="1:10" x14ac:dyDescent="0.2">
      <c r="A88" s="7" t="str">
        <f t="shared" si="46"/>
        <v>Holandia</v>
      </c>
      <c r="B88" s="7">
        <f t="shared" si="44"/>
        <v>0.4852526179953392</v>
      </c>
      <c r="C88" s="7">
        <f t="shared" si="47"/>
        <v>0.21009400494746827</v>
      </c>
      <c r="D88" s="7">
        <f t="shared" si="45"/>
        <v>0.71595528374988437</v>
      </c>
      <c r="I88" s="20"/>
      <c r="J88" s="20"/>
    </row>
    <row r="89" spans="1:10" x14ac:dyDescent="0.2">
      <c r="A89" s="7" t="str">
        <f t="shared" si="46"/>
        <v>Irlandia</v>
      </c>
      <c r="B89" s="7">
        <f t="shared" si="44"/>
        <v>0.33085677062552432</v>
      </c>
      <c r="C89" s="7">
        <f t="shared" si="47"/>
        <v>5.5698157577653395E-2</v>
      </c>
      <c r="D89" s="7">
        <f t="shared" si="45"/>
        <v>0.18980736848167332</v>
      </c>
      <c r="I89" s="20"/>
      <c r="J89" s="20"/>
    </row>
    <row r="90" spans="1:10" x14ac:dyDescent="0.2">
      <c r="A90" s="7" t="str">
        <f t="shared" si="46"/>
        <v>Litwa</v>
      </c>
      <c r="B90" s="7">
        <f t="shared" si="44"/>
        <v>0.36823858193941694</v>
      </c>
      <c r="C90" s="7">
        <f t="shared" si="47"/>
        <v>9.3079968891546017E-2</v>
      </c>
      <c r="D90" s="7">
        <f t="shared" si="45"/>
        <v>0.31719655949173858</v>
      </c>
      <c r="I90" s="20"/>
      <c r="J90" s="20"/>
    </row>
    <row r="91" spans="1:10" x14ac:dyDescent="0.2">
      <c r="A91" s="7" t="str">
        <f t="shared" si="46"/>
        <v>Luksemburg</v>
      </c>
      <c r="B91" s="7">
        <f t="shared" ref="B91:B103" si="48">AC59</f>
        <v>0.43465978450314902</v>
      </c>
      <c r="C91" s="7">
        <f t="shared" si="47"/>
        <v>0.15950117145527809</v>
      </c>
      <c r="D91" s="7">
        <f t="shared" si="45"/>
        <v>0.54354576417473688</v>
      </c>
      <c r="I91" s="20"/>
      <c r="J91" s="20"/>
    </row>
    <row r="92" spans="1:10" x14ac:dyDescent="0.2">
      <c r="A92" s="7" t="str">
        <f t="shared" si="46"/>
        <v>Łotwa</v>
      </c>
      <c r="B92" s="7">
        <f t="shared" si="48"/>
        <v>0.42270606467492866</v>
      </c>
      <c r="C92" s="7">
        <f t="shared" si="47"/>
        <v>0.14754745162705774</v>
      </c>
      <c r="D92" s="7">
        <f t="shared" si="45"/>
        <v>0.50281005220799113</v>
      </c>
      <c r="I92" s="20"/>
      <c r="J92" s="20"/>
    </row>
    <row r="93" spans="1:10" x14ac:dyDescent="0.2">
      <c r="A93" s="7" t="str">
        <f t="shared" si="46"/>
        <v>Malta</v>
      </c>
      <c r="B93" s="7">
        <f t="shared" si="48"/>
        <v>0.27515861304787093</v>
      </c>
      <c r="C93" s="7">
        <f t="shared" si="47"/>
        <v>0</v>
      </c>
      <c r="D93" s="7">
        <f t="shared" si="45"/>
        <v>0</v>
      </c>
      <c r="I93" s="20"/>
      <c r="J93" s="20"/>
    </row>
    <row r="94" spans="1:10" x14ac:dyDescent="0.2">
      <c r="A94" s="7" t="str">
        <f t="shared" si="46"/>
        <v>Niemcy</v>
      </c>
      <c r="B94" s="7">
        <f t="shared" si="48"/>
        <v>0.56706263488729636</v>
      </c>
      <c r="C94" s="7">
        <f t="shared" si="47"/>
        <v>0.29190402183942543</v>
      </c>
      <c r="D94" s="7">
        <f t="shared" si="45"/>
        <v>0.99474626530173493</v>
      </c>
      <c r="I94" s="20"/>
      <c r="J94" s="20"/>
    </row>
    <row r="95" spans="1:10" x14ac:dyDescent="0.2">
      <c r="A95" s="7" t="str">
        <f t="shared" si="46"/>
        <v>Polska</v>
      </c>
      <c r="B95" s="7">
        <f t="shared" si="48"/>
        <v>0.47327265822594583</v>
      </c>
      <c r="C95" s="7">
        <f t="shared" si="47"/>
        <v>0.1981140451780749</v>
      </c>
      <c r="D95" s="7">
        <f t="shared" si="45"/>
        <v>0.67513015169457968</v>
      </c>
      <c r="I95" s="20"/>
      <c r="J95" s="20"/>
    </row>
    <row r="96" spans="1:10" x14ac:dyDescent="0.2">
      <c r="A96" s="7" t="str">
        <f t="shared" si="46"/>
        <v>Portugalia</v>
      </c>
      <c r="B96" s="7">
        <f t="shared" si="48"/>
        <v>0.3914775486232262</v>
      </c>
      <c r="C96" s="7">
        <f t="shared" si="47"/>
        <v>0.11631893557535528</v>
      </c>
      <c r="D96" s="7">
        <f t="shared" si="45"/>
        <v>0.39638997098542178</v>
      </c>
      <c r="I96" s="20"/>
      <c r="J96" s="20"/>
    </row>
    <row r="97" spans="1:10" x14ac:dyDescent="0.2">
      <c r="A97" s="7" t="str">
        <f t="shared" si="46"/>
        <v>Rumunia</v>
      </c>
      <c r="B97" s="7">
        <f t="shared" si="48"/>
        <v>0.44749149326376042</v>
      </c>
      <c r="C97" s="7">
        <f t="shared" si="47"/>
        <v>0.17233288021588949</v>
      </c>
      <c r="D97" s="7">
        <f t="shared" si="45"/>
        <v>0.58727347401108609</v>
      </c>
      <c r="I97" s="20"/>
      <c r="J97" s="20"/>
    </row>
    <row r="98" spans="1:10" x14ac:dyDescent="0.2">
      <c r="A98" s="7" t="str">
        <f t="shared" si="46"/>
        <v>Słowacja</v>
      </c>
      <c r="B98" s="7">
        <f t="shared" si="48"/>
        <v>0.42837451644371027</v>
      </c>
      <c r="C98" s="7">
        <f t="shared" si="47"/>
        <v>0.15321590339583935</v>
      </c>
      <c r="D98" s="7">
        <f t="shared" si="45"/>
        <v>0.52212691941491274</v>
      </c>
      <c r="I98" s="20"/>
      <c r="J98" s="20"/>
    </row>
    <row r="99" spans="1:10" x14ac:dyDescent="0.2">
      <c r="A99" s="7" t="str">
        <f t="shared" si="46"/>
        <v>Słowenia</v>
      </c>
      <c r="B99" s="7">
        <f t="shared" si="48"/>
        <v>0.53170828285425087</v>
      </c>
      <c r="C99" s="7">
        <f t="shared" si="47"/>
        <v>0.25654966980637994</v>
      </c>
      <c r="D99" s="7">
        <f t="shared" si="45"/>
        <v>0.87426622043828717</v>
      </c>
      <c r="I99" s="20"/>
      <c r="J99" s="20"/>
    </row>
    <row r="100" spans="1:10" x14ac:dyDescent="0.2">
      <c r="A100" s="7" t="str">
        <f t="shared" si="46"/>
        <v>Szwecja</v>
      </c>
      <c r="B100" s="7">
        <f t="shared" si="48"/>
        <v>0.56860432078408707</v>
      </c>
      <c r="C100" s="7">
        <f t="shared" si="47"/>
        <v>0.29344570773621614</v>
      </c>
      <c r="D100" s="7">
        <f t="shared" si="45"/>
        <v>1</v>
      </c>
      <c r="I100" s="20"/>
      <c r="J100" s="20"/>
    </row>
    <row r="101" spans="1:10" x14ac:dyDescent="0.2">
      <c r="A101" s="7" t="str">
        <f t="shared" si="46"/>
        <v>Węgry</v>
      </c>
      <c r="B101" s="7">
        <f t="shared" si="48"/>
        <v>0.48706631883780127</v>
      </c>
      <c r="C101" s="7">
        <f t="shared" si="47"/>
        <v>0.21190770578993035</v>
      </c>
      <c r="D101" s="7">
        <f t="shared" si="45"/>
        <v>0.72213598700996562</v>
      </c>
      <c r="I101" s="20"/>
      <c r="J101" s="20"/>
    </row>
    <row r="102" spans="1:10" x14ac:dyDescent="0.2">
      <c r="A102" s="7" t="str">
        <f t="shared" si="46"/>
        <v>Wielka Brytania</v>
      </c>
      <c r="B102" s="7">
        <f t="shared" si="48"/>
        <v>0.43465495383525282</v>
      </c>
      <c r="C102" s="7">
        <f t="shared" si="47"/>
        <v>0.1594963407873819</v>
      </c>
      <c r="D102" s="7">
        <f t="shared" si="45"/>
        <v>0.54352930229518348</v>
      </c>
      <c r="I102" s="20"/>
      <c r="J102" s="20"/>
    </row>
    <row r="103" spans="1:10" x14ac:dyDescent="0.2">
      <c r="A103" s="7" t="str">
        <f t="shared" si="46"/>
        <v>Włochy</v>
      </c>
      <c r="B103" s="7">
        <f t="shared" si="48"/>
        <v>0.42441891686735467</v>
      </c>
      <c r="C103" s="7">
        <f t="shared" si="47"/>
        <v>0.14926030381948374</v>
      </c>
      <c r="D103" s="7">
        <f t="shared" si="45"/>
        <v>0.5086470849103597</v>
      </c>
      <c r="I103" s="20"/>
      <c r="J103" s="20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I1" sqref="I1:L29"/>
    </sheetView>
  </sheetViews>
  <sheetFormatPr defaultRowHeight="12.75" x14ac:dyDescent="0.2"/>
  <sheetData>
    <row r="1" spans="1:12" x14ac:dyDescent="0.2">
      <c r="A1" t="s">
        <v>128</v>
      </c>
      <c r="B1" t="s">
        <v>129</v>
      </c>
      <c r="C1" t="s">
        <v>174</v>
      </c>
      <c r="D1" t="s">
        <v>64</v>
      </c>
      <c r="E1" t="s">
        <v>65</v>
      </c>
      <c r="F1" t="str">
        <f>'ranking-standaryzacja'!B76</f>
        <v>gi"</v>
      </c>
      <c r="G1" t="s">
        <v>66</v>
      </c>
      <c r="H1" t="str">
        <f>'ranking-unitaryzacja'!B75</f>
        <v>si</v>
      </c>
      <c r="I1" t="s">
        <v>28</v>
      </c>
      <c r="J1" t="s">
        <v>29</v>
      </c>
      <c r="K1" t="s">
        <v>175</v>
      </c>
      <c r="L1" t="s">
        <v>176</v>
      </c>
    </row>
    <row r="2" spans="1:12" x14ac:dyDescent="0.2">
      <c r="A2">
        <v>1</v>
      </c>
      <c r="B2" t="str">
        <f>wzorzec!AC18</f>
        <v>Luksemburg</v>
      </c>
      <c r="C2" t="s">
        <v>146</v>
      </c>
      <c r="D2" s="5">
        <f>wzorzec!AD18</f>
        <v>0.9384373533208985</v>
      </c>
      <c r="E2" t="str">
        <f>'ranking-standaryzacja'!A77</f>
        <v>Austria</v>
      </c>
      <c r="F2">
        <f>'ranking-standaryzacja'!B77</f>
        <v>1</v>
      </c>
      <c r="G2" t="str">
        <f>'ranking-unitaryzacja'!A100</f>
        <v>Szwecja</v>
      </c>
      <c r="H2">
        <f>'ranking-unitaryzacja'!D100</f>
        <v>1</v>
      </c>
      <c r="I2" s="5">
        <f>AVERAGE(D2:D29)</f>
        <v>-0.80673211525722688</v>
      </c>
      <c r="J2">
        <f>STDEV(D2:D29)</f>
        <v>0.50000000000000044</v>
      </c>
      <c r="K2" s="5">
        <f>I2-J2</f>
        <v>-1.3067321152572273</v>
      </c>
      <c r="L2" s="5">
        <f>I2+J2</f>
        <v>-0.30673211525722643</v>
      </c>
    </row>
    <row r="3" spans="1:12" x14ac:dyDescent="0.2">
      <c r="A3">
        <v>2</v>
      </c>
      <c r="B3" t="str">
        <f>wzorzec!AC8</f>
        <v>Czechy</v>
      </c>
      <c r="C3" t="s">
        <v>147</v>
      </c>
      <c r="D3" s="5">
        <f>wzorzec!AD8</f>
        <v>0.42188680304127091</v>
      </c>
      <c r="E3" t="str">
        <f>'ranking-standaryzacja'!A95</f>
        <v>Niemcy</v>
      </c>
      <c r="F3">
        <f>'ranking-standaryzacja'!B95</f>
        <v>0.44441913077443129</v>
      </c>
      <c r="G3" t="str">
        <f>'ranking-unitaryzacja'!A94</f>
        <v>Niemcy</v>
      </c>
      <c r="H3">
        <f>'ranking-unitaryzacja'!D94</f>
        <v>0.99474626530173493</v>
      </c>
      <c r="I3">
        <f>AVERAGE(F2:F29)</f>
        <v>0.28924864195536337</v>
      </c>
      <c r="J3">
        <f>STDEV(F2:F29)</f>
        <v>0.17209851078769925</v>
      </c>
      <c r="K3" s="5">
        <f>I3-J3</f>
        <v>0.11715013116766412</v>
      </c>
      <c r="L3" s="5">
        <f t="shared" ref="L3:L4" si="0">I3+J3</f>
        <v>0.46134715274306259</v>
      </c>
    </row>
    <row r="4" spans="1:12" x14ac:dyDescent="0.2">
      <c r="A4">
        <v>3</v>
      </c>
      <c r="B4" t="str">
        <f>wzorzec!AC28</f>
        <v>Węgry</v>
      </c>
      <c r="C4" t="s">
        <v>155</v>
      </c>
      <c r="D4" s="5">
        <f>wzorzec!AD28</f>
        <v>-1.8933272188708772E-2</v>
      </c>
      <c r="E4" t="str">
        <f>'ranking-standaryzacja'!A101</f>
        <v>Szwecja</v>
      </c>
      <c r="F4">
        <f>'ranking-standaryzacja'!B101</f>
        <v>0.43001096279935824</v>
      </c>
      <c r="G4" t="str">
        <f>'ranking-unitaryzacja'!A85</f>
        <v>Francja</v>
      </c>
      <c r="H4">
        <f>'ranking-unitaryzacja'!D85</f>
        <v>0.94143181028475842</v>
      </c>
      <c r="I4">
        <f>AVERAGE(H2:H29)</f>
        <v>0.58148312148976178</v>
      </c>
      <c r="J4">
        <f>STDEV(H2:H29)</f>
        <v>0.25258158407661513</v>
      </c>
      <c r="K4" s="5">
        <f t="shared" ref="K4" si="1">I4-J4</f>
        <v>0.32890153741314665</v>
      </c>
      <c r="L4" s="5">
        <f t="shared" si="0"/>
        <v>0.83406470556637691</v>
      </c>
    </row>
    <row r="5" spans="1:12" x14ac:dyDescent="0.2">
      <c r="A5">
        <v>4</v>
      </c>
      <c r="B5" t="str">
        <f>wzorzec!AC21</f>
        <v>Niemcy</v>
      </c>
      <c r="C5" t="s">
        <v>156</v>
      </c>
      <c r="D5" s="5">
        <f>wzorzec!AD21</f>
        <v>-0.54655330857181594</v>
      </c>
      <c r="E5" t="str">
        <f>'ranking-standaryzacja'!A86</f>
        <v>Francja</v>
      </c>
      <c r="F5">
        <f>'ranking-standaryzacja'!B86</f>
        <v>0.42495359135181243</v>
      </c>
      <c r="G5" t="str">
        <f>'ranking-unitaryzacja'!A81</f>
        <v>Czechy</v>
      </c>
      <c r="H5">
        <f>'ranking-unitaryzacja'!D81</f>
        <v>0.8974991211618264</v>
      </c>
      <c r="I5" t="s">
        <v>177</v>
      </c>
      <c r="J5" t="s">
        <v>177</v>
      </c>
      <c r="K5" t="s">
        <v>177</v>
      </c>
      <c r="L5" t="s">
        <v>177</v>
      </c>
    </row>
    <row r="6" spans="1:12" x14ac:dyDescent="0.2">
      <c r="A6">
        <v>5</v>
      </c>
      <c r="B6" t="str">
        <f>wzorzec!AC22</f>
        <v>Polska</v>
      </c>
      <c r="C6" t="s">
        <v>157</v>
      </c>
      <c r="D6" s="5">
        <f>wzorzec!AD22</f>
        <v>-0.63092116948287758</v>
      </c>
      <c r="E6" t="str">
        <f>'ranking-standaryzacja'!A96</f>
        <v>Polska</v>
      </c>
      <c r="F6">
        <f>'ranking-standaryzacja'!B96</f>
        <v>0.37720095645821844</v>
      </c>
      <c r="G6" t="str">
        <f>'ranking-unitaryzacja'!A84</f>
        <v>Finlandia</v>
      </c>
      <c r="H6">
        <f>'ranking-unitaryzacja'!D84</f>
        <v>0.87825649649568593</v>
      </c>
      <c r="I6" t="s">
        <v>177</v>
      </c>
      <c r="J6" t="s">
        <v>177</v>
      </c>
      <c r="K6" t="s">
        <v>177</v>
      </c>
      <c r="L6" t="s">
        <v>177</v>
      </c>
    </row>
    <row r="7" spans="1:12" x14ac:dyDescent="0.2">
      <c r="A7">
        <v>6</v>
      </c>
      <c r="B7" t="str">
        <f>wzorzec!AC7</f>
        <v>Cypr</v>
      </c>
      <c r="C7" t="s">
        <v>149</v>
      </c>
      <c r="D7" s="5">
        <f>wzorzec!AD7</f>
        <v>-0.65260396206095916</v>
      </c>
      <c r="E7" t="str">
        <f>'ranking-standaryzacja'!A85</f>
        <v>Finlandia</v>
      </c>
      <c r="F7">
        <f>'ranking-standaryzacja'!B85</f>
        <v>0.34824128727749554</v>
      </c>
      <c r="G7" t="str">
        <f>'ranking-unitaryzacja'!A99</f>
        <v>Słowenia</v>
      </c>
      <c r="H7">
        <f>'ranking-unitaryzacja'!D99</f>
        <v>0.87426622043828717</v>
      </c>
      <c r="I7" t="s">
        <v>177</v>
      </c>
      <c r="J7" t="s">
        <v>177</v>
      </c>
      <c r="K7" t="s">
        <v>177</v>
      </c>
      <c r="L7" t="s">
        <v>177</v>
      </c>
    </row>
    <row r="8" spans="1:12" x14ac:dyDescent="0.2">
      <c r="A8">
        <v>7</v>
      </c>
      <c r="B8" t="str">
        <f>wzorzec!AC23</f>
        <v>Portugalia</v>
      </c>
      <c r="C8" t="s">
        <v>148</v>
      </c>
      <c r="D8" s="5">
        <f>wzorzec!AD23</f>
        <v>-0.67950869361309607</v>
      </c>
      <c r="E8" t="str">
        <f>'ranking-standaryzacja'!A82</f>
        <v>Czechy</v>
      </c>
      <c r="F8">
        <f>'ranking-standaryzacja'!B82</f>
        <v>0.34624256275194371</v>
      </c>
      <c r="G8" t="str">
        <f>'ranking-unitaryzacja'!A76</f>
        <v>Austria</v>
      </c>
      <c r="H8">
        <f>'ranking-unitaryzacja'!D76</f>
        <v>0.73994095279302807</v>
      </c>
      <c r="I8" t="s">
        <v>177</v>
      </c>
      <c r="J8" t="s">
        <v>177</v>
      </c>
      <c r="K8" t="s">
        <v>177</v>
      </c>
      <c r="L8" t="s">
        <v>177</v>
      </c>
    </row>
    <row r="9" spans="1:12" x14ac:dyDescent="0.2">
      <c r="A9">
        <v>8</v>
      </c>
      <c r="B9" t="str">
        <f>wzorzec!AC3</f>
        <v>Austria</v>
      </c>
      <c r="C9" t="s">
        <v>158</v>
      </c>
      <c r="D9" s="5">
        <f>wzorzec!AD3</f>
        <v>-0.68819668428957348</v>
      </c>
      <c r="E9" t="str">
        <f>'ranking-standaryzacja'!A102</f>
        <v>Węgry</v>
      </c>
      <c r="F9">
        <f>'ranking-standaryzacja'!B102</f>
        <v>0.33456224062606882</v>
      </c>
      <c r="G9" t="str">
        <f>'ranking-unitaryzacja'!A83</f>
        <v>Estonia</v>
      </c>
      <c r="H9">
        <f>'ranking-unitaryzacja'!D83</f>
        <v>0.72623923901256437</v>
      </c>
      <c r="I9" t="s">
        <v>177</v>
      </c>
      <c r="J9" t="s">
        <v>177</v>
      </c>
      <c r="K9" t="s">
        <v>177</v>
      </c>
      <c r="L9" t="s">
        <v>177</v>
      </c>
    </row>
    <row r="10" spans="1:12" x14ac:dyDescent="0.2">
      <c r="A10">
        <v>9</v>
      </c>
      <c r="B10" t="str">
        <f>wzorzec!AC12</f>
        <v>Francja</v>
      </c>
      <c r="C10" t="s">
        <v>150</v>
      </c>
      <c r="D10" s="5">
        <f>wzorzec!AD12</f>
        <v>-0.69456440111897089</v>
      </c>
      <c r="E10" t="str">
        <f>'ranking-standaryzacja'!A100</f>
        <v>Słowenia</v>
      </c>
      <c r="F10">
        <f>'ranking-standaryzacja'!B100</f>
        <v>0.32289598634177996</v>
      </c>
      <c r="G10" t="str">
        <f>'ranking-unitaryzacja'!A101</f>
        <v>Węgry</v>
      </c>
      <c r="H10">
        <f>'ranking-unitaryzacja'!D101</f>
        <v>0.72213598700996562</v>
      </c>
      <c r="I10" t="s">
        <v>177</v>
      </c>
      <c r="J10" t="s">
        <v>177</v>
      </c>
      <c r="K10" t="s">
        <v>177</v>
      </c>
      <c r="L10" t="s">
        <v>177</v>
      </c>
    </row>
    <row r="11" spans="1:12" x14ac:dyDescent="0.2">
      <c r="A11">
        <v>10</v>
      </c>
      <c r="B11" t="str">
        <f>wzorzec!AC29</f>
        <v>Wielka Brytania</v>
      </c>
      <c r="C11" t="s">
        <v>159</v>
      </c>
      <c r="D11" s="5">
        <f>wzorzec!AD29</f>
        <v>-0.80323586252454593</v>
      </c>
      <c r="E11" t="str">
        <f>'ranking-standaryzacja'!A84</f>
        <v>Estonia</v>
      </c>
      <c r="F11">
        <f>'ranking-standaryzacja'!B84</f>
        <v>0.30361248239840738</v>
      </c>
      <c r="G11" t="str">
        <f>'ranking-unitaryzacja'!A88</f>
        <v>Holandia</v>
      </c>
      <c r="H11">
        <f>'ranking-unitaryzacja'!D88</f>
        <v>0.71595528374988437</v>
      </c>
      <c r="I11" t="s">
        <v>177</v>
      </c>
      <c r="J11" t="s">
        <v>177</v>
      </c>
      <c r="K11" t="s">
        <v>177</v>
      </c>
      <c r="L11" t="s">
        <v>177</v>
      </c>
    </row>
    <row r="12" spans="1:12" x14ac:dyDescent="0.2">
      <c r="A12">
        <v>11</v>
      </c>
      <c r="B12" t="str">
        <f>wzorzec!AC26</f>
        <v>Słowenia</v>
      </c>
      <c r="C12" t="s">
        <v>160</v>
      </c>
      <c r="D12" s="5">
        <f>wzorzec!AD26</f>
        <v>-0.86472706127130294</v>
      </c>
      <c r="E12" t="str">
        <f>'ranking-standaryzacja'!A89</f>
        <v>Holandia</v>
      </c>
      <c r="F12">
        <f>'ranking-standaryzacja'!B89</f>
        <v>0.29823905728427846</v>
      </c>
      <c r="G12" t="str">
        <f>'ranking-unitaryzacja'!A95</f>
        <v>Polska</v>
      </c>
      <c r="H12">
        <f>'ranking-unitaryzacja'!D95</f>
        <v>0.67513015169457968</v>
      </c>
      <c r="I12" t="s">
        <v>177</v>
      </c>
      <c r="J12" t="s">
        <v>177</v>
      </c>
      <c r="K12" t="s">
        <v>177</v>
      </c>
      <c r="L12" t="s">
        <v>177</v>
      </c>
    </row>
    <row r="13" spans="1:12" x14ac:dyDescent="0.2">
      <c r="A13">
        <v>12</v>
      </c>
      <c r="B13" t="str">
        <f>wzorzec!AC14</f>
        <v>Hiszpania</v>
      </c>
      <c r="C13" t="s">
        <v>152</v>
      </c>
      <c r="D13" s="5">
        <f>wzorzec!AD14</f>
        <v>-0.9310035243630137</v>
      </c>
      <c r="E13" t="str">
        <f>'ranking-standaryzacja'!A104</f>
        <v>Włochy</v>
      </c>
      <c r="F13">
        <f>'ranking-standaryzacja'!B104</f>
        <v>0.29189692104995618</v>
      </c>
      <c r="G13" t="str">
        <f>'ranking-unitaryzacja'!A97</f>
        <v>Rumunia</v>
      </c>
      <c r="H13">
        <f>'ranking-unitaryzacja'!D97</f>
        <v>0.58727347401108609</v>
      </c>
      <c r="I13" t="s">
        <v>177</v>
      </c>
      <c r="J13" t="s">
        <v>177</v>
      </c>
      <c r="K13" t="s">
        <v>177</v>
      </c>
      <c r="L13" t="s">
        <v>177</v>
      </c>
    </row>
    <row r="14" spans="1:12" x14ac:dyDescent="0.2">
      <c r="A14">
        <v>13</v>
      </c>
      <c r="B14" t="str">
        <f>wzorzec!AC6</f>
        <v>Chorwacja</v>
      </c>
      <c r="C14" t="s">
        <v>161</v>
      </c>
      <c r="D14" s="5">
        <f>wzorzec!AD6</f>
        <v>-0.93125759209806902</v>
      </c>
      <c r="E14" t="str">
        <f>'ranking-standaryzacja'!A103</f>
        <v>Wielka Brytania</v>
      </c>
      <c r="F14">
        <f>'ranking-standaryzacja'!B103</f>
        <v>0.28679422423780565</v>
      </c>
      <c r="G14" t="str">
        <f>'ranking-unitaryzacja'!A82</f>
        <v>Dania</v>
      </c>
      <c r="H14">
        <f>'ranking-unitaryzacja'!D82</f>
        <v>0.56663746862156072</v>
      </c>
      <c r="I14" t="s">
        <v>177</v>
      </c>
      <c r="J14" t="s">
        <v>177</v>
      </c>
      <c r="K14" t="s">
        <v>177</v>
      </c>
      <c r="L14" t="s">
        <v>177</v>
      </c>
    </row>
    <row r="15" spans="1:12" x14ac:dyDescent="0.2">
      <c r="A15">
        <v>14</v>
      </c>
      <c r="B15" t="str">
        <f>wzorzec!AC30</f>
        <v>Włochy</v>
      </c>
      <c r="C15" t="s">
        <v>162</v>
      </c>
      <c r="D15" s="5">
        <f>wzorzec!AD30</f>
        <v>-0.95322868799916938</v>
      </c>
      <c r="E15" t="str">
        <f>'ranking-standaryzacja'!A80</f>
        <v>Chorwacja</v>
      </c>
      <c r="F15">
        <f>'ranking-standaryzacja'!B80</f>
        <v>0.27161134990829444</v>
      </c>
      <c r="G15" t="str">
        <f>'ranking-unitaryzacja'!A79</f>
        <v>Chorwacja</v>
      </c>
      <c r="H15">
        <f>'ranking-unitaryzacja'!D79</f>
        <v>0.55191919252639632</v>
      </c>
      <c r="I15" t="s">
        <v>177</v>
      </c>
      <c r="J15" t="s">
        <v>177</v>
      </c>
      <c r="K15" t="s">
        <v>177</v>
      </c>
      <c r="L15" t="s">
        <v>177</v>
      </c>
    </row>
    <row r="16" spans="1:12" x14ac:dyDescent="0.2">
      <c r="A16">
        <v>15</v>
      </c>
      <c r="B16" t="str">
        <f>wzorzec!AC5</f>
        <v>Bułgaria</v>
      </c>
      <c r="C16" t="s">
        <v>163</v>
      </c>
      <c r="D16" s="5">
        <f>wzorzec!AD5</f>
        <v>-0.99321562457870738</v>
      </c>
      <c r="E16" t="str">
        <f>'ranking-standaryzacja'!A98</f>
        <v>Rumunia</v>
      </c>
      <c r="F16">
        <f>'ranking-standaryzacja'!B98</f>
        <v>0.26313302548699963</v>
      </c>
      <c r="G16" t="str">
        <f>'ranking-unitaryzacja'!A91</f>
        <v>Luksemburg</v>
      </c>
      <c r="H16">
        <f>'ranking-unitaryzacja'!D91</f>
        <v>0.54354576417473688</v>
      </c>
      <c r="I16" t="s">
        <v>177</v>
      </c>
      <c r="J16" t="s">
        <v>177</v>
      </c>
      <c r="K16" t="s">
        <v>177</v>
      </c>
      <c r="L16" t="s">
        <v>177</v>
      </c>
    </row>
    <row r="17" spans="1:12" x14ac:dyDescent="0.2">
      <c r="A17">
        <v>16</v>
      </c>
      <c r="B17" t="str">
        <f>wzorzec!AC20</f>
        <v>Malta</v>
      </c>
      <c r="C17" t="s">
        <v>164</v>
      </c>
      <c r="D17" s="5">
        <f>wzorzec!AD20</f>
        <v>-0.99709716589033648</v>
      </c>
      <c r="E17" t="str">
        <f>'ranking-standaryzacja'!A88</f>
        <v>Hiszpania</v>
      </c>
      <c r="F17">
        <f>'ranking-standaryzacja'!B88</f>
        <v>0.26245483606620845</v>
      </c>
      <c r="G17" t="str">
        <f>'ranking-unitaryzacja'!A102</f>
        <v>Wielka Brytania</v>
      </c>
      <c r="H17">
        <f>'ranking-unitaryzacja'!D102</f>
        <v>0.54352930229518348</v>
      </c>
      <c r="I17" t="s">
        <v>177</v>
      </c>
      <c r="J17" t="s">
        <v>177</v>
      </c>
      <c r="K17" t="s">
        <v>177</v>
      </c>
      <c r="L17" t="s">
        <v>177</v>
      </c>
    </row>
    <row r="18" spans="1:12" x14ac:dyDescent="0.2">
      <c r="A18">
        <v>17</v>
      </c>
      <c r="B18" t="str">
        <f>wzorzec!AC11</f>
        <v>Finlandia</v>
      </c>
      <c r="C18" t="s">
        <v>151</v>
      </c>
      <c r="D18" s="5">
        <f>wzorzec!AD11</f>
        <v>-1.0081366046100588</v>
      </c>
      <c r="E18" t="str">
        <f>'ranking-standaryzacja'!A93</f>
        <v>Łotwa</v>
      </c>
      <c r="F18">
        <f>'ranking-standaryzacja'!B93</f>
        <v>0.24590036801131929</v>
      </c>
      <c r="G18" t="str">
        <f>'ranking-unitaryzacja'!A98</f>
        <v>Słowacja</v>
      </c>
      <c r="H18">
        <f>'ranking-unitaryzacja'!D98</f>
        <v>0.52212691941491274</v>
      </c>
      <c r="I18" t="s">
        <v>177</v>
      </c>
      <c r="J18" t="s">
        <v>177</v>
      </c>
      <c r="K18" t="s">
        <v>177</v>
      </c>
      <c r="L18" t="s">
        <v>177</v>
      </c>
    </row>
    <row r="19" spans="1:12" x14ac:dyDescent="0.2">
      <c r="A19">
        <v>18</v>
      </c>
      <c r="B19" t="str">
        <f>wzorzec!AC10</f>
        <v>Estonia</v>
      </c>
      <c r="C19" t="s">
        <v>165</v>
      </c>
      <c r="D19" s="5">
        <f>wzorzec!AD10</f>
        <v>-1.0950926870037385</v>
      </c>
      <c r="E19" t="str">
        <f>'ranking-standaryzacja'!A83</f>
        <v>Dania</v>
      </c>
      <c r="F19">
        <f>'ranking-standaryzacja'!B83</f>
        <v>0.23334918431352047</v>
      </c>
      <c r="G19" t="str">
        <f>'ranking-unitaryzacja'!A103</f>
        <v>Włochy</v>
      </c>
      <c r="H19">
        <f>'ranking-unitaryzacja'!D103</f>
        <v>0.5086470849103597</v>
      </c>
      <c r="I19" t="s">
        <v>177</v>
      </c>
      <c r="J19" t="s">
        <v>177</v>
      </c>
      <c r="K19" t="s">
        <v>177</v>
      </c>
      <c r="L19" t="s">
        <v>177</v>
      </c>
    </row>
    <row r="20" spans="1:12" x14ac:dyDescent="0.2">
      <c r="A20">
        <v>19</v>
      </c>
      <c r="B20" t="str">
        <f>wzorzec!AC15</f>
        <v>Holandia</v>
      </c>
      <c r="C20" t="s">
        <v>166</v>
      </c>
      <c r="D20" s="5">
        <f>wzorzec!AD15</f>
        <v>-1.0991334184036394</v>
      </c>
      <c r="E20" t="str">
        <f>'ranking-standaryzacja'!A99</f>
        <v>Słowacja</v>
      </c>
      <c r="F20">
        <f>'ranking-standaryzacja'!B99</f>
        <v>0.22911487898464758</v>
      </c>
      <c r="G20" t="str">
        <f>'ranking-unitaryzacja'!A92</f>
        <v>Łotwa</v>
      </c>
      <c r="H20">
        <f>'ranking-unitaryzacja'!D92</f>
        <v>0.50281005220799113</v>
      </c>
      <c r="I20" t="s">
        <v>177</v>
      </c>
      <c r="J20" t="s">
        <v>177</v>
      </c>
      <c r="K20" t="s">
        <v>177</v>
      </c>
      <c r="L20" t="s">
        <v>177</v>
      </c>
    </row>
    <row r="21" spans="1:12" x14ac:dyDescent="0.2">
      <c r="A21">
        <v>20</v>
      </c>
      <c r="B21" t="str">
        <f>wzorzec!AC9</f>
        <v>Dania</v>
      </c>
      <c r="C21" t="s">
        <v>167</v>
      </c>
      <c r="D21" s="5">
        <f>wzorzec!AD9</f>
        <v>-1.1145598374461687</v>
      </c>
      <c r="E21" t="str">
        <f>'ranking-standaryzacja'!A97</f>
        <v>Portugalia</v>
      </c>
      <c r="F21">
        <f>'ranking-standaryzacja'!B97</f>
        <v>0.21661900286998878</v>
      </c>
      <c r="G21" t="str">
        <f>'ranking-unitaryzacja'!A77</f>
        <v>Belgia</v>
      </c>
      <c r="H21">
        <f>'ranking-unitaryzacja'!D77</f>
        <v>0.49272458818118164</v>
      </c>
      <c r="I21" t="s">
        <v>177</v>
      </c>
      <c r="J21" t="s">
        <v>177</v>
      </c>
      <c r="K21" t="s">
        <v>177</v>
      </c>
      <c r="L21" t="s">
        <v>177</v>
      </c>
    </row>
    <row r="22" spans="1:12" x14ac:dyDescent="0.2">
      <c r="A22">
        <v>21</v>
      </c>
      <c r="B22" t="str">
        <f>wzorzec!AC19</f>
        <v>Łotwa</v>
      </c>
      <c r="C22" t="s">
        <v>168</v>
      </c>
      <c r="D22" s="5">
        <f>wzorzec!AD19</f>
        <v>-1.1314669208453219</v>
      </c>
      <c r="E22" t="str">
        <f>'ranking-standaryzacja'!A79</f>
        <v>Bułgaria</v>
      </c>
      <c r="F22">
        <f>'ranking-standaryzacja'!B79</f>
        <v>0.20143309412573748</v>
      </c>
      <c r="G22" t="str">
        <f>'ranking-unitaryzacja'!A87</f>
        <v>Hiszpania</v>
      </c>
      <c r="H22">
        <f>'ranking-unitaryzacja'!D87</f>
        <v>0.48719592657866456</v>
      </c>
      <c r="I22" t="s">
        <v>177</v>
      </c>
      <c r="J22" t="s">
        <v>177</v>
      </c>
      <c r="K22" t="s">
        <v>177</v>
      </c>
      <c r="L22" t="s">
        <v>177</v>
      </c>
    </row>
    <row r="23" spans="1:12" x14ac:dyDescent="0.2">
      <c r="A23">
        <v>22</v>
      </c>
      <c r="B23" t="str">
        <f>wzorzec!AC24</f>
        <v>Rumunia</v>
      </c>
      <c r="C23" t="s">
        <v>169</v>
      </c>
      <c r="D23" s="5">
        <f>wzorzec!AD24</f>
        <v>-1.138284216311654</v>
      </c>
      <c r="E23" t="str">
        <f>'ranking-standaryzacja'!A78</f>
        <v>Belgia</v>
      </c>
      <c r="F23">
        <f>'ranking-standaryzacja'!B78</f>
        <v>0.19931505720088019</v>
      </c>
      <c r="G23" t="str">
        <f>'ranking-unitaryzacja'!A96</f>
        <v>Portugalia</v>
      </c>
      <c r="H23">
        <f>'ranking-unitaryzacja'!D96</f>
        <v>0.39638997098542178</v>
      </c>
      <c r="I23" t="s">
        <v>177</v>
      </c>
      <c r="J23" t="s">
        <v>177</v>
      </c>
      <c r="K23" t="s">
        <v>177</v>
      </c>
      <c r="L23" t="s">
        <v>177</v>
      </c>
    </row>
    <row r="24" spans="1:12" x14ac:dyDescent="0.2">
      <c r="A24">
        <v>23</v>
      </c>
      <c r="B24" t="str">
        <f>wzorzec!AC27</f>
        <v>Szwecja</v>
      </c>
      <c r="C24" t="s">
        <v>170</v>
      </c>
      <c r="D24" s="5">
        <f>wzorzec!AD27</f>
        <v>-1.1394449166429981</v>
      </c>
      <c r="E24" t="str">
        <f>'ranking-standaryzacja'!A87</f>
        <v>Grecja</v>
      </c>
      <c r="F24">
        <f>'ranking-standaryzacja'!B87</f>
        <v>0.19661103665782687</v>
      </c>
      <c r="G24" t="str">
        <f>'ranking-unitaryzacja'!A78</f>
        <v>Bułgaria</v>
      </c>
      <c r="H24">
        <f>'ranking-unitaryzacja'!D78</f>
        <v>0.37849098872123155</v>
      </c>
      <c r="I24" t="s">
        <v>177</v>
      </c>
      <c r="J24" t="s">
        <v>177</v>
      </c>
      <c r="K24" t="s">
        <v>177</v>
      </c>
      <c r="L24" t="s">
        <v>177</v>
      </c>
    </row>
    <row r="25" spans="1:12" x14ac:dyDescent="0.2">
      <c r="A25">
        <v>24</v>
      </c>
      <c r="B25" t="str">
        <f>wzorzec!AC25</f>
        <v>Słowacja</v>
      </c>
      <c r="C25" t="s">
        <v>171</v>
      </c>
      <c r="D25" s="5">
        <f>wzorzec!AD25</f>
        <v>-1.1464670815194231</v>
      </c>
      <c r="E25" t="str">
        <f>'ranking-standaryzacja'!A92</f>
        <v>Luksemburg</v>
      </c>
      <c r="F25">
        <f>'ranking-standaryzacja'!B92</f>
        <v>0.19244970200085465</v>
      </c>
      <c r="G25" t="str">
        <f>'ranking-unitaryzacja'!A86</f>
        <v>Grecja</v>
      </c>
      <c r="H25">
        <f>'ranking-unitaryzacja'!D86</f>
        <v>0.3194931724180074</v>
      </c>
      <c r="I25" t="s">
        <v>177</v>
      </c>
      <c r="J25" t="s">
        <v>177</v>
      </c>
      <c r="K25" t="s">
        <v>177</v>
      </c>
      <c r="L25" t="s">
        <v>177</v>
      </c>
    </row>
    <row r="26" spans="1:12" x14ac:dyDescent="0.2">
      <c r="A26">
        <v>25</v>
      </c>
      <c r="B26" t="str">
        <f>wzorzec!AC16</f>
        <v>Irlandia</v>
      </c>
      <c r="C26" t="s">
        <v>172</v>
      </c>
      <c r="D26" s="5">
        <f>wzorzec!AD16</f>
        <v>-1.1539850372741807</v>
      </c>
      <c r="E26" t="str">
        <f>'ranking-standaryzacja'!A91</f>
        <v>Litwa</v>
      </c>
      <c r="F26">
        <f>'ranking-standaryzacja'!B91</f>
        <v>0.15473870733260217</v>
      </c>
      <c r="G26" t="str">
        <f>'ranking-unitaryzacja'!A90</f>
        <v>Litwa</v>
      </c>
      <c r="H26">
        <f>'ranking-unitaryzacja'!D90</f>
        <v>0.31719655949173858</v>
      </c>
      <c r="I26" t="s">
        <v>177</v>
      </c>
      <c r="J26" t="s">
        <v>177</v>
      </c>
      <c r="K26" t="s">
        <v>177</v>
      </c>
      <c r="L26" t="s">
        <v>177</v>
      </c>
    </row>
    <row r="27" spans="1:12" x14ac:dyDescent="0.2">
      <c r="A27">
        <v>26</v>
      </c>
      <c r="B27" t="str">
        <f>wzorzec!AC17</f>
        <v>Litwa</v>
      </c>
      <c r="C27" t="s">
        <v>173</v>
      </c>
      <c r="D27" s="5">
        <f>wzorzec!AD17</f>
        <v>-1.1645626772678401</v>
      </c>
      <c r="E27" t="str">
        <f>'ranking-standaryzacja'!A81</f>
        <v>Cypr</v>
      </c>
      <c r="F27">
        <f>'ranking-standaryzacja'!B81</f>
        <v>0.11400844401330479</v>
      </c>
      <c r="G27" t="str">
        <f>'ranking-unitaryzacja'!A80</f>
        <v>Cypr</v>
      </c>
      <c r="H27">
        <f>'ranking-unitaryzacja'!D80</f>
        <v>0.20813804075086817</v>
      </c>
      <c r="I27" t="s">
        <v>177</v>
      </c>
      <c r="J27" t="s">
        <v>177</v>
      </c>
      <c r="K27" t="s">
        <v>177</v>
      </c>
      <c r="L27" t="s">
        <v>177</v>
      </c>
    </row>
    <row r="28" spans="1:12" x14ac:dyDescent="0.2">
      <c r="A28">
        <v>27</v>
      </c>
      <c r="B28" t="str">
        <f>wzorzec!AC4</f>
        <v>Belgia</v>
      </c>
      <c r="C28" t="s">
        <v>153</v>
      </c>
      <c r="D28" s="5">
        <f>wzorzec!AD4</f>
        <v>-1.185435434837935</v>
      </c>
      <c r="E28" t="str">
        <f>'ranking-standaryzacja'!A90</f>
        <v>Irlandia</v>
      </c>
      <c r="F28">
        <f>'ranking-standaryzacja'!B90</f>
        <v>0.10915388442643599</v>
      </c>
      <c r="G28" t="str">
        <f>'ranking-unitaryzacja'!A89</f>
        <v>Irlandia</v>
      </c>
      <c r="H28">
        <f>'ranking-unitaryzacja'!D89</f>
        <v>0.18980736848167332</v>
      </c>
      <c r="I28" t="s">
        <v>177</v>
      </c>
      <c r="J28" t="s">
        <v>177</v>
      </c>
      <c r="K28" t="s">
        <v>177</v>
      </c>
      <c r="L28" t="s">
        <v>177</v>
      </c>
    </row>
    <row r="29" spans="1:12" x14ac:dyDescent="0.2">
      <c r="A29">
        <v>28</v>
      </c>
      <c r="B29" t="str">
        <f>wzorzec!AC13</f>
        <v>Grecja</v>
      </c>
      <c r="C29" t="s">
        <v>154</v>
      </c>
      <c r="D29" s="5">
        <f>wzorzec!AD13</f>
        <v>-1.1872075413504226</v>
      </c>
      <c r="E29" t="str">
        <f>'ranking-standaryzacja'!A94</f>
        <v>Malta</v>
      </c>
      <c r="F29">
        <f>'ranking-standaryzacja'!B94</f>
        <v>0</v>
      </c>
      <c r="G29" t="str">
        <f>'ranking-unitaryzacja'!A93</f>
        <v>Malta</v>
      </c>
      <c r="H29">
        <f>'ranking-unitaryzacja'!D93</f>
        <v>0</v>
      </c>
      <c r="I29" t="s">
        <v>177</v>
      </c>
      <c r="J29" t="s">
        <v>177</v>
      </c>
      <c r="K29" t="s">
        <v>177</v>
      </c>
      <c r="L29" t="s">
        <v>177</v>
      </c>
    </row>
  </sheetData>
  <sortState ref="E2:F29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2019-02-12T14:10:59Z</dcterms:modified>
</cp:coreProperties>
</file>