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60" documentId="10_ncr:8100000_{714E95B3-4D3C-4CEC-9F56-98713BB93F5F}" xr6:coauthVersionLast="36" xr6:coauthVersionMax="38" xr10:uidLastSave="{B12B00E5-1DD2-4FE4-9212-0F1CA0425C76}"/>
  <bookViews>
    <workbookView xWindow="32760" yWindow="60" windowWidth="15195" windowHeight="9210" firstSheet="5" activeTab="6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4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9" l="1"/>
  <c r="I4" i="9"/>
  <c r="L4" i="9" s="1"/>
  <c r="J3" i="9"/>
  <c r="I3" i="9"/>
  <c r="L3" i="9" s="1"/>
  <c r="J2" i="9"/>
  <c r="I2" i="9"/>
  <c r="L2" i="9" s="1"/>
  <c r="K3" i="9" l="1"/>
  <c r="K2" i="9"/>
  <c r="K4" i="9"/>
  <c r="W41" i="7" l="1"/>
  <c r="X42" i="6" s="1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Z5" i="3"/>
  <c r="Z6" i="3"/>
  <c r="AA6" i="3"/>
  <c r="Z7" i="3"/>
  <c r="AA7" i="3"/>
  <c r="AB7" i="3"/>
  <c r="Z8" i="3"/>
  <c r="AA8" i="3"/>
  <c r="AB8" i="3"/>
  <c r="AC8" i="3"/>
  <c r="Z9" i="3"/>
  <c r="AA9" i="3"/>
  <c r="AB9" i="3"/>
  <c r="AC9" i="3"/>
  <c r="AD9" i="3"/>
  <c r="Z10" i="3"/>
  <c r="AA10" i="3"/>
  <c r="AB10" i="3"/>
  <c r="AC10" i="3"/>
  <c r="AD10" i="3"/>
  <c r="AE10" i="3"/>
  <c r="Z11" i="3"/>
  <c r="AA11" i="3"/>
  <c r="AB11" i="3"/>
  <c r="AC11" i="3"/>
  <c r="AD11" i="3"/>
  <c r="AE11" i="3"/>
  <c r="AF11" i="3"/>
  <c r="Z12" i="3"/>
  <c r="AA12" i="3"/>
  <c r="AB12" i="3"/>
  <c r="AC12" i="3"/>
  <c r="AD12" i="3"/>
  <c r="AE12" i="3"/>
  <c r="AF12" i="3"/>
  <c r="AG12" i="3"/>
  <c r="Z13" i="3"/>
  <c r="AA13" i="3"/>
  <c r="AB13" i="3"/>
  <c r="AC13" i="3"/>
  <c r="AD13" i="3"/>
  <c r="AE13" i="3"/>
  <c r="AF13" i="3"/>
  <c r="AG13" i="3"/>
  <c r="AH13" i="3"/>
  <c r="Z14" i="3"/>
  <c r="AA14" i="3"/>
  <c r="AB14" i="3"/>
  <c r="AC14" i="3"/>
  <c r="AD14" i="3"/>
  <c r="AE14" i="3"/>
  <c r="AF14" i="3"/>
  <c r="AG14" i="3"/>
  <c r="AH14" i="3"/>
  <c r="AI14" i="3"/>
  <c r="Z15" i="3"/>
  <c r="AA15" i="3"/>
  <c r="AB15" i="3"/>
  <c r="AC15" i="3"/>
  <c r="AD15" i="3"/>
  <c r="AE15" i="3"/>
  <c r="AF15" i="3"/>
  <c r="AG15" i="3"/>
  <c r="AH15" i="3"/>
  <c r="AI15" i="3"/>
  <c r="AJ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Y1" i="3"/>
  <c r="Z1" i="3"/>
  <c r="AA1" i="3"/>
  <c r="AG1" i="3"/>
  <c r="AH1" i="3"/>
  <c r="AI1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C1" i="3"/>
  <c r="D1" i="3"/>
  <c r="E1" i="3"/>
  <c r="F1" i="3"/>
  <c r="AB1" i="3" s="1"/>
  <c r="G1" i="3"/>
  <c r="AC1" i="3" s="1"/>
  <c r="H1" i="3"/>
  <c r="AD1" i="3" s="1"/>
  <c r="I1" i="3"/>
  <c r="AE1" i="3" s="1"/>
  <c r="J1" i="3"/>
  <c r="AF1" i="3" s="1"/>
  <c r="K1" i="3"/>
  <c r="L1" i="3"/>
  <c r="M1" i="3"/>
  <c r="N1" i="3"/>
  <c r="AJ1" i="3" s="1"/>
  <c r="O1" i="3"/>
  <c r="AK1" i="3" s="1"/>
  <c r="P1" i="3"/>
  <c r="AL1" i="3" s="1"/>
  <c r="Q1" i="3"/>
  <c r="AM1" i="3" s="1"/>
  <c r="R1" i="3"/>
  <c r="AN1" i="3" s="1"/>
  <c r="S1" i="3"/>
  <c r="AO1" i="3" s="1"/>
  <c r="T1" i="3"/>
  <c r="AP1" i="3" s="1"/>
  <c r="U1" i="3"/>
  <c r="AQ1" i="3" s="1"/>
  <c r="AB30" i="1"/>
  <c r="U30" i="2" s="1"/>
  <c r="U30" i="8" s="1"/>
  <c r="AB28" i="1"/>
  <c r="U28" i="2" s="1"/>
  <c r="U28" i="8" s="1"/>
  <c r="AB25" i="1"/>
  <c r="U25" i="2" s="1"/>
  <c r="U25" i="8" s="1"/>
  <c r="AB20" i="1"/>
  <c r="U20" i="2" s="1"/>
  <c r="U20" i="8" s="1"/>
  <c r="AB18" i="1"/>
  <c r="U18" i="2" s="1"/>
  <c r="U18" i="8" s="1"/>
  <c r="AB11" i="1"/>
  <c r="U11" i="2" s="1"/>
  <c r="U11" i="8" s="1"/>
  <c r="AB12" i="1"/>
  <c r="U12" i="2" s="1"/>
  <c r="U12" i="8" s="1"/>
  <c r="AB13" i="1"/>
  <c r="U13" i="2" s="1"/>
  <c r="U13" i="8" s="1"/>
  <c r="AB7" i="1"/>
  <c r="U7" i="2" s="1"/>
  <c r="U7" i="8" s="1"/>
  <c r="AB4" i="1"/>
  <c r="U4" i="2" s="1"/>
  <c r="AB5" i="1"/>
  <c r="U5" i="2" s="1"/>
  <c r="AB6" i="1"/>
  <c r="U6" i="2" s="1"/>
  <c r="U6" i="8" s="1"/>
  <c r="AB8" i="1"/>
  <c r="U8" i="2" s="1"/>
  <c r="U8" i="8" s="1"/>
  <c r="AB9" i="1"/>
  <c r="U9" i="2" s="1"/>
  <c r="U9" i="8" s="1"/>
  <c r="AB10" i="1"/>
  <c r="U10" i="2" s="1"/>
  <c r="U10" i="8" s="1"/>
  <c r="AB14" i="1"/>
  <c r="U14" i="2" s="1"/>
  <c r="U14" i="8" s="1"/>
  <c r="AB15" i="1"/>
  <c r="U15" i="2" s="1"/>
  <c r="U15" i="8" s="1"/>
  <c r="AB16" i="1"/>
  <c r="U16" i="2" s="1"/>
  <c r="U16" i="8" s="1"/>
  <c r="AB17" i="1"/>
  <c r="U17" i="2" s="1"/>
  <c r="U17" i="8" s="1"/>
  <c r="AB19" i="1"/>
  <c r="U19" i="2" s="1"/>
  <c r="U19" i="8" s="1"/>
  <c r="AB21" i="1"/>
  <c r="U21" i="2" s="1"/>
  <c r="U21" i="8" s="1"/>
  <c r="AB22" i="1"/>
  <c r="U22" i="2" s="1"/>
  <c r="U22" i="8" s="1"/>
  <c r="AB23" i="1"/>
  <c r="U23" i="2" s="1"/>
  <c r="U23" i="8" s="1"/>
  <c r="AB24" i="1"/>
  <c r="U24" i="2" s="1"/>
  <c r="U24" i="8" s="1"/>
  <c r="AB26" i="1"/>
  <c r="U26" i="2" s="1"/>
  <c r="U26" i="8" s="1"/>
  <c r="AB27" i="1"/>
  <c r="U27" i="2" s="1"/>
  <c r="U27" i="8" s="1"/>
  <c r="AB29" i="1"/>
  <c r="U29" i="2" s="1"/>
  <c r="U29" i="8" s="1"/>
  <c r="AB3" i="1"/>
  <c r="U3" i="2" s="1"/>
  <c r="U3" i="8" s="1"/>
  <c r="AA4" i="1"/>
  <c r="T4" i="2" s="1"/>
  <c r="T4" i="8" s="1"/>
  <c r="AA5" i="1"/>
  <c r="T5" i="2" s="1"/>
  <c r="T5" i="8" s="1"/>
  <c r="AA6" i="1"/>
  <c r="T6" i="2" s="1"/>
  <c r="T6" i="8" s="1"/>
  <c r="AA7" i="1"/>
  <c r="T7" i="2" s="1"/>
  <c r="T7" i="8" s="1"/>
  <c r="AA8" i="1"/>
  <c r="T8" i="2" s="1"/>
  <c r="T8" i="8" s="1"/>
  <c r="AA9" i="1"/>
  <c r="T9" i="2" s="1"/>
  <c r="T9" i="8" s="1"/>
  <c r="AA10" i="1"/>
  <c r="T10" i="2" s="1"/>
  <c r="T10" i="8" s="1"/>
  <c r="AA11" i="1"/>
  <c r="T11" i="2" s="1"/>
  <c r="T11" i="8" s="1"/>
  <c r="AA12" i="1"/>
  <c r="T12" i="2" s="1"/>
  <c r="T12" i="8" s="1"/>
  <c r="AA13" i="1"/>
  <c r="T13" i="2" s="1"/>
  <c r="T13" i="8" s="1"/>
  <c r="AA14" i="1"/>
  <c r="T14" i="2" s="1"/>
  <c r="T14" i="8" s="1"/>
  <c r="AA15" i="1"/>
  <c r="T15" i="2" s="1"/>
  <c r="T15" i="8" s="1"/>
  <c r="AA16" i="1"/>
  <c r="T16" i="2" s="1"/>
  <c r="T16" i="8" s="1"/>
  <c r="AA17" i="1"/>
  <c r="T17" i="2" s="1"/>
  <c r="T17" i="8" s="1"/>
  <c r="AA18" i="1"/>
  <c r="T18" i="2" s="1"/>
  <c r="T18" i="8" s="1"/>
  <c r="AA19" i="1"/>
  <c r="T19" i="2" s="1"/>
  <c r="T19" i="8" s="1"/>
  <c r="AA20" i="1"/>
  <c r="T20" i="2" s="1"/>
  <c r="T20" i="8" s="1"/>
  <c r="AA21" i="1"/>
  <c r="T21" i="2" s="1"/>
  <c r="T21" i="8" s="1"/>
  <c r="AA22" i="1"/>
  <c r="T22" i="2" s="1"/>
  <c r="T22" i="8" s="1"/>
  <c r="AA23" i="1"/>
  <c r="T23" i="2" s="1"/>
  <c r="T23" i="8" s="1"/>
  <c r="AA24" i="1"/>
  <c r="T24" i="2" s="1"/>
  <c r="T24" i="8" s="1"/>
  <c r="AA25" i="1"/>
  <c r="T25" i="2" s="1"/>
  <c r="T25" i="8" s="1"/>
  <c r="AA26" i="1"/>
  <c r="T26" i="2" s="1"/>
  <c r="T26" i="8" s="1"/>
  <c r="AA27" i="1"/>
  <c r="T27" i="2" s="1"/>
  <c r="T27" i="8" s="1"/>
  <c r="AA28" i="1"/>
  <c r="T28" i="2" s="1"/>
  <c r="T28" i="8" s="1"/>
  <c r="AA29" i="1"/>
  <c r="T29" i="2" s="1"/>
  <c r="T29" i="8" s="1"/>
  <c r="AA30" i="1"/>
  <c r="T30" i="2" s="1"/>
  <c r="T30" i="8" s="1"/>
  <c r="AA3" i="1"/>
  <c r="T3" i="2" s="1"/>
  <c r="Z4" i="1"/>
  <c r="S4" i="2" s="1"/>
  <c r="S4" i="8" s="1"/>
  <c r="Z5" i="1"/>
  <c r="S5" i="2" s="1"/>
  <c r="S5" i="8" s="1"/>
  <c r="Z6" i="1"/>
  <c r="S6" i="2" s="1"/>
  <c r="S6" i="8" s="1"/>
  <c r="Z7" i="1"/>
  <c r="S7" i="2" s="1"/>
  <c r="S7" i="8" s="1"/>
  <c r="Z8" i="1"/>
  <c r="S8" i="2" s="1"/>
  <c r="S8" i="8" s="1"/>
  <c r="Z9" i="1"/>
  <c r="S9" i="2" s="1"/>
  <c r="S9" i="8" s="1"/>
  <c r="Z10" i="1"/>
  <c r="S10" i="2" s="1"/>
  <c r="S10" i="8" s="1"/>
  <c r="Z11" i="1"/>
  <c r="S11" i="2" s="1"/>
  <c r="S11" i="8" s="1"/>
  <c r="Z12" i="1"/>
  <c r="S12" i="2" s="1"/>
  <c r="S12" i="8" s="1"/>
  <c r="Z13" i="1"/>
  <c r="S13" i="2" s="1"/>
  <c r="S13" i="8" s="1"/>
  <c r="Z14" i="1"/>
  <c r="S14" i="2" s="1"/>
  <c r="S14" i="8" s="1"/>
  <c r="Z15" i="1"/>
  <c r="S15" i="2" s="1"/>
  <c r="S15" i="8" s="1"/>
  <c r="Z16" i="1"/>
  <c r="S16" i="2" s="1"/>
  <c r="S16" i="8" s="1"/>
  <c r="Z17" i="1"/>
  <c r="S17" i="2" s="1"/>
  <c r="S17" i="8" s="1"/>
  <c r="Z18" i="1"/>
  <c r="S18" i="2" s="1"/>
  <c r="S18" i="8" s="1"/>
  <c r="Z19" i="1"/>
  <c r="S19" i="2" s="1"/>
  <c r="S19" i="8" s="1"/>
  <c r="Z20" i="1"/>
  <c r="S20" i="2" s="1"/>
  <c r="S20" i="8" s="1"/>
  <c r="Z21" i="1"/>
  <c r="S21" i="2" s="1"/>
  <c r="S21" i="8" s="1"/>
  <c r="Z22" i="1"/>
  <c r="S22" i="2" s="1"/>
  <c r="S22" i="8" s="1"/>
  <c r="Z23" i="1"/>
  <c r="S23" i="2" s="1"/>
  <c r="S23" i="8" s="1"/>
  <c r="Z24" i="1"/>
  <c r="S24" i="2" s="1"/>
  <c r="S24" i="8" s="1"/>
  <c r="Z25" i="1"/>
  <c r="S25" i="2" s="1"/>
  <c r="S25" i="8" s="1"/>
  <c r="Z26" i="1"/>
  <c r="S26" i="2" s="1"/>
  <c r="S26" i="8" s="1"/>
  <c r="Z27" i="1"/>
  <c r="S27" i="2" s="1"/>
  <c r="S27" i="8" s="1"/>
  <c r="Z28" i="1"/>
  <c r="S28" i="2" s="1"/>
  <c r="S28" i="8" s="1"/>
  <c r="Z29" i="1"/>
  <c r="S29" i="2" s="1"/>
  <c r="S29" i="8" s="1"/>
  <c r="Z30" i="1"/>
  <c r="S30" i="2" s="1"/>
  <c r="S30" i="8" s="1"/>
  <c r="Z3" i="1"/>
  <c r="S3" i="2" s="1"/>
  <c r="Y4" i="1"/>
  <c r="R4" i="2" s="1"/>
  <c r="R4" i="8" s="1"/>
  <c r="Y5" i="1"/>
  <c r="R5" i="2" s="1"/>
  <c r="R5" i="8" s="1"/>
  <c r="Y6" i="1"/>
  <c r="R6" i="2" s="1"/>
  <c r="R6" i="8" s="1"/>
  <c r="Y7" i="1"/>
  <c r="R7" i="2" s="1"/>
  <c r="R7" i="8" s="1"/>
  <c r="Y8" i="1"/>
  <c r="R8" i="2" s="1"/>
  <c r="R8" i="8" s="1"/>
  <c r="Y9" i="1"/>
  <c r="R9" i="2" s="1"/>
  <c r="R9" i="8" s="1"/>
  <c r="Y10" i="1"/>
  <c r="R10" i="2" s="1"/>
  <c r="R10" i="8" s="1"/>
  <c r="Y11" i="1"/>
  <c r="R11" i="2" s="1"/>
  <c r="R11" i="8" s="1"/>
  <c r="Y12" i="1"/>
  <c r="R12" i="2" s="1"/>
  <c r="R12" i="8" s="1"/>
  <c r="Y13" i="1"/>
  <c r="R13" i="2" s="1"/>
  <c r="R13" i="8" s="1"/>
  <c r="Y14" i="1"/>
  <c r="R14" i="2" s="1"/>
  <c r="R14" i="8" s="1"/>
  <c r="Y15" i="1"/>
  <c r="R15" i="2" s="1"/>
  <c r="R15" i="8" s="1"/>
  <c r="Y16" i="1"/>
  <c r="R16" i="2" s="1"/>
  <c r="R16" i="8" s="1"/>
  <c r="Y17" i="1"/>
  <c r="R17" i="2" s="1"/>
  <c r="R17" i="8" s="1"/>
  <c r="Y18" i="1"/>
  <c r="R18" i="2" s="1"/>
  <c r="R18" i="8" s="1"/>
  <c r="Y19" i="1"/>
  <c r="R19" i="2" s="1"/>
  <c r="R19" i="8" s="1"/>
  <c r="Y20" i="1"/>
  <c r="R20" i="2" s="1"/>
  <c r="R20" i="8" s="1"/>
  <c r="Y21" i="1"/>
  <c r="R21" i="2" s="1"/>
  <c r="R21" i="8" s="1"/>
  <c r="Y22" i="1"/>
  <c r="R22" i="2" s="1"/>
  <c r="R22" i="8" s="1"/>
  <c r="Y23" i="1"/>
  <c r="R23" i="2" s="1"/>
  <c r="R23" i="8" s="1"/>
  <c r="Y24" i="1"/>
  <c r="R24" i="2" s="1"/>
  <c r="R24" i="8" s="1"/>
  <c r="Y25" i="1"/>
  <c r="R25" i="2" s="1"/>
  <c r="R25" i="8" s="1"/>
  <c r="Y26" i="1"/>
  <c r="R26" i="2" s="1"/>
  <c r="R26" i="8" s="1"/>
  <c r="Y27" i="1"/>
  <c r="R27" i="2" s="1"/>
  <c r="R27" i="8" s="1"/>
  <c r="Y28" i="1"/>
  <c r="R28" i="2" s="1"/>
  <c r="R28" i="8" s="1"/>
  <c r="Y29" i="1"/>
  <c r="R29" i="2" s="1"/>
  <c r="R29" i="8" s="1"/>
  <c r="Y30" i="1"/>
  <c r="R30" i="2" s="1"/>
  <c r="R30" i="8" s="1"/>
  <c r="Y3" i="1"/>
  <c r="R3" i="2" s="1"/>
  <c r="R3" i="8" s="1"/>
  <c r="W4" i="1"/>
  <c r="Q4" i="2" s="1"/>
  <c r="W5" i="1"/>
  <c r="Q5" i="2" s="1"/>
  <c r="W6" i="1"/>
  <c r="Q6" i="2" s="1"/>
  <c r="Q6" i="8" s="1"/>
  <c r="W7" i="1"/>
  <c r="Q7" i="2" s="1"/>
  <c r="Q7" i="8" s="1"/>
  <c r="W8" i="1"/>
  <c r="Q8" i="2" s="1"/>
  <c r="Q8" i="8" s="1"/>
  <c r="W9" i="1"/>
  <c r="Q9" i="2" s="1"/>
  <c r="Q9" i="8" s="1"/>
  <c r="W10" i="1"/>
  <c r="Q10" i="2" s="1"/>
  <c r="Q10" i="8" s="1"/>
  <c r="W11" i="1"/>
  <c r="Q11" i="2" s="1"/>
  <c r="Q11" i="8" s="1"/>
  <c r="W12" i="1"/>
  <c r="Q12" i="2" s="1"/>
  <c r="Q12" i="8" s="1"/>
  <c r="W13" i="1"/>
  <c r="Q13" i="2" s="1"/>
  <c r="Q13" i="8" s="1"/>
  <c r="W14" i="1"/>
  <c r="Q14" i="2" s="1"/>
  <c r="Q14" i="8" s="1"/>
  <c r="W15" i="1"/>
  <c r="Q15" i="2" s="1"/>
  <c r="Q15" i="8" s="1"/>
  <c r="W16" i="1"/>
  <c r="Q16" i="2" s="1"/>
  <c r="Q16" i="8" s="1"/>
  <c r="W17" i="1"/>
  <c r="Q17" i="2" s="1"/>
  <c r="Q17" i="8" s="1"/>
  <c r="W18" i="1"/>
  <c r="Q18" i="2" s="1"/>
  <c r="Q18" i="8" s="1"/>
  <c r="W19" i="1"/>
  <c r="Q19" i="2" s="1"/>
  <c r="Q19" i="8" s="1"/>
  <c r="W20" i="1"/>
  <c r="Q20" i="2" s="1"/>
  <c r="Q20" i="8" s="1"/>
  <c r="W21" i="1"/>
  <c r="Q21" i="2" s="1"/>
  <c r="Q21" i="8" s="1"/>
  <c r="W22" i="1"/>
  <c r="Q22" i="2" s="1"/>
  <c r="Q22" i="8" s="1"/>
  <c r="W23" i="1"/>
  <c r="Q23" i="2" s="1"/>
  <c r="Q23" i="8" s="1"/>
  <c r="W24" i="1"/>
  <c r="Q24" i="2" s="1"/>
  <c r="Q24" i="8" s="1"/>
  <c r="W25" i="1"/>
  <c r="Q25" i="2" s="1"/>
  <c r="Q25" i="8" s="1"/>
  <c r="W26" i="1"/>
  <c r="Q26" i="2" s="1"/>
  <c r="Q26" i="8" s="1"/>
  <c r="W27" i="1"/>
  <c r="Q27" i="2" s="1"/>
  <c r="Q27" i="8" s="1"/>
  <c r="W28" i="1"/>
  <c r="Q28" i="2" s="1"/>
  <c r="Q28" i="8" s="1"/>
  <c r="W29" i="1"/>
  <c r="Q29" i="2" s="1"/>
  <c r="Q29" i="8" s="1"/>
  <c r="W30" i="1"/>
  <c r="Q30" i="2" s="1"/>
  <c r="Q30" i="8" s="1"/>
  <c r="W3" i="1"/>
  <c r="Q3" i="2" s="1"/>
  <c r="Q3" i="8" s="1"/>
  <c r="U31" i="1"/>
  <c r="U32" i="1" s="1"/>
  <c r="U33" i="1"/>
  <c r="V4" i="1"/>
  <c r="P4" i="2" s="1"/>
  <c r="P4" i="8" s="1"/>
  <c r="V5" i="1"/>
  <c r="P5" i="2" s="1"/>
  <c r="P5" i="8" s="1"/>
  <c r="V6" i="1"/>
  <c r="P6" i="2" s="1"/>
  <c r="P6" i="8" s="1"/>
  <c r="V7" i="1"/>
  <c r="P7" i="2" s="1"/>
  <c r="P7" i="8" s="1"/>
  <c r="V8" i="1"/>
  <c r="P8" i="2" s="1"/>
  <c r="P8" i="8" s="1"/>
  <c r="V9" i="1"/>
  <c r="P9" i="2" s="1"/>
  <c r="P9" i="8" s="1"/>
  <c r="V10" i="1"/>
  <c r="P10" i="2" s="1"/>
  <c r="P10" i="8" s="1"/>
  <c r="V11" i="1"/>
  <c r="P11" i="2" s="1"/>
  <c r="P11" i="8" s="1"/>
  <c r="V12" i="1"/>
  <c r="P12" i="2" s="1"/>
  <c r="P12" i="8" s="1"/>
  <c r="V13" i="1"/>
  <c r="P13" i="2" s="1"/>
  <c r="P13" i="8" s="1"/>
  <c r="V14" i="1"/>
  <c r="P14" i="2" s="1"/>
  <c r="P14" i="8" s="1"/>
  <c r="V15" i="1"/>
  <c r="P15" i="2" s="1"/>
  <c r="P15" i="8" s="1"/>
  <c r="V16" i="1"/>
  <c r="P16" i="2" s="1"/>
  <c r="P16" i="8" s="1"/>
  <c r="V17" i="1"/>
  <c r="P17" i="2" s="1"/>
  <c r="P17" i="8" s="1"/>
  <c r="V18" i="1"/>
  <c r="P18" i="2" s="1"/>
  <c r="P18" i="8" s="1"/>
  <c r="V19" i="1"/>
  <c r="P19" i="2" s="1"/>
  <c r="P19" i="8" s="1"/>
  <c r="V20" i="1"/>
  <c r="P20" i="2" s="1"/>
  <c r="P20" i="8" s="1"/>
  <c r="V21" i="1"/>
  <c r="P21" i="2" s="1"/>
  <c r="P21" i="8" s="1"/>
  <c r="V22" i="1"/>
  <c r="P22" i="2" s="1"/>
  <c r="P22" i="8" s="1"/>
  <c r="V23" i="1"/>
  <c r="P23" i="2" s="1"/>
  <c r="P23" i="8" s="1"/>
  <c r="V24" i="1"/>
  <c r="P24" i="2" s="1"/>
  <c r="P24" i="8" s="1"/>
  <c r="V25" i="1"/>
  <c r="P25" i="2" s="1"/>
  <c r="P25" i="8" s="1"/>
  <c r="V26" i="1"/>
  <c r="P26" i="2" s="1"/>
  <c r="P26" i="8" s="1"/>
  <c r="V27" i="1"/>
  <c r="P27" i="2" s="1"/>
  <c r="P27" i="8" s="1"/>
  <c r="V28" i="1"/>
  <c r="P28" i="2" s="1"/>
  <c r="P28" i="8" s="1"/>
  <c r="V29" i="1"/>
  <c r="P29" i="2" s="1"/>
  <c r="P29" i="8" s="1"/>
  <c r="V30" i="1"/>
  <c r="P30" i="2" s="1"/>
  <c r="P30" i="8" s="1"/>
  <c r="V3" i="1"/>
  <c r="P3" i="2" s="1"/>
  <c r="T4" i="1"/>
  <c r="O4" i="2" s="1"/>
  <c r="O4" i="8" s="1"/>
  <c r="T5" i="1"/>
  <c r="O5" i="2" s="1"/>
  <c r="O5" i="8" s="1"/>
  <c r="T6" i="1"/>
  <c r="O6" i="2" s="1"/>
  <c r="O6" i="8" s="1"/>
  <c r="T7" i="1"/>
  <c r="O7" i="2" s="1"/>
  <c r="O7" i="8" s="1"/>
  <c r="T8" i="1"/>
  <c r="O8" i="2" s="1"/>
  <c r="O8" i="8" s="1"/>
  <c r="T9" i="1"/>
  <c r="O9" i="2" s="1"/>
  <c r="O9" i="8" s="1"/>
  <c r="T10" i="1"/>
  <c r="O10" i="2" s="1"/>
  <c r="O10" i="8" s="1"/>
  <c r="T11" i="1"/>
  <c r="O11" i="2" s="1"/>
  <c r="O11" i="8" s="1"/>
  <c r="T12" i="1"/>
  <c r="O12" i="2" s="1"/>
  <c r="O12" i="8" s="1"/>
  <c r="T13" i="1"/>
  <c r="O13" i="2" s="1"/>
  <c r="O13" i="8" s="1"/>
  <c r="T14" i="1"/>
  <c r="O14" i="2" s="1"/>
  <c r="O14" i="8" s="1"/>
  <c r="T15" i="1"/>
  <c r="O15" i="2" s="1"/>
  <c r="O15" i="8" s="1"/>
  <c r="T16" i="1"/>
  <c r="O16" i="2" s="1"/>
  <c r="O16" i="8" s="1"/>
  <c r="T17" i="1"/>
  <c r="O17" i="2" s="1"/>
  <c r="O17" i="8" s="1"/>
  <c r="T18" i="1"/>
  <c r="O18" i="2" s="1"/>
  <c r="O18" i="8" s="1"/>
  <c r="T19" i="1"/>
  <c r="O19" i="2" s="1"/>
  <c r="O19" i="8" s="1"/>
  <c r="T20" i="1"/>
  <c r="O20" i="2" s="1"/>
  <c r="O20" i="8" s="1"/>
  <c r="T21" i="1"/>
  <c r="O21" i="2" s="1"/>
  <c r="O21" i="8" s="1"/>
  <c r="T22" i="1"/>
  <c r="O22" i="2" s="1"/>
  <c r="O22" i="8" s="1"/>
  <c r="T23" i="1"/>
  <c r="O23" i="2" s="1"/>
  <c r="O23" i="8" s="1"/>
  <c r="T24" i="1"/>
  <c r="O24" i="2" s="1"/>
  <c r="O24" i="8" s="1"/>
  <c r="T25" i="1"/>
  <c r="O25" i="2" s="1"/>
  <c r="O25" i="8" s="1"/>
  <c r="T26" i="1"/>
  <c r="O26" i="2" s="1"/>
  <c r="O26" i="8" s="1"/>
  <c r="T27" i="1"/>
  <c r="O27" i="2" s="1"/>
  <c r="O27" i="8" s="1"/>
  <c r="T28" i="1"/>
  <c r="O28" i="2" s="1"/>
  <c r="O28" i="8" s="1"/>
  <c r="T29" i="1"/>
  <c r="O29" i="2" s="1"/>
  <c r="O29" i="8" s="1"/>
  <c r="T30" i="1"/>
  <c r="O30" i="2" s="1"/>
  <c r="O30" i="8" s="1"/>
  <c r="T3" i="1"/>
  <c r="O3" i="2" s="1"/>
  <c r="O3" i="8" s="1"/>
  <c r="S3" i="1"/>
  <c r="N3" i="2" s="1"/>
  <c r="N3" i="8" s="1"/>
  <c r="S4" i="1"/>
  <c r="N4" i="2" s="1"/>
  <c r="N4" i="8" s="1"/>
  <c r="S5" i="1"/>
  <c r="N5" i="2" s="1"/>
  <c r="N5" i="8" s="1"/>
  <c r="S6" i="1"/>
  <c r="N6" i="2" s="1"/>
  <c r="N6" i="8" s="1"/>
  <c r="S7" i="1"/>
  <c r="N7" i="2" s="1"/>
  <c r="N7" i="8" s="1"/>
  <c r="S8" i="1"/>
  <c r="N8" i="2" s="1"/>
  <c r="N8" i="8" s="1"/>
  <c r="S9" i="1"/>
  <c r="N9" i="2" s="1"/>
  <c r="N9" i="8" s="1"/>
  <c r="S10" i="1"/>
  <c r="N10" i="2" s="1"/>
  <c r="N10" i="8" s="1"/>
  <c r="S11" i="1"/>
  <c r="N11" i="2" s="1"/>
  <c r="N11" i="8" s="1"/>
  <c r="S12" i="1"/>
  <c r="N12" i="2" s="1"/>
  <c r="N12" i="8" s="1"/>
  <c r="S13" i="1"/>
  <c r="N13" i="2" s="1"/>
  <c r="N13" i="8" s="1"/>
  <c r="S14" i="1"/>
  <c r="N14" i="2" s="1"/>
  <c r="N14" i="8" s="1"/>
  <c r="S15" i="1"/>
  <c r="N15" i="2" s="1"/>
  <c r="N15" i="8" s="1"/>
  <c r="S16" i="1"/>
  <c r="N16" i="2" s="1"/>
  <c r="N16" i="8" s="1"/>
  <c r="S17" i="1"/>
  <c r="N17" i="2" s="1"/>
  <c r="N17" i="8" s="1"/>
  <c r="S18" i="1"/>
  <c r="N18" i="2" s="1"/>
  <c r="N18" i="8" s="1"/>
  <c r="S19" i="1"/>
  <c r="N19" i="2" s="1"/>
  <c r="N19" i="8" s="1"/>
  <c r="S20" i="1"/>
  <c r="N20" i="2" s="1"/>
  <c r="N20" i="8" s="1"/>
  <c r="S21" i="1"/>
  <c r="N21" i="2" s="1"/>
  <c r="N21" i="8" s="1"/>
  <c r="S22" i="1"/>
  <c r="N22" i="2" s="1"/>
  <c r="N22" i="8" s="1"/>
  <c r="S23" i="1"/>
  <c r="N23" i="2" s="1"/>
  <c r="N23" i="8" s="1"/>
  <c r="S24" i="1"/>
  <c r="N24" i="2" s="1"/>
  <c r="N24" i="8" s="1"/>
  <c r="S25" i="1"/>
  <c r="N25" i="2" s="1"/>
  <c r="N25" i="8" s="1"/>
  <c r="S26" i="1"/>
  <c r="N26" i="2" s="1"/>
  <c r="N26" i="8" s="1"/>
  <c r="S27" i="1"/>
  <c r="N27" i="2" s="1"/>
  <c r="N27" i="8" s="1"/>
  <c r="S28" i="1"/>
  <c r="N28" i="2" s="1"/>
  <c r="N28" i="8" s="1"/>
  <c r="S29" i="1"/>
  <c r="N29" i="2" s="1"/>
  <c r="N29" i="8" s="1"/>
  <c r="S30" i="1"/>
  <c r="N30" i="2" s="1"/>
  <c r="N30" i="8" s="1"/>
  <c r="R4" i="1"/>
  <c r="M4" i="2" s="1"/>
  <c r="R5" i="1"/>
  <c r="M5" i="2" s="1"/>
  <c r="R6" i="1"/>
  <c r="M6" i="2" s="1"/>
  <c r="M6" i="8" s="1"/>
  <c r="R7" i="1"/>
  <c r="M7" i="2" s="1"/>
  <c r="M7" i="8" s="1"/>
  <c r="R8" i="1"/>
  <c r="M8" i="2" s="1"/>
  <c r="M8" i="8" s="1"/>
  <c r="R9" i="1"/>
  <c r="M9" i="2" s="1"/>
  <c r="M9" i="8" s="1"/>
  <c r="R10" i="1"/>
  <c r="M10" i="2" s="1"/>
  <c r="M10" i="8" s="1"/>
  <c r="R11" i="1"/>
  <c r="M11" i="2" s="1"/>
  <c r="M11" i="8" s="1"/>
  <c r="R12" i="1"/>
  <c r="M12" i="2" s="1"/>
  <c r="M12" i="8" s="1"/>
  <c r="R13" i="1"/>
  <c r="M13" i="2" s="1"/>
  <c r="M13" i="8" s="1"/>
  <c r="R14" i="1"/>
  <c r="M14" i="2" s="1"/>
  <c r="M14" i="8" s="1"/>
  <c r="R15" i="1"/>
  <c r="M15" i="2" s="1"/>
  <c r="M15" i="8" s="1"/>
  <c r="R16" i="1"/>
  <c r="M16" i="2" s="1"/>
  <c r="M16" i="8" s="1"/>
  <c r="R17" i="1"/>
  <c r="M17" i="2" s="1"/>
  <c r="M17" i="8" s="1"/>
  <c r="R18" i="1"/>
  <c r="M18" i="2" s="1"/>
  <c r="M18" i="8" s="1"/>
  <c r="R19" i="1"/>
  <c r="M19" i="2" s="1"/>
  <c r="M19" i="8" s="1"/>
  <c r="R20" i="1"/>
  <c r="M20" i="2" s="1"/>
  <c r="M20" i="8" s="1"/>
  <c r="R21" i="1"/>
  <c r="M21" i="2" s="1"/>
  <c r="M21" i="8" s="1"/>
  <c r="R22" i="1"/>
  <c r="M22" i="2" s="1"/>
  <c r="M22" i="8" s="1"/>
  <c r="R23" i="1"/>
  <c r="M23" i="2" s="1"/>
  <c r="M23" i="8" s="1"/>
  <c r="R24" i="1"/>
  <c r="M24" i="2" s="1"/>
  <c r="M24" i="8" s="1"/>
  <c r="R25" i="1"/>
  <c r="M25" i="2" s="1"/>
  <c r="M25" i="8" s="1"/>
  <c r="R26" i="1"/>
  <c r="M26" i="2" s="1"/>
  <c r="M26" i="8" s="1"/>
  <c r="R27" i="1"/>
  <c r="M27" i="2" s="1"/>
  <c r="M27" i="8" s="1"/>
  <c r="R28" i="1"/>
  <c r="M28" i="2" s="1"/>
  <c r="M28" i="8" s="1"/>
  <c r="R29" i="1"/>
  <c r="M29" i="2" s="1"/>
  <c r="M29" i="8" s="1"/>
  <c r="R30" i="1"/>
  <c r="M30" i="2" s="1"/>
  <c r="M30" i="8" s="1"/>
  <c r="R3" i="1"/>
  <c r="M3" i="2" s="1"/>
  <c r="M3" i="8" s="1"/>
  <c r="Q4" i="1"/>
  <c r="L4" i="2" s="1"/>
  <c r="L4" i="8" s="1"/>
  <c r="Q5" i="1"/>
  <c r="L5" i="2" s="1"/>
  <c r="L5" i="8" s="1"/>
  <c r="Q6" i="1"/>
  <c r="L6" i="2" s="1"/>
  <c r="L6" i="8" s="1"/>
  <c r="Q7" i="1"/>
  <c r="L7" i="2" s="1"/>
  <c r="L7" i="8" s="1"/>
  <c r="Q8" i="1"/>
  <c r="L8" i="2" s="1"/>
  <c r="L8" i="8" s="1"/>
  <c r="Q9" i="1"/>
  <c r="L9" i="2" s="1"/>
  <c r="L9" i="8" s="1"/>
  <c r="Q10" i="1"/>
  <c r="L10" i="2" s="1"/>
  <c r="L10" i="8" s="1"/>
  <c r="Q11" i="1"/>
  <c r="L11" i="2" s="1"/>
  <c r="L11" i="8" s="1"/>
  <c r="Q12" i="1"/>
  <c r="L12" i="2" s="1"/>
  <c r="L12" i="8" s="1"/>
  <c r="Q13" i="1"/>
  <c r="L13" i="2" s="1"/>
  <c r="L13" i="8" s="1"/>
  <c r="Q14" i="1"/>
  <c r="L14" i="2" s="1"/>
  <c r="L14" i="8" s="1"/>
  <c r="Q15" i="1"/>
  <c r="L15" i="2" s="1"/>
  <c r="L15" i="8" s="1"/>
  <c r="Q16" i="1"/>
  <c r="L16" i="2" s="1"/>
  <c r="L16" i="8" s="1"/>
  <c r="Q17" i="1"/>
  <c r="L17" i="2" s="1"/>
  <c r="L17" i="8" s="1"/>
  <c r="Q18" i="1"/>
  <c r="L18" i="2" s="1"/>
  <c r="L18" i="8" s="1"/>
  <c r="Q19" i="1"/>
  <c r="L19" i="2" s="1"/>
  <c r="L19" i="8" s="1"/>
  <c r="Q20" i="1"/>
  <c r="L20" i="2" s="1"/>
  <c r="L20" i="8" s="1"/>
  <c r="Q21" i="1"/>
  <c r="L21" i="2" s="1"/>
  <c r="L21" i="8" s="1"/>
  <c r="Q22" i="1"/>
  <c r="L22" i="2" s="1"/>
  <c r="L22" i="8" s="1"/>
  <c r="Q23" i="1"/>
  <c r="L23" i="2" s="1"/>
  <c r="L23" i="8" s="1"/>
  <c r="Q24" i="1"/>
  <c r="L24" i="2" s="1"/>
  <c r="L24" i="8" s="1"/>
  <c r="Q25" i="1"/>
  <c r="L25" i="2" s="1"/>
  <c r="L25" i="8" s="1"/>
  <c r="Q26" i="1"/>
  <c r="L26" i="2" s="1"/>
  <c r="L26" i="8" s="1"/>
  <c r="Q27" i="1"/>
  <c r="L27" i="2" s="1"/>
  <c r="L27" i="8" s="1"/>
  <c r="Q28" i="1"/>
  <c r="L28" i="2" s="1"/>
  <c r="L28" i="8" s="1"/>
  <c r="Q29" i="1"/>
  <c r="L29" i="2" s="1"/>
  <c r="L29" i="8" s="1"/>
  <c r="Q30" i="1"/>
  <c r="L30" i="2" s="1"/>
  <c r="L30" i="8" s="1"/>
  <c r="Q3" i="1"/>
  <c r="L3" i="2" s="1"/>
  <c r="P4" i="1"/>
  <c r="K4" i="2" s="1"/>
  <c r="K4" i="8" s="1"/>
  <c r="P5" i="1"/>
  <c r="K5" i="2" s="1"/>
  <c r="K5" i="8" s="1"/>
  <c r="P6" i="1"/>
  <c r="K6" i="2" s="1"/>
  <c r="K6" i="8" s="1"/>
  <c r="P7" i="1"/>
  <c r="K7" i="2" s="1"/>
  <c r="K7" i="8" s="1"/>
  <c r="P8" i="1"/>
  <c r="K8" i="2" s="1"/>
  <c r="K8" i="8" s="1"/>
  <c r="P9" i="1"/>
  <c r="K9" i="2" s="1"/>
  <c r="K9" i="8" s="1"/>
  <c r="P10" i="1"/>
  <c r="K10" i="2" s="1"/>
  <c r="K10" i="8" s="1"/>
  <c r="P11" i="1"/>
  <c r="K11" i="2" s="1"/>
  <c r="K11" i="8" s="1"/>
  <c r="P12" i="1"/>
  <c r="K12" i="2" s="1"/>
  <c r="K12" i="8" s="1"/>
  <c r="P13" i="1"/>
  <c r="K13" i="2" s="1"/>
  <c r="K13" i="8" s="1"/>
  <c r="P14" i="1"/>
  <c r="K14" i="2" s="1"/>
  <c r="K14" i="8" s="1"/>
  <c r="P15" i="1"/>
  <c r="K15" i="2" s="1"/>
  <c r="K15" i="8" s="1"/>
  <c r="P16" i="1"/>
  <c r="K16" i="2" s="1"/>
  <c r="K16" i="8" s="1"/>
  <c r="P17" i="1"/>
  <c r="K17" i="2" s="1"/>
  <c r="K17" i="8" s="1"/>
  <c r="P18" i="1"/>
  <c r="K18" i="2" s="1"/>
  <c r="K18" i="8" s="1"/>
  <c r="P19" i="1"/>
  <c r="K19" i="2" s="1"/>
  <c r="K19" i="8" s="1"/>
  <c r="P20" i="1"/>
  <c r="K20" i="2" s="1"/>
  <c r="K20" i="8" s="1"/>
  <c r="P21" i="1"/>
  <c r="K21" i="2" s="1"/>
  <c r="K21" i="8" s="1"/>
  <c r="P22" i="1"/>
  <c r="K22" i="2" s="1"/>
  <c r="K22" i="8" s="1"/>
  <c r="P23" i="1"/>
  <c r="K23" i="2" s="1"/>
  <c r="K23" i="8" s="1"/>
  <c r="P24" i="1"/>
  <c r="K24" i="2" s="1"/>
  <c r="K24" i="8" s="1"/>
  <c r="P25" i="1"/>
  <c r="K25" i="2" s="1"/>
  <c r="K25" i="8" s="1"/>
  <c r="P26" i="1"/>
  <c r="K26" i="2" s="1"/>
  <c r="K26" i="8" s="1"/>
  <c r="P27" i="1"/>
  <c r="K27" i="2" s="1"/>
  <c r="K27" i="8" s="1"/>
  <c r="P28" i="1"/>
  <c r="K28" i="2" s="1"/>
  <c r="K28" i="8" s="1"/>
  <c r="P29" i="1"/>
  <c r="K29" i="2" s="1"/>
  <c r="K29" i="8" s="1"/>
  <c r="P30" i="1"/>
  <c r="K30" i="2" s="1"/>
  <c r="K30" i="8" s="1"/>
  <c r="P3" i="1"/>
  <c r="K3" i="2" s="1"/>
  <c r="O29" i="1"/>
  <c r="J29" i="2" s="1"/>
  <c r="J29" i="8" s="1"/>
  <c r="O4" i="1"/>
  <c r="J4" i="2" s="1"/>
  <c r="J4" i="8" s="1"/>
  <c r="O5" i="1"/>
  <c r="J5" i="2" s="1"/>
  <c r="J5" i="8" s="1"/>
  <c r="O6" i="1"/>
  <c r="J6" i="2" s="1"/>
  <c r="J6" i="8" s="1"/>
  <c r="O7" i="1"/>
  <c r="J7" i="2" s="1"/>
  <c r="J7" i="8" s="1"/>
  <c r="O8" i="1"/>
  <c r="J8" i="2" s="1"/>
  <c r="J8" i="8" s="1"/>
  <c r="O9" i="1"/>
  <c r="J9" i="2" s="1"/>
  <c r="J9" i="8" s="1"/>
  <c r="O10" i="1"/>
  <c r="J10" i="2" s="1"/>
  <c r="J10" i="8" s="1"/>
  <c r="O11" i="1"/>
  <c r="J11" i="2" s="1"/>
  <c r="J11" i="8" s="1"/>
  <c r="O12" i="1"/>
  <c r="J12" i="2" s="1"/>
  <c r="J12" i="8" s="1"/>
  <c r="O13" i="1"/>
  <c r="J13" i="2" s="1"/>
  <c r="J13" i="8" s="1"/>
  <c r="O14" i="1"/>
  <c r="J14" i="2" s="1"/>
  <c r="J14" i="8" s="1"/>
  <c r="O15" i="1"/>
  <c r="J15" i="2" s="1"/>
  <c r="J15" i="8" s="1"/>
  <c r="O16" i="1"/>
  <c r="J16" i="2" s="1"/>
  <c r="J16" i="8" s="1"/>
  <c r="O17" i="1"/>
  <c r="J17" i="2" s="1"/>
  <c r="J17" i="8" s="1"/>
  <c r="O18" i="1"/>
  <c r="J18" i="2" s="1"/>
  <c r="J18" i="8" s="1"/>
  <c r="O19" i="1"/>
  <c r="J19" i="2" s="1"/>
  <c r="J19" i="8" s="1"/>
  <c r="O20" i="1"/>
  <c r="J20" i="2" s="1"/>
  <c r="J20" i="8" s="1"/>
  <c r="O21" i="1"/>
  <c r="J21" i="2" s="1"/>
  <c r="J21" i="8" s="1"/>
  <c r="O22" i="1"/>
  <c r="J22" i="2" s="1"/>
  <c r="J22" i="8" s="1"/>
  <c r="O23" i="1"/>
  <c r="J23" i="2" s="1"/>
  <c r="J23" i="8" s="1"/>
  <c r="O24" i="1"/>
  <c r="J24" i="2" s="1"/>
  <c r="J24" i="8" s="1"/>
  <c r="O25" i="1"/>
  <c r="J25" i="2" s="1"/>
  <c r="J25" i="8" s="1"/>
  <c r="O26" i="1"/>
  <c r="J26" i="2" s="1"/>
  <c r="J26" i="8" s="1"/>
  <c r="O27" i="1"/>
  <c r="J27" i="2" s="1"/>
  <c r="J27" i="8" s="1"/>
  <c r="O28" i="1"/>
  <c r="J28" i="2" s="1"/>
  <c r="J28" i="8" s="1"/>
  <c r="O30" i="1"/>
  <c r="J30" i="2" s="1"/>
  <c r="J30" i="8" s="1"/>
  <c r="O3" i="1"/>
  <c r="J3" i="2" s="1"/>
  <c r="N4" i="1"/>
  <c r="I4" i="2" s="1"/>
  <c r="N5" i="1"/>
  <c r="I5" i="2" s="1"/>
  <c r="I5" i="8" s="1"/>
  <c r="N6" i="1"/>
  <c r="I6" i="2" s="1"/>
  <c r="I6" i="8" s="1"/>
  <c r="N7" i="1"/>
  <c r="I7" i="2" s="1"/>
  <c r="I7" i="8" s="1"/>
  <c r="N8" i="1"/>
  <c r="I8" i="2" s="1"/>
  <c r="I8" i="8" s="1"/>
  <c r="N9" i="1"/>
  <c r="I9" i="2" s="1"/>
  <c r="I9" i="8" s="1"/>
  <c r="N10" i="1"/>
  <c r="I10" i="2" s="1"/>
  <c r="I10" i="8" s="1"/>
  <c r="N11" i="1"/>
  <c r="I11" i="2" s="1"/>
  <c r="I11" i="8" s="1"/>
  <c r="N12" i="1"/>
  <c r="I12" i="2" s="1"/>
  <c r="I12" i="8" s="1"/>
  <c r="N13" i="1"/>
  <c r="I13" i="2" s="1"/>
  <c r="I13" i="8" s="1"/>
  <c r="N14" i="1"/>
  <c r="I14" i="2" s="1"/>
  <c r="I14" i="8" s="1"/>
  <c r="N15" i="1"/>
  <c r="I15" i="2" s="1"/>
  <c r="I15" i="8" s="1"/>
  <c r="N16" i="1"/>
  <c r="I16" i="2" s="1"/>
  <c r="I16" i="8" s="1"/>
  <c r="N17" i="1"/>
  <c r="I17" i="2" s="1"/>
  <c r="I17" i="8" s="1"/>
  <c r="N18" i="1"/>
  <c r="I18" i="2" s="1"/>
  <c r="I18" i="8" s="1"/>
  <c r="N19" i="1"/>
  <c r="I19" i="2" s="1"/>
  <c r="I19" i="8" s="1"/>
  <c r="N20" i="1"/>
  <c r="I20" i="2" s="1"/>
  <c r="I20" i="8" s="1"/>
  <c r="N21" i="1"/>
  <c r="I21" i="2" s="1"/>
  <c r="I21" i="8" s="1"/>
  <c r="N22" i="1"/>
  <c r="I22" i="2" s="1"/>
  <c r="I22" i="8" s="1"/>
  <c r="N23" i="1"/>
  <c r="I23" i="2" s="1"/>
  <c r="I23" i="8" s="1"/>
  <c r="N24" i="1"/>
  <c r="I24" i="2" s="1"/>
  <c r="I24" i="8" s="1"/>
  <c r="N25" i="1"/>
  <c r="I25" i="2" s="1"/>
  <c r="I25" i="8" s="1"/>
  <c r="N26" i="1"/>
  <c r="I26" i="2" s="1"/>
  <c r="I26" i="8" s="1"/>
  <c r="N27" i="1"/>
  <c r="I27" i="2" s="1"/>
  <c r="I27" i="8" s="1"/>
  <c r="N28" i="1"/>
  <c r="I28" i="2" s="1"/>
  <c r="I28" i="8" s="1"/>
  <c r="N29" i="1"/>
  <c r="I29" i="2" s="1"/>
  <c r="I29" i="8" s="1"/>
  <c r="N30" i="1"/>
  <c r="I30" i="2" s="1"/>
  <c r="I30" i="8" s="1"/>
  <c r="N3" i="1"/>
  <c r="I3" i="2" s="1"/>
  <c r="I3" i="8" s="1"/>
  <c r="M4" i="1"/>
  <c r="H4" i="2" s="1"/>
  <c r="H4" i="8" s="1"/>
  <c r="M5" i="1"/>
  <c r="H5" i="2" s="1"/>
  <c r="H5" i="8" s="1"/>
  <c r="M6" i="1"/>
  <c r="H6" i="2" s="1"/>
  <c r="H6" i="8" s="1"/>
  <c r="M7" i="1"/>
  <c r="H7" i="2" s="1"/>
  <c r="H7" i="8" s="1"/>
  <c r="M8" i="1"/>
  <c r="H8" i="2" s="1"/>
  <c r="H8" i="8" s="1"/>
  <c r="M9" i="1"/>
  <c r="H9" i="2" s="1"/>
  <c r="H9" i="8" s="1"/>
  <c r="M10" i="1"/>
  <c r="H10" i="2" s="1"/>
  <c r="H10" i="8" s="1"/>
  <c r="M11" i="1"/>
  <c r="H11" i="2" s="1"/>
  <c r="H11" i="8" s="1"/>
  <c r="M12" i="1"/>
  <c r="H12" i="2" s="1"/>
  <c r="H12" i="8" s="1"/>
  <c r="M13" i="1"/>
  <c r="H13" i="2" s="1"/>
  <c r="H13" i="8" s="1"/>
  <c r="M14" i="1"/>
  <c r="H14" i="2" s="1"/>
  <c r="H14" i="8" s="1"/>
  <c r="M15" i="1"/>
  <c r="H15" i="2" s="1"/>
  <c r="H15" i="8" s="1"/>
  <c r="M16" i="1"/>
  <c r="H16" i="2" s="1"/>
  <c r="H16" i="8" s="1"/>
  <c r="M17" i="1"/>
  <c r="H17" i="2" s="1"/>
  <c r="H17" i="8" s="1"/>
  <c r="M18" i="1"/>
  <c r="H18" i="2" s="1"/>
  <c r="H18" i="8" s="1"/>
  <c r="M19" i="1"/>
  <c r="H19" i="2" s="1"/>
  <c r="H19" i="8" s="1"/>
  <c r="M20" i="1"/>
  <c r="H20" i="2" s="1"/>
  <c r="H20" i="8" s="1"/>
  <c r="M21" i="1"/>
  <c r="H21" i="2" s="1"/>
  <c r="H21" i="8" s="1"/>
  <c r="M22" i="1"/>
  <c r="H22" i="2" s="1"/>
  <c r="H22" i="8" s="1"/>
  <c r="M23" i="1"/>
  <c r="H23" i="2" s="1"/>
  <c r="H23" i="8" s="1"/>
  <c r="M24" i="1"/>
  <c r="H24" i="2" s="1"/>
  <c r="H24" i="8" s="1"/>
  <c r="M25" i="1"/>
  <c r="H25" i="2" s="1"/>
  <c r="H25" i="8" s="1"/>
  <c r="M26" i="1"/>
  <c r="H26" i="2" s="1"/>
  <c r="H26" i="8" s="1"/>
  <c r="M27" i="1"/>
  <c r="H27" i="2" s="1"/>
  <c r="H27" i="8" s="1"/>
  <c r="M28" i="1"/>
  <c r="H28" i="2" s="1"/>
  <c r="H28" i="8" s="1"/>
  <c r="M29" i="1"/>
  <c r="H29" i="2" s="1"/>
  <c r="H29" i="8" s="1"/>
  <c r="M30" i="1"/>
  <c r="H30" i="2" s="1"/>
  <c r="H30" i="8" s="1"/>
  <c r="M3" i="1"/>
  <c r="H3" i="2" s="1"/>
  <c r="L4" i="1"/>
  <c r="G4" i="2" s="1"/>
  <c r="G4" i="8" s="1"/>
  <c r="L5" i="1"/>
  <c r="G5" i="2" s="1"/>
  <c r="G5" i="8" s="1"/>
  <c r="L6" i="1"/>
  <c r="G6" i="2" s="1"/>
  <c r="G6" i="8" s="1"/>
  <c r="L7" i="1"/>
  <c r="G7" i="2" s="1"/>
  <c r="G7" i="8" s="1"/>
  <c r="L8" i="1"/>
  <c r="G8" i="2" s="1"/>
  <c r="G8" i="8" s="1"/>
  <c r="L9" i="1"/>
  <c r="G9" i="2" s="1"/>
  <c r="G9" i="8" s="1"/>
  <c r="L10" i="1"/>
  <c r="G10" i="2" s="1"/>
  <c r="G10" i="8" s="1"/>
  <c r="L11" i="1"/>
  <c r="G11" i="2" s="1"/>
  <c r="G11" i="8" s="1"/>
  <c r="L12" i="1"/>
  <c r="G12" i="2" s="1"/>
  <c r="G12" i="8" s="1"/>
  <c r="L13" i="1"/>
  <c r="G13" i="2" s="1"/>
  <c r="G13" i="8" s="1"/>
  <c r="L14" i="1"/>
  <c r="G14" i="2" s="1"/>
  <c r="G14" i="8" s="1"/>
  <c r="L15" i="1"/>
  <c r="G15" i="2" s="1"/>
  <c r="G15" i="8" s="1"/>
  <c r="L16" i="1"/>
  <c r="G16" i="2" s="1"/>
  <c r="G16" i="8" s="1"/>
  <c r="L17" i="1"/>
  <c r="G17" i="2" s="1"/>
  <c r="G17" i="8" s="1"/>
  <c r="L18" i="1"/>
  <c r="G18" i="2" s="1"/>
  <c r="G18" i="8" s="1"/>
  <c r="L19" i="1"/>
  <c r="G19" i="2" s="1"/>
  <c r="G19" i="8" s="1"/>
  <c r="L20" i="1"/>
  <c r="G20" i="2" s="1"/>
  <c r="G20" i="8" s="1"/>
  <c r="L21" i="1"/>
  <c r="G21" i="2" s="1"/>
  <c r="G21" i="8" s="1"/>
  <c r="L22" i="1"/>
  <c r="G22" i="2" s="1"/>
  <c r="G22" i="8" s="1"/>
  <c r="L23" i="1"/>
  <c r="G23" i="2" s="1"/>
  <c r="G23" i="8" s="1"/>
  <c r="L24" i="1"/>
  <c r="G24" i="2" s="1"/>
  <c r="G24" i="8" s="1"/>
  <c r="L25" i="1"/>
  <c r="G25" i="2" s="1"/>
  <c r="G25" i="8" s="1"/>
  <c r="L26" i="1"/>
  <c r="G26" i="2" s="1"/>
  <c r="G26" i="8" s="1"/>
  <c r="L27" i="1"/>
  <c r="G27" i="2" s="1"/>
  <c r="G27" i="8" s="1"/>
  <c r="L28" i="1"/>
  <c r="G28" i="2" s="1"/>
  <c r="G28" i="8" s="1"/>
  <c r="L29" i="1"/>
  <c r="G29" i="2" s="1"/>
  <c r="G29" i="8" s="1"/>
  <c r="L30" i="1"/>
  <c r="G30" i="2" s="1"/>
  <c r="G30" i="8" s="1"/>
  <c r="L3" i="1"/>
  <c r="G3" i="2" s="1"/>
  <c r="G3" i="8" s="1"/>
  <c r="K4" i="1"/>
  <c r="F4" i="2" s="1"/>
  <c r="F4" i="8" s="1"/>
  <c r="K5" i="1"/>
  <c r="F5" i="2" s="1"/>
  <c r="F5" i="8" s="1"/>
  <c r="K6" i="1"/>
  <c r="F6" i="2" s="1"/>
  <c r="F6" i="8" s="1"/>
  <c r="K7" i="1"/>
  <c r="F7" i="2" s="1"/>
  <c r="F7" i="8" s="1"/>
  <c r="K8" i="1"/>
  <c r="F8" i="2" s="1"/>
  <c r="F8" i="8" s="1"/>
  <c r="K9" i="1"/>
  <c r="F9" i="2" s="1"/>
  <c r="F9" i="8" s="1"/>
  <c r="K10" i="1"/>
  <c r="F10" i="2" s="1"/>
  <c r="F10" i="8" s="1"/>
  <c r="K11" i="1"/>
  <c r="F11" i="2" s="1"/>
  <c r="F11" i="8" s="1"/>
  <c r="K12" i="1"/>
  <c r="F12" i="2" s="1"/>
  <c r="F12" i="8" s="1"/>
  <c r="K13" i="1"/>
  <c r="F13" i="2" s="1"/>
  <c r="F13" i="8" s="1"/>
  <c r="K14" i="1"/>
  <c r="F14" i="2" s="1"/>
  <c r="F14" i="8" s="1"/>
  <c r="K15" i="1"/>
  <c r="F15" i="2" s="1"/>
  <c r="F15" i="8" s="1"/>
  <c r="K16" i="1"/>
  <c r="F16" i="2" s="1"/>
  <c r="F16" i="8" s="1"/>
  <c r="K17" i="1"/>
  <c r="F17" i="2" s="1"/>
  <c r="F17" i="8" s="1"/>
  <c r="K18" i="1"/>
  <c r="F18" i="2" s="1"/>
  <c r="F18" i="8" s="1"/>
  <c r="K19" i="1"/>
  <c r="F19" i="2" s="1"/>
  <c r="F19" i="8" s="1"/>
  <c r="K20" i="1"/>
  <c r="F20" i="2" s="1"/>
  <c r="F20" i="8" s="1"/>
  <c r="K21" i="1"/>
  <c r="F21" i="2" s="1"/>
  <c r="F21" i="8" s="1"/>
  <c r="K22" i="1"/>
  <c r="F22" i="2" s="1"/>
  <c r="F22" i="8" s="1"/>
  <c r="K23" i="1"/>
  <c r="F23" i="2" s="1"/>
  <c r="F23" i="8" s="1"/>
  <c r="K24" i="1"/>
  <c r="F24" i="2" s="1"/>
  <c r="F24" i="8" s="1"/>
  <c r="K25" i="1"/>
  <c r="F25" i="2" s="1"/>
  <c r="F25" i="8" s="1"/>
  <c r="K26" i="1"/>
  <c r="F26" i="2" s="1"/>
  <c r="F26" i="8" s="1"/>
  <c r="K27" i="1"/>
  <c r="F27" i="2" s="1"/>
  <c r="F27" i="8" s="1"/>
  <c r="K28" i="1"/>
  <c r="F28" i="2" s="1"/>
  <c r="F28" i="8" s="1"/>
  <c r="K29" i="1"/>
  <c r="F29" i="2" s="1"/>
  <c r="F29" i="8" s="1"/>
  <c r="K30" i="1"/>
  <c r="F30" i="2" s="1"/>
  <c r="F30" i="8" s="1"/>
  <c r="K3" i="1"/>
  <c r="F3" i="2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I4" i="1"/>
  <c r="E4" i="2" s="1"/>
  <c r="I5" i="1"/>
  <c r="E5" i="2" s="1"/>
  <c r="E5" i="8" s="1"/>
  <c r="I6" i="1"/>
  <c r="E6" i="2" s="1"/>
  <c r="E6" i="8" s="1"/>
  <c r="I7" i="1"/>
  <c r="E7" i="2" s="1"/>
  <c r="E7" i="8" s="1"/>
  <c r="I8" i="1"/>
  <c r="E8" i="2" s="1"/>
  <c r="E8" i="8" s="1"/>
  <c r="I9" i="1"/>
  <c r="E9" i="2" s="1"/>
  <c r="E9" i="8" s="1"/>
  <c r="I10" i="1"/>
  <c r="E10" i="2" s="1"/>
  <c r="E10" i="8" s="1"/>
  <c r="I11" i="1"/>
  <c r="E11" i="2" s="1"/>
  <c r="E11" i="8" s="1"/>
  <c r="I12" i="1"/>
  <c r="E12" i="2" s="1"/>
  <c r="E12" i="8" s="1"/>
  <c r="I13" i="1"/>
  <c r="E13" i="2" s="1"/>
  <c r="E13" i="8" s="1"/>
  <c r="I14" i="1"/>
  <c r="E14" i="2" s="1"/>
  <c r="E14" i="8" s="1"/>
  <c r="I15" i="1"/>
  <c r="E15" i="2" s="1"/>
  <c r="E15" i="8" s="1"/>
  <c r="I16" i="1"/>
  <c r="E16" i="2" s="1"/>
  <c r="E16" i="8" s="1"/>
  <c r="I17" i="1"/>
  <c r="E17" i="2" s="1"/>
  <c r="E17" i="8" s="1"/>
  <c r="I18" i="1"/>
  <c r="E18" i="2" s="1"/>
  <c r="E18" i="8" s="1"/>
  <c r="I19" i="1"/>
  <c r="E19" i="2" s="1"/>
  <c r="E19" i="8" s="1"/>
  <c r="I20" i="1"/>
  <c r="E20" i="2" s="1"/>
  <c r="E20" i="8" s="1"/>
  <c r="I21" i="1"/>
  <c r="E21" i="2" s="1"/>
  <c r="E21" i="8" s="1"/>
  <c r="I22" i="1"/>
  <c r="E22" i="2" s="1"/>
  <c r="E22" i="8" s="1"/>
  <c r="I23" i="1"/>
  <c r="E23" i="2" s="1"/>
  <c r="E23" i="8" s="1"/>
  <c r="I24" i="1"/>
  <c r="E24" i="2" s="1"/>
  <c r="E24" i="8" s="1"/>
  <c r="I25" i="1"/>
  <c r="E25" i="2" s="1"/>
  <c r="E25" i="8" s="1"/>
  <c r="I26" i="1"/>
  <c r="E26" i="2" s="1"/>
  <c r="E26" i="8" s="1"/>
  <c r="I27" i="1"/>
  <c r="E27" i="2" s="1"/>
  <c r="E27" i="8" s="1"/>
  <c r="I28" i="1"/>
  <c r="E28" i="2" s="1"/>
  <c r="E28" i="8" s="1"/>
  <c r="I29" i="1"/>
  <c r="E29" i="2" s="1"/>
  <c r="E29" i="8" s="1"/>
  <c r="I30" i="1"/>
  <c r="E30" i="2" s="1"/>
  <c r="E30" i="8" s="1"/>
  <c r="I3" i="1"/>
  <c r="E3" i="2" s="1"/>
  <c r="G29" i="1"/>
  <c r="D29" i="2" s="1"/>
  <c r="D29" i="8" s="1"/>
  <c r="G22" i="1"/>
  <c r="D22" i="2" s="1"/>
  <c r="D22" i="8" s="1"/>
  <c r="G20" i="1"/>
  <c r="D20" i="2" s="1"/>
  <c r="D20" i="8" s="1"/>
  <c r="G11" i="1"/>
  <c r="D11" i="2" s="1"/>
  <c r="D11" i="8" s="1"/>
  <c r="G9" i="1"/>
  <c r="D9" i="2" s="1"/>
  <c r="D9" i="8" s="1"/>
  <c r="G4" i="1"/>
  <c r="D4" i="2" s="1"/>
  <c r="D4" i="8" s="1"/>
  <c r="G5" i="1"/>
  <c r="D5" i="2" s="1"/>
  <c r="D5" i="8" s="1"/>
  <c r="G6" i="1"/>
  <c r="D6" i="2" s="1"/>
  <c r="D6" i="8" s="1"/>
  <c r="G7" i="1"/>
  <c r="D7" i="2" s="1"/>
  <c r="D7" i="8" s="1"/>
  <c r="G8" i="1"/>
  <c r="D8" i="2" s="1"/>
  <c r="D8" i="8" s="1"/>
  <c r="G10" i="1"/>
  <c r="D10" i="2" s="1"/>
  <c r="D10" i="8" s="1"/>
  <c r="G12" i="1"/>
  <c r="D12" i="2" s="1"/>
  <c r="D12" i="8" s="1"/>
  <c r="G13" i="1"/>
  <c r="D13" i="2" s="1"/>
  <c r="D13" i="8" s="1"/>
  <c r="G14" i="1"/>
  <c r="D14" i="2" s="1"/>
  <c r="D14" i="8" s="1"/>
  <c r="G15" i="1"/>
  <c r="D15" i="2" s="1"/>
  <c r="D15" i="8" s="1"/>
  <c r="G16" i="1"/>
  <c r="D16" i="2" s="1"/>
  <c r="D16" i="8" s="1"/>
  <c r="G17" i="1"/>
  <c r="D17" i="2" s="1"/>
  <c r="D17" i="8" s="1"/>
  <c r="G18" i="1"/>
  <c r="D18" i="2" s="1"/>
  <c r="D18" i="8" s="1"/>
  <c r="G19" i="1"/>
  <c r="D19" i="2" s="1"/>
  <c r="D19" i="8" s="1"/>
  <c r="G21" i="1"/>
  <c r="D21" i="2" s="1"/>
  <c r="D21" i="8" s="1"/>
  <c r="G23" i="1"/>
  <c r="D23" i="2" s="1"/>
  <c r="D23" i="8" s="1"/>
  <c r="G24" i="1"/>
  <c r="D24" i="2" s="1"/>
  <c r="D24" i="8" s="1"/>
  <c r="G25" i="1"/>
  <c r="D25" i="2" s="1"/>
  <c r="D25" i="8" s="1"/>
  <c r="G26" i="1"/>
  <c r="D26" i="2" s="1"/>
  <c r="D26" i="8" s="1"/>
  <c r="G27" i="1"/>
  <c r="D27" i="2" s="1"/>
  <c r="D27" i="8" s="1"/>
  <c r="G28" i="1"/>
  <c r="D28" i="2" s="1"/>
  <c r="D28" i="8" s="1"/>
  <c r="G30" i="1"/>
  <c r="D30" i="2" s="1"/>
  <c r="D30" i="8" s="1"/>
  <c r="G3" i="1"/>
  <c r="D3" i="2" s="1"/>
  <c r="F4" i="1"/>
  <c r="C4" i="2" s="1"/>
  <c r="C4" i="8" s="1"/>
  <c r="F5" i="1"/>
  <c r="C5" i="2" s="1"/>
  <c r="C5" i="8" s="1"/>
  <c r="F6" i="1"/>
  <c r="C6" i="2" s="1"/>
  <c r="C6" i="8" s="1"/>
  <c r="F7" i="1"/>
  <c r="C7" i="2" s="1"/>
  <c r="C7" i="8" s="1"/>
  <c r="F8" i="1"/>
  <c r="C8" i="2" s="1"/>
  <c r="C8" i="8" s="1"/>
  <c r="F9" i="1"/>
  <c r="C9" i="2" s="1"/>
  <c r="C9" i="8" s="1"/>
  <c r="F10" i="1"/>
  <c r="C10" i="2" s="1"/>
  <c r="C10" i="8" s="1"/>
  <c r="F11" i="1"/>
  <c r="C11" i="2" s="1"/>
  <c r="C11" i="8" s="1"/>
  <c r="F12" i="1"/>
  <c r="C12" i="2" s="1"/>
  <c r="C12" i="8" s="1"/>
  <c r="F13" i="1"/>
  <c r="C13" i="2" s="1"/>
  <c r="C13" i="8" s="1"/>
  <c r="F14" i="1"/>
  <c r="C14" i="2" s="1"/>
  <c r="C14" i="8" s="1"/>
  <c r="F15" i="1"/>
  <c r="C15" i="2" s="1"/>
  <c r="C15" i="8" s="1"/>
  <c r="F16" i="1"/>
  <c r="C16" i="2" s="1"/>
  <c r="C16" i="8" s="1"/>
  <c r="F17" i="1"/>
  <c r="C17" i="2" s="1"/>
  <c r="C17" i="8" s="1"/>
  <c r="F18" i="1"/>
  <c r="C18" i="2" s="1"/>
  <c r="C18" i="8" s="1"/>
  <c r="F19" i="1"/>
  <c r="C19" i="2" s="1"/>
  <c r="C19" i="8" s="1"/>
  <c r="F20" i="1"/>
  <c r="C20" i="2" s="1"/>
  <c r="C20" i="8" s="1"/>
  <c r="F21" i="1"/>
  <c r="C21" i="2" s="1"/>
  <c r="C21" i="8" s="1"/>
  <c r="F22" i="1"/>
  <c r="C22" i="2" s="1"/>
  <c r="C22" i="8" s="1"/>
  <c r="F23" i="1"/>
  <c r="C23" i="2" s="1"/>
  <c r="C23" i="8" s="1"/>
  <c r="F24" i="1"/>
  <c r="C24" i="2" s="1"/>
  <c r="C24" i="8" s="1"/>
  <c r="F25" i="1"/>
  <c r="C25" i="2" s="1"/>
  <c r="C25" i="8" s="1"/>
  <c r="F26" i="1"/>
  <c r="C26" i="2" s="1"/>
  <c r="C26" i="8" s="1"/>
  <c r="F27" i="1"/>
  <c r="C27" i="2" s="1"/>
  <c r="C27" i="8" s="1"/>
  <c r="F28" i="1"/>
  <c r="C28" i="2" s="1"/>
  <c r="C28" i="8" s="1"/>
  <c r="F29" i="1"/>
  <c r="C29" i="2" s="1"/>
  <c r="C29" i="8" s="1"/>
  <c r="F30" i="1"/>
  <c r="C30" i="2" s="1"/>
  <c r="C30" i="8" s="1"/>
  <c r="F3" i="1"/>
  <c r="C3" i="2" s="1"/>
  <c r="C3" i="8" s="1"/>
  <c r="B4" i="1"/>
  <c r="B4" i="2" s="1"/>
  <c r="B4" i="8" s="1"/>
  <c r="B5" i="1"/>
  <c r="B5" i="2" s="1"/>
  <c r="B5" i="8" s="1"/>
  <c r="B6" i="1"/>
  <c r="B6" i="2" s="1"/>
  <c r="B6" i="8" s="1"/>
  <c r="B7" i="1"/>
  <c r="B7" i="2" s="1"/>
  <c r="B7" i="8" s="1"/>
  <c r="B8" i="1"/>
  <c r="B8" i="2" s="1"/>
  <c r="B8" i="8" s="1"/>
  <c r="B9" i="1"/>
  <c r="B9" i="2" s="1"/>
  <c r="B9" i="8" s="1"/>
  <c r="B10" i="1"/>
  <c r="B10" i="2" s="1"/>
  <c r="B10" i="8" s="1"/>
  <c r="B11" i="1"/>
  <c r="B11" i="2" s="1"/>
  <c r="B11" i="8" s="1"/>
  <c r="B12" i="1"/>
  <c r="B12" i="2" s="1"/>
  <c r="B12" i="8" s="1"/>
  <c r="B13" i="1"/>
  <c r="B13" i="2" s="1"/>
  <c r="B13" i="8" s="1"/>
  <c r="B14" i="1"/>
  <c r="B14" i="2" s="1"/>
  <c r="B14" i="8" s="1"/>
  <c r="B15" i="1"/>
  <c r="B15" i="2" s="1"/>
  <c r="B15" i="8" s="1"/>
  <c r="B16" i="1"/>
  <c r="B16" i="2" s="1"/>
  <c r="B16" i="8" s="1"/>
  <c r="B17" i="1"/>
  <c r="B17" i="2" s="1"/>
  <c r="B17" i="8" s="1"/>
  <c r="B18" i="1"/>
  <c r="B18" i="2" s="1"/>
  <c r="B18" i="8" s="1"/>
  <c r="B19" i="1"/>
  <c r="B19" i="2" s="1"/>
  <c r="B19" i="8" s="1"/>
  <c r="B20" i="1"/>
  <c r="B20" i="2" s="1"/>
  <c r="B20" i="8" s="1"/>
  <c r="B21" i="1"/>
  <c r="B21" i="2" s="1"/>
  <c r="B21" i="8" s="1"/>
  <c r="B22" i="1"/>
  <c r="B22" i="2" s="1"/>
  <c r="B22" i="8" s="1"/>
  <c r="B23" i="1"/>
  <c r="B23" i="2" s="1"/>
  <c r="B23" i="8" s="1"/>
  <c r="B24" i="1"/>
  <c r="B24" i="2" s="1"/>
  <c r="B24" i="8" s="1"/>
  <c r="B25" i="1"/>
  <c r="B25" i="2" s="1"/>
  <c r="B25" i="8" s="1"/>
  <c r="B26" i="1"/>
  <c r="B26" i="2" s="1"/>
  <c r="B26" i="8" s="1"/>
  <c r="B27" i="1"/>
  <c r="B27" i="2" s="1"/>
  <c r="B27" i="8" s="1"/>
  <c r="B28" i="1"/>
  <c r="B28" i="2" s="1"/>
  <c r="B28" i="8" s="1"/>
  <c r="B29" i="1"/>
  <c r="B29" i="2" s="1"/>
  <c r="B29" i="8" s="1"/>
  <c r="B30" i="1"/>
  <c r="B30" i="2" s="1"/>
  <c r="B30" i="8" s="1"/>
  <c r="B3" i="1"/>
  <c r="B3" i="2" s="1"/>
  <c r="S3" i="3" l="1"/>
  <c r="AO3" i="3" s="1"/>
  <c r="T7" i="3"/>
  <c r="AP7" i="3" s="1"/>
  <c r="T3" i="8"/>
  <c r="T4" i="3"/>
  <c r="AP4" i="3" s="1"/>
  <c r="T6" i="3"/>
  <c r="AP6" i="3" s="1"/>
  <c r="T2" i="3"/>
  <c r="AP2" i="3" s="1"/>
  <c r="T3" i="3"/>
  <c r="AP3" i="3" s="1"/>
  <c r="G31" i="8"/>
  <c r="F3" i="8"/>
  <c r="F3" i="3"/>
  <c r="AB3" i="3" s="1"/>
  <c r="F2" i="3"/>
  <c r="AB2" i="3" s="1"/>
  <c r="O6" i="3"/>
  <c r="AK6" i="3" s="1"/>
  <c r="F4" i="3"/>
  <c r="AB4" i="3" s="1"/>
  <c r="H6" i="3"/>
  <c r="AD6" i="3" s="1"/>
  <c r="H7" i="3"/>
  <c r="AD7" i="3" s="1"/>
  <c r="H3" i="8"/>
  <c r="H31" i="8" s="1"/>
  <c r="H4" i="3"/>
  <c r="AD4" i="3" s="1"/>
  <c r="H3" i="3"/>
  <c r="AD3" i="3" s="1"/>
  <c r="H2" i="3"/>
  <c r="AD2" i="3" s="1"/>
  <c r="P7" i="3"/>
  <c r="AL7" i="3" s="1"/>
  <c r="P6" i="3"/>
  <c r="AL6" i="3" s="1"/>
  <c r="P2" i="3"/>
  <c r="AL2" i="3" s="1"/>
  <c r="P3" i="8"/>
  <c r="P4" i="3"/>
  <c r="AL4" i="3" s="1"/>
  <c r="P3" i="3"/>
  <c r="AL3" i="3" s="1"/>
  <c r="D3" i="8"/>
  <c r="D2" i="3"/>
  <c r="Z2" i="3" s="1"/>
  <c r="J4" i="3"/>
  <c r="AF4" i="3" s="1"/>
  <c r="D3" i="3"/>
  <c r="Z3" i="3" s="1"/>
  <c r="E3" i="8"/>
  <c r="E4" i="3"/>
  <c r="AA4" i="3" s="1"/>
  <c r="I3" i="3"/>
  <c r="AE3" i="3" s="1"/>
  <c r="L7" i="3"/>
  <c r="AH7" i="3" s="1"/>
  <c r="J7" i="3"/>
  <c r="AF7" i="3" s="1"/>
  <c r="J3" i="8"/>
  <c r="J31" i="8" s="1"/>
  <c r="K7" i="3"/>
  <c r="AG7" i="3" s="1"/>
  <c r="K3" i="8"/>
  <c r="K31" i="8" s="1"/>
  <c r="K6" i="3"/>
  <c r="AG6" i="3" s="1"/>
  <c r="U2" i="3"/>
  <c r="AQ2" i="3" s="1"/>
  <c r="R2" i="3"/>
  <c r="AN2" i="3" s="1"/>
  <c r="L2" i="3"/>
  <c r="AH2" i="3" s="1"/>
  <c r="G2" i="3"/>
  <c r="AC2" i="3" s="1"/>
  <c r="O3" i="3"/>
  <c r="AK3" i="3" s="1"/>
  <c r="J3" i="3"/>
  <c r="AF3" i="3" s="1"/>
  <c r="N4" i="3"/>
  <c r="AJ4" i="3" s="1"/>
  <c r="I4" i="3"/>
  <c r="AE4" i="3" s="1"/>
  <c r="S6" i="3"/>
  <c r="AO6" i="3" s="1"/>
  <c r="N6" i="3"/>
  <c r="AJ6" i="3" s="1"/>
  <c r="R7" i="3"/>
  <c r="AN7" i="3" s="1"/>
  <c r="L3" i="8"/>
  <c r="O7" i="3"/>
  <c r="AK7" i="3" s="1"/>
  <c r="F5" i="3"/>
  <c r="AB5" i="3" s="1"/>
  <c r="F31" i="8"/>
  <c r="C2" i="3"/>
  <c r="Y2" i="3" s="1"/>
  <c r="K3" i="3"/>
  <c r="AG3" i="3" s="1"/>
  <c r="G6" i="3"/>
  <c r="AC6" i="3" s="1"/>
  <c r="Q7" i="3"/>
  <c r="AM7" i="3" s="1"/>
  <c r="U18" i="3"/>
  <c r="AQ18" i="3" s="1"/>
  <c r="Q2" i="3"/>
  <c r="AM2" i="3" s="1"/>
  <c r="K2" i="3"/>
  <c r="AG2" i="3" s="1"/>
  <c r="N3" i="3"/>
  <c r="AJ3" i="3" s="1"/>
  <c r="L4" i="3"/>
  <c r="AH4" i="3" s="1"/>
  <c r="N5" i="3"/>
  <c r="AJ5" i="3" s="1"/>
  <c r="R6" i="3"/>
  <c r="AN6" i="3" s="1"/>
  <c r="L6" i="3"/>
  <c r="AH6" i="3" s="1"/>
  <c r="N7" i="3"/>
  <c r="AJ7" i="3" s="1"/>
  <c r="M2" i="3"/>
  <c r="AI2" i="3" s="1"/>
  <c r="N31" i="8"/>
  <c r="N2" i="3"/>
  <c r="AJ2" i="3" s="1"/>
  <c r="R31" i="8"/>
  <c r="S7" i="3"/>
  <c r="AO7" i="3" s="1"/>
  <c r="S3" i="8"/>
  <c r="U9" i="3"/>
  <c r="AQ9" i="3" s="1"/>
  <c r="J2" i="3"/>
  <c r="AF2" i="3" s="1"/>
  <c r="R3" i="3"/>
  <c r="AN3" i="3" s="1"/>
  <c r="L3" i="3"/>
  <c r="AH3" i="3" s="1"/>
  <c r="G3" i="3"/>
  <c r="AC3" i="3" s="1"/>
  <c r="R4" i="3"/>
  <c r="AN4" i="3" s="1"/>
  <c r="K4" i="3"/>
  <c r="AG4" i="3" s="1"/>
  <c r="G4" i="3"/>
  <c r="AC4" i="3" s="1"/>
  <c r="I5" i="3"/>
  <c r="AE5" i="3" s="1"/>
  <c r="J6" i="3"/>
  <c r="AF6" i="3" s="1"/>
  <c r="U17" i="3"/>
  <c r="AQ17" i="3" s="1"/>
  <c r="U5" i="3"/>
  <c r="AQ5" i="3" s="1"/>
  <c r="T5" i="3"/>
  <c r="AP5" i="3" s="1"/>
  <c r="L5" i="3"/>
  <c r="AH5" i="3" s="1"/>
  <c r="H5" i="3"/>
  <c r="AD5" i="3" s="1"/>
  <c r="I6" i="3"/>
  <c r="AE6" i="3" s="1"/>
  <c r="M7" i="3"/>
  <c r="AI7" i="3" s="1"/>
  <c r="I7" i="3"/>
  <c r="AE7" i="3" s="1"/>
  <c r="U4" i="8"/>
  <c r="Q4" i="8"/>
  <c r="M4" i="8"/>
  <c r="I4" i="8"/>
  <c r="I31" i="8" s="1"/>
  <c r="E4" i="8"/>
  <c r="E31" i="8" s="1"/>
  <c r="M5" i="3"/>
  <c r="AI5" i="3" s="1"/>
  <c r="Q5" i="3"/>
  <c r="AM5" i="3" s="1"/>
  <c r="U14" i="3"/>
  <c r="AQ14" i="3" s="1"/>
  <c r="R5" i="3"/>
  <c r="AN5" i="3" s="1"/>
  <c r="K5" i="3"/>
  <c r="AG5" i="3" s="1"/>
  <c r="G5" i="3"/>
  <c r="AC5" i="3" s="1"/>
  <c r="T31" i="8"/>
  <c r="P31" i="8"/>
  <c r="U21" i="3"/>
  <c r="AQ21" i="3" s="1"/>
  <c r="U13" i="3"/>
  <c r="AQ13" i="3" s="1"/>
  <c r="I2" i="3"/>
  <c r="AE2" i="3" s="1"/>
  <c r="E2" i="3"/>
  <c r="AA2" i="3" s="1"/>
  <c r="E3" i="3"/>
  <c r="AA3" i="3" s="1"/>
  <c r="P5" i="3"/>
  <c r="AL5" i="3" s="1"/>
  <c r="J5" i="3"/>
  <c r="AF5" i="3" s="1"/>
  <c r="U20" i="3"/>
  <c r="AQ20" i="3" s="1"/>
  <c r="U16" i="3"/>
  <c r="AQ16" i="3" s="1"/>
  <c r="U8" i="3"/>
  <c r="AQ8" i="3" s="1"/>
  <c r="S4" i="3"/>
  <c r="AO4" i="3" s="1"/>
  <c r="O4" i="3"/>
  <c r="AK4" i="3" s="1"/>
  <c r="S5" i="3"/>
  <c r="AO5" i="3" s="1"/>
  <c r="O5" i="3"/>
  <c r="AK5" i="3" s="1"/>
  <c r="U4" i="3"/>
  <c r="AQ4" i="3" s="1"/>
  <c r="S31" i="8"/>
  <c r="O31" i="8"/>
  <c r="U12" i="3"/>
  <c r="AQ12" i="3" s="1"/>
  <c r="U19" i="3"/>
  <c r="AQ19" i="3" s="1"/>
  <c r="U15" i="3"/>
  <c r="AQ15" i="3" s="1"/>
  <c r="U11" i="3"/>
  <c r="AQ11" i="3" s="1"/>
  <c r="U7" i="3"/>
  <c r="AQ7" i="3" s="1"/>
  <c r="S2" i="3"/>
  <c r="AO2" i="3" s="1"/>
  <c r="O2" i="3"/>
  <c r="AK2" i="3" s="1"/>
  <c r="Q3" i="3"/>
  <c r="AM3" i="3" s="1"/>
  <c r="M3" i="3"/>
  <c r="AI3" i="3" s="1"/>
  <c r="Q6" i="3"/>
  <c r="AM6" i="3" s="1"/>
  <c r="M6" i="3"/>
  <c r="AI6" i="3" s="1"/>
  <c r="U3" i="3"/>
  <c r="AQ3" i="3" s="1"/>
  <c r="U5" i="8"/>
  <c r="Q5" i="8"/>
  <c r="Q31" i="8" s="1"/>
  <c r="M5" i="8"/>
  <c r="U10" i="3"/>
  <c r="AQ10" i="3" s="1"/>
  <c r="U6" i="3"/>
  <c r="AQ6" i="3" s="1"/>
  <c r="Q4" i="3"/>
  <c r="AM4" i="3" s="1"/>
  <c r="M4" i="3"/>
  <c r="AI4" i="3" s="1"/>
  <c r="T20" i="3"/>
  <c r="AP20" i="3" s="1"/>
  <c r="T19" i="3"/>
  <c r="AP19" i="3" s="1"/>
  <c r="S19" i="3"/>
  <c r="AO19" i="3" s="1"/>
  <c r="S18" i="3"/>
  <c r="AO18" i="3" s="1"/>
  <c r="T18" i="3"/>
  <c r="AP18" i="3" s="1"/>
  <c r="R18" i="3"/>
  <c r="AN18" i="3" s="1"/>
  <c r="R17" i="3"/>
  <c r="AN17" i="3" s="1"/>
  <c r="S17" i="3"/>
  <c r="AO17" i="3" s="1"/>
  <c r="T17" i="3"/>
  <c r="AP17" i="3" s="1"/>
  <c r="R8" i="3"/>
  <c r="AN8" i="3" s="1"/>
  <c r="S8" i="3"/>
  <c r="AO8" i="3" s="1"/>
  <c r="T8" i="3"/>
  <c r="AP8" i="3" s="1"/>
  <c r="R9" i="3"/>
  <c r="AN9" i="3" s="1"/>
  <c r="S9" i="3"/>
  <c r="AO9" i="3" s="1"/>
  <c r="T9" i="3"/>
  <c r="AP9" i="3" s="1"/>
  <c r="R10" i="3"/>
  <c r="AN10" i="3" s="1"/>
  <c r="S10" i="3"/>
  <c r="AO10" i="3" s="1"/>
  <c r="T10" i="3"/>
  <c r="AP10" i="3" s="1"/>
  <c r="R11" i="3"/>
  <c r="AN11" i="3" s="1"/>
  <c r="S11" i="3"/>
  <c r="AO11" i="3" s="1"/>
  <c r="T11" i="3"/>
  <c r="AP11" i="3" s="1"/>
  <c r="R12" i="3"/>
  <c r="AN12" i="3" s="1"/>
  <c r="S12" i="3"/>
  <c r="AO12" i="3" s="1"/>
  <c r="T12" i="3"/>
  <c r="AP12" i="3" s="1"/>
  <c r="R13" i="3"/>
  <c r="AN13" i="3" s="1"/>
  <c r="S13" i="3"/>
  <c r="AO13" i="3" s="1"/>
  <c r="T13" i="3"/>
  <c r="AP13" i="3" s="1"/>
  <c r="R14" i="3"/>
  <c r="AN14" i="3" s="1"/>
  <c r="S14" i="3"/>
  <c r="AO14" i="3" s="1"/>
  <c r="T14" i="3"/>
  <c r="AP14" i="3" s="1"/>
  <c r="R15" i="3"/>
  <c r="AN15" i="3" s="1"/>
  <c r="S15" i="3"/>
  <c r="AO15" i="3" s="1"/>
  <c r="T15" i="3"/>
  <c r="AP15" i="3" s="1"/>
  <c r="R16" i="3"/>
  <c r="AN16" i="3" s="1"/>
  <c r="S16" i="3"/>
  <c r="AO16" i="3" s="1"/>
  <c r="T16" i="3"/>
  <c r="AP16" i="3" s="1"/>
  <c r="P31" i="2"/>
  <c r="P32" i="2" s="1"/>
  <c r="Q31" i="2"/>
  <c r="Q32" i="2" s="1"/>
  <c r="R31" i="2"/>
  <c r="S31" i="2"/>
  <c r="S32" i="2" s="1"/>
  <c r="T31" i="2"/>
  <c r="T32" i="2" s="1"/>
  <c r="U31" i="2"/>
  <c r="U32" i="2" s="1"/>
  <c r="R32" i="2"/>
  <c r="P33" i="2"/>
  <c r="Q33" i="2"/>
  <c r="R33" i="2"/>
  <c r="S33" i="2"/>
  <c r="T33" i="2"/>
  <c r="U33" i="2"/>
  <c r="M31" i="8" l="1"/>
  <c r="R34" i="2"/>
  <c r="S34" i="2"/>
  <c r="P34" i="2"/>
  <c r="T34" i="2"/>
  <c r="Q34" i="2"/>
  <c r="U34" i="2"/>
  <c r="C4" i="7"/>
  <c r="L6" i="7"/>
  <c r="O6" i="7"/>
  <c r="P6" i="7"/>
  <c r="S6" i="7"/>
  <c r="T6" i="7"/>
  <c r="P7" i="7"/>
  <c r="T7" i="7"/>
  <c r="U7" i="7"/>
  <c r="P8" i="7"/>
  <c r="C9" i="7"/>
  <c r="M9" i="7"/>
  <c r="P9" i="7"/>
  <c r="R9" i="7"/>
  <c r="M10" i="7"/>
  <c r="P10" i="7"/>
  <c r="T10" i="7"/>
  <c r="C11" i="7"/>
  <c r="P11" i="7"/>
  <c r="T11" i="7"/>
  <c r="U11" i="7"/>
  <c r="M12" i="7"/>
  <c r="R12" i="7"/>
  <c r="M13" i="7"/>
  <c r="P13" i="7"/>
  <c r="R13" i="7"/>
  <c r="T13" i="7"/>
  <c r="U13" i="7"/>
  <c r="P14" i="7"/>
  <c r="T14" i="7"/>
  <c r="P15" i="7"/>
  <c r="R15" i="7"/>
  <c r="T15" i="7"/>
  <c r="M16" i="7"/>
  <c r="P16" i="7"/>
  <c r="R16" i="7"/>
  <c r="T16" i="7"/>
  <c r="M18" i="7"/>
  <c r="R18" i="7"/>
  <c r="U18" i="7"/>
  <c r="C20" i="7"/>
  <c r="M20" i="7"/>
  <c r="P20" i="7"/>
  <c r="R20" i="7"/>
  <c r="T20" i="7"/>
  <c r="U20" i="7"/>
  <c r="M21" i="7"/>
  <c r="R21" i="7"/>
  <c r="C22" i="7"/>
  <c r="P22" i="7"/>
  <c r="T22" i="7"/>
  <c r="P23" i="7"/>
  <c r="T23" i="7"/>
  <c r="P25" i="7"/>
  <c r="T25" i="7"/>
  <c r="U25" i="7"/>
  <c r="P26" i="7"/>
  <c r="T26" i="7"/>
  <c r="P27" i="7"/>
  <c r="T27" i="7"/>
  <c r="P28" i="7"/>
  <c r="T28" i="7"/>
  <c r="U28" i="7"/>
  <c r="C29" i="7"/>
  <c r="F29" i="7"/>
  <c r="J29" i="7"/>
  <c r="K29" i="7"/>
  <c r="P29" i="7"/>
  <c r="T29" i="7"/>
  <c r="P30" i="7"/>
  <c r="R30" i="7"/>
  <c r="T30" i="7"/>
  <c r="U30" i="7"/>
  <c r="B6" i="7"/>
  <c r="U7" i="6" l="1"/>
  <c r="U30" i="6"/>
  <c r="U11" i="6"/>
  <c r="U18" i="6"/>
  <c r="U25" i="6"/>
  <c r="U13" i="6"/>
  <c r="U28" i="6"/>
  <c r="U20" i="6"/>
  <c r="C1" i="7"/>
  <c r="C1" i="6" s="1"/>
  <c r="D1" i="7"/>
  <c r="D1" i="6" s="1"/>
  <c r="E1" i="7"/>
  <c r="E1" i="6" s="1"/>
  <c r="F1" i="7"/>
  <c r="F1" i="6" s="1"/>
  <c r="G1" i="7"/>
  <c r="G1" i="6" s="1"/>
  <c r="H1" i="7"/>
  <c r="H1" i="6" s="1"/>
  <c r="I1" i="7"/>
  <c r="I1" i="6" s="1"/>
  <c r="J1" i="7"/>
  <c r="J1" i="6" s="1"/>
  <c r="K1" i="7"/>
  <c r="K1" i="6" s="1"/>
  <c r="L1" i="7"/>
  <c r="L1" i="6" s="1"/>
  <c r="M1" i="7"/>
  <c r="M1" i="6" s="1"/>
  <c r="N1" i="7"/>
  <c r="N1" i="6" s="1"/>
  <c r="O1" i="7"/>
  <c r="O1" i="6" s="1"/>
  <c r="P1" i="7"/>
  <c r="P1" i="6" s="1"/>
  <c r="Q1" i="7"/>
  <c r="Q1" i="6" s="1"/>
  <c r="R1" i="7"/>
  <c r="R1" i="6" s="1"/>
  <c r="S1" i="7"/>
  <c r="S1" i="6" s="1"/>
  <c r="T1" i="7"/>
  <c r="T1" i="6" s="1"/>
  <c r="U1" i="7"/>
  <c r="U1" i="6" s="1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M2" i="7"/>
  <c r="M2" i="6" s="1"/>
  <c r="N2" i="7"/>
  <c r="N2" i="6" s="1"/>
  <c r="O2" i="7"/>
  <c r="O2" i="6" s="1"/>
  <c r="P2" i="7"/>
  <c r="P2" i="6" s="1"/>
  <c r="Q2" i="7"/>
  <c r="Q2" i="6" s="1"/>
  <c r="R2" i="7"/>
  <c r="R2" i="6" s="1"/>
  <c r="S2" i="7"/>
  <c r="S2" i="6" s="1"/>
  <c r="T2" i="7"/>
  <c r="T2" i="6" s="1"/>
  <c r="U2" i="7"/>
  <c r="U2" i="6" s="1"/>
  <c r="Q17" i="3"/>
  <c r="AM17" i="3" s="1"/>
  <c r="Q16" i="3"/>
  <c r="AM16" i="3" s="1"/>
  <c r="P16" i="3"/>
  <c r="AL16" i="3" s="1"/>
  <c r="P15" i="3"/>
  <c r="AL15" i="3" s="1"/>
  <c r="Q15" i="3"/>
  <c r="AM15" i="3" s="1"/>
  <c r="O14" i="3"/>
  <c r="AK14" i="3" s="1"/>
  <c r="P14" i="3"/>
  <c r="AL14" i="3" s="1"/>
  <c r="Q14" i="3"/>
  <c r="AM14" i="3" s="1"/>
  <c r="N13" i="3"/>
  <c r="AJ13" i="3" s="1"/>
  <c r="O13" i="3"/>
  <c r="AK13" i="3" s="1"/>
  <c r="P13" i="3"/>
  <c r="AL13" i="3" s="1"/>
  <c r="Q13" i="3"/>
  <c r="AM13" i="3" s="1"/>
  <c r="N10" i="3"/>
  <c r="AJ10" i="3" s="1"/>
  <c r="O10" i="3"/>
  <c r="AK10" i="3" s="1"/>
  <c r="P10" i="3"/>
  <c r="AL10" i="3" s="1"/>
  <c r="Q10" i="3"/>
  <c r="AM10" i="3" s="1"/>
  <c r="N11" i="3"/>
  <c r="AJ11" i="3" s="1"/>
  <c r="O11" i="3"/>
  <c r="AK11" i="3" s="1"/>
  <c r="P11" i="3"/>
  <c r="AL11" i="3" s="1"/>
  <c r="Q11" i="3"/>
  <c r="AM11" i="3" s="1"/>
  <c r="N12" i="3"/>
  <c r="AJ12" i="3" s="1"/>
  <c r="O12" i="3"/>
  <c r="AK12" i="3" s="1"/>
  <c r="P12" i="3"/>
  <c r="AL12" i="3" s="1"/>
  <c r="Q12" i="3"/>
  <c r="AM12" i="3" s="1"/>
  <c r="M12" i="3"/>
  <c r="AI12" i="3" s="1"/>
  <c r="M8" i="3"/>
  <c r="AI8" i="3" s="1"/>
  <c r="N8" i="3"/>
  <c r="AJ8" i="3" s="1"/>
  <c r="O8" i="3"/>
  <c r="AK8" i="3" s="1"/>
  <c r="P8" i="3"/>
  <c r="AL8" i="3" s="1"/>
  <c r="Q8" i="3"/>
  <c r="AM8" i="3" s="1"/>
  <c r="M9" i="3"/>
  <c r="AI9" i="3" s="1"/>
  <c r="N9" i="3"/>
  <c r="AJ9" i="3" s="1"/>
  <c r="O9" i="3"/>
  <c r="AK9" i="3" s="1"/>
  <c r="P9" i="3"/>
  <c r="AL9" i="3" s="1"/>
  <c r="Q9" i="3"/>
  <c r="AM9" i="3" s="1"/>
  <c r="M10" i="3"/>
  <c r="AI10" i="3" s="1"/>
  <c r="M11" i="3"/>
  <c r="AI11" i="3" s="1"/>
  <c r="K8" i="3"/>
  <c r="AG8" i="3" s="1"/>
  <c r="L8" i="3"/>
  <c r="AH8" i="3" s="1"/>
  <c r="C31" i="2"/>
  <c r="C32" i="2" s="1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O31" i="2"/>
  <c r="O32" i="2" s="1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N34" i="2" l="1"/>
  <c r="D34" i="2"/>
  <c r="J34" i="2"/>
  <c r="F34" i="2"/>
  <c r="H34" i="2"/>
  <c r="U43" i="6"/>
  <c r="U42" i="7"/>
  <c r="E43" i="6"/>
  <c r="E42" i="7"/>
  <c r="L34" i="2"/>
  <c r="T43" i="6"/>
  <c r="T42" i="7"/>
  <c r="P43" i="6"/>
  <c r="P42" i="7"/>
  <c r="L43" i="6"/>
  <c r="L42" i="7"/>
  <c r="H43" i="6"/>
  <c r="H42" i="7"/>
  <c r="D43" i="6"/>
  <c r="D42" i="7"/>
  <c r="Q43" i="6"/>
  <c r="Q42" i="7"/>
  <c r="I43" i="6"/>
  <c r="I42" i="7"/>
  <c r="M34" i="2"/>
  <c r="I34" i="2"/>
  <c r="C34" i="2"/>
  <c r="S43" i="6"/>
  <c r="S42" i="7"/>
  <c r="O43" i="6"/>
  <c r="O42" i="7"/>
  <c r="K43" i="6"/>
  <c r="K42" i="7"/>
  <c r="G43" i="6"/>
  <c r="G42" i="7"/>
  <c r="C43" i="6"/>
  <c r="C42" i="7"/>
  <c r="M43" i="6"/>
  <c r="M42" i="7"/>
  <c r="O34" i="2"/>
  <c r="K34" i="2"/>
  <c r="G34" i="2"/>
  <c r="E34" i="2"/>
  <c r="R43" i="6"/>
  <c r="R42" i="7"/>
  <c r="N43" i="6"/>
  <c r="N42" i="7"/>
  <c r="J43" i="6"/>
  <c r="J42" i="7"/>
  <c r="F43" i="6"/>
  <c r="F42" i="7"/>
  <c r="S6" i="6"/>
  <c r="T6" i="6"/>
  <c r="T7" i="6"/>
  <c r="T10" i="6"/>
  <c r="T11" i="6"/>
  <c r="T13" i="6"/>
  <c r="T14" i="6"/>
  <c r="T15" i="6"/>
  <c r="T16" i="6"/>
  <c r="T20" i="6"/>
  <c r="T22" i="6"/>
  <c r="T23" i="6"/>
  <c r="T25" i="6"/>
  <c r="T26" i="6"/>
  <c r="T27" i="6"/>
  <c r="T28" i="6"/>
  <c r="T29" i="6"/>
  <c r="T30" i="6"/>
  <c r="T3" i="7"/>
  <c r="T4" i="7"/>
  <c r="T5" i="7"/>
  <c r="T8" i="7"/>
  <c r="T9" i="7"/>
  <c r="T12" i="7"/>
  <c r="T17" i="7"/>
  <c r="T18" i="7"/>
  <c r="T21" i="7"/>
  <c r="T24" i="7"/>
  <c r="U3" i="7"/>
  <c r="U4" i="7"/>
  <c r="U5" i="7"/>
  <c r="U6" i="7"/>
  <c r="U8" i="7"/>
  <c r="U9" i="7"/>
  <c r="U10" i="7"/>
  <c r="U12" i="7"/>
  <c r="U14" i="7"/>
  <c r="U15" i="7"/>
  <c r="U16" i="7"/>
  <c r="U17" i="7"/>
  <c r="U19" i="7"/>
  <c r="U21" i="7"/>
  <c r="U22" i="7"/>
  <c r="U23" i="7"/>
  <c r="U24" i="7"/>
  <c r="U26" i="7"/>
  <c r="U27" i="7"/>
  <c r="U29" i="7"/>
  <c r="S3" i="7"/>
  <c r="S4" i="7"/>
  <c r="S5" i="7"/>
  <c r="S8" i="7"/>
  <c r="S9" i="7"/>
  <c r="S10" i="7"/>
  <c r="S11" i="7"/>
  <c r="S12" i="7"/>
  <c r="S13" i="7"/>
  <c r="S14" i="7"/>
  <c r="S16" i="7"/>
  <c r="S17" i="7"/>
  <c r="S18" i="7"/>
  <c r="S19" i="7"/>
  <c r="S20" i="7"/>
  <c r="S21" i="7"/>
  <c r="S22" i="7"/>
  <c r="S24" i="7"/>
  <c r="S25" i="7"/>
  <c r="S26" i="7"/>
  <c r="S27" i="7"/>
  <c r="S28" i="7"/>
  <c r="S29" i="7"/>
  <c r="L11" i="3"/>
  <c r="AH11" i="3" s="1"/>
  <c r="K10" i="3"/>
  <c r="AG10" i="3" s="1"/>
  <c r="L10" i="3"/>
  <c r="AH10" i="3" s="1"/>
  <c r="J9" i="3"/>
  <c r="AF9" i="3" s="1"/>
  <c r="K9" i="3"/>
  <c r="AG9" i="3" s="1"/>
  <c r="L9" i="3"/>
  <c r="AH9" i="3" s="1"/>
  <c r="I8" i="3"/>
  <c r="AE8" i="3" s="1"/>
  <c r="J8" i="3"/>
  <c r="AF8" i="3" s="1"/>
  <c r="O15" i="3"/>
  <c r="AK15" i="3" s="1"/>
  <c r="N14" i="3"/>
  <c r="AJ14" i="3" s="1"/>
  <c r="S23" i="7" l="1"/>
  <c r="S23" i="6" s="1"/>
  <c r="S15" i="7"/>
  <c r="S7" i="7"/>
  <c r="S35" i="7" s="1"/>
  <c r="U29" i="6"/>
  <c r="U23" i="6"/>
  <c r="U17" i="6"/>
  <c r="U12" i="6"/>
  <c r="U6" i="6"/>
  <c r="S30" i="7"/>
  <c r="S30" i="6" s="1"/>
  <c r="U27" i="6"/>
  <c r="U22" i="6"/>
  <c r="U16" i="6"/>
  <c r="U10" i="6"/>
  <c r="U5" i="6"/>
  <c r="U26" i="6"/>
  <c r="U21" i="6"/>
  <c r="U15" i="6"/>
  <c r="U9" i="6"/>
  <c r="U33" i="7"/>
  <c r="U4" i="6"/>
  <c r="T19" i="7"/>
  <c r="T36" i="7" s="1"/>
  <c r="U24" i="6"/>
  <c r="U19" i="6"/>
  <c r="U14" i="6"/>
  <c r="U8" i="6"/>
  <c r="U3" i="6"/>
  <c r="U36" i="7"/>
  <c r="U31" i="7"/>
  <c r="U35" i="7"/>
  <c r="T24" i="6"/>
  <c r="T12" i="6"/>
  <c r="T4" i="6"/>
  <c r="S18" i="6"/>
  <c r="S5" i="6"/>
  <c r="T21" i="6"/>
  <c r="S29" i="6"/>
  <c r="S25" i="6"/>
  <c r="S21" i="6"/>
  <c r="S17" i="6"/>
  <c r="S13" i="6"/>
  <c r="S9" i="6"/>
  <c r="S4" i="6"/>
  <c r="U31" i="8"/>
  <c r="T9" i="6"/>
  <c r="T3" i="6"/>
  <c r="T18" i="6"/>
  <c r="T8" i="6"/>
  <c r="S26" i="6"/>
  <c r="S14" i="6"/>
  <c r="S28" i="6"/>
  <c r="S24" i="6"/>
  <c r="S20" i="6"/>
  <c r="S16" i="6"/>
  <c r="S12" i="6"/>
  <c r="S8" i="6"/>
  <c r="S3" i="6"/>
  <c r="S22" i="6"/>
  <c r="S10" i="6"/>
  <c r="S27" i="6"/>
  <c r="S19" i="6"/>
  <c r="S11" i="6"/>
  <c r="T17" i="6"/>
  <c r="T5" i="6"/>
  <c r="U55" i="7" l="1"/>
  <c r="U48" i="7"/>
  <c r="U59" i="7"/>
  <c r="U67" i="7"/>
  <c r="U66" i="7"/>
  <c r="U56" i="7"/>
  <c r="S7" i="6"/>
  <c r="U32" i="7"/>
  <c r="U34" i="7" s="1"/>
  <c r="U47" i="7"/>
  <c r="U70" i="7"/>
  <c r="U51" i="7"/>
  <c r="U65" i="7"/>
  <c r="U68" i="7"/>
  <c r="U60" i="7"/>
  <c r="U53" i="7"/>
  <c r="U58" i="7"/>
  <c r="S36" i="7"/>
  <c r="U45" i="7"/>
  <c r="U54" i="7"/>
  <c r="U64" i="7"/>
  <c r="T35" i="7"/>
  <c r="T19" i="6"/>
  <c r="T31" i="6" s="1"/>
  <c r="T32" i="6" s="1"/>
  <c r="U49" i="7"/>
  <c r="U50" i="7"/>
  <c r="U62" i="7"/>
  <c r="T31" i="7"/>
  <c r="U57" i="7"/>
  <c r="U46" i="7"/>
  <c r="U69" i="7"/>
  <c r="S33" i="7"/>
  <c r="U36" i="6"/>
  <c r="U50" i="6" s="1"/>
  <c r="U33" i="6"/>
  <c r="U35" i="6"/>
  <c r="U31" i="6"/>
  <c r="U32" i="6" s="1"/>
  <c r="S31" i="7"/>
  <c r="T33" i="7"/>
  <c r="U44" i="7"/>
  <c r="U61" i="7"/>
  <c r="U52" i="7"/>
  <c r="U63" i="7"/>
  <c r="S15" i="6"/>
  <c r="U43" i="7"/>
  <c r="T36" i="6"/>
  <c r="E31" i="1"/>
  <c r="E32" i="1" s="1"/>
  <c r="E33" i="1"/>
  <c r="S45" i="7" l="1"/>
  <c r="S49" i="7"/>
  <c r="S53" i="7"/>
  <c r="S57" i="7"/>
  <c r="S61" i="7"/>
  <c r="S65" i="7"/>
  <c r="S69" i="7"/>
  <c r="S46" i="7"/>
  <c r="S50" i="7"/>
  <c r="S54" i="7"/>
  <c r="S58" i="7"/>
  <c r="S62" i="7"/>
  <c r="S66" i="7"/>
  <c r="S70" i="7"/>
  <c r="S51" i="7"/>
  <c r="S59" i="7"/>
  <c r="S67" i="7"/>
  <c r="S48" i="7"/>
  <c r="S64" i="7"/>
  <c r="S44" i="7"/>
  <c r="S52" i="7"/>
  <c r="S60" i="7"/>
  <c r="S68" i="7"/>
  <c r="S47" i="7"/>
  <c r="S55" i="7"/>
  <c r="S63" i="7"/>
  <c r="S56" i="7"/>
  <c r="S43" i="7"/>
  <c r="S31" i="6"/>
  <c r="S32" i="6" s="1"/>
  <c r="T44" i="7"/>
  <c r="T48" i="7"/>
  <c r="T52" i="7"/>
  <c r="T56" i="7"/>
  <c r="T60" i="7"/>
  <c r="T64" i="7"/>
  <c r="T68" i="7"/>
  <c r="T45" i="7"/>
  <c r="T49" i="7"/>
  <c r="T53" i="7"/>
  <c r="T57" i="7"/>
  <c r="T61" i="7"/>
  <c r="T65" i="7"/>
  <c r="T69" i="7"/>
  <c r="T46" i="7"/>
  <c r="T54" i="7"/>
  <c r="T62" i="7"/>
  <c r="T70" i="7"/>
  <c r="T50" i="7"/>
  <c r="T43" i="7"/>
  <c r="T59" i="7"/>
  <c r="T67" i="7"/>
  <c r="T47" i="7"/>
  <c r="T55" i="7"/>
  <c r="T63" i="7"/>
  <c r="T58" i="7"/>
  <c r="T66" i="7"/>
  <c r="T51" i="7"/>
  <c r="T33" i="6"/>
  <c r="T35" i="6"/>
  <c r="U34" i="6"/>
  <c r="U53" i="6"/>
  <c r="U55" i="6"/>
  <c r="S33" i="6"/>
  <c r="S34" i="6" s="1"/>
  <c r="S36" i="6"/>
  <c r="U58" i="6"/>
  <c r="U60" i="6"/>
  <c r="S35" i="6"/>
  <c r="U70" i="6"/>
  <c r="U67" i="6"/>
  <c r="U69" i="6"/>
  <c r="U52" i="6"/>
  <c r="U54" i="6"/>
  <c r="U59" i="6"/>
  <c r="U71" i="6"/>
  <c r="U66" i="6"/>
  <c r="U61" i="6"/>
  <c r="U48" i="6"/>
  <c r="U46" i="6"/>
  <c r="U68" i="6"/>
  <c r="U56" i="6"/>
  <c r="U49" i="6"/>
  <c r="U45" i="6"/>
  <c r="S32" i="7"/>
  <c r="S34" i="7" s="1"/>
  <c r="U63" i="6"/>
  <c r="U47" i="6"/>
  <c r="U62" i="6"/>
  <c r="U57" i="6"/>
  <c r="U51" i="6"/>
  <c r="U65" i="6"/>
  <c r="T32" i="7"/>
  <c r="T34" i="7" s="1"/>
  <c r="U64" i="6"/>
  <c r="T34" i="6"/>
  <c r="E34" i="1"/>
  <c r="B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M6" i="7"/>
  <c r="N6" i="7"/>
  <c r="Q6" i="7"/>
  <c r="R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Q7" i="7"/>
  <c r="R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Q8" i="7"/>
  <c r="R8" i="7"/>
  <c r="B9" i="7"/>
  <c r="D9" i="7"/>
  <c r="E9" i="7"/>
  <c r="F9" i="7"/>
  <c r="G9" i="7"/>
  <c r="H9" i="7"/>
  <c r="I9" i="7"/>
  <c r="J9" i="7"/>
  <c r="K9" i="7"/>
  <c r="L9" i="7"/>
  <c r="N9" i="7"/>
  <c r="O9" i="7"/>
  <c r="Q9" i="7"/>
  <c r="B10" i="7"/>
  <c r="C10" i="7"/>
  <c r="D10" i="7"/>
  <c r="E10" i="7"/>
  <c r="F10" i="7"/>
  <c r="G10" i="7"/>
  <c r="H10" i="7"/>
  <c r="I10" i="7"/>
  <c r="J10" i="7"/>
  <c r="K10" i="7"/>
  <c r="L10" i="7"/>
  <c r="N10" i="7"/>
  <c r="O10" i="7"/>
  <c r="Q10" i="7"/>
  <c r="R10" i="7"/>
  <c r="B11" i="7"/>
  <c r="D11" i="7"/>
  <c r="E11" i="7"/>
  <c r="F11" i="7"/>
  <c r="G11" i="7"/>
  <c r="H11" i="7"/>
  <c r="I11" i="7"/>
  <c r="J11" i="7"/>
  <c r="K11" i="7"/>
  <c r="L11" i="7"/>
  <c r="M11" i="7"/>
  <c r="N11" i="7"/>
  <c r="O11" i="7"/>
  <c r="Q11" i="7"/>
  <c r="R11" i="7"/>
  <c r="B12" i="7"/>
  <c r="C12" i="7"/>
  <c r="D12" i="7"/>
  <c r="E12" i="7"/>
  <c r="F12" i="7"/>
  <c r="G12" i="7"/>
  <c r="H12" i="7"/>
  <c r="I12" i="7"/>
  <c r="J12" i="7"/>
  <c r="K12" i="7"/>
  <c r="L12" i="7"/>
  <c r="N12" i="7"/>
  <c r="O12" i="7"/>
  <c r="P12" i="7"/>
  <c r="Q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Q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Q14" i="7"/>
  <c r="R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Q15" i="7"/>
  <c r="B16" i="7"/>
  <c r="C16" i="7"/>
  <c r="D16" i="7"/>
  <c r="E16" i="7"/>
  <c r="F16" i="7"/>
  <c r="G16" i="7"/>
  <c r="H16" i="7"/>
  <c r="I16" i="7"/>
  <c r="J16" i="7"/>
  <c r="K16" i="7"/>
  <c r="L16" i="7"/>
  <c r="N16" i="7"/>
  <c r="O16" i="7"/>
  <c r="Q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B18" i="7"/>
  <c r="C18" i="7"/>
  <c r="D18" i="7"/>
  <c r="E18" i="7"/>
  <c r="F18" i="7"/>
  <c r="G18" i="7"/>
  <c r="H18" i="7"/>
  <c r="I18" i="7"/>
  <c r="J18" i="7"/>
  <c r="K18" i="7"/>
  <c r="L18" i="7"/>
  <c r="N18" i="7"/>
  <c r="O18" i="7"/>
  <c r="P18" i="7"/>
  <c r="Q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20" i="7"/>
  <c r="D20" i="7"/>
  <c r="E20" i="7"/>
  <c r="F20" i="7"/>
  <c r="G20" i="7"/>
  <c r="H20" i="7"/>
  <c r="I20" i="7"/>
  <c r="J20" i="7"/>
  <c r="K20" i="7"/>
  <c r="L20" i="7"/>
  <c r="N20" i="7"/>
  <c r="O20" i="7"/>
  <c r="Q20" i="7"/>
  <c r="B21" i="7"/>
  <c r="C21" i="7"/>
  <c r="D21" i="7"/>
  <c r="E21" i="7"/>
  <c r="F21" i="7"/>
  <c r="G21" i="7"/>
  <c r="H21" i="7"/>
  <c r="I21" i="7"/>
  <c r="J21" i="7"/>
  <c r="K21" i="7"/>
  <c r="L21" i="7"/>
  <c r="N21" i="7"/>
  <c r="O21" i="7"/>
  <c r="P21" i="7"/>
  <c r="Q21" i="7"/>
  <c r="B22" i="7"/>
  <c r="D22" i="7"/>
  <c r="E22" i="7"/>
  <c r="F22" i="7"/>
  <c r="G22" i="7"/>
  <c r="H22" i="7"/>
  <c r="I22" i="7"/>
  <c r="J22" i="7"/>
  <c r="K22" i="7"/>
  <c r="L22" i="7"/>
  <c r="M22" i="7"/>
  <c r="N22" i="7"/>
  <c r="O22" i="7"/>
  <c r="Q22" i="7"/>
  <c r="R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Q23" i="7"/>
  <c r="R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Q25" i="7"/>
  <c r="R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Q26" i="7"/>
  <c r="R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Q27" i="7"/>
  <c r="R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Q28" i="7"/>
  <c r="R28" i="7"/>
  <c r="B29" i="7"/>
  <c r="D29" i="7"/>
  <c r="E29" i="7"/>
  <c r="G29" i="7"/>
  <c r="H29" i="7"/>
  <c r="I29" i="7"/>
  <c r="L29" i="7"/>
  <c r="M29" i="7"/>
  <c r="N29" i="7"/>
  <c r="O29" i="7"/>
  <c r="Q29" i="7"/>
  <c r="R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Q30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M13" i="3"/>
  <c r="AI13" i="3" s="1"/>
  <c r="L12" i="3"/>
  <c r="AH12" i="3" s="1"/>
  <c r="K11" i="3"/>
  <c r="AG11" i="3" s="1"/>
  <c r="J10" i="3"/>
  <c r="AF10" i="3" s="1"/>
  <c r="G7" i="3"/>
  <c r="AC7" i="3" s="1"/>
  <c r="B2" i="3"/>
  <c r="X2" i="3" s="1"/>
  <c r="M31" i="1"/>
  <c r="M32" i="1" s="1"/>
  <c r="M33" i="1"/>
  <c r="L31" i="1"/>
  <c r="L32" i="1" s="1"/>
  <c r="L33" i="1"/>
  <c r="J33" i="1"/>
  <c r="K33" i="1"/>
  <c r="J31" i="1"/>
  <c r="J32" i="1" s="1"/>
  <c r="K31" i="1"/>
  <c r="K32" i="1" s="1"/>
  <c r="D31" i="1"/>
  <c r="D32" i="1" s="1"/>
  <c r="D33" i="1"/>
  <c r="S47" i="6" l="1"/>
  <c r="S51" i="6"/>
  <c r="S55" i="6"/>
  <c r="S59" i="6"/>
  <c r="S63" i="6"/>
  <c r="S67" i="6"/>
  <c r="S71" i="6"/>
  <c r="S46" i="6"/>
  <c r="S54" i="6"/>
  <c r="S62" i="6"/>
  <c r="S70" i="6"/>
  <c r="S48" i="6"/>
  <c r="S52" i="6"/>
  <c r="S56" i="6"/>
  <c r="S60" i="6"/>
  <c r="S64" i="6"/>
  <c r="S68" i="6"/>
  <c r="S44" i="6"/>
  <c r="S45" i="6"/>
  <c r="S49" i="6"/>
  <c r="S53" i="6"/>
  <c r="S57" i="6"/>
  <c r="S61" i="6"/>
  <c r="S65" i="6"/>
  <c r="S69" i="6"/>
  <c r="S50" i="6"/>
  <c r="S58" i="6"/>
  <c r="S66" i="6"/>
  <c r="T47" i="6"/>
  <c r="T51" i="6"/>
  <c r="T55" i="6"/>
  <c r="T59" i="6"/>
  <c r="T63" i="6"/>
  <c r="T67" i="6"/>
  <c r="T71" i="6"/>
  <c r="T50" i="6"/>
  <c r="T58" i="6"/>
  <c r="T66" i="6"/>
  <c r="T48" i="6"/>
  <c r="T52" i="6"/>
  <c r="T56" i="6"/>
  <c r="T60" i="6"/>
  <c r="T64" i="6"/>
  <c r="T68" i="6"/>
  <c r="T44" i="6"/>
  <c r="T54" i="6"/>
  <c r="T45" i="6"/>
  <c r="T49" i="6"/>
  <c r="T53" i="6"/>
  <c r="T57" i="6"/>
  <c r="T61" i="6"/>
  <c r="T65" i="6"/>
  <c r="T69" i="6"/>
  <c r="T46" i="6"/>
  <c r="T62" i="6"/>
  <c r="T70" i="6"/>
  <c r="J36" i="7"/>
  <c r="J35" i="7"/>
  <c r="J31" i="7"/>
  <c r="J33" i="7"/>
  <c r="H31" i="7"/>
  <c r="I33" i="7"/>
  <c r="I36" i="7"/>
  <c r="I31" i="7"/>
  <c r="I35" i="7"/>
  <c r="K31" i="7"/>
  <c r="G31" i="7"/>
  <c r="C31" i="7"/>
  <c r="N36" i="7"/>
  <c r="N35" i="7"/>
  <c r="N31" i="7"/>
  <c r="N32" i="7" s="1"/>
  <c r="N33" i="7"/>
  <c r="P31" i="7"/>
  <c r="D31" i="7"/>
  <c r="E33" i="7"/>
  <c r="M36" i="7"/>
  <c r="M35" i="7"/>
  <c r="M31" i="7"/>
  <c r="P33" i="7"/>
  <c r="P35" i="7"/>
  <c r="P36" i="7"/>
  <c r="L33" i="7"/>
  <c r="L36" i="7"/>
  <c r="L35" i="7"/>
  <c r="H33" i="7"/>
  <c r="H36" i="7"/>
  <c r="H35" i="7"/>
  <c r="D33" i="7"/>
  <c r="D35" i="7"/>
  <c r="D36" i="7"/>
  <c r="R36" i="7"/>
  <c r="R31" i="7"/>
  <c r="R35" i="7"/>
  <c r="R33" i="7"/>
  <c r="F36" i="7"/>
  <c r="F31" i="7"/>
  <c r="F35" i="7"/>
  <c r="F33" i="7"/>
  <c r="L31" i="7"/>
  <c r="L46" i="7" s="1"/>
  <c r="Q33" i="7"/>
  <c r="M33" i="7"/>
  <c r="Q36" i="7"/>
  <c r="Q35" i="7"/>
  <c r="Q31" i="7"/>
  <c r="Q32" i="7" s="1"/>
  <c r="E36" i="7"/>
  <c r="E31" i="7"/>
  <c r="E35" i="7"/>
  <c r="O36" i="7"/>
  <c r="O35" i="7"/>
  <c r="O33" i="7"/>
  <c r="O31" i="7"/>
  <c r="K36" i="7"/>
  <c r="K35" i="7"/>
  <c r="K33" i="7"/>
  <c r="G33" i="7"/>
  <c r="G36" i="7"/>
  <c r="G35" i="7"/>
  <c r="C33" i="7"/>
  <c r="C36" i="7"/>
  <c r="C35" i="7"/>
  <c r="U44" i="6"/>
  <c r="C31" i="8"/>
  <c r="K34" i="1"/>
  <c r="B31" i="8"/>
  <c r="D31" i="8"/>
  <c r="L31" i="8"/>
  <c r="D34" i="1"/>
  <c r="J34" i="1"/>
  <c r="B2" i="8"/>
  <c r="I9" i="3"/>
  <c r="AE9" i="3" s="1"/>
  <c r="H8" i="3"/>
  <c r="AD8" i="3" s="1"/>
  <c r="Z31" i="1"/>
  <c r="L56" i="7" l="1"/>
  <c r="L69" i="7"/>
  <c r="L66" i="7"/>
  <c r="L50" i="7"/>
  <c r="L48" i="7"/>
  <c r="L57" i="7"/>
  <c r="L51" i="7"/>
  <c r="L55" i="7"/>
  <c r="L45" i="7"/>
  <c r="C51" i="7"/>
  <c r="C44" i="7"/>
  <c r="C62" i="7"/>
  <c r="C49" i="7"/>
  <c r="C69" i="7"/>
  <c r="C60" i="7"/>
  <c r="C47" i="7"/>
  <c r="C48" i="7"/>
  <c r="L52" i="7"/>
  <c r="C56" i="7"/>
  <c r="L67" i="7"/>
  <c r="C50" i="7"/>
  <c r="C57" i="7"/>
  <c r="C68" i="7"/>
  <c r="L70" i="7"/>
  <c r="L44" i="7"/>
  <c r="C58" i="7"/>
  <c r="L63" i="7"/>
  <c r="Q34" i="7"/>
  <c r="C52" i="7"/>
  <c r="C66" i="7"/>
  <c r="E45" i="7"/>
  <c r="E49" i="7"/>
  <c r="E53" i="7"/>
  <c r="E57" i="7"/>
  <c r="E61" i="7"/>
  <c r="E65" i="7"/>
  <c r="E69" i="7"/>
  <c r="E46" i="7"/>
  <c r="E50" i="7"/>
  <c r="E54" i="7"/>
  <c r="E58" i="7"/>
  <c r="E62" i="7"/>
  <c r="E66" i="7"/>
  <c r="E70" i="7"/>
  <c r="E51" i="7"/>
  <c r="E59" i="7"/>
  <c r="E67" i="7"/>
  <c r="E47" i="7"/>
  <c r="E48" i="7"/>
  <c r="E64" i="7"/>
  <c r="E44" i="7"/>
  <c r="E52" i="7"/>
  <c r="E60" i="7"/>
  <c r="E68" i="7"/>
  <c r="E55" i="7"/>
  <c r="E63" i="7"/>
  <c r="E56" i="7"/>
  <c r="D32" i="7"/>
  <c r="D46" i="7"/>
  <c r="D50" i="7"/>
  <c r="D54" i="7"/>
  <c r="D58" i="7"/>
  <c r="D62" i="7"/>
  <c r="D66" i="7"/>
  <c r="D70" i="7"/>
  <c r="D47" i="7"/>
  <c r="D48" i="7"/>
  <c r="D53" i="7"/>
  <c r="D59" i="7"/>
  <c r="D64" i="7"/>
  <c r="D69" i="7"/>
  <c r="D44" i="7"/>
  <c r="D56" i="7"/>
  <c r="D52" i="7"/>
  <c r="D68" i="7"/>
  <c r="D43" i="7"/>
  <c r="D49" i="7"/>
  <c r="D55" i="7"/>
  <c r="D60" i="7"/>
  <c r="D65" i="7"/>
  <c r="D51" i="7"/>
  <c r="D61" i="7"/>
  <c r="D67" i="7"/>
  <c r="D45" i="7"/>
  <c r="D57" i="7"/>
  <c r="D63" i="7"/>
  <c r="L49" i="7"/>
  <c r="C54" i="7"/>
  <c r="C43" i="7"/>
  <c r="C61" i="7"/>
  <c r="L68" i="7"/>
  <c r="C63" i="7"/>
  <c r="L43" i="7"/>
  <c r="C70" i="7"/>
  <c r="C45" i="7"/>
  <c r="C53" i="7"/>
  <c r="L59" i="7"/>
  <c r="C65" i="7"/>
  <c r="L53" i="7"/>
  <c r="F44" i="7"/>
  <c r="F48" i="7"/>
  <c r="F52" i="7"/>
  <c r="F56" i="7"/>
  <c r="F60" i="7"/>
  <c r="F64" i="7"/>
  <c r="F68" i="7"/>
  <c r="F45" i="7"/>
  <c r="F49" i="7"/>
  <c r="F53" i="7"/>
  <c r="F57" i="7"/>
  <c r="F61" i="7"/>
  <c r="F65" i="7"/>
  <c r="F69" i="7"/>
  <c r="F46" i="7"/>
  <c r="F54" i="7"/>
  <c r="F62" i="7"/>
  <c r="F70" i="7"/>
  <c r="F51" i="7"/>
  <c r="F59" i="7"/>
  <c r="F47" i="7"/>
  <c r="F55" i="7"/>
  <c r="F63" i="7"/>
  <c r="F50" i="7"/>
  <c r="F58" i="7"/>
  <c r="F66" i="7"/>
  <c r="F67" i="7"/>
  <c r="C55" i="7"/>
  <c r="L61" i="7"/>
  <c r="L62" i="7"/>
  <c r="L65" i="7"/>
  <c r="L47" i="7"/>
  <c r="L54" i="7"/>
  <c r="C59" i="7"/>
  <c r="C64" i="7"/>
  <c r="L64" i="7"/>
  <c r="L58" i="7"/>
  <c r="C46" i="7"/>
  <c r="L60" i="7"/>
  <c r="C67" i="7"/>
  <c r="N68" i="7"/>
  <c r="Q45" i="7"/>
  <c r="Q61" i="7"/>
  <c r="Q51" i="7"/>
  <c r="Q52" i="7"/>
  <c r="R68" i="7"/>
  <c r="Q64" i="7"/>
  <c r="P61" i="7"/>
  <c r="N56" i="7"/>
  <c r="R64" i="7"/>
  <c r="O45" i="7"/>
  <c r="N70" i="7"/>
  <c r="N46" i="7"/>
  <c r="N53" i="7"/>
  <c r="N57" i="7"/>
  <c r="N62" i="7"/>
  <c r="N45" i="7"/>
  <c r="N61" i="7"/>
  <c r="N44" i="7"/>
  <c r="N58" i="7"/>
  <c r="N63" i="7"/>
  <c r="N66" i="7"/>
  <c r="N59" i="7"/>
  <c r="N64" i="7"/>
  <c r="R63" i="7"/>
  <c r="D34" i="7"/>
  <c r="N50" i="7"/>
  <c r="R44" i="7"/>
  <c r="R65" i="7"/>
  <c r="R69" i="7"/>
  <c r="Q48" i="7"/>
  <c r="P64" i="7"/>
  <c r="R46" i="7"/>
  <c r="Q63" i="7"/>
  <c r="O54" i="7"/>
  <c r="R66" i="7"/>
  <c r="Q44" i="7"/>
  <c r="R59" i="7"/>
  <c r="R51" i="7"/>
  <c r="R48" i="7"/>
  <c r="R67" i="7"/>
  <c r="O51" i="7"/>
  <c r="Q46" i="7"/>
  <c r="Q59" i="7"/>
  <c r="N51" i="7"/>
  <c r="N54" i="7"/>
  <c r="O44" i="7"/>
  <c r="M32" i="7"/>
  <c r="M34" i="7" s="1"/>
  <c r="M58" i="7"/>
  <c r="M61" i="7"/>
  <c r="M60" i="7"/>
  <c r="M50" i="7"/>
  <c r="M53" i="7"/>
  <c r="M49" i="7"/>
  <c r="M56" i="7"/>
  <c r="M52" i="7"/>
  <c r="M54" i="7"/>
  <c r="M64" i="7"/>
  <c r="O55" i="7"/>
  <c r="R57" i="7"/>
  <c r="M66" i="7"/>
  <c r="M68" i="7"/>
  <c r="M70" i="7"/>
  <c r="E32" i="7"/>
  <c r="E34" i="7" s="1"/>
  <c r="E43" i="7"/>
  <c r="Q58" i="7"/>
  <c r="F32" i="7"/>
  <c r="F34" i="7" s="1"/>
  <c r="R32" i="7"/>
  <c r="R34" i="7" s="1"/>
  <c r="R60" i="7"/>
  <c r="R53" i="7"/>
  <c r="R52" i="7"/>
  <c r="R58" i="7"/>
  <c r="R61" i="7"/>
  <c r="R56" i="7"/>
  <c r="R55" i="7"/>
  <c r="R70" i="7"/>
  <c r="R49" i="7"/>
  <c r="N49" i="7"/>
  <c r="N52" i="7"/>
  <c r="Q54" i="7"/>
  <c r="O57" i="7"/>
  <c r="O62" i="7"/>
  <c r="N65" i="7"/>
  <c r="N67" i="7"/>
  <c r="N69" i="7"/>
  <c r="O68" i="7"/>
  <c r="N47" i="7"/>
  <c r="P52" i="7"/>
  <c r="N60" i="7"/>
  <c r="Q65" i="7"/>
  <c r="Q70" i="7"/>
  <c r="C32" i="7"/>
  <c r="C34" i="7" s="1"/>
  <c r="M47" i="7"/>
  <c r="O49" i="7"/>
  <c r="R54" i="7"/>
  <c r="P59" i="7"/>
  <c r="N48" i="7"/>
  <c r="M57" i="7"/>
  <c r="J32" i="7"/>
  <c r="J34" i="7" s="1"/>
  <c r="J46" i="7"/>
  <c r="J50" i="7"/>
  <c r="J54" i="7"/>
  <c r="J58" i="7"/>
  <c r="J62" i="7"/>
  <c r="J66" i="7"/>
  <c r="J70" i="7"/>
  <c r="J52" i="7"/>
  <c r="J60" i="7"/>
  <c r="J47" i="7"/>
  <c r="J51" i="7"/>
  <c r="J55" i="7"/>
  <c r="J59" i="7"/>
  <c r="J63" i="7"/>
  <c r="J67" i="7"/>
  <c r="J56" i="7"/>
  <c r="J64" i="7"/>
  <c r="J44" i="7"/>
  <c r="J48" i="7"/>
  <c r="J68" i="7"/>
  <c r="J49" i="7"/>
  <c r="J65" i="7"/>
  <c r="J69" i="7"/>
  <c r="J57" i="7"/>
  <c r="J53" i="7"/>
  <c r="J45" i="7"/>
  <c r="J61" i="7"/>
  <c r="O59" i="7"/>
  <c r="O56" i="7"/>
  <c r="O47" i="7"/>
  <c r="O50" i="7"/>
  <c r="O60" i="7"/>
  <c r="M44" i="7"/>
  <c r="L32" i="7"/>
  <c r="L34" i="7" s="1"/>
  <c r="Q67" i="7"/>
  <c r="Q47" i="7"/>
  <c r="Q50" i="7"/>
  <c r="Q60" i="7"/>
  <c r="O63" i="7"/>
  <c r="O69" i="7"/>
  <c r="P45" i="7"/>
  <c r="N55" i="7"/>
  <c r="R62" i="7"/>
  <c r="N34" i="7"/>
  <c r="G32" i="7"/>
  <c r="G34" i="7" s="1"/>
  <c r="G45" i="7"/>
  <c r="G49" i="7"/>
  <c r="G53" i="7"/>
  <c r="G57" i="7"/>
  <c r="G61" i="7"/>
  <c r="G65" i="7"/>
  <c r="G69" i="7"/>
  <c r="G51" i="7"/>
  <c r="G59" i="7"/>
  <c r="G67" i="7"/>
  <c r="G46" i="7"/>
  <c r="G50" i="7"/>
  <c r="G54" i="7"/>
  <c r="G58" i="7"/>
  <c r="G62" i="7"/>
  <c r="G66" i="7"/>
  <c r="G70" i="7"/>
  <c r="G47" i="7"/>
  <c r="G55" i="7"/>
  <c r="G63" i="7"/>
  <c r="G48" i="7"/>
  <c r="G64" i="7"/>
  <c r="G68" i="7"/>
  <c r="G56" i="7"/>
  <c r="G60" i="7"/>
  <c r="G52" i="7"/>
  <c r="G44" i="7"/>
  <c r="R47" i="7"/>
  <c r="O52" i="7"/>
  <c r="M55" i="7"/>
  <c r="P57" i="7"/>
  <c r="Q62" i="7"/>
  <c r="H32" i="7"/>
  <c r="H34" i="7" s="1"/>
  <c r="H44" i="7"/>
  <c r="H48" i="7"/>
  <c r="H52" i="7"/>
  <c r="H56" i="7"/>
  <c r="H60" i="7"/>
  <c r="H64" i="7"/>
  <c r="H68" i="7"/>
  <c r="H50" i="7"/>
  <c r="H58" i="7"/>
  <c r="H70" i="7"/>
  <c r="H45" i="7"/>
  <c r="H49" i="7"/>
  <c r="H53" i="7"/>
  <c r="H57" i="7"/>
  <c r="H61" i="7"/>
  <c r="H65" i="7"/>
  <c r="H69" i="7"/>
  <c r="H46" i="7"/>
  <c r="H54" i="7"/>
  <c r="H66" i="7"/>
  <c r="H62" i="7"/>
  <c r="H59" i="7"/>
  <c r="H47" i="7"/>
  <c r="H63" i="7"/>
  <c r="H51" i="7"/>
  <c r="H67" i="7"/>
  <c r="H55" i="7"/>
  <c r="M59" i="7"/>
  <c r="Q66" i="7"/>
  <c r="O61" i="7"/>
  <c r="O66" i="7"/>
  <c r="M46" i="7"/>
  <c r="M45" i="7"/>
  <c r="O48" i="7"/>
  <c r="M65" i="7"/>
  <c r="M67" i="7"/>
  <c r="M69" i="7"/>
  <c r="O32" i="7"/>
  <c r="O34" i="7" s="1"/>
  <c r="O46" i="7"/>
  <c r="O67" i="7"/>
  <c r="Q56" i="7"/>
  <c r="R45" i="7"/>
  <c r="M51" i="7"/>
  <c r="O53" i="7"/>
  <c r="Q55" i="7"/>
  <c r="O58" i="7"/>
  <c r="O64" i="7"/>
  <c r="O70" i="7"/>
  <c r="P32" i="7"/>
  <c r="P34" i="7" s="1"/>
  <c r="P63" i="7"/>
  <c r="P70" i="7"/>
  <c r="P46" i="7"/>
  <c r="P49" i="7"/>
  <c r="P56" i="7"/>
  <c r="P60" i="7"/>
  <c r="P51" i="7"/>
  <c r="P47" i="7"/>
  <c r="P50" i="7"/>
  <c r="P53" i="7"/>
  <c r="P48" i="7"/>
  <c r="P67" i="7"/>
  <c r="P55" i="7"/>
  <c r="P66" i="7"/>
  <c r="P62" i="7"/>
  <c r="P69" i="7"/>
  <c r="P65" i="7"/>
  <c r="P68" i="7"/>
  <c r="P54" i="7"/>
  <c r="Q49" i="7"/>
  <c r="Q57" i="7"/>
  <c r="M63" i="7"/>
  <c r="Q68" i="7"/>
  <c r="P44" i="7"/>
  <c r="K32" i="7"/>
  <c r="K34" i="7" s="1"/>
  <c r="K45" i="7"/>
  <c r="K49" i="7"/>
  <c r="K53" i="7"/>
  <c r="K57" i="7"/>
  <c r="K61" i="7"/>
  <c r="K65" i="7"/>
  <c r="K69" i="7"/>
  <c r="K59" i="7"/>
  <c r="K46" i="7"/>
  <c r="K50" i="7"/>
  <c r="K54" i="7"/>
  <c r="K58" i="7"/>
  <c r="K62" i="7"/>
  <c r="K66" i="7"/>
  <c r="K70" i="7"/>
  <c r="K63" i="7"/>
  <c r="K47" i="7"/>
  <c r="K51" i="7"/>
  <c r="K55" i="7"/>
  <c r="K67" i="7"/>
  <c r="K44" i="7"/>
  <c r="K60" i="7"/>
  <c r="K64" i="7"/>
  <c r="K56" i="7"/>
  <c r="K48" i="7"/>
  <c r="K52" i="7"/>
  <c r="K68" i="7"/>
  <c r="M48" i="7"/>
  <c r="R50" i="7"/>
  <c r="Q53" i="7"/>
  <c r="P58" i="7"/>
  <c r="O65" i="7"/>
  <c r="I32" i="7"/>
  <c r="I34" i="7" s="1"/>
  <c r="I47" i="7"/>
  <c r="I51" i="7"/>
  <c r="I55" i="7"/>
  <c r="I59" i="7"/>
  <c r="I63" i="7"/>
  <c r="I67" i="7"/>
  <c r="I45" i="7"/>
  <c r="I53" i="7"/>
  <c r="I61" i="7"/>
  <c r="I69" i="7"/>
  <c r="I44" i="7"/>
  <c r="I48" i="7"/>
  <c r="I52" i="7"/>
  <c r="I56" i="7"/>
  <c r="I60" i="7"/>
  <c r="I64" i="7"/>
  <c r="I68" i="7"/>
  <c r="I49" i="7"/>
  <c r="I57" i="7"/>
  <c r="I65" i="7"/>
  <c r="I54" i="7"/>
  <c r="I70" i="7"/>
  <c r="I58" i="7"/>
  <c r="I50" i="7"/>
  <c r="I66" i="7"/>
  <c r="I46" i="7"/>
  <c r="I62" i="7"/>
  <c r="M62" i="7"/>
  <c r="Q69" i="7"/>
  <c r="Y7" i="8"/>
  <c r="Y11" i="8"/>
  <c r="Y15" i="8"/>
  <c r="Y19" i="8"/>
  <c r="Y23" i="8"/>
  <c r="Y27" i="8"/>
  <c r="Y14" i="8"/>
  <c r="Y26" i="8"/>
  <c r="Y4" i="8"/>
  <c r="Y8" i="8"/>
  <c r="Y12" i="8"/>
  <c r="Y16" i="8"/>
  <c r="Y20" i="8"/>
  <c r="Y24" i="8"/>
  <c r="Y28" i="8"/>
  <c r="Y10" i="8"/>
  <c r="Y18" i="8"/>
  <c r="Y30" i="8"/>
  <c r="Y5" i="8"/>
  <c r="Y9" i="8"/>
  <c r="Y13" i="8"/>
  <c r="Y17" i="8"/>
  <c r="Y21" i="8"/>
  <c r="Y25" i="8"/>
  <c r="Y29" i="8"/>
  <c r="Y6" i="8"/>
  <c r="Y22" i="8"/>
  <c r="F6" i="3"/>
  <c r="AB6" i="3" s="1"/>
  <c r="E5" i="3"/>
  <c r="AA5" i="3" s="1"/>
  <c r="D4" i="3"/>
  <c r="Z4" i="3" s="1"/>
  <c r="C3" i="3"/>
  <c r="V31" i="1"/>
  <c r="V32" i="1" s="1"/>
  <c r="V33" i="1"/>
  <c r="V34" i="1" l="1"/>
  <c r="W31" i="1" l="1"/>
  <c r="F31" i="1"/>
  <c r="G31" i="1"/>
  <c r="H31" i="1"/>
  <c r="I31" i="1"/>
  <c r="I32" i="1" s="1"/>
  <c r="F1" i="9" l="1"/>
  <c r="B31" i="2"/>
  <c r="B32" i="2" s="1"/>
  <c r="B33" i="2"/>
  <c r="B31" i="1"/>
  <c r="C31" i="1"/>
  <c r="L34" i="1"/>
  <c r="R43" i="7" l="1"/>
  <c r="B34" i="2"/>
  <c r="C75" i="6"/>
  <c r="D75" i="6"/>
  <c r="B75" i="6"/>
  <c r="H1" i="9" s="1"/>
  <c r="C26" i="6" l="1"/>
  <c r="D26" i="6"/>
  <c r="E26" i="6"/>
  <c r="F26" i="6"/>
  <c r="Q26" i="6"/>
  <c r="C27" i="6"/>
  <c r="D27" i="6"/>
  <c r="E27" i="6"/>
  <c r="F27" i="6"/>
  <c r="Q27" i="6"/>
  <c r="C28" i="6"/>
  <c r="D28" i="6"/>
  <c r="E28" i="6"/>
  <c r="F28" i="6"/>
  <c r="Q28" i="6"/>
  <c r="C29" i="6"/>
  <c r="D29" i="6"/>
  <c r="E29" i="6"/>
  <c r="F29" i="6"/>
  <c r="Q29" i="6"/>
  <c r="C30" i="6"/>
  <c r="D30" i="6"/>
  <c r="E30" i="6"/>
  <c r="F30" i="6"/>
  <c r="Q30" i="6"/>
  <c r="C4" i="6"/>
  <c r="D4" i="6"/>
  <c r="E4" i="6"/>
  <c r="F4" i="6"/>
  <c r="Q4" i="6"/>
  <c r="C5" i="6"/>
  <c r="D5" i="6"/>
  <c r="E5" i="6"/>
  <c r="F5" i="6"/>
  <c r="Q5" i="6"/>
  <c r="C6" i="6"/>
  <c r="D6" i="6"/>
  <c r="E6" i="6"/>
  <c r="F6" i="6"/>
  <c r="Q6" i="6"/>
  <c r="C7" i="6"/>
  <c r="D7" i="6"/>
  <c r="E7" i="6"/>
  <c r="F7" i="6"/>
  <c r="Q7" i="6"/>
  <c r="C8" i="6"/>
  <c r="D8" i="6"/>
  <c r="E8" i="6"/>
  <c r="F8" i="6"/>
  <c r="Q8" i="6"/>
  <c r="C9" i="6"/>
  <c r="D9" i="6"/>
  <c r="E9" i="6"/>
  <c r="F9" i="6"/>
  <c r="Q9" i="6"/>
  <c r="C10" i="6"/>
  <c r="D10" i="6"/>
  <c r="E10" i="6"/>
  <c r="F10" i="6"/>
  <c r="Q10" i="6"/>
  <c r="C11" i="6"/>
  <c r="D11" i="6"/>
  <c r="E11" i="6"/>
  <c r="F11" i="6"/>
  <c r="Q11" i="6"/>
  <c r="C12" i="6"/>
  <c r="D12" i="6"/>
  <c r="E12" i="6"/>
  <c r="F12" i="6"/>
  <c r="Q12" i="6"/>
  <c r="C13" i="6"/>
  <c r="D13" i="6"/>
  <c r="E13" i="6"/>
  <c r="F13" i="6"/>
  <c r="Q13" i="6"/>
  <c r="C14" i="6"/>
  <c r="D14" i="6"/>
  <c r="E14" i="6"/>
  <c r="F14" i="6"/>
  <c r="Q14" i="6"/>
  <c r="C15" i="6"/>
  <c r="D15" i="6"/>
  <c r="E15" i="6"/>
  <c r="F15" i="6"/>
  <c r="Q15" i="6"/>
  <c r="C16" i="6"/>
  <c r="D16" i="6"/>
  <c r="E16" i="6"/>
  <c r="F16" i="6"/>
  <c r="Q16" i="6"/>
  <c r="C17" i="6"/>
  <c r="D17" i="6"/>
  <c r="E17" i="6"/>
  <c r="F17" i="6"/>
  <c r="Q17" i="6"/>
  <c r="C18" i="6"/>
  <c r="D18" i="6"/>
  <c r="E18" i="6"/>
  <c r="F18" i="6"/>
  <c r="Q18" i="6"/>
  <c r="C19" i="6"/>
  <c r="D19" i="6"/>
  <c r="E19" i="6"/>
  <c r="F19" i="6"/>
  <c r="Q19" i="6"/>
  <c r="C20" i="6"/>
  <c r="D20" i="6"/>
  <c r="E20" i="6"/>
  <c r="F20" i="6"/>
  <c r="Q20" i="6"/>
  <c r="C21" i="6"/>
  <c r="D21" i="6"/>
  <c r="E21" i="6"/>
  <c r="F21" i="6"/>
  <c r="Q21" i="6"/>
  <c r="C22" i="6"/>
  <c r="D22" i="6"/>
  <c r="E22" i="6"/>
  <c r="F22" i="6"/>
  <c r="Q22" i="6"/>
  <c r="C23" i="6"/>
  <c r="D23" i="6"/>
  <c r="E23" i="6"/>
  <c r="F23" i="6"/>
  <c r="Q23" i="6"/>
  <c r="C24" i="6"/>
  <c r="D24" i="6"/>
  <c r="E24" i="6"/>
  <c r="F24" i="6"/>
  <c r="Q24" i="6"/>
  <c r="C25" i="6"/>
  <c r="D25" i="6"/>
  <c r="E25" i="6"/>
  <c r="F25" i="6"/>
  <c r="Q25" i="6"/>
  <c r="C3" i="6"/>
  <c r="D3" i="6"/>
  <c r="E3" i="6"/>
  <c r="F3" i="6"/>
  <c r="C34" i="8"/>
  <c r="B1" i="8"/>
  <c r="B1" i="7" s="1"/>
  <c r="Q3" i="6" l="1"/>
  <c r="M3" i="6"/>
  <c r="I3" i="6"/>
  <c r="R25" i="6"/>
  <c r="N25" i="6"/>
  <c r="J25" i="6"/>
  <c r="P24" i="6"/>
  <c r="L24" i="6"/>
  <c r="H24" i="6"/>
  <c r="R23" i="6"/>
  <c r="N23" i="6"/>
  <c r="J23" i="6"/>
  <c r="P22" i="6"/>
  <c r="L22" i="6"/>
  <c r="H22" i="6"/>
  <c r="R21" i="6"/>
  <c r="N21" i="6"/>
  <c r="J21" i="6"/>
  <c r="P20" i="6"/>
  <c r="L20" i="6"/>
  <c r="H20" i="6"/>
  <c r="R19" i="6"/>
  <c r="N19" i="6"/>
  <c r="J19" i="6"/>
  <c r="P18" i="6"/>
  <c r="L18" i="6"/>
  <c r="H18" i="6"/>
  <c r="R17" i="6"/>
  <c r="N17" i="6"/>
  <c r="J17" i="6"/>
  <c r="P16" i="6"/>
  <c r="L16" i="6"/>
  <c r="H16" i="6"/>
  <c r="R15" i="6"/>
  <c r="N15" i="6"/>
  <c r="J15" i="6"/>
  <c r="P14" i="6"/>
  <c r="L14" i="6"/>
  <c r="H14" i="6"/>
  <c r="R13" i="6"/>
  <c r="N13" i="6"/>
  <c r="J13" i="6"/>
  <c r="P12" i="6"/>
  <c r="L12" i="6"/>
  <c r="H12" i="6"/>
  <c r="R11" i="6"/>
  <c r="N11" i="6"/>
  <c r="J11" i="6"/>
  <c r="P10" i="6"/>
  <c r="L10" i="6"/>
  <c r="H10" i="6"/>
  <c r="R9" i="6"/>
  <c r="N9" i="6"/>
  <c r="J9" i="6"/>
  <c r="P8" i="6"/>
  <c r="L8" i="6"/>
  <c r="H8" i="6"/>
  <c r="R7" i="6"/>
  <c r="N7" i="6"/>
  <c r="J7" i="6"/>
  <c r="P6" i="6"/>
  <c r="L6" i="6"/>
  <c r="H6" i="6"/>
  <c r="R5" i="6"/>
  <c r="N5" i="6"/>
  <c r="J5" i="6"/>
  <c r="P4" i="6"/>
  <c r="L4" i="6"/>
  <c r="H4" i="6"/>
  <c r="P3" i="6"/>
  <c r="L3" i="6"/>
  <c r="H3" i="6"/>
  <c r="M25" i="6"/>
  <c r="I25" i="6"/>
  <c r="B25" i="6"/>
  <c r="O24" i="6"/>
  <c r="K24" i="6"/>
  <c r="G24" i="6"/>
  <c r="M23" i="6"/>
  <c r="I23" i="6"/>
  <c r="B23" i="6"/>
  <c r="O22" i="6"/>
  <c r="K22" i="6"/>
  <c r="G22" i="6"/>
  <c r="M21" i="6"/>
  <c r="I21" i="6"/>
  <c r="B21" i="6"/>
  <c r="O20" i="6"/>
  <c r="K20" i="6"/>
  <c r="G20" i="6"/>
  <c r="M19" i="6"/>
  <c r="I19" i="6"/>
  <c r="B19" i="6"/>
  <c r="O18" i="6"/>
  <c r="K18" i="6"/>
  <c r="G18" i="6"/>
  <c r="M17" i="6"/>
  <c r="I17" i="6"/>
  <c r="B17" i="6"/>
  <c r="O16" i="6"/>
  <c r="K16" i="6"/>
  <c r="G16" i="6"/>
  <c r="M15" i="6"/>
  <c r="I15" i="6"/>
  <c r="B15" i="6"/>
  <c r="O14" i="6"/>
  <c r="K14" i="6"/>
  <c r="G14" i="6"/>
  <c r="M13" i="6"/>
  <c r="I13" i="6"/>
  <c r="B13" i="6"/>
  <c r="O12" i="6"/>
  <c r="K12" i="6"/>
  <c r="G12" i="6"/>
  <c r="M11" i="6"/>
  <c r="I11" i="6"/>
  <c r="B11" i="6"/>
  <c r="O10" i="6"/>
  <c r="K10" i="6"/>
  <c r="G10" i="6"/>
  <c r="M9" i="6"/>
  <c r="I9" i="6"/>
  <c r="B9" i="6"/>
  <c r="O8" i="6"/>
  <c r="K8" i="6"/>
  <c r="G8" i="6"/>
  <c r="M7" i="6"/>
  <c r="I7" i="6"/>
  <c r="B7" i="6"/>
  <c r="O6" i="6"/>
  <c r="K6" i="6"/>
  <c r="G6" i="6"/>
  <c r="M5" i="6"/>
  <c r="O3" i="6"/>
  <c r="K3" i="6"/>
  <c r="G3" i="6"/>
  <c r="P25" i="6"/>
  <c r="L25" i="6"/>
  <c r="H25" i="6"/>
  <c r="R24" i="6"/>
  <c r="N24" i="6"/>
  <c r="J24" i="6"/>
  <c r="P23" i="6"/>
  <c r="L23" i="6"/>
  <c r="H23" i="6"/>
  <c r="R22" i="6"/>
  <c r="N22" i="6"/>
  <c r="J22" i="6"/>
  <c r="P21" i="6"/>
  <c r="L21" i="6"/>
  <c r="H21" i="6"/>
  <c r="R20" i="6"/>
  <c r="N20" i="6"/>
  <c r="J20" i="6"/>
  <c r="P19" i="6"/>
  <c r="L19" i="6"/>
  <c r="H19" i="6"/>
  <c r="R18" i="6"/>
  <c r="N18" i="6"/>
  <c r="J18" i="6"/>
  <c r="P17" i="6"/>
  <c r="L17" i="6"/>
  <c r="H17" i="6"/>
  <c r="R16" i="6"/>
  <c r="N16" i="6"/>
  <c r="J16" i="6"/>
  <c r="P15" i="6"/>
  <c r="L15" i="6"/>
  <c r="H15" i="6"/>
  <c r="R14" i="6"/>
  <c r="N14" i="6"/>
  <c r="J14" i="6"/>
  <c r="P13" i="6"/>
  <c r="L13" i="6"/>
  <c r="H13" i="6"/>
  <c r="R12" i="6"/>
  <c r="N12" i="6"/>
  <c r="J12" i="6"/>
  <c r="P11" i="6"/>
  <c r="L11" i="6"/>
  <c r="H11" i="6"/>
  <c r="R10" i="6"/>
  <c r="N10" i="6"/>
  <c r="J10" i="6"/>
  <c r="P9" i="6"/>
  <c r="L9" i="6"/>
  <c r="H9" i="6"/>
  <c r="R8" i="6"/>
  <c r="N8" i="6"/>
  <c r="J8" i="6"/>
  <c r="P7" i="6"/>
  <c r="L7" i="6"/>
  <c r="H7" i="6"/>
  <c r="R6" i="6"/>
  <c r="N6" i="6"/>
  <c r="J6" i="6"/>
  <c r="P5" i="6"/>
  <c r="L5" i="6"/>
  <c r="H5" i="6"/>
  <c r="R4" i="6"/>
  <c r="N4" i="6"/>
  <c r="J4" i="6"/>
  <c r="P30" i="6"/>
  <c r="L30" i="6"/>
  <c r="H30" i="6"/>
  <c r="R29" i="6"/>
  <c r="N29" i="6"/>
  <c r="J29" i="6"/>
  <c r="P28" i="6"/>
  <c r="L28" i="6"/>
  <c r="H28" i="6"/>
  <c r="R27" i="6"/>
  <c r="N27" i="6"/>
  <c r="J27" i="6"/>
  <c r="P26" i="6"/>
  <c r="L26" i="6"/>
  <c r="H26" i="6"/>
  <c r="R3" i="6"/>
  <c r="N3" i="6"/>
  <c r="J3" i="6"/>
  <c r="O25" i="6"/>
  <c r="K25" i="6"/>
  <c r="G25" i="6"/>
  <c r="M24" i="6"/>
  <c r="I24" i="6"/>
  <c r="B24" i="6"/>
  <c r="O23" i="6"/>
  <c r="K23" i="6"/>
  <c r="G23" i="6"/>
  <c r="M22" i="6"/>
  <c r="I22" i="6"/>
  <c r="B22" i="6"/>
  <c r="O21" i="6"/>
  <c r="K21" i="6"/>
  <c r="G21" i="6"/>
  <c r="M20" i="6"/>
  <c r="I20" i="6"/>
  <c r="B20" i="6"/>
  <c r="O19" i="6"/>
  <c r="K19" i="6"/>
  <c r="G19" i="6"/>
  <c r="M18" i="6"/>
  <c r="I18" i="6"/>
  <c r="B18" i="6"/>
  <c r="O17" i="6"/>
  <c r="K17" i="6"/>
  <c r="G17" i="6"/>
  <c r="M16" i="6"/>
  <c r="I16" i="6"/>
  <c r="B16" i="6"/>
  <c r="O15" i="6"/>
  <c r="K15" i="6"/>
  <c r="G15" i="6"/>
  <c r="M14" i="6"/>
  <c r="I14" i="6"/>
  <c r="B14" i="6"/>
  <c r="O13" i="6"/>
  <c r="K13" i="6"/>
  <c r="G13" i="6"/>
  <c r="M12" i="6"/>
  <c r="I12" i="6"/>
  <c r="B12" i="6"/>
  <c r="O11" i="6"/>
  <c r="K11" i="6"/>
  <c r="G11" i="6"/>
  <c r="M10" i="6"/>
  <c r="I10" i="6"/>
  <c r="B10" i="6"/>
  <c r="O9" i="6"/>
  <c r="K9" i="6"/>
  <c r="G9" i="6"/>
  <c r="M8" i="6"/>
  <c r="I8" i="6"/>
  <c r="B8" i="6"/>
  <c r="O7" i="6"/>
  <c r="K7" i="6"/>
  <c r="G7" i="6"/>
  <c r="M6" i="6"/>
  <c r="I6" i="6"/>
  <c r="B6" i="6"/>
  <c r="O5" i="6"/>
  <c r="K5" i="6"/>
  <c r="G5" i="6"/>
  <c r="M4" i="6"/>
  <c r="I4" i="6"/>
  <c r="B4" i="6"/>
  <c r="O30" i="6"/>
  <c r="K30" i="6"/>
  <c r="G30" i="6"/>
  <c r="M29" i="6"/>
  <c r="I29" i="6"/>
  <c r="B29" i="6"/>
  <c r="O28" i="6"/>
  <c r="K28" i="6"/>
  <c r="G28" i="6"/>
  <c r="M27" i="6"/>
  <c r="I27" i="6"/>
  <c r="B27" i="6"/>
  <c r="O26" i="6"/>
  <c r="K26" i="6"/>
  <c r="G26" i="6"/>
  <c r="R30" i="6"/>
  <c r="N30" i="6"/>
  <c r="J30" i="6"/>
  <c r="P29" i="6"/>
  <c r="L29" i="6"/>
  <c r="H29" i="6"/>
  <c r="R28" i="6"/>
  <c r="N28" i="6"/>
  <c r="J28" i="6"/>
  <c r="P27" i="6"/>
  <c r="L27" i="6"/>
  <c r="H27" i="6"/>
  <c r="R26" i="6"/>
  <c r="N26" i="6"/>
  <c r="J26" i="6"/>
  <c r="I5" i="6"/>
  <c r="B5" i="6"/>
  <c r="O4" i="6"/>
  <c r="K4" i="6"/>
  <c r="G4" i="6"/>
  <c r="M30" i="6"/>
  <c r="I30" i="6"/>
  <c r="B30" i="6"/>
  <c r="O29" i="6"/>
  <c r="K29" i="6"/>
  <c r="G29" i="6"/>
  <c r="M28" i="6"/>
  <c r="I28" i="6"/>
  <c r="B28" i="6"/>
  <c r="O27" i="6"/>
  <c r="K27" i="6"/>
  <c r="G27" i="6"/>
  <c r="M26" i="6"/>
  <c r="I26" i="6"/>
  <c r="B26" i="6"/>
  <c r="P43" i="7" l="1"/>
  <c r="O43" i="7"/>
  <c r="Q43" i="7"/>
  <c r="R35" i="6"/>
  <c r="R31" i="6"/>
  <c r="R32" i="6" s="1"/>
  <c r="R36" i="6"/>
  <c r="R33" i="6"/>
  <c r="B1" i="3"/>
  <c r="X1" i="3" s="1"/>
  <c r="R45" i="6" l="1"/>
  <c r="R52" i="6"/>
  <c r="R59" i="6"/>
  <c r="R70" i="6"/>
  <c r="R50" i="6"/>
  <c r="R49" i="6"/>
  <c r="R66" i="6"/>
  <c r="R68" i="6"/>
  <c r="R64" i="6"/>
  <c r="R48" i="6"/>
  <c r="R55" i="6"/>
  <c r="R58" i="6"/>
  <c r="R61" i="6"/>
  <c r="R60" i="6"/>
  <c r="R51" i="6"/>
  <c r="R71" i="6"/>
  <c r="R62" i="6"/>
  <c r="R46" i="6"/>
  <c r="R57" i="6"/>
  <c r="R65" i="6"/>
  <c r="R56" i="6"/>
  <c r="R63" i="6"/>
  <c r="R47" i="6"/>
  <c r="R67" i="6"/>
  <c r="R54" i="6"/>
  <c r="R53" i="6"/>
  <c r="R69" i="6"/>
  <c r="R44" i="6"/>
  <c r="R34" i="6"/>
  <c r="B42" i="7"/>
  <c r="B1" i="6"/>
  <c r="B43" i="6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11" i="9" s="1"/>
  <c r="A3" i="6"/>
  <c r="A44" i="6" s="1"/>
  <c r="A76" i="6" s="1"/>
  <c r="G10" i="9" s="1"/>
  <c r="A67" i="7"/>
  <c r="A101" i="7" s="1"/>
  <c r="E5" i="9" s="1"/>
  <c r="A27" i="6"/>
  <c r="A68" i="6" s="1"/>
  <c r="A100" i="6" s="1"/>
  <c r="G4" i="9" s="1"/>
  <c r="A63" i="7"/>
  <c r="A97" i="7" s="1"/>
  <c r="E20" i="9" s="1"/>
  <c r="A23" i="6"/>
  <c r="A64" i="6" s="1"/>
  <c r="A96" i="6" s="1"/>
  <c r="G21" i="9" s="1"/>
  <c r="A59" i="7"/>
  <c r="A93" i="7" s="1"/>
  <c r="E7" i="9" s="1"/>
  <c r="A19" i="6"/>
  <c r="A60" i="6" s="1"/>
  <c r="A92" i="6" s="1"/>
  <c r="G12" i="9" s="1"/>
  <c r="A55" i="7"/>
  <c r="A89" i="7" s="1"/>
  <c r="E10" i="9" s="1"/>
  <c r="A15" i="6"/>
  <c r="A56" i="6" s="1"/>
  <c r="A88" i="6" s="1"/>
  <c r="G6" i="9" s="1"/>
  <c r="A51" i="7"/>
  <c r="A85" i="7" s="1"/>
  <c r="E14" i="9" s="1"/>
  <c r="A11" i="6"/>
  <c r="A52" i="6" s="1"/>
  <c r="A84" i="6" s="1"/>
  <c r="G13" i="9" s="1"/>
  <c r="A47" i="7"/>
  <c r="A81" i="7" s="1"/>
  <c r="E27" i="9" s="1"/>
  <c r="A7" i="6"/>
  <c r="A48" i="6" s="1"/>
  <c r="A80" i="6" s="1"/>
  <c r="G27" i="9" s="1"/>
  <c r="A70" i="7"/>
  <c r="A104" i="7" s="1"/>
  <c r="E4" i="9" s="1"/>
  <c r="A30" i="6"/>
  <c r="A71" i="6" s="1"/>
  <c r="A103" i="6" s="1"/>
  <c r="G5" i="9" s="1"/>
  <c r="A66" i="7"/>
  <c r="A100" i="7" s="1"/>
  <c r="E3" i="9" s="1"/>
  <c r="A26" i="6"/>
  <c r="A67" i="6" s="1"/>
  <c r="A99" i="6" s="1"/>
  <c r="G2" i="9" s="1"/>
  <c r="A62" i="7"/>
  <c r="A96" i="7" s="1"/>
  <c r="E9" i="9" s="1"/>
  <c r="A22" i="6"/>
  <c r="A63" i="6" s="1"/>
  <c r="A95" i="6" s="1"/>
  <c r="G11" i="9" s="1"/>
  <c r="A58" i="7"/>
  <c r="A92" i="7" s="1"/>
  <c r="E21" i="9" s="1"/>
  <c r="A18" i="6"/>
  <c r="A59" i="6" s="1"/>
  <c r="A91" i="6" s="1"/>
  <c r="G19" i="9" s="1"/>
  <c r="A54" i="7"/>
  <c r="A88" i="7" s="1"/>
  <c r="E6" i="9" s="1"/>
  <c r="A14" i="6"/>
  <c r="A55" i="6" s="1"/>
  <c r="A87" i="6" s="1"/>
  <c r="G8" i="9" s="1"/>
  <c r="A50" i="7"/>
  <c r="A84" i="7" s="1"/>
  <c r="E22" i="9" s="1"/>
  <c r="A10" i="6"/>
  <c r="A51" i="6" s="1"/>
  <c r="A83" i="6" s="1"/>
  <c r="G22" i="9" s="1"/>
  <c r="A46" i="7"/>
  <c r="A80" i="7" s="1"/>
  <c r="E17" i="9" s="1"/>
  <c r="A6" i="6"/>
  <c r="A47" i="6" s="1"/>
  <c r="A79" i="6" s="1"/>
  <c r="G17" i="9" s="1"/>
  <c r="A69" i="7"/>
  <c r="A103" i="7" s="1"/>
  <c r="E8" i="9" s="1"/>
  <c r="A29" i="6"/>
  <c r="A70" i="6" s="1"/>
  <c r="A102" i="6" s="1"/>
  <c r="G7" i="9" s="1"/>
  <c r="A65" i="7"/>
  <c r="A99" i="7" s="1"/>
  <c r="E13" i="9" s="1"/>
  <c r="A25" i="6"/>
  <c r="A66" i="6" s="1"/>
  <c r="A98" i="6" s="1"/>
  <c r="G16" i="9" s="1"/>
  <c r="A61" i="7"/>
  <c r="A95" i="7" s="1"/>
  <c r="E12" i="9" s="1"/>
  <c r="A21" i="6"/>
  <c r="A62" i="6" s="1"/>
  <c r="A94" i="6" s="1"/>
  <c r="G9" i="9" s="1"/>
  <c r="A57" i="7"/>
  <c r="A91" i="7" s="1"/>
  <c r="E28" i="9" s="1"/>
  <c r="A17" i="6"/>
  <c r="A58" i="6" s="1"/>
  <c r="A90" i="6" s="1"/>
  <c r="G28" i="9" s="1"/>
  <c r="A53" i="7"/>
  <c r="A87" i="7" s="1"/>
  <c r="E23" i="9" s="1"/>
  <c r="A13" i="6"/>
  <c r="A54" i="6" s="1"/>
  <c r="A86" i="6" s="1"/>
  <c r="G23" i="9" s="1"/>
  <c r="A49" i="7"/>
  <c r="A83" i="7" s="1"/>
  <c r="E15" i="9" s="1"/>
  <c r="A9" i="6"/>
  <c r="A50" i="6" s="1"/>
  <c r="A82" i="6" s="1"/>
  <c r="G14" i="9" s="1"/>
  <c r="A45" i="7"/>
  <c r="A79" i="7" s="1"/>
  <c r="E26" i="9" s="1"/>
  <c r="A5" i="6"/>
  <c r="A46" i="6" s="1"/>
  <c r="A78" i="6" s="1"/>
  <c r="G26" i="9" s="1"/>
  <c r="A68" i="7"/>
  <c r="A102" i="7" s="1"/>
  <c r="E19" i="9" s="1"/>
  <c r="A28" i="6"/>
  <c r="A69" i="6" s="1"/>
  <c r="A101" i="6" s="1"/>
  <c r="G20" i="9" s="1"/>
  <c r="A64" i="7"/>
  <c r="A98" i="7" s="1"/>
  <c r="E25" i="9" s="1"/>
  <c r="A24" i="6"/>
  <c r="A65" i="6" s="1"/>
  <c r="A97" i="6" s="1"/>
  <c r="G24" i="9" s="1"/>
  <c r="A60" i="7"/>
  <c r="A94" i="7" s="1"/>
  <c r="E29" i="9" s="1"/>
  <c r="A20" i="6"/>
  <c r="A61" i="6" s="1"/>
  <c r="A93" i="6" s="1"/>
  <c r="G29" i="9" s="1"/>
  <c r="A56" i="7"/>
  <c r="A90" i="7" s="1"/>
  <c r="E24" i="9" s="1"/>
  <c r="A16" i="6"/>
  <c r="A57" i="6" s="1"/>
  <c r="A89" i="6" s="1"/>
  <c r="G25" i="9" s="1"/>
  <c r="A52" i="7"/>
  <c r="A86" i="7" s="1"/>
  <c r="E16" i="9" s="1"/>
  <c r="A12" i="6"/>
  <c r="A53" i="6" s="1"/>
  <c r="A85" i="6" s="1"/>
  <c r="G15" i="9" s="1"/>
  <c r="A48" i="7"/>
  <c r="A82" i="7" s="1"/>
  <c r="E2" i="9" s="1"/>
  <c r="A8" i="6"/>
  <c r="A49" i="6" s="1"/>
  <c r="A81" i="6" s="1"/>
  <c r="G3" i="9" s="1"/>
  <c r="A44" i="7"/>
  <c r="A78" i="7" s="1"/>
  <c r="E18" i="9" s="1"/>
  <c r="A4" i="6"/>
  <c r="A45" i="6" s="1"/>
  <c r="A77" i="6" s="1"/>
  <c r="G18" i="9" s="1"/>
  <c r="B3" i="8"/>
  <c r="Y3" i="8" s="1"/>
  <c r="B2" i="7"/>
  <c r="B2" i="6" s="1"/>
  <c r="Y34" i="8" l="1"/>
  <c r="Y33" i="8"/>
  <c r="B3" i="7"/>
  <c r="A26" i="8"/>
  <c r="A27" i="8"/>
  <c r="A28" i="8"/>
  <c r="A29" i="8"/>
  <c r="A61" i="8" s="1"/>
  <c r="B10" i="9" s="1"/>
  <c r="A30" i="8"/>
  <c r="A16" i="8"/>
  <c r="A17" i="8"/>
  <c r="A18" i="8"/>
  <c r="A50" i="8" s="1"/>
  <c r="B27" i="9" s="1"/>
  <c r="A19" i="8"/>
  <c r="A20" i="8"/>
  <c r="A21" i="8"/>
  <c r="A22" i="8"/>
  <c r="A23" i="8"/>
  <c r="A58" i="8" s="1"/>
  <c r="B28" i="9" s="1"/>
  <c r="A24" i="8"/>
  <c r="A25" i="8"/>
  <c r="A49" i="8" s="1"/>
  <c r="B23" i="9" s="1"/>
  <c r="A9" i="8"/>
  <c r="A10" i="8"/>
  <c r="A11" i="8"/>
  <c r="A12" i="8"/>
  <c r="A13" i="8"/>
  <c r="A14" i="8"/>
  <c r="A15" i="8"/>
  <c r="A47" i="8" s="1"/>
  <c r="B16" i="9" s="1"/>
  <c r="A4" i="8"/>
  <c r="A5" i="8"/>
  <c r="A6" i="8"/>
  <c r="A7" i="8"/>
  <c r="A52" i="8" s="1"/>
  <c r="B21" i="9" s="1"/>
  <c r="A8" i="8"/>
  <c r="A3" i="8"/>
  <c r="Y36" i="8" l="1"/>
  <c r="Z3" i="8" s="1"/>
  <c r="B31" i="7"/>
  <c r="B3" i="6"/>
  <c r="B33" i="7"/>
  <c r="B35" i="7"/>
  <c r="B36" i="7"/>
  <c r="A51" i="8"/>
  <c r="B2" i="9" s="1"/>
  <c r="A42" i="8"/>
  <c r="B18" i="9" s="1"/>
  <c r="A55" i="8"/>
  <c r="B5" i="9" s="1"/>
  <c r="A53" i="8"/>
  <c r="B11" i="9" s="1"/>
  <c r="A54" i="8"/>
  <c r="B4" i="9" s="1"/>
  <c r="A60" i="8"/>
  <c r="B24" i="9" s="1"/>
  <c r="A56" i="8"/>
  <c r="B6" i="9" s="1"/>
  <c r="A59" i="8"/>
  <c r="B12" i="9" s="1"/>
  <c r="A48" i="8"/>
  <c r="B20" i="9" s="1"/>
  <c r="A44" i="8"/>
  <c r="B19" i="9" s="1"/>
  <c r="A40" i="8"/>
  <c r="B7" i="9" s="1"/>
  <c r="A35" i="8"/>
  <c r="B13" i="9" s="1"/>
  <c r="A43" i="8"/>
  <c r="B22" i="9" s="1"/>
  <c r="A62" i="8"/>
  <c r="B14" i="9" s="1"/>
  <c r="A41" i="8"/>
  <c r="B3" i="9" s="1"/>
  <c r="A36" i="8"/>
  <c r="B8" i="9" s="1"/>
  <c r="A38" i="8"/>
  <c r="B17" i="9" s="1"/>
  <c r="A45" i="8"/>
  <c r="B9" i="9" s="1"/>
  <c r="A46" i="8"/>
  <c r="B29" i="9" s="1"/>
  <c r="A57" i="8"/>
  <c r="B25" i="9" s="1"/>
  <c r="A39" i="8"/>
  <c r="B15" i="9" s="1"/>
  <c r="A37" i="8"/>
  <c r="B26" i="9" s="1"/>
  <c r="T33" i="1"/>
  <c r="W33" i="1"/>
  <c r="X33" i="1"/>
  <c r="Y33" i="1"/>
  <c r="T31" i="1"/>
  <c r="T32" i="1" s="1"/>
  <c r="W32" i="1"/>
  <c r="X31" i="1"/>
  <c r="X32" i="1" s="1"/>
  <c r="Y31" i="1"/>
  <c r="Y32" i="1" s="1"/>
  <c r="S31" i="1"/>
  <c r="S32" i="1" s="1"/>
  <c r="C32" i="1"/>
  <c r="F32" i="1"/>
  <c r="G32" i="1"/>
  <c r="H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F33" i="1"/>
  <c r="G33" i="1"/>
  <c r="H33" i="1"/>
  <c r="I33" i="1"/>
  <c r="N33" i="1"/>
  <c r="O33" i="1"/>
  <c r="P33" i="1"/>
  <c r="Q33" i="1"/>
  <c r="R33" i="1"/>
  <c r="S33" i="1"/>
  <c r="B46" i="7" l="1"/>
  <c r="B55" i="7"/>
  <c r="B56" i="7"/>
  <c r="B47" i="7"/>
  <c r="V47" i="7" s="1"/>
  <c r="B68" i="7"/>
  <c r="V68" i="7" s="1"/>
  <c r="B50" i="7"/>
  <c r="V50" i="7" s="1"/>
  <c r="B61" i="7"/>
  <c r="B48" i="7"/>
  <c r="V48" i="7" s="1"/>
  <c r="B60" i="7"/>
  <c r="B63" i="7"/>
  <c r="B54" i="7"/>
  <c r="V54" i="7" s="1"/>
  <c r="B67" i="7"/>
  <c r="V67" i="7" s="1"/>
  <c r="B58" i="7"/>
  <c r="V58" i="7" s="1"/>
  <c r="B53" i="7"/>
  <c r="V53" i="7" s="1"/>
  <c r="B45" i="7"/>
  <c r="V45" i="7" s="1"/>
  <c r="B59" i="7"/>
  <c r="V59" i="7" s="1"/>
  <c r="B65" i="7"/>
  <c r="B51" i="7"/>
  <c r="V51" i="7" s="1"/>
  <c r="B52" i="7"/>
  <c r="B49" i="7"/>
  <c r="V49" i="7" s="1"/>
  <c r="B70" i="7"/>
  <c r="V70" i="7" s="1"/>
  <c r="B66" i="7"/>
  <c r="V66" i="7" s="1"/>
  <c r="B62" i="7"/>
  <c r="B44" i="7"/>
  <c r="V44" i="7" s="1"/>
  <c r="B64" i="7"/>
  <c r="B57" i="7"/>
  <c r="B69" i="7"/>
  <c r="V46" i="7"/>
  <c r="V61" i="7"/>
  <c r="V56" i="7"/>
  <c r="V57" i="7"/>
  <c r="V64" i="7"/>
  <c r="V55" i="7"/>
  <c r="V63" i="7"/>
  <c r="V52" i="7"/>
  <c r="V60" i="7"/>
  <c r="V69" i="7"/>
  <c r="V65" i="7"/>
  <c r="V62" i="7"/>
  <c r="B35" i="8"/>
  <c r="D13" i="9" s="1"/>
  <c r="C35" i="8"/>
  <c r="B43" i="7"/>
  <c r="B32" i="7"/>
  <c r="B34" i="7" s="1"/>
  <c r="B35" i="6"/>
  <c r="B33" i="6"/>
  <c r="B31" i="6"/>
  <c r="B32" i="6" s="1"/>
  <c r="W34" i="1"/>
  <c r="T34" i="1"/>
  <c r="C34" i="1"/>
  <c r="Y34" i="1"/>
  <c r="U34" i="1"/>
  <c r="H34" i="1"/>
  <c r="S34" i="1"/>
  <c r="X34" i="1"/>
  <c r="O34" i="1"/>
  <c r="Q34" i="1"/>
  <c r="P34" i="1"/>
  <c r="N34" i="1"/>
  <c r="R34" i="1"/>
  <c r="M34" i="1"/>
  <c r="I34" i="1"/>
  <c r="G34" i="1"/>
  <c r="F34" i="1"/>
  <c r="Z33" i="1"/>
  <c r="Z32" i="1"/>
  <c r="AA33" i="1"/>
  <c r="AA31" i="1"/>
  <c r="AA32" i="1" s="1"/>
  <c r="AB33" i="1"/>
  <c r="AB31" i="1"/>
  <c r="AB32" i="1" s="1"/>
  <c r="B32" i="1"/>
  <c r="B34" i="1" s="1"/>
  <c r="B36" i="6"/>
  <c r="C36" i="6"/>
  <c r="C35" i="6"/>
  <c r="D36" i="6"/>
  <c r="D35" i="6"/>
  <c r="E36" i="6"/>
  <c r="E35" i="6"/>
  <c r="F36" i="6"/>
  <c r="F35" i="6"/>
  <c r="G36" i="6"/>
  <c r="G35" i="6"/>
  <c r="H36" i="6"/>
  <c r="H35" i="6"/>
  <c r="I36" i="6"/>
  <c r="I35" i="6"/>
  <c r="J36" i="6"/>
  <c r="J35" i="6"/>
  <c r="K36" i="6"/>
  <c r="K35" i="6"/>
  <c r="L35" i="6"/>
  <c r="L36" i="6"/>
  <c r="M36" i="6"/>
  <c r="M35" i="6"/>
  <c r="N36" i="6"/>
  <c r="N35" i="6"/>
  <c r="O36" i="6"/>
  <c r="O35" i="6"/>
  <c r="P36" i="6"/>
  <c r="P35" i="6"/>
  <c r="Q36" i="6"/>
  <c r="Q35" i="6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L44" i="6" l="1"/>
  <c r="L50" i="6"/>
  <c r="L66" i="6"/>
  <c r="L59" i="6"/>
  <c r="L71" i="6"/>
  <c r="L60" i="6"/>
  <c r="L53" i="6"/>
  <c r="L70" i="6"/>
  <c r="L54" i="6"/>
  <c r="L47" i="6"/>
  <c r="L63" i="6"/>
  <c r="L48" i="6"/>
  <c r="L64" i="6"/>
  <c r="L57" i="6"/>
  <c r="L69" i="6"/>
  <c r="L58" i="6"/>
  <c r="L51" i="6"/>
  <c r="L68" i="6"/>
  <c r="L52" i="6"/>
  <c r="L45" i="6"/>
  <c r="L61" i="6"/>
  <c r="L46" i="6"/>
  <c r="L62" i="6"/>
  <c r="L55" i="6"/>
  <c r="L67" i="6"/>
  <c r="L56" i="6"/>
  <c r="L49" i="6"/>
  <c r="L65" i="6"/>
  <c r="D47" i="6"/>
  <c r="D51" i="6"/>
  <c r="D55" i="6"/>
  <c r="D59" i="6"/>
  <c r="D63" i="6"/>
  <c r="D67" i="6"/>
  <c r="D71" i="6"/>
  <c r="D46" i="6"/>
  <c r="D54" i="6"/>
  <c r="D62" i="6"/>
  <c r="D48" i="6"/>
  <c r="D52" i="6"/>
  <c r="D56" i="6"/>
  <c r="D60" i="6"/>
  <c r="D64" i="6"/>
  <c r="D68" i="6"/>
  <c r="D44" i="6"/>
  <c r="D66" i="6"/>
  <c r="D45" i="6"/>
  <c r="D49" i="6"/>
  <c r="D53" i="6"/>
  <c r="D57" i="6"/>
  <c r="D61" i="6"/>
  <c r="D65" i="6"/>
  <c r="D69" i="6"/>
  <c r="D50" i="6"/>
  <c r="D58" i="6"/>
  <c r="D70" i="6"/>
  <c r="C44" i="6"/>
  <c r="C66" i="6"/>
  <c r="C69" i="6"/>
  <c r="C53" i="6"/>
  <c r="C63" i="6"/>
  <c r="C46" i="6"/>
  <c r="C52" i="6"/>
  <c r="C55" i="6"/>
  <c r="C60" i="6"/>
  <c r="C50" i="6"/>
  <c r="C57" i="6"/>
  <c r="C68" i="6"/>
  <c r="C54" i="6"/>
  <c r="C56" i="6"/>
  <c r="C67" i="6"/>
  <c r="C59" i="6"/>
  <c r="C62" i="6"/>
  <c r="C65" i="6"/>
  <c r="C49" i="6"/>
  <c r="C47" i="6"/>
  <c r="C64" i="6"/>
  <c r="C48" i="6"/>
  <c r="C58" i="6"/>
  <c r="C61" i="6"/>
  <c r="C45" i="6"/>
  <c r="C70" i="6"/>
  <c r="C71" i="6"/>
  <c r="C51" i="6"/>
  <c r="J45" i="6"/>
  <c r="J49" i="6"/>
  <c r="J53" i="6"/>
  <c r="J57" i="6"/>
  <c r="J61" i="6"/>
  <c r="J65" i="6"/>
  <c r="J69" i="6"/>
  <c r="J66" i="6"/>
  <c r="J46" i="6"/>
  <c r="J50" i="6"/>
  <c r="J54" i="6"/>
  <c r="J58" i="6"/>
  <c r="J62" i="6"/>
  <c r="J70" i="6"/>
  <c r="J47" i="6"/>
  <c r="J51" i="6"/>
  <c r="J55" i="6"/>
  <c r="J59" i="6"/>
  <c r="J63" i="6"/>
  <c r="J67" i="6"/>
  <c r="J71" i="6"/>
  <c r="J56" i="6"/>
  <c r="J44" i="6"/>
  <c r="J48" i="6"/>
  <c r="J68" i="6"/>
  <c r="J60" i="6"/>
  <c r="J64" i="6"/>
  <c r="J52" i="6"/>
  <c r="H45" i="6"/>
  <c r="H49" i="6"/>
  <c r="H53" i="6"/>
  <c r="H57" i="6"/>
  <c r="H61" i="6"/>
  <c r="H65" i="6"/>
  <c r="H69" i="6"/>
  <c r="H46" i="6"/>
  <c r="H50" i="6"/>
  <c r="H54" i="6"/>
  <c r="H58" i="6"/>
  <c r="H62" i="6"/>
  <c r="H66" i="6"/>
  <c r="H70" i="6"/>
  <c r="H48" i="6"/>
  <c r="H56" i="6"/>
  <c r="H64" i="6"/>
  <c r="H47" i="6"/>
  <c r="H51" i="6"/>
  <c r="H55" i="6"/>
  <c r="H59" i="6"/>
  <c r="H63" i="6"/>
  <c r="H67" i="6"/>
  <c r="H71" i="6"/>
  <c r="H52" i="6"/>
  <c r="H60" i="6"/>
  <c r="H68" i="6"/>
  <c r="H44" i="6"/>
  <c r="F45" i="6"/>
  <c r="F49" i="6"/>
  <c r="F53" i="6"/>
  <c r="F57" i="6"/>
  <c r="F61" i="6"/>
  <c r="F65" i="6"/>
  <c r="F69" i="6"/>
  <c r="F46" i="6"/>
  <c r="F50" i="6"/>
  <c r="F54" i="6"/>
  <c r="F58" i="6"/>
  <c r="F62" i="6"/>
  <c r="F66" i="6"/>
  <c r="F70" i="6"/>
  <c r="F48" i="6"/>
  <c r="F56" i="6"/>
  <c r="F64" i="6"/>
  <c r="F44" i="6"/>
  <c r="F47" i="6"/>
  <c r="F51" i="6"/>
  <c r="F55" i="6"/>
  <c r="F59" i="6"/>
  <c r="F63" i="6"/>
  <c r="F67" i="6"/>
  <c r="F71" i="6"/>
  <c r="F52" i="6"/>
  <c r="F60" i="6"/>
  <c r="F68" i="6"/>
  <c r="K45" i="6"/>
  <c r="K49" i="6"/>
  <c r="K53" i="6"/>
  <c r="K57" i="6"/>
  <c r="K61" i="6"/>
  <c r="K65" i="6"/>
  <c r="K69" i="6"/>
  <c r="K46" i="6"/>
  <c r="K50" i="6"/>
  <c r="K58" i="6"/>
  <c r="K62" i="6"/>
  <c r="K70" i="6"/>
  <c r="K71" i="6"/>
  <c r="K54" i="6"/>
  <c r="K66" i="6"/>
  <c r="K47" i="6"/>
  <c r="K51" i="6"/>
  <c r="K55" i="6"/>
  <c r="K59" i="6"/>
  <c r="K63" i="6"/>
  <c r="K67" i="6"/>
  <c r="K60" i="6"/>
  <c r="K48" i="6"/>
  <c r="K64" i="6"/>
  <c r="K52" i="6"/>
  <c r="K44" i="6"/>
  <c r="K68" i="6"/>
  <c r="K56" i="6"/>
  <c r="I45" i="6"/>
  <c r="I49" i="6"/>
  <c r="I53" i="6"/>
  <c r="I57" i="6"/>
  <c r="I61" i="6"/>
  <c r="I65" i="6"/>
  <c r="I69" i="6"/>
  <c r="I56" i="6"/>
  <c r="I46" i="6"/>
  <c r="I50" i="6"/>
  <c r="I54" i="6"/>
  <c r="I58" i="6"/>
  <c r="I62" i="6"/>
  <c r="I66" i="6"/>
  <c r="I70" i="6"/>
  <c r="I48" i="6"/>
  <c r="I64" i="6"/>
  <c r="I44" i="6"/>
  <c r="I47" i="6"/>
  <c r="I51" i="6"/>
  <c r="I55" i="6"/>
  <c r="I59" i="6"/>
  <c r="I63" i="6"/>
  <c r="I67" i="6"/>
  <c r="I71" i="6"/>
  <c r="I52" i="6"/>
  <c r="I60" i="6"/>
  <c r="I68" i="6"/>
  <c r="G45" i="6"/>
  <c r="G49" i="6"/>
  <c r="G53" i="6"/>
  <c r="G57" i="6"/>
  <c r="G61" i="6"/>
  <c r="G65" i="6"/>
  <c r="G69" i="6"/>
  <c r="G46" i="6"/>
  <c r="G50" i="6"/>
  <c r="G54" i="6"/>
  <c r="G58" i="6"/>
  <c r="G62" i="6"/>
  <c r="G66" i="6"/>
  <c r="G70" i="6"/>
  <c r="G52" i="6"/>
  <c r="G60" i="6"/>
  <c r="G68" i="6"/>
  <c r="G47" i="6"/>
  <c r="G51" i="6"/>
  <c r="G55" i="6"/>
  <c r="G59" i="6"/>
  <c r="G63" i="6"/>
  <c r="G67" i="6"/>
  <c r="G71" i="6"/>
  <c r="G48" i="6"/>
  <c r="G56" i="6"/>
  <c r="G64" i="6"/>
  <c r="G44" i="6"/>
  <c r="E45" i="6"/>
  <c r="E49" i="6"/>
  <c r="E53" i="6"/>
  <c r="E57" i="6"/>
  <c r="E61" i="6"/>
  <c r="E65" i="6"/>
  <c r="E69" i="6"/>
  <c r="E46" i="6"/>
  <c r="E50" i="6"/>
  <c r="E54" i="6"/>
  <c r="E58" i="6"/>
  <c r="E62" i="6"/>
  <c r="E66" i="6"/>
  <c r="E70" i="6"/>
  <c r="E52" i="6"/>
  <c r="E60" i="6"/>
  <c r="E68" i="6"/>
  <c r="E47" i="6"/>
  <c r="E51" i="6"/>
  <c r="E55" i="6"/>
  <c r="E59" i="6"/>
  <c r="E63" i="6"/>
  <c r="E67" i="6"/>
  <c r="E71" i="6"/>
  <c r="E48" i="6"/>
  <c r="E56" i="6"/>
  <c r="E64" i="6"/>
  <c r="E44" i="6"/>
  <c r="Q60" i="6"/>
  <c r="Q59" i="6"/>
  <c r="Q52" i="6"/>
  <c r="Q47" i="6"/>
  <c r="Q62" i="6"/>
  <c r="Q54" i="6"/>
  <c r="Q46" i="6"/>
  <c r="Q56" i="6"/>
  <c r="Q65" i="6"/>
  <c r="Q57" i="6"/>
  <c r="Q49" i="6"/>
  <c r="Q68" i="6"/>
  <c r="Q64" i="6"/>
  <c r="Q71" i="6"/>
  <c r="Q51" i="6"/>
  <c r="Q70" i="6"/>
  <c r="Q67" i="6"/>
  <c r="Q55" i="6"/>
  <c r="Q66" i="6"/>
  <c r="Q58" i="6"/>
  <c r="Q50" i="6"/>
  <c r="Q69" i="6"/>
  <c r="Q61" i="6"/>
  <c r="Q53" i="6"/>
  <c r="Q45" i="6"/>
  <c r="Q63" i="6"/>
  <c r="Q48" i="6"/>
  <c r="M53" i="6"/>
  <c r="M67" i="6"/>
  <c r="M57" i="6"/>
  <c r="M52" i="6"/>
  <c r="M60" i="6"/>
  <c r="M68" i="6"/>
  <c r="M47" i="6"/>
  <c r="M55" i="6"/>
  <c r="M63" i="6"/>
  <c r="M50" i="6"/>
  <c r="M62" i="6"/>
  <c r="M65" i="6"/>
  <c r="M45" i="6"/>
  <c r="M71" i="6"/>
  <c r="M69" i="6"/>
  <c r="M48" i="6"/>
  <c r="M56" i="6"/>
  <c r="M64" i="6"/>
  <c r="M54" i="6"/>
  <c r="M49" i="6"/>
  <c r="M70" i="6"/>
  <c r="M51" i="6"/>
  <c r="M59" i="6"/>
  <c r="M46" i="6"/>
  <c r="M58" i="6"/>
  <c r="M66" i="6"/>
  <c r="M61" i="6"/>
  <c r="B71" i="6"/>
  <c r="B55" i="6"/>
  <c r="B50" i="6"/>
  <c r="B58" i="6"/>
  <c r="B66" i="6"/>
  <c r="B45" i="6"/>
  <c r="B53" i="6"/>
  <c r="B61" i="6"/>
  <c r="B48" i="6"/>
  <c r="B60" i="6"/>
  <c r="B70" i="6"/>
  <c r="B59" i="6"/>
  <c r="B69" i="6"/>
  <c r="B52" i="6"/>
  <c r="B47" i="6"/>
  <c r="B54" i="6"/>
  <c r="B62" i="6"/>
  <c r="B63" i="6"/>
  <c r="B68" i="6"/>
  <c r="B49" i="6"/>
  <c r="B57" i="6"/>
  <c r="B65" i="6"/>
  <c r="B56" i="6"/>
  <c r="B64" i="6"/>
  <c r="B67" i="6"/>
  <c r="B51" i="6"/>
  <c r="B46" i="6"/>
  <c r="P58" i="6"/>
  <c r="P71" i="6"/>
  <c r="P52" i="6"/>
  <c r="P60" i="6"/>
  <c r="P50" i="6"/>
  <c r="P68" i="6"/>
  <c r="P45" i="6"/>
  <c r="P53" i="6"/>
  <c r="P61" i="6"/>
  <c r="P54" i="6"/>
  <c r="P47" i="6"/>
  <c r="P55" i="6"/>
  <c r="P63" i="6"/>
  <c r="P62" i="6"/>
  <c r="P70" i="6"/>
  <c r="P46" i="6"/>
  <c r="P67" i="6"/>
  <c r="P48" i="6"/>
  <c r="P56" i="6"/>
  <c r="P64" i="6"/>
  <c r="P66" i="6"/>
  <c r="P49" i="6"/>
  <c r="P57" i="6"/>
  <c r="P65" i="6"/>
  <c r="P69" i="6"/>
  <c r="P51" i="6"/>
  <c r="P59" i="6"/>
  <c r="N52" i="6"/>
  <c r="N60" i="6"/>
  <c r="N46" i="6"/>
  <c r="N54" i="6"/>
  <c r="N62" i="6"/>
  <c r="N49" i="6"/>
  <c r="N69" i="6"/>
  <c r="N68" i="6"/>
  <c r="N65" i="6"/>
  <c r="N47" i="6"/>
  <c r="N55" i="6"/>
  <c r="N63" i="6"/>
  <c r="N57" i="6"/>
  <c r="N71" i="6"/>
  <c r="N48" i="6"/>
  <c r="N56" i="6"/>
  <c r="N64" i="6"/>
  <c r="N61" i="6"/>
  <c r="N50" i="6"/>
  <c r="N58" i="6"/>
  <c r="N66" i="6"/>
  <c r="N53" i="6"/>
  <c r="N70" i="6"/>
  <c r="N51" i="6"/>
  <c r="N59" i="6"/>
  <c r="N67" i="6"/>
  <c r="N45" i="6"/>
  <c r="O70" i="6"/>
  <c r="O58" i="6"/>
  <c r="O62" i="6"/>
  <c r="O65" i="6"/>
  <c r="O45" i="6"/>
  <c r="O71" i="6"/>
  <c r="O60" i="6"/>
  <c r="O66" i="6"/>
  <c r="O59" i="6"/>
  <c r="O50" i="6"/>
  <c r="O48" i="6"/>
  <c r="O64" i="6"/>
  <c r="O49" i="6"/>
  <c r="O47" i="6"/>
  <c r="O63" i="6"/>
  <c r="O57" i="6"/>
  <c r="O69" i="6"/>
  <c r="O52" i="6"/>
  <c r="O53" i="6"/>
  <c r="O68" i="6"/>
  <c r="O51" i="6"/>
  <c r="O46" i="6"/>
  <c r="O54" i="6"/>
  <c r="O61" i="6"/>
  <c r="O67" i="6"/>
  <c r="O56" i="6"/>
  <c r="O55" i="6"/>
  <c r="B44" i="6"/>
  <c r="K43" i="7"/>
  <c r="P44" i="6"/>
  <c r="N44" i="6"/>
  <c r="J43" i="7"/>
  <c r="I43" i="7"/>
  <c r="Q44" i="6"/>
  <c r="O44" i="6"/>
  <c r="H43" i="7"/>
  <c r="M44" i="6"/>
  <c r="G43" i="7"/>
  <c r="N43" i="7"/>
  <c r="F43" i="7"/>
  <c r="M43" i="7"/>
  <c r="Z34" i="1"/>
  <c r="B34" i="6"/>
  <c r="F34" i="6"/>
  <c r="K34" i="6"/>
  <c r="M34" i="6"/>
  <c r="O34" i="6"/>
  <c r="I34" i="6"/>
  <c r="D34" i="6"/>
  <c r="J34" i="6"/>
  <c r="G34" i="6"/>
  <c r="L34" i="6"/>
  <c r="C34" i="6"/>
  <c r="H34" i="6"/>
  <c r="E34" i="6"/>
  <c r="N34" i="6"/>
  <c r="Q34" i="6"/>
  <c r="P34" i="6"/>
  <c r="AB34" i="1"/>
  <c r="AA34" i="1"/>
  <c r="V43" i="7" l="1"/>
  <c r="W43" i="7" s="1"/>
  <c r="W44" i="6"/>
  <c r="W46" i="6"/>
  <c r="X46" i="6" s="1"/>
  <c r="B78" i="6" s="1"/>
  <c r="W47" i="6"/>
  <c r="X47" i="6" s="1"/>
  <c r="B79" i="6" s="1"/>
  <c r="W70" i="6"/>
  <c r="X70" i="6" s="1"/>
  <c r="B102" i="6" s="1"/>
  <c r="W53" i="6"/>
  <c r="X53" i="6" s="1"/>
  <c r="B85" i="6" s="1"/>
  <c r="W50" i="6"/>
  <c r="X50" i="6" s="1"/>
  <c r="B82" i="6" s="1"/>
  <c r="W64" i="6"/>
  <c r="X64" i="6" s="1"/>
  <c r="B96" i="6" s="1"/>
  <c r="W48" i="6"/>
  <c r="X48" i="6" s="1"/>
  <c r="B80" i="6" s="1"/>
  <c r="X44" i="6"/>
  <c r="B76" i="6" s="1"/>
  <c r="W51" i="6"/>
  <c r="X51" i="6" s="1"/>
  <c r="B83" i="6" s="1"/>
  <c r="W65" i="6"/>
  <c r="X65" i="6" s="1"/>
  <c r="B97" i="6" s="1"/>
  <c r="W63" i="6"/>
  <c r="X63" i="6" s="1"/>
  <c r="B95" i="6" s="1"/>
  <c r="W45" i="6"/>
  <c r="X45" i="6" s="1"/>
  <c r="B77" i="6" s="1"/>
  <c r="W55" i="6"/>
  <c r="W60" i="6"/>
  <c r="X60" i="6" s="1"/>
  <c r="B92" i="6" s="1"/>
  <c r="W67" i="6"/>
  <c r="X67" i="6" s="1"/>
  <c r="B99" i="6" s="1"/>
  <c r="W57" i="6"/>
  <c r="X57" i="6" s="1"/>
  <c r="B89" i="6" s="1"/>
  <c r="W62" i="6"/>
  <c r="W69" i="6"/>
  <c r="X69" i="6" s="1"/>
  <c r="B101" i="6" s="1"/>
  <c r="W66" i="6"/>
  <c r="X66" i="6" s="1"/>
  <c r="B98" i="6" s="1"/>
  <c r="W71" i="6"/>
  <c r="X71" i="6" s="1"/>
  <c r="B103" i="6" s="1"/>
  <c r="W56" i="6"/>
  <c r="X56" i="6" s="1"/>
  <c r="B88" i="6" s="1"/>
  <c r="W49" i="6"/>
  <c r="X49" i="6" s="1"/>
  <c r="B81" i="6" s="1"/>
  <c r="W54" i="6"/>
  <c r="X54" i="6" s="1"/>
  <c r="B86" i="6" s="1"/>
  <c r="W59" i="6"/>
  <c r="X59" i="6" s="1"/>
  <c r="B91" i="6" s="1"/>
  <c r="W61" i="6"/>
  <c r="X61" i="6" s="1"/>
  <c r="B93" i="6" s="1"/>
  <c r="W58" i="6"/>
  <c r="X58" i="6" s="1"/>
  <c r="B90" i="6" s="1"/>
  <c r="W68" i="6"/>
  <c r="X68" i="6" s="1"/>
  <c r="B100" i="6" s="1"/>
  <c r="W52" i="6"/>
  <c r="X52" i="6" s="1"/>
  <c r="B84" i="6" s="1"/>
  <c r="X62" i="6"/>
  <c r="B94" i="6" s="1"/>
  <c r="X55" i="6"/>
  <c r="B87" i="6" s="1"/>
  <c r="W66" i="7"/>
  <c r="W54" i="7"/>
  <c r="W49" i="7"/>
  <c r="W46" i="7"/>
  <c r="W62" i="7"/>
  <c r="W69" i="7"/>
  <c r="W50" i="7"/>
  <c r="W58" i="7"/>
  <c r="W57" i="7"/>
  <c r="W48" i="7"/>
  <c r="W52" i="7"/>
  <c r="W44" i="7"/>
  <c r="W68" i="7"/>
  <c r="W60" i="7"/>
  <c r="W56" i="7"/>
  <c r="W63" i="7"/>
  <c r="W55" i="7"/>
  <c r="W53" i="7"/>
  <c r="W64" i="7"/>
  <c r="W47" i="7"/>
  <c r="W67" i="7"/>
  <c r="W59" i="7"/>
  <c r="W51" i="7"/>
  <c r="W65" i="7"/>
  <c r="W45" i="7"/>
  <c r="W70" i="7"/>
  <c r="W61" i="7"/>
  <c r="X73" i="6" l="1"/>
  <c r="Y64" i="6" s="1"/>
  <c r="W72" i="7"/>
  <c r="X64" i="7" s="1"/>
  <c r="Z30" i="8"/>
  <c r="Z17" i="8"/>
  <c r="Z19" i="8"/>
  <c r="Z5" i="8"/>
  <c r="Z20" i="8"/>
  <c r="Z21" i="8"/>
  <c r="Z13" i="8"/>
  <c r="Z23" i="8"/>
  <c r="Z14" i="8"/>
  <c r="Z16" i="8"/>
  <c r="Z6" i="8"/>
  <c r="Z8" i="8"/>
  <c r="Z25" i="8"/>
  <c r="Z9" i="8"/>
  <c r="Z12" i="8"/>
  <c r="Z4" i="8"/>
  <c r="Z26" i="8"/>
  <c r="Z11" i="8"/>
  <c r="Z24" i="8"/>
  <c r="Z15" i="8"/>
  <c r="Z28" i="8"/>
  <c r="Z27" i="8"/>
  <c r="Z10" i="8"/>
  <c r="Z29" i="8"/>
  <c r="Z18" i="8"/>
  <c r="Z7" i="8"/>
  <c r="Z22" i="8"/>
  <c r="B43" i="8" l="1"/>
  <c r="C43" i="8"/>
  <c r="B48" i="8"/>
  <c r="D20" i="9" s="1"/>
  <c r="C48" i="8"/>
  <c r="B53" i="8"/>
  <c r="D11" i="9" s="1"/>
  <c r="C53" i="8"/>
  <c r="B50" i="8"/>
  <c r="D27" i="9" s="1"/>
  <c r="C50" i="8"/>
  <c r="B60" i="8"/>
  <c r="D24" i="9" s="1"/>
  <c r="C60" i="8"/>
  <c r="B58" i="8"/>
  <c r="D28" i="9" s="1"/>
  <c r="C58" i="8"/>
  <c r="B57" i="8"/>
  <c r="D25" i="9" s="1"/>
  <c r="C57" i="8"/>
  <c r="B46" i="8"/>
  <c r="D29" i="9" s="1"/>
  <c r="C46" i="8"/>
  <c r="B52" i="8"/>
  <c r="C52" i="8"/>
  <c r="B62" i="8"/>
  <c r="D14" i="9" s="1"/>
  <c r="C62" i="8"/>
  <c r="B59" i="8"/>
  <c r="C59" i="8"/>
  <c r="B61" i="8"/>
  <c r="D10" i="9" s="1"/>
  <c r="C61" i="8"/>
  <c r="B40" i="8"/>
  <c r="C40" i="8"/>
  <c r="B37" i="8"/>
  <c r="D26" i="9" s="1"/>
  <c r="C37" i="8"/>
  <c r="B39" i="8"/>
  <c r="D15" i="9" s="1"/>
  <c r="C39" i="8"/>
  <c r="B41" i="8"/>
  <c r="C41" i="8"/>
  <c r="B49" i="8"/>
  <c r="C49" i="8"/>
  <c r="B47" i="8"/>
  <c r="D16" i="9" s="1"/>
  <c r="C47" i="8"/>
  <c r="B36" i="8"/>
  <c r="D8" i="9" s="1"/>
  <c r="C36" i="8"/>
  <c r="Z33" i="8"/>
  <c r="Z34" i="8"/>
  <c r="B55" i="8"/>
  <c r="D5" i="9" s="1"/>
  <c r="C55" i="8"/>
  <c r="B54" i="8"/>
  <c r="D4" i="9" s="1"/>
  <c r="C54" i="8"/>
  <c r="B42" i="8"/>
  <c r="D18" i="9" s="1"/>
  <c r="C42" i="8"/>
  <c r="B56" i="8"/>
  <c r="D6" i="9" s="1"/>
  <c r="C56" i="8"/>
  <c r="B44" i="8"/>
  <c r="C44" i="8"/>
  <c r="B38" i="8"/>
  <c r="D17" i="9" s="1"/>
  <c r="C38" i="8"/>
  <c r="B45" i="8"/>
  <c r="D9" i="9" s="1"/>
  <c r="C45" i="8"/>
  <c r="B51" i="8"/>
  <c r="D2" i="9" s="1"/>
  <c r="C51" i="8"/>
  <c r="Y45" i="6"/>
  <c r="Y49" i="6"/>
  <c r="Y52" i="6"/>
  <c r="Y63" i="6"/>
  <c r="Y67" i="6"/>
  <c r="Y55" i="6"/>
  <c r="Y58" i="6"/>
  <c r="Y66" i="6"/>
  <c r="Y71" i="6"/>
  <c r="Y68" i="6"/>
  <c r="Y54" i="6"/>
  <c r="Y46" i="6"/>
  <c r="Y70" i="6"/>
  <c r="Y57" i="6"/>
  <c r="Y61" i="6"/>
  <c r="Y56" i="6"/>
  <c r="Y65" i="6"/>
  <c r="Y60" i="6"/>
  <c r="Y53" i="6"/>
  <c r="Y48" i="6"/>
  <c r="Y44" i="6"/>
  <c r="Y59" i="6"/>
  <c r="Y47" i="6"/>
  <c r="Y50" i="6"/>
  <c r="Y51" i="6"/>
  <c r="Y62" i="6"/>
  <c r="Y69" i="6"/>
  <c r="X52" i="7"/>
  <c r="X58" i="7"/>
  <c r="X57" i="7"/>
  <c r="X65" i="7"/>
  <c r="X53" i="7"/>
  <c r="X56" i="7"/>
  <c r="X63" i="7"/>
  <c r="X67" i="7"/>
  <c r="X62" i="7"/>
  <c r="C99" i="6"/>
  <c r="X68" i="7"/>
  <c r="X69" i="7"/>
  <c r="X70" i="7"/>
  <c r="X49" i="7"/>
  <c r="X46" i="7"/>
  <c r="X47" i="7"/>
  <c r="X45" i="7"/>
  <c r="X44" i="7"/>
  <c r="X59" i="7"/>
  <c r="X61" i="7"/>
  <c r="X48" i="7"/>
  <c r="X43" i="7"/>
  <c r="X50" i="7"/>
  <c r="X54" i="7"/>
  <c r="X51" i="7"/>
  <c r="X60" i="7"/>
  <c r="X66" i="7"/>
  <c r="X55" i="7"/>
  <c r="C96" i="6"/>
  <c r="D19" i="9"/>
  <c r="D21" i="9"/>
  <c r="D7" i="9"/>
  <c r="D23" i="9"/>
  <c r="D12" i="9"/>
  <c r="D22" i="9"/>
  <c r="D3" i="9"/>
  <c r="C86" i="6" l="1"/>
  <c r="C100" i="6"/>
  <c r="Y74" i="6"/>
  <c r="Z60" i="6" s="1"/>
  <c r="D92" i="6" s="1"/>
  <c r="H12" i="9" s="1"/>
  <c r="C87" i="6"/>
  <c r="C92" i="6"/>
  <c r="C77" i="6"/>
  <c r="C89" i="6"/>
  <c r="C91" i="6"/>
  <c r="C81" i="6"/>
  <c r="C84" i="6"/>
  <c r="C88" i="6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X73" i="7"/>
  <c r="Y43" i="7" s="1"/>
  <c r="Z53" i="6" l="1"/>
  <c r="D85" i="6" s="1"/>
  <c r="H15" i="9" s="1"/>
  <c r="Z50" i="6"/>
  <c r="D82" i="6" s="1"/>
  <c r="H14" i="9" s="1"/>
  <c r="Z56" i="6"/>
  <c r="D88" i="6" s="1"/>
  <c r="H6" i="9" s="1"/>
  <c r="Z68" i="6"/>
  <c r="D100" i="6" s="1"/>
  <c r="H4" i="9" s="1"/>
  <c r="Z67" i="6"/>
  <c r="D99" i="6" s="1"/>
  <c r="H2" i="9" s="1"/>
  <c r="Z69" i="6"/>
  <c r="D101" i="6" s="1"/>
  <c r="H20" i="9" s="1"/>
  <c r="Z58" i="6"/>
  <c r="D90" i="6" s="1"/>
  <c r="H28" i="9" s="1"/>
  <c r="Z66" i="6"/>
  <c r="D98" i="6" s="1"/>
  <c r="H16" i="9" s="1"/>
  <c r="Z70" i="6"/>
  <c r="D102" i="6" s="1"/>
  <c r="H7" i="9" s="1"/>
  <c r="Z65" i="6"/>
  <c r="D97" i="6" s="1"/>
  <c r="H24" i="9" s="1"/>
  <c r="Z54" i="6"/>
  <c r="D86" i="6" s="1"/>
  <c r="H23" i="9" s="1"/>
  <c r="Z62" i="6"/>
  <c r="D94" i="6" s="1"/>
  <c r="H9" i="9" s="1"/>
  <c r="Z59" i="6"/>
  <c r="D91" i="6" s="1"/>
  <c r="H19" i="9" s="1"/>
  <c r="Z51" i="6"/>
  <c r="D83" i="6" s="1"/>
  <c r="H22" i="9" s="1"/>
  <c r="Z52" i="6"/>
  <c r="D84" i="6" s="1"/>
  <c r="H13" i="9" s="1"/>
  <c r="Z49" i="6"/>
  <c r="D81" i="6" s="1"/>
  <c r="H3" i="9" s="1"/>
  <c r="Z57" i="6"/>
  <c r="D89" i="6" s="1"/>
  <c r="H25" i="9" s="1"/>
  <c r="Z63" i="6"/>
  <c r="D95" i="6" s="1"/>
  <c r="H11" i="9" s="1"/>
  <c r="Z46" i="6"/>
  <c r="D78" i="6" s="1"/>
  <c r="H26" i="9" s="1"/>
  <c r="Z48" i="6"/>
  <c r="D80" i="6" s="1"/>
  <c r="H27" i="9" s="1"/>
  <c r="Z55" i="6"/>
  <c r="D87" i="6" s="1"/>
  <c r="H8" i="9" s="1"/>
  <c r="Z45" i="6"/>
  <c r="D77" i="6" s="1"/>
  <c r="H18" i="9" s="1"/>
  <c r="Z71" i="6"/>
  <c r="D103" i="6" s="1"/>
  <c r="H5" i="9" s="1"/>
  <c r="B77" i="7"/>
  <c r="F11" i="9" s="1"/>
  <c r="Z64" i="6"/>
  <c r="D96" i="6" s="1"/>
  <c r="H21" i="9" s="1"/>
  <c r="Z61" i="6"/>
  <c r="D93" i="6" s="1"/>
  <c r="H29" i="9" s="1"/>
  <c r="Z47" i="6"/>
  <c r="D79" i="6" s="1"/>
  <c r="H17" i="9" s="1"/>
  <c r="Z44" i="6"/>
  <c r="D76" i="6" s="1"/>
  <c r="H10" i="9" s="1"/>
  <c r="Y49" i="7"/>
  <c r="B83" i="7" s="1"/>
  <c r="Y67" i="7"/>
  <c r="B101" i="7" s="1"/>
  <c r="Y70" i="7"/>
  <c r="B104" i="7" s="1"/>
  <c r="Y59" i="7"/>
  <c r="B93" i="7" s="1"/>
  <c r="Y63" i="7"/>
  <c r="B97" i="7" s="1"/>
  <c r="Y53" i="7"/>
  <c r="B87" i="7" s="1"/>
  <c r="Y55" i="7"/>
  <c r="B89" i="7" s="1"/>
  <c r="Y47" i="7"/>
  <c r="B81" i="7" s="1"/>
  <c r="Y58" i="7"/>
  <c r="B92" i="7" s="1"/>
  <c r="Y50" i="7"/>
  <c r="B84" i="7" s="1"/>
  <c r="Y56" i="7"/>
  <c r="B90" i="7" s="1"/>
  <c r="Y62" i="7"/>
  <c r="B96" i="7" s="1"/>
  <c r="Y69" i="7"/>
  <c r="B103" i="7" s="1"/>
  <c r="Y45" i="7"/>
  <c r="B79" i="7" s="1"/>
  <c r="Y65" i="7"/>
  <c r="B99" i="7" s="1"/>
  <c r="Y52" i="7"/>
  <c r="B86" i="7" s="1"/>
  <c r="Y66" i="7"/>
  <c r="B100" i="7" s="1"/>
  <c r="Y68" i="7"/>
  <c r="B102" i="7" s="1"/>
  <c r="Y44" i="7"/>
  <c r="B78" i="7" s="1"/>
  <c r="Y64" i="7"/>
  <c r="B98" i="7" s="1"/>
  <c r="Y51" i="7"/>
  <c r="B85" i="7" s="1"/>
  <c r="Y54" i="7"/>
  <c r="B88" i="7" s="1"/>
  <c r="Y46" i="7"/>
  <c r="B80" i="7" s="1"/>
  <c r="Y57" i="7"/>
  <c r="B91" i="7" s="1"/>
  <c r="Y61" i="7"/>
  <c r="B95" i="7" s="1"/>
  <c r="Y60" i="7"/>
  <c r="B94" i="7" s="1"/>
  <c r="Y48" i="7"/>
  <c r="B82" i="7" s="1"/>
  <c r="F6" i="9" l="1"/>
  <c r="F14" i="9"/>
  <c r="F21" i="9"/>
  <c r="F28" i="9"/>
  <c r="F25" i="9"/>
  <c r="F16" i="9"/>
  <c r="F9" i="9"/>
  <c r="F27" i="9"/>
  <c r="F7" i="9"/>
  <c r="F19" i="9"/>
  <c r="F12" i="9"/>
  <c r="F8" i="9"/>
  <c r="F2" i="9"/>
  <c r="F17" i="9"/>
  <c r="F18" i="9"/>
  <c r="F13" i="9"/>
  <c r="F24" i="9"/>
  <c r="F10" i="9"/>
  <c r="F4" i="9"/>
  <c r="F29" i="9"/>
  <c r="F26" i="9"/>
  <c r="F22" i="9"/>
  <c r="F23" i="9"/>
  <c r="F5" i="9"/>
  <c r="F3" i="9"/>
  <c r="F20" i="9"/>
  <c r="F15" i="9"/>
</calcChain>
</file>

<file path=xl/sharedStrings.xml><?xml version="1.0" encoding="utf-8"?>
<sst xmlns="http://schemas.openxmlformats.org/spreadsheetml/2006/main" count="470" uniqueCount="170">
  <si>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</si>
  <si>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</si>
  <si>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</si>
  <si>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</si>
  <si>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</si>
  <si>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</si>
  <si>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</si>
  <si>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</si>
  <si>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</si>
  <si>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</si>
  <si>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</si>
  <si>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</si>
  <si>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</si>
  <si>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</si>
  <si>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</si>
  <si>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</si>
  <si>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</si>
  <si>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</si>
  <si>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</si>
  <si>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</si>
  <si>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</si>
  <si>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</si>
  <si>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</si>
  <si>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</si>
  <si>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</si>
  <si>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</si>
  <si>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</si>
  <si>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</si>
  <si>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</si>
  <si>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</si>
  <si>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</si>
  <si>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</si>
  <si>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</si>
  <si>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</si>
  <si>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</si>
  <si>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</si>
  <si>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</si>
  <si>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</si>
  <si>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</si>
  <si>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</si>
  <si>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</si>
  <si>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</si>
  <si>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</si>
  <si>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</si>
  <si>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</si>
  <si>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</si>
  <si>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</si>
  <si>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</si>
  <si>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</si>
  <si>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</si>
  <si>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</si>
  <si>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</si>
  <si>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</si>
  <si>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</si>
  <si>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</si>
  <si>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</si>
  <si>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</si>
  <si>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</si>
  <si>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</si>
  <si>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</si>
  <si>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</si>
  <si>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</si>
  <si>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</si>
  <si>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</si>
  <si>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</si>
  <si>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</si>
  <si>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</si>
  <si>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</si>
  <si>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</si>
  <si>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</si>
  <si>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</si>
  <si>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</si>
  <si>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</si>
  <si>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</si>
  <si>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</si>
  <si>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</si>
  <si>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</si>
  <si>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</si>
  <si>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</si>
  <si>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</si>
  <si>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</si>
  <si>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</si>
  <si>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</si>
  <si>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</si>
  <si>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</si>
  <si>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</si>
  <si>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</si>
  <si>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</si>
  <si>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</si>
  <si>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</si>
  <si>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</si>
  <si>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</si>
  <si>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</si>
  <si>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</si>
  <si>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</si>
  <si>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</si>
  <si>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</si>
  <si>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</si>
  <si>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</si>
  <si>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</si>
  <si>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</si>
  <si>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</si>
  <si>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</si>
  <si>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</si>
  <si>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</si>
  <si>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</si>
  <si>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</si>
  <si>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</si>
  <si>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</si>
  <si>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</si>
  <si>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</si>
  <si>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</si>
  <si>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</si>
  <si>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</si>
  <si>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</si>
  <si>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</si>
  <si>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</si>
  <si>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</si>
  <si>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</si>
  <si>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</si>
  <si>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</si>
  <si>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</si>
  <si>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</si>
  <si>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</si>
  <si>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</si>
  <si>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</si>
  <si>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</si>
  <si>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</si>
  <si>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</si>
  <si>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</si>
  <si>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</si>
  <si>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</si>
  <si>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c3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</si>
  <si>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</si>
  <si>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</si>
  <si>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</si>
  <si>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</si>
  <si>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</si>
  <si>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</si>
  <si>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LV</t>
  </si>
  <si>
    <t>DE</t>
  </si>
  <si>
    <t>PL</t>
  </si>
  <si>
    <t>PO</t>
  </si>
  <si>
    <t>RO</t>
  </si>
  <si>
    <t>CZ</t>
  </si>
  <si>
    <t>BE</t>
  </si>
  <si>
    <t>GR</t>
  </si>
  <si>
    <t>GB</t>
  </si>
  <si>
    <t>SE</t>
  </si>
  <si>
    <t>AT</t>
  </si>
  <si>
    <t>IT</t>
  </si>
  <si>
    <t>CY</t>
  </si>
  <si>
    <t>NL</t>
  </si>
  <si>
    <t>HR</t>
  </si>
  <si>
    <t>EE</t>
  </si>
  <si>
    <t>FR</t>
  </si>
  <si>
    <t>IE</t>
  </si>
  <si>
    <t>MT</t>
  </si>
  <si>
    <t>FI</t>
  </si>
  <si>
    <t>LT</t>
  </si>
  <si>
    <t>HU</t>
  </si>
  <si>
    <t>SK</t>
  </si>
  <si>
    <t>BG</t>
  </si>
  <si>
    <t>LU</t>
  </si>
  <si>
    <t>SI</t>
  </si>
  <si>
    <t>ES</t>
  </si>
  <si>
    <t>symbolh</t>
  </si>
  <si>
    <t>p1</t>
  </si>
  <si>
    <t>p2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</si>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</sst>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3" fontId="0" fillId="2" borderId="0" xfId="0" applyNumberFormat="1" applyFill="1"/>
    <xf numFmtId="0" fontId="4" fillId="0" borderId="0" xfId="0" applyFont="1" applyAlignment="1">
      <alignment vertical="center"/>
    </xf>
    <xf numFmtId="0" fontId="3" fillId="3" borderId="0" xfId="0" applyFont="1" applyFill="1"/>
    <xf numFmtId="2" fontId="3" fillId="3" borderId="0" xfId="0" applyNumberFormat="1" applyFont="1" applyFill="1"/>
    <xf numFmtId="2" fontId="3" fillId="0" borderId="0" xfId="0" applyNumberFormat="1" applyFont="1"/>
    <xf numFmtId="164" fontId="3" fillId="0" borderId="0" xfId="0" applyNumberFormat="1" applyFont="1"/>
    <xf numFmtId="2" fontId="0" fillId="2" borderId="0" xfId="0" applyNumberFormat="1" applyFont="1" applyFill="1"/>
    <xf numFmtId="2" fontId="0" fillId="2" borderId="0" xfId="0" applyNumberFormat="1" applyFill="1"/>
    <xf numFmtId="0" fontId="0" fillId="0" borderId="0" xfId="0" applyFont="1"/>
    <xf numFmtId="165" fontId="2" fillId="2" borderId="0" xfId="0" applyNumberFormat="1" applyFont="1" applyFill="1"/>
    <xf numFmtId="0" fontId="2" fillId="2" borderId="0" xfId="0" applyFont="1" applyFill="1"/>
    <xf numFmtId="0" fontId="5" fillId="0" borderId="0" xfId="0" applyFont="1" applyAlignment="1">
      <alignment vertical="center"/>
    </xf>
    <xf numFmtId="2" fontId="6" fillId="2" borderId="0" xfId="0" applyNumberFormat="1" applyFont="1" applyFill="1"/>
    <xf numFmtId="2" fontId="2" fillId="2" borderId="0" xfId="0" applyNumberFormat="1" applyFont="1" applyFill="1"/>
    <xf numFmtId="0" fontId="2" fillId="3" borderId="0" xfId="0" applyFont="1" applyFill="1"/>
    <xf numFmtId="164" fontId="2" fillId="0" borderId="0" xfId="0" applyNumberFormat="1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J2">
            <v>15</v>
          </cell>
        </row>
        <row r="3">
          <cell r="J3">
            <v>13</v>
          </cell>
        </row>
        <row r="4">
          <cell r="J4">
            <v>34</v>
          </cell>
        </row>
        <row r="5">
          <cell r="J5">
            <v>37</v>
          </cell>
        </row>
        <row r="6">
          <cell r="J6">
            <v>29</v>
          </cell>
        </row>
        <row r="7">
          <cell r="J7">
            <v>14</v>
          </cell>
        </row>
        <row r="8">
          <cell r="J8">
            <v>8</v>
          </cell>
        </row>
        <row r="9">
          <cell r="J9">
            <v>18</v>
          </cell>
        </row>
        <row r="10">
          <cell r="J10">
            <v>14</v>
          </cell>
        </row>
        <row r="11">
          <cell r="J11">
            <v>13</v>
          </cell>
        </row>
        <row r="12">
          <cell r="J12">
            <v>27</v>
          </cell>
        </row>
        <row r="13">
          <cell r="J13">
            <v>27</v>
          </cell>
        </row>
        <row r="14">
          <cell r="J14">
            <v>13</v>
          </cell>
        </row>
        <row r="15">
          <cell r="J15">
            <v>13</v>
          </cell>
        </row>
        <row r="16">
          <cell r="J16">
            <v>12</v>
          </cell>
        </row>
        <row r="17">
          <cell r="J17">
            <v>27</v>
          </cell>
        </row>
        <row r="18">
          <cell r="J18">
            <v>12</v>
          </cell>
        </row>
        <row r="19">
          <cell r="J19">
            <v>13</v>
          </cell>
        </row>
        <row r="20">
          <cell r="J20">
            <v>15</v>
          </cell>
        </row>
        <row r="21">
          <cell r="J21">
            <v>20</v>
          </cell>
        </row>
        <row r="22">
          <cell r="J22">
            <v>21</v>
          </cell>
        </row>
        <row r="23">
          <cell r="J23">
            <v>23</v>
          </cell>
        </row>
        <row r="24">
          <cell r="J24">
            <v>30</v>
          </cell>
        </row>
        <row r="25">
          <cell r="J25">
            <v>38</v>
          </cell>
        </row>
        <row r="26">
          <cell r="J26">
            <v>13</v>
          </cell>
        </row>
        <row r="27">
          <cell r="J27">
            <v>21</v>
          </cell>
        </row>
        <row r="28">
          <cell r="J28">
            <v>9</v>
          </cell>
        </row>
        <row r="29">
          <cell r="J29">
            <v>19</v>
          </cell>
        </row>
      </sheetData>
      <sheetData sheetId="9">
        <row r="2">
          <cell r="D2">
            <v>42.6</v>
          </cell>
        </row>
      </sheetData>
      <sheetData sheetId="10">
        <row r="2">
          <cell r="C2">
            <v>834.77</v>
          </cell>
        </row>
      </sheetData>
      <sheetData sheetId="11">
        <row r="2">
          <cell r="D2">
            <v>1.7</v>
          </cell>
        </row>
      </sheetData>
      <sheetData sheetId="12">
        <row r="2">
          <cell r="I2">
            <v>128.4</v>
          </cell>
          <cell r="J2">
            <v>128.6</v>
          </cell>
        </row>
        <row r="3">
          <cell r="J3">
            <v>126.4</v>
          </cell>
        </row>
        <row r="4">
          <cell r="J4">
            <v>121.4</v>
          </cell>
        </row>
        <row r="5">
          <cell r="J5">
            <v>107.8</v>
          </cell>
        </row>
        <row r="6">
          <cell r="J6">
            <v>172.1</v>
          </cell>
        </row>
        <row r="7">
          <cell r="J7">
            <v>158.19999999999999</v>
          </cell>
        </row>
        <row r="8">
          <cell r="J8">
            <v>124.2</v>
          </cell>
        </row>
        <row r="9">
          <cell r="J9">
            <v>99.8</v>
          </cell>
        </row>
        <row r="10">
          <cell r="J10">
            <v>121.6</v>
          </cell>
        </row>
        <row r="11">
          <cell r="J11">
            <v>134.1</v>
          </cell>
        </row>
        <row r="12">
          <cell r="J12">
            <v>108</v>
          </cell>
        </row>
        <row r="13">
          <cell r="J13">
            <v>210.3</v>
          </cell>
        </row>
        <row r="14">
          <cell r="J14">
            <v>133.30000000000001</v>
          </cell>
        </row>
        <row r="15">
          <cell r="J15">
            <v>204</v>
          </cell>
        </row>
        <row r="16">
          <cell r="J16">
            <v>121</v>
          </cell>
        </row>
        <row r="17">
          <cell r="J17">
            <v>136.9</v>
          </cell>
        </row>
        <row r="18">
          <cell r="J18">
            <v>140.69999999999999</v>
          </cell>
        </row>
        <row r="19">
          <cell r="J19">
            <v>100.3</v>
          </cell>
        </row>
        <row r="20">
          <cell r="J20">
            <v>124.6</v>
          </cell>
        </row>
        <row r="21">
          <cell r="J21">
            <v>135.30000000000001</v>
          </cell>
        </row>
        <row r="22">
          <cell r="J22">
            <v>131.4</v>
          </cell>
        </row>
        <row r="23">
          <cell r="J23">
            <v>64.099999999999994</v>
          </cell>
        </row>
        <row r="24">
          <cell r="J24">
            <v>140.19999999999999</v>
          </cell>
        </row>
        <row r="25">
          <cell r="J25">
            <v>164.2</v>
          </cell>
        </row>
        <row r="26">
          <cell r="J26">
            <v>104.1</v>
          </cell>
        </row>
        <row r="27">
          <cell r="J27">
            <v>123.8</v>
          </cell>
        </row>
        <row r="28">
          <cell r="J28">
            <v>159.30000000000001</v>
          </cell>
        </row>
        <row r="29">
          <cell r="J29">
            <v>198.1</v>
          </cell>
        </row>
      </sheetData>
      <sheetData sheetId="13">
        <row r="2">
          <cell r="B2">
            <v>434</v>
          </cell>
          <cell r="J2">
            <v>375</v>
          </cell>
        </row>
        <row r="3">
          <cell r="N3">
            <v>231.76190476190476</v>
          </cell>
        </row>
        <row r="4">
          <cell r="J4">
            <v>27</v>
          </cell>
        </row>
        <row r="5">
          <cell r="J5">
            <v>544</v>
          </cell>
        </row>
        <row r="6">
          <cell r="J6">
            <v>177</v>
          </cell>
        </row>
        <row r="7">
          <cell r="J7">
            <v>9</v>
          </cell>
        </row>
        <row r="8">
          <cell r="N8">
            <v>231.76190476190476</v>
          </cell>
        </row>
        <row r="9">
          <cell r="J9">
            <v>216</v>
          </cell>
        </row>
        <row r="10">
          <cell r="N10">
            <v>231.76190476190476</v>
          </cell>
        </row>
        <row r="11">
          <cell r="J11">
            <v>1109</v>
          </cell>
        </row>
        <row r="12">
          <cell r="J12">
            <v>277</v>
          </cell>
        </row>
        <row r="13">
          <cell r="J13">
            <v>60</v>
          </cell>
        </row>
        <row r="14">
          <cell r="J14">
            <v>2</v>
          </cell>
        </row>
        <row r="15">
          <cell r="J15">
            <v>66</v>
          </cell>
        </row>
        <row r="16">
          <cell r="J16">
            <v>119</v>
          </cell>
        </row>
        <row r="17">
          <cell r="J17">
            <v>149</v>
          </cell>
        </row>
        <row r="18">
          <cell r="J18">
            <v>1</v>
          </cell>
        </row>
        <row r="19">
          <cell r="N19">
            <v>231.76190476190473</v>
          </cell>
        </row>
        <row r="20">
          <cell r="J20">
            <v>745</v>
          </cell>
        </row>
        <row r="21">
          <cell r="N21">
            <v>231.76190476190473</v>
          </cell>
        </row>
        <row r="22">
          <cell r="J22">
            <v>170</v>
          </cell>
        </row>
        <row r="23">
          <cell r="J23">
            <v>177</v>
          </cell>
        </row>
        <row r="24">
          <cell r="J24">
            <v>0</v>
          </cell>
        </row>
        <row r="25">
          <cell r="J25">
            <v>2</v>
          </cell>
        </row>
        <row r="26">
          <cell r="J26">
            <v>153</v>
          </cell>
        </row>
        <row r="27">
          <cell r="J27">
            <v>752</v>
          </cell>
        </row>
        <row r="28">
          <cell r="N28">
            <v>231.76190476190473</v>
          </cell>
        </row>
        <row r="29">
          <cell r="J29">
            <v>172</v>
          </cell>
        </row>
      </sheetData>
      <sheetData sheetId="14"/>
      <sheetData sheetId="15">
        <row r="2">
          <cell r="B2">
            <v>72.7</v>
          </cell>
          <cell r="J2">
            <v>65.8</v>
          </cell>
        </row>
        <row r="3">
          <cell r="J3">
            <v>80</v>
          </cell>
        </row>
        <row r="4">
          <cell r="J4">
            <v>34.5</v>
          </cell>
        </row>
        <row r="5">
          <cell r="J5">
            <v>43.8</v>
          </cell>
        </row>
        <row r="6">
          <cell r="J6">
            <v>93.2</v>
          </cell>
        </row>
        <row r="7">
          <cell r="J7">
            <v>30.3</v>
          </cell>
        </row>
        <row r="8">
          <cell r="J8">
            <v>12.4</v>
          </cell>
        </row>
        <row r="9">
          <cell r="J9">
            <v>9.1999999999999993</v>
          </cell>
        </row>
        <row r="10">
          <cell r="J10">
            <v>48.9</v>
          </cell>
        </row>
        <row r="11">
          <cell r="J11">
            <v>45.9</v>
          </cell>
        </row>
        <row r="12">
          <cell r="J12">
            <v>66.2</v>
          </cell>
        </row>
        <row r="13">
          <cell r="J13">
            <v>72.900000000000006</v>
          </cell>
        </row>
        <row r="14">
          <cell r="J14">
            <v>32.700000000000003</v>
          </cell>
        </row>
        <row r="15">
          <cell r="J15">
            <v>85.3</v>
          </cell>
        </row>
        <row r="16">
          <cell r="J16">
            <v>78</v>
          </cell>
        </row>
        <row r="17">
          <cell r="J17">
            <v>96.5</v>
          </cell>
        </row>
        <row r="18">
          <cell r="J18">
            <v>40.6</v>
          </cell>
        </row>
        <row r="19">
          <cell r="J19">
            <v>97.7</v>
          </cell>
        </row>
        <row r="20">
          <cell r="J20">
            <v>61.8</v>
          </cell>
        </row>
        <row r="21">
          <cell r="J21">
            <v>28.6</v>
          </cell>
        </row>
        <row r="22">
          <cell r="J22">
            <v>71.2</v>
          </cell>
        </row>
        <row r="23">
          <cell r="J23">
            <v>17.100000000000001</v>
          </cell>
        </row>
        <row r="24">
          <cell r="J24">
            <v>60.9</v>
          </cell>
        </row>
        <row r="25">
          <cell r="J25">
            <v>44.5</v>
          </cell>
        </row>
        <row r="26">
          <cell r="J26">
            <v>32.200000000000003</v>
          </cell>
        </row>
        <row r="27">
          <cell r="J27">
            <v>59.3</v>
          </cell>
        </row>
        <row r="28">
          <cell r="J28">
            <v>46.1</v>
          </cell>
        </row>
        <row r="29">
          <cell r="J29">
            <v>75.900000000000006</v>
          </cell>
        </row>
      </sheetData>
      <sheetData sheetId="16">
        <row r="2">
          <cell r="B2">
            <v>97.8</v>
          </cell>
          <cell r="J2">
            <v>82.7</v>
          </cell>
        </row>
        <row r="3">
          <cell r="J3">
            <v>86.1</v>
          </cell>
        </row>
        <row r="4">
          <cell r="J4">
            <v>110</v>
          </cell>
        </row>
        <row r="5">
          <cell r="J5">
            <v>92.2</v>
          </cell>
        </row>
        <row r="6">
          <cell r="J6">
            <v>101.5</v>
          </cell>
        </row>
        <row r="7">
          <cell r="J7">
            <v>78.599999999999994</v>
          </cell>
        </row>
        <row r="8">
          <cell r="J8">
            <v>80.7</v>
          </cell>
        </row>
        <row r="9">
          <cell r="J9">
            <v>95.9</v>
          </cell>
        </row>
        <row r="10">
          <cell r="J10">
            <v>77.099999999999994</v>
          </cell>
        </row>
        <row r="11">
          <cell r="J11">
            <v>82.8</v>
          </cell>
        </row>
        <row r="12">
          <cell r="J12">
            <v>89.3</v>
          </cell>
        </row>
        <row r="13">
          <cell r="J13">
            <v>87.3</v>
          </cell>
        </row>
        <row r="14">
          <cell r="J14">
            <v>93.7</v>
          </cell>
        </row>
        <row r="15">
          <cell r="J15">
            <v>87.6</v>
          </cell>
        </row>
        <row r="16">
          <cell r="J16">
            <v>107.8</v>
          </cell>
        </row>
        <row r="17">
          <cell r="J17">
            <v>100.4</v>
          </cell>
        </row>
        <row r="18">
          <cell r="J18">
            <v>83.6</v>
          </cell>
        </row>
        <row r="19">
          <cell r="J19">
            <v>86.5</v>
          </cell>
        </row>
        <row r="20">
          <cell r="J20">
            <v>95.7</v>
          </cell>
        </row>
        <row r="21">
          <cell r="J21">
            <v>91.4</v>
          </cell>
        </row>
        <row r="22">
          <cell r="J22">
            <v>82.9</v>
          </cell>
        </row>
        <row r="23">
          <cell r="J23">
            <v>91.8</v>
          </cell>
        </row>
        <row r="24">
          <cell r="J24">
            <v>84.1</v>
          </cell>
        </row>
        <row r="25">
          <cell r="J25">
            <v>84.3</v>
          </cell>
        </row>
        <row r="26">
          <cell r="J26">
            <v>78.8</v>
          </cell>
        </row>
        <row r="27">
          <cell r="J27">
            <v>79.400000000000006</v>
          </cell>
        </row>
        <row r="28">
          <cell r="J28">
            <v>92.6</v>
          </cell>
        </row>
        <row r="29">
          <cell r="J29">
            <v>86.7</v>
          </cell>
        </row>
      </sheetData>
      <sheetData sheetId="17">
        <row r="2">
          <cell r="B2" t="str">
            <v>:</v>
          </cell>
          <cell r="J2">
            <v>1.7</v>
          </cell>
        </row>
        <row r="3">
          <cell r="J3">
            <v>3.8</v>
          </cell>
        </row>
        <row r="4">
          <cell r="J4">
            <v>26.2</v>
          </cell>
        </row>
        <row r="5">
          <cell r="J5">
            <v>3.3</v>
          </cell>
        </row>
        <row r="6">
          <cell r="J6">
            <v>19.899999999999999</v>
          </cell>
        </row>
        <row r="7">
          <cell r="J7">
            <v>12</v>
          </cell>
        </row>
        <row r="8">
          <cell r="J8">
            <v>2</v>
          </cell>
        </row>
        <row r="9">
          <cell r="J9">
            <v>31.1</v>
          </cell>
        </row>
        <row r="10">
          <cell r="J10">
            <v>7.9</v>
          </cell>
        </row>
        <row r="11">
          <cell r="J11">
            <v>2.4</v>
          </cell>
        </row>
        <row r="12">
          <cell r="J12">
            <v>11.3</v>
          </cell>
        </row>
        <row r="13">
          <cell r="J13">
            <v>5.5</v>
          </cell>
        </row>
        <row r="14">
          <cell r="J14">
            <v>1.7</v>
          </cell>
        </row>
        <row r="15">
          <cell r="J15">
            <v>4.2</v>
          </cell>
        </row>
        <row r="16">
          <cell r="J16">
            <v>5.8</v>
          </cell>
        </row>
        <row r="17">
          <cell r="J17">
            <v>2.8</v>
          </cell>
        </row>
        <row r="18">
          <cell r="J18">
            <v>2</v>
          </cell>
        </row>
        <row r="19">
          <cell r="J19">
            <v>10.7</v>
          </cell>
        </row>
        <row r="20">
          <cell r="J20">
            <v>4.4000000000000004</v>
          </cell>
        </row>
        <row r="21">
          <cell r="J21">
            <v>18.8</v>
          </cell>
        </row>
        <row r="22">
          <cell r="J22">
            <v>4.5999999999999996</v>
          </cell>
        </row>
        <row r="23">
          <cell r="J23">
            <v>8.8000000000000007</v>
          </cell>
        </row>
        <row r="24">
          <cell r="J24">
            <v>9</v>
          </cell>
        </row>
        <row r="25">
          <cell r="J25">
            <v>4.3</v>
          </cell>
        </row>
        <row r="26">
          <cell r="J26">
            <v>2.1</v>
          </cell>
        </row>
        <row r="27">
          <cell r="J27">
            <v>2.8</v>
          </cell>
        </row>
        <row r="28">
          <cell r="J28">
            <v>4.7</v>
          </cell>
        </row>
        <row r="29">
          <cell r="J29">
            <v>2.2000000000000002</v>
          </cell>
        </row>
      </sheetData>
      <sheetData sheetId="18">
        <row r="2">
          <cell r="B2" t="str">
            <v>:</v>
          </cell>
          <cell r="J2">
            <v>3.6</v>
          </cell>
        </row>
        <row r="3">
          <cell r="J3">
            <v>3.1</v>
          </cell>
        </row>
        <row r="4">
          <cell r="J4">
            <v>6.4</v>
          </cell>
        </row>
        <row r="5">
          <cell r="J5">
            <v>6.1</v>
          </cell>
        </row>
        <row r="6">
          <cell r="J6">
            <v>2</v>
          </cell>
        </row>
        <row r="7">
          <cell r="J7">
            <v>3.3</v>
          </cell>
        </row>
        <row r="8">
          <cell r="J8">
            <v>5.0999999999999996</v>
          </cell>
        </row>
        <row r="9">
          <cell r="J9">
            <v>10</v>
          </cell>
        </row>
        <row r="10">
          <cell r="J10">
            <v>6.3</v>
          </cell>
        </row>
        <row r="11">
          <cell r="J11">
            <v>4</v>
          </cell>
        </row>
        <row r="12">
          <cell r="J12">
            <v>5.8</v>
          </cell>
        </row>
        <row r="13">
          <cell r="J13">
            <v>3.6</v>
          </cell>
        </row>
        <row r="14">
          <cell r="J14">
            <v>1.6</v>
          </cell>
        </row>
        <row r="15">
          <cell r="J15">
            <v>5.2</v>
          </cell>
        </row>
        <row r="16">
          <cell r="J16">
            <v>8.6</v>
          </cell>
        </row>
        <row r="17">
          <cell r="J17">
            <v>4</v>
          </cell>
        </row>
        <row r="18">
          <cell r="J18">
            <v>11.5</v>
          </cell>
        </row>
        <row r="19">
          <cell r="J19">
            <v>2.4</v>
          </cell>
        </row>
        <row r="20">
          <cell r="J20">
            <v>2.8</v>
          </cell>
        </row>
        <row r="21">
          <cell r="J21">
            <v>5.9</v>
          </cell>
        </row>
        <row r="22">
          <cell r="J22">
            <v>5.4</v>
          </cell>
        </row>
        <row r="23">
          <cell r="J23">
            <v>7.7</v>
          </cell>
        </row>
        <row r="24">
          <cell r="J24">
            <v>6.6</v>
          </cell>
        </row>
        <row r="25">
          <cell r="J25">
            <v>6.2</v>
          </cell>
        </row>
        <row r="26">
          <cell r="J26">
            <v>4</v>
          </cell>
        </row>
        <row r="27">
          <cell r="J27">
            <v>6.8</v>
          </cell>
        </row>
        <row r="28">
          <cell r="J28">
            <v>2.2999999999999998</v>
          </cell>
        </row>
        <row r="29">
          <cell r="J29">
            <v>2.8</v>
          </cell>
        </row>
      </sheetData>
      <sheetData sheetId="19">
        <row r="2">
          <cell r="B2">
            <v>18.7</v>
          </cell>
          <cell r="J2">
            <v>17.5</v>
          </cell>
        </row>
        <row r="3">
          <cell r="J3">
            <v>18.100000000000001</v>
          </cell>
        </row>
        <row r="4">
          <cell r="J4">
            <v>11.7</v>
          </cell>
        </row>
        <row r="5">
          <cell r="J5">
            <v>8.9</v>
          </cell>
        </row>
        <row r="6">
          <cell r="J6">
            <v>19.2</v>
          </cell>
        </row>
        <row r="7">
          <cell r="J7">
            <v>13.7</v>
          </cell>
        </row>
        <row r="8">
          <cell r="J8">
            <v>16.399999999999999</v>
          </cell>
        </row>
        <row r="9">
          <cell r="J9">
            <v>10.5</v>
          </cell>
        </row>
        <row r="10">
          <cell r="J10">
            <v>13</v>
          </cell>
        </row>
        <row r="11">
          <cell r="J11">
            <v>16.899999999999999</v>
          </cell>
        </row>
        <row r="12">
          <cell r="J12">
            <v>19.7</v>
          </cell>
        </row>
        <row r="13">
          <cell r="J13">
            <v>15.9</v>
          </cell>
        </row>
        <row r="14">
          <cell r="J14">
            <v>25</v>
          </cell>
        </row>
        <row r="15">
          <cell r="J15">
            <v>9.1</v>
          </cell>
        </row>
        <row r="16">
          <cell r="J16">
            <v>14.4</v>
          </cell>
        </row>
        <row r="17">
          <cell r="J17">
            <v>19.100000000000001</v>
          </cell>
        </row>
        <row r="18">
          <cell r="J18">
            <v>15.3</v>
          </cell>
        </row>
        <row r="19">
          <cell r="J19">
            <v>30.3</v>
          </cell>
        </row>
        <row r="20">
          <cell r="J20">
            <v>25.9</v>
          </cell>
        </row>
        <row r="21">
          <cell r="J21">
            <v>13.4</v>
          </cell>
        </row>
        <row r="22">
          <cell r="J22">
            <v>23.6</v>
          </cell>
        </row>
        <row r="23">
          <cell r="J23">
            <v>23.6</v>
          </cell>
        </row>
        <row r="24">
          <cell r="J24">
            <v>14</v>
          </cell>
        </row>
        <row r="25">
          <cell r="J25">
            <v>13.2</v>
          </cell>
        </row>
        <row r="26">
          <cell r="J26">
            <v>13.2</v>
          </cell>
        </row>
        <row r="27">
          <cell r="J27">
            <v>13.8</v>
          </cell>
        </row>
        <row r="28">
          <cell r="J28">
            <v>17.399999999999999</v>
          </cell>
        </row>
        <row r="29">
          <cell r="J29">
            <v>17.600000000000001</v>
          </cell>
        </row>
      </sheetData>
      <sheetData sheetId="20">
        <row r="2">
          <cell r="B2">
            <v>24.8</v>
          </cell>
          <cell r="J2">
            <v>20.6</v>
          </cell>
        </row>
        <row r="3">
          <cell r="J3">
            <v>13.1</v>
          </cell>
        </row>
        <row r="4">
          <cell r="J4">
            <v>18.8</v>
          </cell>
        </row>
        <row r="5">
          <cell r="J5">
            <v>9.1</v>
          </cell>
        </row>
        <row r="6">
          <cell r="J6">
            <v>14</v>
          </cell>
        </row>
        <row r="7">
          <cell r="J7">
            <v>15.2</v>
          </cell>
        </row>
        <row r="8">
          <cell r="J8">
            <v>21.9</v>
          </cell>
        </row>
        <row r="9">
          <cell r="J9">
            <v>28.3</v>
          </cell>
        </row>
        <row r="10">
          <cell r="J10">
            <v>31</v>
          </cell>
        </row>
        <row r="11">
          <cell r="J11">
            <v>11.8</v>
          </cell>
        </row>
        <row r="12">
          <cell r="J12">
            <v>12.7</v>
          </cell>
        </row>
        <row r="13">
          <cell r="J13">
            <v>8.4</v>
          </cell>
        </row>
        <row r="14">
          <cell r="J14">
            <v>10.3</v>
          </cell>
        </row>
        <row r="15">
          <cell r="J15">
            <v>20.8</v>
          </cell>
        </row>
        <row r="16">
          <cell r="J16">
            <v>14.8</v>
          </cell>
        </row>
        <row r="17">
          <cell r="J17">
            <v>21.4</v>
          </cell>
        </row>
        <row r="18">
          <cell r="J18">
            <v>20.8</v>
          </cell>
        </row>
        <row r="19">
          <cell r="J19">
            <v>12.1</v>
          </cell>
        </row>
        <row r="20">
          <cell r="J20">
            <v>16.8</v>
          </cell>
        </row>
        <row r="21">
          <cell r="J21">
            <v>17.2</v>
          </cell>
        </row>
        <row r="22">
          <cell r="J22">
            <v>14.8</v>
          </cell>
        </row>
        <row r="23">
          <cell r="J23">
            <v>22.6</v>
          </cell>
        </row>
        <row r="24">
          <cell r="J24">
            <v>12.6</v>
          </cell>
        </row>
        <row r="25">
          <cell r="J25">
            <v>13.1</v>
          </cell>
        </row>
        <row r="26">
          <cell r="J26">
            <v>22.9</v>
          </cell>
        </row>
        <row r="27">
          <cell r="J27">
            <v>12.9</v>
          </cell>
        </row>
        <row r="28">
          <cell r="J28">
            <v>9.1</v>
          </cell>
        </row>
        <row r="29">
          <cell r="J29">
            <v>7.8</v>
          </cell>
        </row>
      </sheetData>
      <sheetData sheetId="21">
        <row r="2">
          <cell r="B2">
            <v>2</v>
          </cell>
          <cell r="J2">
            <v>2</v>
          </cell>
        </row>
        <row r="3">
          <cell r="J3">
            <v>5</v>
          </cell>
        </row>
        <row r="4">
          <cell r="J4">
            <v>-6</v>
          </cell>
        </row>
        <row r="5">
          <cell r="J5">
            <v>6</v>
          </cell>
        </row>
        <row r="6">
          <cell r="J6">
            <v>32</v>
          </cell>
        </row>
        <row r="7">
          <cell r="J7">
            <v>-4</v>
          </cell>
        </row>
        <row r="8">
          <cell r="J8">
            <v>7</v>
          </cell>
        </row>
        <row r="9">
          <cell r="J9">
            <v>-7</v>
          </cell>
        </row>
        <row r="10">
          <cell r="J10">
            <v>4</v>
          </cell>
        </row>
        <row r="11">
          <cell r="J11">
            <v>1</v>
          </cell>
        </row>
        <row r="12">
          <cell r="J12">
            <v>0</v>
          </cell>
        </row>
        <row r="13">
          <cell r="J13">
            <v>1</v>
          </cell>
        </row>
        <row r="14">
          <cell r="J14">
            <v>1</v>
          </cell>
        </row>
        <row r="15">
          <cell r="J15">
            <v>4</v>
          </cell>
        </row>
        <row r="16">
          <cell r="J16">
            <v>1</v>
          </cell>
        </row>
        <row r="17">
          <cell r="J17">
            <v>4</v>
          </cell>
        </row>
        <row r="18">
          <cell r="J18">
            <v>2</v>
          </cell>
        </row>
        <row r="19">
          <cell r="J19">
            <v>30</v>
          </cell>
        </row>
        <row r="20">
          <cell r="J20">
            <v>-4</v>
          </cell>
        </row>
        <row r="21">
          <cell r="J21">
            <v>1</v>
          </cell>
        </row>
        <row r="22">
          <cell r="J22">
            <v>5</v>
          </cell>
        </row>
        <row r="23">
          <cell r="J23">
            <v>-2</v>
          </cell>
        </row>
        <row r="24">
          <cell r="J24">
            <v>-8</v>
          </cell>
        </row>
        <row r="25">
          <cell r="J25">
            <v>1</v>
          </cell>
        </row>
        <row r="26">
          <cell r="J26">
            <v>0</v>
          </cell>
        </row>
        <row r="27">
          <cell r="J27">
            <v>-2</v>
          </cell>
        </row>
        <row r="28">
          <cell r="L28">
            <v>-0.54545454545454541</v>
          </cell>
        </row>
        <row r="29">
          <cell r="J29">
            <v>-1</v>
          </cell>
        </row>
      </sheetData>
      <sheetData sheetId="22">
        <row r="2">
          <cell r="B2">
            <v>597</v>
          </cell>
          <cell r="J2">
            <v>565</v>
          </cell>
        </row>
        <row r="3">
          <cell r="J3">
            <v>426</v>
          </cell>
        </row>
        <row r="4">
          <cell r="J4">
            <v>442</v>
          </cell>
        </row>
        <row r="5">
          <cell r="J5">
            <v>387</v>
          </cell>
        </row>
        <row r="6">
          <cell r="J6">
            <v>614</v>
          </cell>
        </row>
        <row r="7">
          <cell r="J7">
            <v>310</v>
          </cell>
        </row>
        <row r="8">
          <cell r="J8">
            <v>789</v>
          </cell>
        </row>
        <row r="9">
          <cell r="J9">
            <v>357</v>
          </cell>
        </row>
        <row r="10">
          <cell r="J10">
            <v>482</v>
          </cell>
        </row>
        <row r="11">
          <cell r="J11">
            <v>519</v>
          </cell>
        </row>
        <row r="12">
          <cell r="J12">
            <v>488</v>
          </cell>
        </row>
        <row r="13">
          <cell r="J13">
            <v>448</v>
          </cell>
        </row>
        <row r="14">
          <cell r="J14">
            <v>527</v>
          </cell>
        </row>
        <row r="15">
          <cell r="J15">
            <v>562</v>
          </cell>
        </row>
        <row r="16">
          <cell r="J16">
            <v>433</v>
          </cell>
        </row>
        <row r="17">
          <cell r="J17">
            <v>626</v>
          </cell>
        </row>
        <row r="18">
          <cell r="J18">
            <v>364</v>
          </cell>
        </row>
        <row r="19">
          <cell r="J19">
            <v>591</v>
          </cell>
        </row>
        <row r="20">
          <cell r="J20">
            <v>631</v>
          </cell>
        </row>
        <row r="21">
          <cell r="J21">
            <v>272</v>
          </cell>
        </row>
        <row r="22">
          <cell r="J22">
            <v>453</v>
          </cell>
        </row>
        <row r="23">
          <cell r="J23">
            <v>249</v>
          </cell>
        </row>
        <row r="24">
          <cell r="J24">
            <v>320</v>
          </cell>
        </row>
        <row r="25">
          <cell r="J25">
            <v>432</v>
          </cell>
        </row>
        <row r="26">
          <cell r="J26">
            <v>438</v>
          </cell>
        </row>
        <row r="27">
          <cell r="J27">
            <v>385</v>
          </cell>
        </row>
        <row r="28">
          <cell r="J28">
            <v>482</v>
          </cell>
        </row>
        <row r="29">
          <cell r="J29">
            <v>488</v>
          </cell>
        </row>
      </sheetData>
      <sheetData sheetId="23">
        <row r="2">
          <cell r="B2">
            <v>25.4</v>
          </cell>
          <cell r="J2">
            <v>33</v>
          </cell>
        </row>
        <row r="3">
          <cell r="J3">
            <v>8</v>
          </cell>
        </row>
        <row r="4">
          <cell r="J4">
            <v>18</v>
          </cell>
        </row>
        <row r="5">
          <cell r="J5">
            <v>27.8</v>
          </cell>
        </row>
        <row r="6">
          <cell r="J6">
            <v>8.9</v>
          </cell>
        </row>
        <row r="7">
          <cell r="J7">
            <v>15</v>
          </cell>
        </row>
        <row r="8">
          <cell r="J8">
            <v>29.6</v>
          </cell>
        </row>
        <row r="9">
          <cell r="J9">
            <v>26.3</v>
          </cell>
        </row>
        <row r="10">
          <cell r="J10">
            <v>38.700000000000003</v>
          </cell>
        </row>
        <row r="11">
          <cell r="J11">
            <v>14.7</v>
          </cell>
        </row>
        <row r="12">
          <cell r="J12">
            <v>15.3</v>
          </cell>
        </row>
        <row r="13">
          <cell r="J13">
            <v>16.100000000000001</v>
          </cell>
        </row>
        <row r="14">
          <cell r="J14">
            <v>5.5</v>
          </cell>
        </row>
        <row r="15">
          <cell r="J15">
            <v>8.6999999999999993</v>
          </cell>
        </row>
        <row r="16">
          <cell r="J16">
            <v>23.6</v>
          </cell>
        </row>
        <row r="17">
          <cell r="J17">
            <v>4.5</v>
          </cell>
        </row>
        <row r="18">
          <cell r="J18">
            <v>38.700000000000003</v>
          </cell>
        </row>
        <row r="19">
          <cell r="J19">
            <v>4.7</v>
          </cell>
        </row>
        <row r="20">
          <cell r="J20">
            <v>13.8</v>
          </cell>
        </row>
        <row r="21">
          <cell r="J21">
            <v>11.5</v>
          </cell>
        </row>
        <row r="22">
          <cell r="J22">
            <v>27</v>
          </cell>
        </row>
        <row r="23">
          <cell r="J23">
            <v>24.8</v>
          </cell>
        </row>
        <row r="24">
          <cell r="J24">
            <v>11.7</v>
          </cell>
        </row>
        <row r="25">
          <cell r="J25">
            <v>21.5</v>
          </cell>
        </row>
        <row r="26">
          <cell r="J26">
            <v>52.5</v>
          </cell>
        </row>
        <row r="27">
          <cell r="J27">
            <v>14.6</v>
          </cell>
        </row>
        <row r="28">
          <cell r="J28">
            <v>7</v>
          </cell>
        </row>
        <row r="29">
          <cell r="J29">
            <v>17.100000000000001</v>
          </cell>
        </row>
      </sheetData>
      <sheetData sheetId="24">
        <row r="2">
          <cell r="B2">
            <v>13</v>
          </cell>
          <cell r="J2">
            <v>27</v>
          </cell>
        </row>
        <row r="3">
          <cell r="J3">
            <v>11.2</v>
          </cell>
        </row>
        <row r="4">
          <cell r="J4">
            <v>37.700000000000003</v>
          </cell>
        </row>
        <row r="5">
          <cell r="J5">
            <v>33.200000000000003</v>
          </cell>
        </row>
        <row r="6">
          <cell r="J6">
            <v>248.8</v>
          </cell>
        </row>
        <row r="7">
          <cell r="J7">
            <v>8</v>
          </cell>
        </row>
        <row r="8">
          <cell r="J8">
            <v>4.5</v>
          </cell>
        </row>
        <row r="9">
          <cell r="J9">
            <v>12.1</v>
          </cell>
        </row>
        <row r="10">
          <cell r="J10">
            <v>68</v>
          </cell>
        </row>
        <row r="11">
          <cell r="J11">
            <v>140.5</v>
          </cell>
        </row>
        <row r="12">
          <cell r="J12">
            <v>11.5</v>
          </cell>
        </row>
        <row r="13">
          <cell r="J13">
            <v>128.4</v>
          </cell>
        </row>
        <row r="14">
          <cell r="J14">
            <v>0.4</v>
          </cell>
        </row>
        <row r="15">
          <cell r="J15">
            <v>14.3</v>
          </cell>
        </row>
        <row r="16">
          <cell r="J16">
            <v>11.8</v>
          </cell>
        </row>
        <row r="17">
          <cell r="J17">
            <v>1.6</v>
          </cell>
        </row>
        <row r="18">
          <cell r="J18">
            <v>26.6</v>
          </cell>
        </row>
        <row r="19">
          <cell r="J19">
            <v>0.1</v>
          </cell>
        </row>
        <row r="20">
          <cell r="J20">
            <v>27.6</v>
          </cell>
        </row>
        <row r="21">
          <cell r="J21">
            <v>56</v>
          </cell>
        </row>
        <row r="22">
          <cell r="J22">
            <v>77.099999999999994</v>
          </cell>
        </row>
        <row r="23">
          <cell r="J23">
            <v>28.1</v>
          </cell>
        </row>
        <row r="24">
          <cell r="J24">
            <v>38.1</v>
          </cell>
        </row>
        <row r="25">
          <cell r="J25">
            <v>6.1</v>
          </cell>
        </row>
        <row r="26">
          <cell r="J26">
            <v>9.9</v>
          </cell>
        </row>
        <row r="27">
          <cell r="J27">
            <v>90.5</v>
          </cell>
        </row>
        <row r="28">
          <cell r="J28">
            <v>108.4</v>
          </cell>
        </row>
        <row r="29">
          <cell r="J29">
            <v>87</v>
          </cell>
        </row>
      </sheetData>
      <sheetData sheetId="25">
        <row r="2">
          <cell r="B2">
            <v>16.7</v>
          </cell>
          <cell r="J2">
            <v>19.350000000000001</v>
          </cell>
        </row>
        <row r="3">
          <cell r="J3">
            <v>5</v>
          </cell>
        </row>
        <row r="4">
          <cell r="J4">
            <v>0.96</v>
          </cell>
        </row>
        <row r="5">
          <cell r="J5">
            <v>4.03</v>
          </cell>
        </row>
        <row r="6">
          <cell r="J6">
            <v>3.63</v>
          </cell>
        </row>
        <row r="7">
          <cell r="J7">
            <v>13.44</v>
          </cell>
        </row>
        <row r="8">
          <cell r="J8">
            <v>6.25</v>
          </cell>
        </row>
        <row r="9">
          <cell r="J9">
            <v>15.96</v>
          </cell>
        </row>
        <row r="10">
          <cell r="J10">
            <v>9.2899999999999991</v>
          </cell>
        </row>
        <row r="11">
          <cell r="J11">
            <v>3.87</v>
          </cell>
        </row>
        <row r="12">
          <cell r="J12">
            <v>6.72</v>
          </cell>
        </row>
        <row r="13">
          <cell r="J13">
            <v>7.26</v>
          </cell>
        </row>
        <row r="14">
          <cell r="J14">
            <v>2.67</v>
          </cell>
        </row>
        <row r="15">
          <cell r="J15">
            <v>1.1599999999999999</v>
          </cell>
        </row>
        <row r="16">
          <cell r="J16">
            <v>5.57</v>
          </cell>
        </row>
        <row r="17">
          <cell r="J17">
            <v>3.43</v>
          </cell>
        </row>
        <row r="18">
          <cell r="J18">
            <v>10.86</v>
          </cell>
        </row>
        <row r="19">
          <cell r="J19">
            <v>0.28999999999999998</v>
          </cell>
        </row>
        <row r="20">
          <cell r="J20">
            <v>6.18</v>
          </cell>
        </row>
        <row r="21">
          <cell r="J21">
            <v>4.5599999999999996</v>
          </cell>
        </row>
        <row r="22">
          <cell r="J22">
            <v>5.74</v>
          </cell>
        </row>
        <row r="23">
          <cell r="J23">
            <v>2.09</v>
          </cell>
        </row>
        <row r="24">
          <cell r="J24">
            <v>9.3699999999999992</v>
          </cell>
        </row>
        <row r="25">
          <cell r="J25">
            <v>8.5500000000000007</v>
          </cell>
        </row>
        <row r="26">
          <cell r="J26">
            <v>16.53</v>
          </cell>
        </row>
        <row r="27">
          <cell r="J27">
            <v>2.34</v>
          </cell>
        </row>
        <row r="28">
          <cell r="J28">
            <v>3.02</v>
          </cell>
        </row>
        <row r="29">
          <cell r="J29">
            <v>10.91</v>
          </cell>
        </row>
      </sheetData>
      <sheetData sheetId="26">
        <row r="2">
          <cell r="B2">
            <v>2214</v>
          </cell>
          <cell r="F2">
            <v>4461</v>
          </cell>
        </row>
        <row r="3">
          <cell r="F3">
            <v>6362</v>
          </cell>
        </row>
        <row r="4">
          <cell r="F4">
            <v>1013</v>
          </cell>
        </row>
        <row r="5">
          <cell r="F5">
            <v>3012</v>
          </cell>
        </row>
        <row r="6">
          <cell r="F6">
            <v>4265</v>
          </cell>
        </row>
        <row r="7">
          <cell r="F7">
            <v>6709</v>
          </cell>
        </row>
        <row r="8">
          <cell r="F8">
            <v>10453</v>
          </cell>
        </row>
        <row r="9">
          <cell r="F9">
            <v>2322</v>
          </cell>
        </row>
        <row r="10">
          <cell r="F10">
            <v>1411</v>
          </cell>
        </row>
        <row r="11">
          <cell r="F11">
            <v>2241</v>
          </cell>
        </row>
        <row r="12">
          <cell r="F12">
            <v>6033</v>
          </cell>
        </row>
        <row r="13">
          <cell r="F13">
            <v>788</v>
          </cell>
        </row>
        <row r="14">
          <cell r="F14">
            <v>3315</v>
          </cell>
        </row>
        <row r="15">
          <cell r="F15">
            <v>1714</v>
          </cell>
        </row>
        <row r="16">
          <cell r="F16">
            <v>1183</v>
          </cell>
        </row>
        <row r="17">
          <cell r="F17">
            <v>939</v>
          </cell>
        </row>
        <row r="18">
          <cell r="F18">
            <v>18560</v>
          </cell>
        </row>
        <row r="19">
          <cell r="F19">
            <v>1538</v>
          </cell>
        </row>
        <row r="20">
          <cell r="F20">
            <v>5164</v>
          </cell>
        </row>
        <row r="21">
          <cell r="F21">
            <v>7684</v>
          </cell>
        </row>
        <row r="22">
          <cell r="F22">
            <v>7329</v>
          </cell>
        </row>
        <row r="23">
          <cell r="F23">
            <v>7039</v>
          </cell>
        </row>
        <row r="24">
          <cell r="F24">
            <v>1082</v>
          </cell>
        </row>
        <row r="25">
          <cell r="F25">
            <v>865</v>
          </cell>
        </row>
        <row r="26">
          <cell r="F26">
            <v>4633</v>
          </cell>
        </row>
        <row r="27">
          <cell r="F27">
            <v>1130</v>
          </cell>
        </row>
        <row r="28">
          <cell r="F28">
            <v>5529</v>
          </cell>
        </row>
        <row r="29">
          <cell r="F29">
            <v>4439</v>
          </cell>
        </row>
      </sheetData>
      <sheetData sheetId="27">
        <row r="2">
          <cell r="B2">
            <v>0.33</v>
          </cell>
        </row>
      </sheetData>
      <sheetData sheetId="28">
        <row r="2">
          <cell r="B2">
            <v>2.4300000000000002</v>
          </cell>
          <cell r="J2">
            <v>2.39</v>
          </cell>
        </row>
        <row r="3">
          <cell r="J3">
            <v>2.08</v>
          </cell>
        </row>
        <row r="4">
          <cell r="J4">
            <v>2.73</v>
          </cell>
        </row>
        <row r="5">
          <cell r="J5">
            <v>3.18</v>
          </cell>
        </row>
        <row r="6">
          <cell r="J6">
            <v>3.05</v>
          </cell>
        </row>
        <row r="7">
          <cell r="J7">
            <v>2.09</v>
          </cell>
        </row>
        <row r="8">
          <cell r="J8">
            <v>4</v>
          </cell>
        </row>
        <row r="9">
          <cell r="J9">
            <v>2.7</v>
          </cell>
        </row>
        <row r="10">
          <cell r="J10">
            <v>2.9</v>
          </cell>
        </row>
        <row r="11">
          <cell r="J11">
            <v>2.0299999999999998</v>
          </cell>
        </row>
        <row r="12">
          <cell r="J12">
            <v>3.71</v>
          </cell>
        </row>
        <row r="13">
          <cell r="J13">
            <v>1.87</v>
          </cell>
        </row>
        <row r="14">
          <cell r="J14">
            <v>3.36</v>
          </cell>
        </row>
        <row r="15">
          <cell r="J15">
            <v>2.38</v>
          </cell>
        </row>
        <row r="16">
          <cell r="J16">
            <v>1.73</v>
          </cell>
        </row>
        <row r="17">
          <cell r="J17">
            <v>1.95</v>
          </cell>
        </row>
        <row r="18">
          <cell r="J18">
            <v>3.6</v>
          </cell>
        </row>
        <row r="19">
          <cell r="J19">
            <v>2.83</v>
          </cell>
        </row>
        <row r="20">
          <cell r="J20">
            <v>1.99</v>
          </cell>
        </row>
        <row r="21">
          <cell r="J21">
            <v>2.57</v>
          </cell>
        </row>
        <row r="22">
          <cell r="J22">
            <v>2.27</v>
          </cell>
        </row>
        <row r="23">
          <cell r="J23">
            <v>2.3199999999999998</v>
          </cell>
        </row>
        <row r="24">
          <cell r="J24">
            <v>1.77</v>
          </cell>
        </row>
        <row r="25">
          <cell r="J25">
            <v>3.86</v>
          </cell>
        </row>
        <row r="26">
          <cell r="J26">
            <v>2.2000000000000002</v>
          </cell>
        </row>
        <row r="27">
          <cell r="J27">
            <v>2.61</v>
          </cell>
        </row>
        <row r="28">
          <cell r="J28">
            <v>2.44</v>
          </cell>
        </row>
        <row r="29">
          <cell r="J29">
            <v>3.59</v>
          </cell>
        </row>
      </sheetData>
      <sheetData sheetId="29">
        <row r="2">
          <cell r="B2">
            <v>127</v>
          </cell>
          <cell r="F2">
            <v>103</v>
          </cell>
        </row>
        <row r="3">
          <cell r="F3">
            <v>90</v>
          </cell>
        </row>
        <row r="4">
          <cell r="F4">
            <v>31</v>
          </cell>
        </row>
        <row r="5">
          <cell r="F5">
            <v>91</v>
          </cell>
        </row>
        <row r="6">
          <cell r="F6">
            <v>44</v>
          </cell>
        </row>
        <row r="7">
          <cell r="F7">
            <v>84</v>
          </cell>
        </row>
        <row r="8">
          <cell r="F8">
            <v>131</v>
          </cell>
        </row>
        <row r="9">
          <cell r="F9">
            <v>58</v>
          </cell>
        </row>
        <row r="10">
          <cell r="F10">
            <v>129</v>
          </cell>
        </row>
        <row r="11">
          <cell r="F11">
            <v>112</v>
          </cell>
        </row>
        <row r="12">
          <cell r="F12">
            <v>65</v>
          </cell>
        </row>
        <row r="13">
          <cell r="F13">
            <v>111</v>
          </cell>
        </row>
        <row r="14">
          <cell r="F14">
            <v>98</v>
          </cell>
        </row>
        <row r="15">
          <cell r="F15">
            <v>98</v>
          </cell>
        </row>
        <row r="16">
          <cell r="F16">
            <v>66</v>
          </cell>
        </row>
        <row r="17">
          <cell r="F17">
            <v>139</v>
          </cell>
        </row>
        <row r="18">
          <cell r="F18">
            <v>65</v>
          </cell>
        </row>
        <row r="19">
          <cell r="F19">
            <v>50</v>
          </cell>
        </row>
        <row r="20">
          <cell r="F20">
            <v>135</v>
          </cell>
        </row>
        <row r="21">
          <cell r="F21">
            <v>53</v>
          </cell>
        </row>
        <row r="22">
          <cell r="F22">
            <v>92</v>
          </cell>
        </row>
        <row r="23">
          <cell r="F23">
            <v>68</v>
          </cell>
        </row>
        <row r="24">
          <cell r="F24">
            <v>61</v>
          </cell>
        </row>
        <row r="25">
          <cell r="F25">
            <v>93</v>
          </cell>
        </row>
        <row r="26">
          <cell r="F26">
            <v>121</v>
          </cell>
        </row>
        <row r="27">
          <cell r="F27">
            <v>74</v>
          </cell>
        </row>
        <row r="28">
          <cell r="F28">
            <v>104</v>
          </cell>
        </row>
        <row r="29">
          <cell r="F29">
            <v>100</v>
          </cell>
        </row>
      </sheetData>
      <sheetData sheetId="30">
        <row r="2">
          <cell r="B2">
            <v>5.93</v>
          </cell>
        </row>
      </sheetData>
      <sheetData sheetId="31">
        <row r="2">
          <cell r="B2">
            <v>0.12</v>
          </cell>
          <cell r="J2">
            <v>0.14000000000000001</v>
          </cell>
        </row>
        <row r="3">
          <cell r="J3">
            <v>0.21</v>
          </cell>
        </row>
        <row r="4">
          <cell r="J4">
            <v>0.2</v>
          </cell>
        </row>
        <row r="5">
          <cell r="J5">
            <v>0.2</v>
          </cell>
        </row>
        <row r="6">
          <cell r="J6">
            <v>7.0000000000000007E-2</v>
          </cell>
        </row>
        <row r="7">
          <cell r="J7">
            <v>0.36</v>
          </cell>
        </row>
        <row r="8">
          <cell r="J8">
            <v>7.0000000000000007E-2</v>
          </cell>
        </row>
        <row r="9">
          <cell r="J9">
            <v>0.16</v>
          </cell>
        </row>
        <row r="10">
          <cell r="J10">
            <v>0.27</v>
          </cell>
        </row>
        <row r="11">
          <cell r="J11">
            <v>0.28999999999999998</v>
          </cell>
        </row>
        <row r="12">
          <cell r="J12">
            <v>0.23</v>
          </cell>
        </row>
        <row r="13">
          <cell r="J13">
            <v>0.23</v>
          </cell>
        </row>
        <row r="14">
          <cell r="J14">
            <v>0.24</v>
          </cell>
        </row>
        <row r="15">
          <cell r="J15">
            <v>7.0000000000000007E-2</v>
          </cell>
        </row>
        <row r="16">
          <cell r="J16">
            <v>0.18</v>
          </cell>
        </row>
        <row r="17">
          <cell r="J17">
            <v>0.38</v>
          </cell>
        </row>
        <row r="18">
          <cell r="J18">
            <v>0.16</v>
          </cell>
        </row>
        <row r="19">
          <cell r="J19">
            <v>7.0000000000000007E-2</v>
          </cell>
        </row>
        <row r="20">
          <cell r="J20">
            <v>0.42</v>
          </cell>
        </row>
        <row r="21">
          <cell r="J21">
            <v>0.23</v>
          </cell>
        </row>
        <row r="22">
          <cell r="J22">
            <v>0.08</v>
          </cell>
        </row>
        <row r="23">
          <cell r="J23">
            <v>0.16</v>
          </cell>
        </row>
        <row r="24">
          <cell r="J24">
            <v>0.25</v>
          </cell>
        </row>
        <row r="25">
          <cell r="J25">
            <v>0.28999999999999998</v>
          </cell>
        </row>
        <row r="26">
          <cell r="J26">
            <v>0.12</v>
          </cell>
        </row>
        <row r="27">
          <cell r="J27">
            <v>0.19</v>
          </cell>
        </row>
        <row r="28">
          <cell r="J28">
            <v>0.12</v>
          </cell>
        </row>
        <row r="29">
          <cell r="J29">
            <v>0.18</v>
          </cell>
        </row>
      </sheetData>
      <sheetData sheetId="32">
        <row r="2">
          <cell r="B2">
            <v>9.8000000000000007</v>
          </cell>
          <cell r="J2">
            <v>10.3</v>
          </cell>
        </row>
        <row r="3">
          <cell r="J3">
            <v>23.2</v>
          </cell>
        </row>
        <row r="4">
          <cell r="J4">
            <v>23.8</v>
          </cell>
        </row>
        <row r="5">
          <cell r="J5">
            <v>44.9</v>
          </cell>
        </row>
        <row r="6">
          <cell r="J6">
            <v>36</v>
          </cell>
        </row>
        <row r="7">
          <cell r="J7">
            <v>15.9</v>
          </cell>
        </row>
        <row r="8">
          <cell r="J8">
            <v>12.6</v>
          </cell>
        </row>
        <row r="9">
          <cell r="J9">
            <v>15</v>
          </cell>
        </row>
        <row r="10">
          <cell r="J10">
            <v>20.5</v>
          </cell>
        </row>
        <row r="11">
          <cell r="J11">
            <v>24.2</v>
          </cell>
        </row>
        <row r="12">
          <cell r="J12">
            <v>52.4</v>
          </cell>
        </row>
        <row r="13">
          <cell r="J13">
            <v>53.2</v>
          </cell>
        </row>
        <row r="14">
          <cell r="J14">
            <v>12.7</v>
          </cell>
        </row>
        <row r="15">
          <cell r="J15">
            <v>23.4</v>
          </cell>
        </row>
        <row r="16">
          <cell r="J16">
            <v>19.3</v>
          </cell>
        </row>
        <row r="17">
          <cell r="J17">
            <v>22.3</v>
          </cell>
        </row>
        <row r="18">
          <cell r="J18">
            <v>19.600000000000001</v>
          </cell>
        </row>
        <row r="19">
          <cell r="J19">
            <v>12.5</v>
          </cell>
        </row>
        <row r="20">
          <cell r="J20">
            <v>7.7</v>
          </cell>
        </row>
        <row r="21">
          <cell r="J21">
            <v>23.9</v>
          </cell>
        </row>
        <row r="22">
          <cell r="J22">
            <v>34.700000000000003</v>
          </cell>
        </row>
        <row r="23">
          <cell r="J23">
            <v>24</v>
          </cell>
        </row>
        <row r="24">
          <cell r="J24">
            <v>29.7</v>
          </cell>
        </row>
        <row r="25">
          <cell r="J25">
            <v>20.2</v>
          </cell>
        </row>
        <row r="26">
          <cell r="J26">
            <v>22.9</v>
          </cell>
        </row>
        <row r="27">
          <cell r="J27">
            <v>20.399999999999999</v>
          </cell>
        </row>
        <row r="28">
          <cell r="J28">
            <v>17</v>
          </cell>
        </row>
        <row r="29">
          <cell r="J29">
            <v>42.7</v>
          </cell>
        </row>
      </sheetData>
      <sheetData sheetId="33">
        <row r="2">
          <cell r="B2">
            <v>17.8</v>
          </cell>
          <cell r="J2">
            <v>19.2</v>
          </cell>
        </row>
        <row r="3">
          <cell r="J3">
            <v>21.2</v>
          </cell>
        </row>
        <row r="4">
          <cell r="J4">
            <v>40.1</v>
          </cell>
        </row>
        <row r="5">
          <cell r="J5">
            <v>29.3</v>
          </cell>
        </row>
        <row r="6">
          <cell r="J6">
            <v>27.4</v>
          </cell>
        </row>
        <row r="7">
          <cell r="J7">
            <v>14.8</v>
          </cell>
        </row>
        <row r="8">
          <cell r="J8">
            <v>17.899999999999999</v>
          </cell>
        </row>
        <row r="9">
          <cell r="J9">
            <v>26</v>
          </cell>
        </row>
        <row r="10">
          <cell r="J10">
            <v>17.3</v>
          </cell>
        </row>
        <row r="11">
          <cell r="J11">
            <v>18.5</v>
          </cell>
        </row>
        <row r="12">
          <cell r="J12">
            <v>36</v>
          </cell>
        </row>
        <row r="13">
          <cell r="J13">
            <v>29.2</v>
          </cell>
        </row>
        <row r="14">
          <cell r="J14">
            <v>16.5</v>
          </cell>
        </row>
        <row r="15">
          <cell r="J15">
            <v>27.7</v>
          </cell>
        </row>
        <row r="16">
          <cell r="J16">
            <v>27.3</v>
          </cell>
        </row>
        <row r="17">
          <cell r="J17">
            <v>19</v>
          </cell>
        </row>
        <row r="18">
          <cell r="J18">
            <v>32.700000000000003</v>
          </cell>
        </row>
        <row r="19">
          <cell r="J19">
            <v>23.8</v>
          </cell>
        </row>
        <row r="20">
          <cell r="J20">
            <v>20.6</v>
          </cell>
        </row>
        <row r="21">
          <cell r="J21">
            <v>24.7</v>
          </cell>
        </row>
        <row r="22">
          <cell r="J22">
            <v>27.5</v>
          </cell>
        </row>
        <row r="23">
          <cell r="J23">
            <v>40.299999999999997</v>
          </cell>
        </row>
        <row r="24">
          <cell r="J24">
            <v>18.399999999999999</v>
          </cell>
        </row>
        <row r="25">
          <cell r="J25">
            <v>20.399999999999999</v>
          </cell>
        </row>
        <row r="26">
          <cell r="J26">
            <v>18.2</v>
          </cell>
        </row>
        <row r="27">
          <cell r="J27">
            <v>31.8</v>
          </cell>
        </row>
        <row r="28">
          <cell r="J28">
            <v>24.1</v>
          </cell>
        </row>
        <row r="29">
          <cell r="J29">
            <v>28.3</v>
          </cell>
        </row>
      </sheetData>
      <sheetData sheetId="34">
        <row r="2">
          <cell r="B2" t="str">
            <v>:</v>
          </cell>
          <cell r="J2">
            <v>157.1</v>
          </cell>
        </row>
        <row r="3">
          <cell r="J3">
            <v>82.3</v>
          </cell>
        </row>
        <row r="4">
          <cell r="J4">
            <v>32</v>
          </cell>
        </row>
        <row r="5">
          <cell r="J5">
            <v>48.1</v>
          </cell>
        </row>
        <row r="6">
          <cell r="N6">
            <v>144.90352633826882</v>
          </cell>
        </row>
        <row r="7">
          <cell r="J7">
            <v>111.7</v>
          </cell>
        </row>
        <row r="8">
          <cell r="J8">
            <v>67</v>
          </cell>
        </row>
        <row r="9">
          <cell r="J9">
            <v>25.8</v>
          </cell>
        </row>
        <row r="10">
          <cell r="N10">
            <v>132.69999999999999</v>
          </cell>
        </row>
        <row r="11">
          <cell r="J11">
            <v>435.6</v>
          </cell>
        </row>
        <row r="13">
          <cell r="J13">
            <v>252</v>
          </cell>
        </row>
        <row r="14">
          <cell r="J14">
            <v>129.5</v>
          </cell>
        </row>
        <row r="15">
          <cell r="J15">
            <v>23.3</v>
          </cell>
        </row>
        <row r="16">
          <cell r="J16">
            <v>37.6</v>
          </cell>
        </row>
        <row r="17">
          <cell r="N17">
            <v>9.64</v>
          </cell>
        </row>
        <row r="18">
          <cell r="J18">
            <v>28.5</v>
          </cell>
        </row>
        <row r="19">
          <cell r="N19">
            <v>143.91419305977459</v>
          </cell>
        </row>
        <row r="20">
          <cell r="J20">
            <v>504.7</v>
          </cell>
        </row>
        <row r="21">
          <cell r="J21">
            <v>507.4</v>
          </cell>
        </row>
        <row r="22">
          <cell r="J22">
            <v>91.8</v>
          </cell>
        </row>
        <row r="23">
          <cell r="J23">
            <v>146.69999999999999</v>
          </cell>
        </row>
        <row r="24">
          <cell r="N24">
            <v>144.01113543840199</v>
          </cell>
        </row>
        <row r="25">
          <cell r="J25">
            <v>23.8</v>
          </cell>
        </row>
        <row r="26">
          <cell r="J26">
            <v>71.2</v>
          </cell>
        </row>
        <row r="27">
          <cell r="N27">
            <v>144.12425003756678</v>
          </cell>
        </row>
        <row r="28">
          <cell r="J28">
            <v>315.3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RowHeight="12.75" x14ac:dyDescent="0.2"/>
  <cols>
    <col min="1" max="1" width="13.85546875" customWidth="1"/>
    <col min="3" max="5" width="9.140625" style="6"/>
    <col min="8" max="8" width="9.140625" style="6"/>
    <col min="10" max="10" width="9.140625" style="6"/>
    <col min="25" max="25" width="9" customWidth="1"/>
  </cols>
  <sheetData>
    <row r="1" spans="1:33" x14ac:dyDescent="0.2">
      <c r="B1" t="s">
        <v>0</v>
      </c>
      <c r="C1" s="6" t="s">
        <v>1</v>
      </c>
      <c r="D1" s="6" t="s">
        <v>2</v>
      </c>
      <c r="E1" s="6" t="s">
        <v>3</v>
      </c>
      <c r="F1" t="s">
        <v>4</v>
      </c>
      <c r="G1" t="s">
        <v>5</v>
      </c>
      <c r="H1" s="6" t="s">
        <v>6</v>
      </c>
      <c r="I1" t="s">
        <v>7</v>
      </c>
      <c r="J1" s="6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t="s">
        <v>24</v>
      </c>
      <c r="AA1" s="9" t="s">
        <v>25</v>
      </c>
      <c r="AB1" s="9" t="s">
        <v>26</v>
      </c>
    </row>
    <row r="2" spans="1:33" x14ac:dyDescent="0.2">
      <c r="B2" t="s">
        <v>94</v>
      </c>
      <c r="C2" s="6" t="s">
        <v>93</v>
      </c>
      <c r="D2" s="6" t="s">
        <v>95</v>
      </c>
      <c r="E2" s="6" t="s">
        <v>96</v>
      </c>
      <c r="F2" t="s">
        <v>133</v>
      </c>
      <c r="G2" t="s">
        <v>134</v>
      </c>
      <c r="H2" s="6" t="s">
        <v>97</v>
      </c>
      <c r="I2" t="s">
        <v>98</v>
      </c>
      <c r="J2" s="6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s="9" t="s">
        <v>107</v>
      </c>
      <c r="R2" s="9" t="s">
        <v>109</v>
      </c>
      <c r="S2" s="9" t="s">
        <v>110</v>
      </c>
      <c r="T2" s="9" t="s">
        <v>111</v>
      </c>
      <c r="U2" s="9" t="s">
        <v>135</v>
      </c>
      <c r="V2" s="9" t="s">
        <v>136</v>
      </c>
      <c r="W2" s="9" t="s">
        <v>137</v>
      </c>
      <c r="X2" s="9" t="s">
        <v>117</v>
      </c>
      <c r="Y2" s="9" t="s">
        <v>120</v>
      </c>
      <c r="Z2" t="s">
        <v>119</v>
      </c>
      <c r="AA2" s="9" t="s">
        <v>138</v>
      </c>
      <c r="AB2" s="9" t="s">
        <v>118</v>
      </c>
    </row>
    <row r="3" spans="1:33" x14ac:dyDescent="0.2">
      <c r="A3" t="s">
        <v>84</v>
      </c>
      <c r="B3">
        <f>[1]x1!$J2</f>
        <v>15</v>
      </c>
      <c r="F3">
        <f>[1]x5!$J2</f>
        <v>128.6</v>
      </c>
      <c r="G3">
        <f>[1]x6!$J2</f>
        <v>375</v>
      </c>
      <c r="I3">
        <f>[1]x8!$J2</f>
        <v>65.8</v>
      </c>
      <c r="J3" s="6">
        <f>[1]x9!$J2</f>
        <v>82.7</v>
      </c>
      <c r="K3">
        <f>[1]x10!$J2</f>
        <v>1.7</v>
      </c>
      <c r="L3">
        <f>[1]x11!$J2</f>
        <v>3.6</v>
      </c>
      <c r="M3">
        <f>[1]x12!$J2</f>
        <v>17.5</v>
      </c>
      <c r="N3">
        <f>[1]x13!$J2</f>
        <v>20.6</v>
      </c>
      <c r="O3">
        <f>[1]x14!$J2</f>
        <v>2</v>
      </c>
      <c r="P3">
        <f>[1]x15!$J2</f>
        <v>565</v>
      </c>
      <c r="Q3">
        <f>[1]x16!$J2</f>
        <v>33</v>
      </c>
      <c r="R3">
        <f>[1]x17!$J2</f>
        <v>27</v>
      </c>
      <c r="S3">
        <f>[1]x18!$J2</f>
        <v>19.350000000000001</v>
      </c>
      <c r="T3" s="4">
        <f>[1]x19!$F2</f>
        <v>4461</v>
      </c>
      <c r="V3" s="4">
        <f>[1]x21!$J2</f>
        <v>2.39</v>
      </c>
      <c r="W3">
        <f>[1]x22!$F2</f>
        <v>103</v>
      </c>
      <c r="Y3">
        <f>[1]x24!$J2</f>
        <v>0.14000000000000001</v>
      </c>
      <c r="Z3">
        <f>[1]x25!$J2</f>
        <v>10.3</v>
      </c>
      <c r="AA3">
        <f>[1]x26!$J2</f>
        <v>19.2</v>
      </c>
      <c r="AB3">
        <f>[1]x27!$J2</f>
        <v>157.1</v>
      </c>
      <c r="AF3" t="s">
        <v>0</v>
      </c>
      <c r="AG3" t="s">
        <v>94</v>
      </c>
    </row>
    <row r="4" spans="1:33" x14ac:dyDescent="0.2">
      <c r="A4" t="s">
        <v>65</v>
      </c>
      <c r="B4">
        <f>[1]x1!$J3</f>
        <v>13</v>
      </c>
      <c r="F4">
        <f>[1]x5!$J3</f>
        <v>126.4</v>
      </c>
      <c r="G4">
        <f>[1]x6!$N3</f>
        <v>231.76190476190476</v>
      </c>
      <c r="I4">
        <f>[1]x8!$J3</f>
        <v>80</v>
      </c>
      <c r="J4" s="6">
        <f>[1]x9!$J3</f>
        <v>86.1</v>
      </c>
      <c r="K4">
        <f>[1]x10!$J3</f>
        <v>3.8</v>
      </c>
      <c r="L4">
        <f>[1]x11!$J3</f>
        <v>3.1</v>
      </c>
      <c r="M4">
        <f>[1]x12!$J3</f>
        <v>18.100000000000001</v>
      </c>
      <c r="N4">
        <f>[1]x13!$J3</f>
        <v>13.1</v>
      </c>
      <c r="O4">
        <f>[1]x14!$J3</f>
        <v>5</v>
      </c>
      <c r="P4">
        <f>[1]x15!$J3</f>
        <v>426</v>
      </c>
      <c r="Q4">
        <f>[1]x16!$J3</f>
        <v>8</v>
      </c>
      <c r="R4">
        <f>[1]x17!$J3</f>
        <v>11.2</v>
      </c>
      <c r="S4">
        <f>[1]x18!$J3</f>
        <v>5</v>
      </c>
      <c r="T4" s="4">
        <f>[1]x19!$F3</f>
        <v>6362</v>
      </c>
      <c r="V4" s="4">
        <f>[1]x21!$J3</f>
        <v>2.08</v>
      </c>
      <c r="W4">
        <f>[1]x22!$F3</f>
        <v>90</v>
      </c>
      <c r="Y4">
        <f>[1]x24!$J3</f>
        <v>0.21</v>
      </c>
      <c r="Z4">
        <f>[1]x25!$J3</f>
        <v>23.2</v>
      </c>
      <c r="AA4">
        <f>[1]x26!$J3</f>
        <v>21.2</v>
      </c>
      <c r="AB4">
        <f>[1]x27!$J3</f>
        <v>82.3</v>
      </c>
      <c r="AF4" t="s">
        <v>1</v>
      </c>
      <c r="AG4" t="s">
        <v>93</v>
      </c>
    </row>
    <row r="5" spans="1:33" x14ac:dyDescent="0.2">
      <c r="A5" t="s">
        <v>66</v>
      </c>
      <c r="B5">
        <f>[1]x1!$J4</f>
        <v>34</v>
      </c>
      <c r="F5">
        <f>[1]x5!$J4</f>
        <v>121.4</v>
      </c>
      <c r="G5">
        <f>[1]x6!$J4</f>
        <v>27</v>
      </c>
      <c r="I5">
        <f>[1]x8!$J4</f>
        <v>34.5</v>
      </c>
      <c r="J5" s="6">
        <f>[1]x9!$J4</f>
        <v>110</v>
      </c>
      <c r="K5">
        <f>[1]x10!$J4</f>
        <v>26.2</v>
      </c>
      <c r="L5">
        <f>[1]x11!$J4</f>
        <v>6.4</v>
      </c>
      <c r="M5">
        <f>[1]x12!$J4</f>
        <v>11.7</v>
      </c>
      <c r="N5">
        <f>[1]x13!$J4</f>
        <v>18.8</v>
      </c>
      <c r="O5">
        <f>[1]x14!$J4</f>
        <v>-6</v>
      </c>
      <c r="P5">
        <f>[1]x15!$J4</f>
        <v>442</v>
      </c>
      <c r="Q5">
        <f>[1]x16!$J4</f>
        <v>18</v>
      </c>
      <c r="R5">
        <f>[1]x17!$J4</f>
        <v>37.700000000000003</v>
      </c>
      <c r="S5">
        <f>[1]x18!$J4</f>
        <v>0.96</v>
      </c>
      <c r="T5" s="4">
        <f>[1]x19!$F4</f>
        <v>1013</v>
      </c>
      <c r="V5" s="4">
        <f>[1]x21!$J4</f>
        <v>2.73</v>
      </c>
      <c r="W5">
        <f>[1]x22!$F4</f>
        <v>31</v>
      </c>
      <c r="Y5">
        <f>[1]x24!$J4</f>
        <v>0.2</v>
      </c>
      <c r="Z5">
        <f>[1]x25!$J4</f>
        <v>23.8</v>
      </c>
      <c r="AA5">
        <f>[1]x26!$J4</f>
        <v>40.1</v>
      </c>
      <c r="AB5">
        <f>[1]x27!$J4</f>
        <v>32</v>
      </c>
      <c r="AF5" t="s">
        <v>2</v>
      </c>
      <c r="AG5" t="s">
        <v>95</v>
      </c>
    </row>
    <row r="6" spans="1:33" x14ac:dyDescent="0.2">
      <c r="A6" t="s">
        <v>75</v>
      </c>
      <c r="B6">
        <f>[1]x1!$J5</f>
        <v>37</v>
      </c>
      <c r="F6">
        <f>[1]x5!$J5</f>
        <v>107.8</v>
      </c>
      <c r="G6">
        <f>[1]x6!$J5</f>
        <v>544</v>
      </c>
      <c r="I6">
        <f>[1]x8!$J5</f>
        <v>43.8</v>
      </c>
      <c r="J6" s="6">
        <f>[1]x9!$J5</f>
        <v>92.2</v>
      </c>
      <c r="K6">
        <f>[1]x10!$J5</f>
        <v>3.3</v>
      </c>
      <c r="L6">
        <f>[1]x11!$J5</f>
        <v>6.1</v>
      </c>
      <c r="M6">
        <f>[1]x12!$J5</f>
        <v>8.9</v>
      </c>
      <c r="N6">
        <f>[1]x13!$J5</f>
        <v>9.1</v>
      </c>
      <c r="O6">
        <f>[1]x14!$J5</f>
        <v>6</v>
      </c>
      <c r="P6">
        <f>[1]x15!$J5</f>
        <v>387</v>
      </c>
      <c r="Q6">
        <f>[1]x16!$J5</f>
        <v>27.8</v>
      </c>
      <c r="R6">
        <f>[1]x17!$J5</f>
        <v>33.200000000000003</v>
      </c>
      <c r="S6">
        <f>[1]x18!$J5</f>
        <v>4.03</v>
      </c>
      <c r="T6" s="4">
        <f>[1]x19!$F5</f>
        <v>3012</v>
      </c>
      <c r="V6" s="4">
        <f>[1]x21!$J5</f>
        <v>3.18</v>
      </c>
      <c r="W6">
        <f>[1]x22!$F5</f>
        <v>91</v>
      </c>
      <c r="Y6">
        <f>[1]x24!$J5</f>
        <v>0.2</v>
      </c>
      <c r="Z6">
        <f>[1]x25!$J5</f>
        <v>44.9</v>
      </c>
      <c r="AA6">
        <f>[1]x26!$J5</f>
        <v>29.3</v>
      </c>
      <c r="AB6">
        <f>[1]x27!$J5</f>
        <v>48.1</v>
      </c>
      <c r="AF6" t="s">
        <v>3</v>
      </c>
      <c r="AG6" t="s">
        <v>96</v>
      </c>
    </row>
    <row r="7" spans="1:33" x14ac:dyDescent="0.2">
      <c r="A7" t="s">
        <v>77</v>
      </c>
      <c r="B7">
        <f>[1]x1!$J6</f>
        <v>29</v>
      </c>
      <c r="F7">
        <f>[1]x5!$J6</f>
        <v>172.1</v>
      </c>
      <c r="G7">
        <f>[1]x6!$J6</f>
        <v>177</v>
      </c>
      <c r="I7">
        <f>[1]x8!$J6</f>
        <v>93.2</v>
      </c>
      <c r="J7" s="6">
        <f>[1]x9!$J6</f>
        <v>101.5</v>
      </c>
      <c r="K7">
        <f>[1]x10!$J6</f>
        <v>19.899999999999999</v>
      </c>
      <c r="L7">
        <f>[1]x11!$J6</f>
        <v>2</v>
      </c>
      <c r="M7">
        <f>[1]x12!$J6</f>
        <v>19.2</v>
      </c>
      <c r="N7">
        <f>[1]x13!$J6</f>
        <v>14</v>
      </c>
      <c r="O7">
        <f>[1]x14!$J6</f>
        <v>32</v>
      </c>
      <c r="P7">
        <f>[1]x15!$J6</f>
        <v>614</v>
      </c>
      <c r="Q7">
        <f>[1]x16!$J6</f>
        <v>8.9</v>
      </c>
      <c r="R7">
        <f>[1]x17!$J6</f>
        <v>248.8</v>
      </c>
      <c r="S7">
        <f>[1]x18!$J6</f>
        <v>3.63</v>
      </c>
      <c r="T7" s="4">
        <f>[1]x19!$F6</f>
        <v>4265</v>
      </c>
      <c r="V7" s="4">
        <f>[1]x21!$J6</f>
        <v>3.05</v>
      </c>
      <c r="W7">
        <f>[1]x22!$F6</f>
        <v>44</v>
      </c>
      <c r="Y7">
        <f>[1]x24!$J6</f>
        <v>7.0000000000000007E-2</v>
      </c>
      <c r="Z7">
        <f>[1]x25!$J6</f>
        <v>36</v>
      </c>
      <c r="AA7">
        <f>[1]x26!$J6</f>
        <v>27.4</v>
      </c>
      <c r="AB7" s="5">
        <f>[1]x27!$N$6</f>
        <v>144.90352633826882</v>
      </c>
      <c r="AF7" t="s">
        <v>4</v>
      </c>
      <c r="AG7" t="s">
        <v>127</v>
      </c>
    </row>
    <row r="8" spans="1:33" x14ac:dyDescent="0.2">
      <c r="A8" t="s">
        <v>67</v>
      </c>
      <c r="B8">
        <f>[1]x1!$J7</f>
        <v>14</v>
      </c>
      <c r="F8">
        <f>[1]x5!$J7</f>
        <v>158.19999999999999</v>
      </c>
      <c r="G8">
        <f>[1]x6!$J7</f>
        <v>9</v>
      </c>
      <c r="I8">
        <f>[1]x8!$J7</f>
        <v>30.3</v>
      </c>
      <c r="J8" s="6">
        <f>[1]x9!$J7</f>
        <v>78.599999999999994</v>
      </c>
      <c r="K8">
        <f>[1]x10!$J7</f>
        <v>12</v>
      </c>
      <c r="L8">
        <f>[1]x11!$J7</f>
        <v>3.3</v>
      </c>
      <c r="M8">
        <f>[1]x12!$J7</f>
        <v>13.7</v>
      </c>
      <c r="N8">
        <f>[1]x13!$J7</f>
        <v>15.2</v>
      </c>
      <c r="O8">
        <f>[1]x14!$J7</f>
        <v>-4</v>
      </c>
      <c r="P8">
        <f>[1]x15!$J7</f>
        <v>310</v>
      </c>
      <c r="Q8">
        <f>[1]x16!$J7</f>
        <v>15</v>
      </c>
      <c r="R8">
        <f>[1]x17!$J7</f>
        <v>8</v>
      </c>
      <c r="S8">
        <f>[1]x18!$J7</f>
        <v>13.44</v>
      </c>
      <c r="T8" s="4">
        <f>[1]x19!$F7</f>
        <v>6709</v>
      </c>
      <c r="V8" s="4">
        <f>[1]x21!$J7</f>
        <v>2.09</v>
      </c>
      <c r="W8">
        <f>[1]x22!$F7</f>
        <v>84</v>
      </c>
      <c r="Y8">
        <f>[1]x24!$J7</f>
        <v>0.36</v>
      </c>
      <c r="Z8">
        <f>[1]x25!$J7</f>
        <v>15.9</v>
      </c>
      <c r="AA8">
        <f>[1]x26!$J7</f>
        <v>14.8</v>
      </c>
      <c r="AB8">
        <f>[1]x27!$J7</f>
        <v>111.7</v>
      </c>
      <c r="AF8" t="s">
        <v>5</v>
      </c>
      <c r="AG8" t="s">
        <v>128</v>
      </c>
    </row>
    <row r="9" spans="1:33" x14ac:dyDescent="0.2">
      <c r="A9" t="s">
        <v>68</v>
      </c>
      <c r="B9">
        <f>[1]x1!$J8</f>
        <v>8</v>
      </c>
      <c r="F9">
        <f>[1]x5!$J8</f>
        <v>124.2</v>
      </c>
      <c r="G9">
        <f>[1]x6!$N8</f>
        <v>231.76190476190476</v>
      </c>
      <c r="I9">
        <f>[1]x8!$J8</f>
        <v>12.4</v>
      </c>
      <c r="J9" s="6">
        <f>[1]x9!$J8</f>
        <v>80.7</v>
      </c>
      <c r="K9">
        <f>[1]x10!$J8</f>
        <v>2</v>
      </c>
      <c r="L9">
        <f>[1]x11!$J8</f>
        <v>5.0999999999999996</v>
      </c>
      <c r="M9">
        <f>[1]x12!$J8</f>
        <v>16.399999999999999</v>
      </c>
      <c r="N9">
        <f>[1]x13!$J8</f>
        <v>21.9</v>
      </c>
      <c r="O9">
        <f>[1]x14!$J8</f>
        <v>7</v>
      </c>
      <c r="P9">
        <f>[1]x15!$J8</f>
        <v>789</v>
      </c>
      <c r="Q9">
        <f>[1]x16!$J8</f>
        <v>29.6</v>
      </c>
      <c r="R9">
        <f>[1]x17!$J8</f>
        <v>4.5</v>
      </c>
      <c r="S9">
        <f>[1]x18!$J8</f>
        <v>6.25</v>
      </c>
      <c r="T9" s="4">
        <f>[1]x19!$F8</f>
        <v>10453</v>
      </c>
      <c r="V9" s="4">
        <f>[1]x21!$J8</f>
        <v>4</v>
      </c>
      <c r="W9">
        <f>[1]x22!$F8</f>
        <v>131</v>
      </c>
      <c r="Y9">
        <f>[1]x24!$J8</f>
        <v>7.0000000000000007E-2</v>
      </c>
      <c r="Z9">
        <f>[1]x25!$J8</f>
        <v>12.6</v>
      </c>
      <c r="AA9">
        <f>[1]x26!$J8</f>
        <v>17.899999999999999</v>
      </c>
      <c r="AB9">
        <f>[1]x27!$J8</f>
        <v>67</v>
      </c>
      <c r="AF9" t="s">
        <v>6</v>
      </c>
      <c r="AG9" t="s">
        <v>97</v>
      </c>
    </row>
    <row r="10" spans="1:33" x14ac:dyDescent="0.2">
      <c r="A10" t="s">
        <v>70</v>
      </c>
      <c r="B10">
        <f>[1]x1!$J9</f>
        <v>18</v>
      </c>
      <c r="F10">
        <f>[1]x5!$J9</f>
        <v>99.8</v>
      </c>
      <c r="G10">
        <f>[1]x6!$J9</f>
        <v>216</v>
      </c>
      <c r="I10">
        <f>[1]x8!$J9</f>
        <v>9.1999999999999993</v>
      </c>
      <c r="J10" s="6">
        <f>[1]x9!$J9</f>
        <v>95.9</v>
      </c>
      <c r="K10">
        <f>[1]x10!$J9</f>
        <v>31.1</v>
      </c>
      <c r="L10">
        <f>[1]x11!$J9</f>
        <v>10</v>
      </c>
      <c r="M10">
        <f>[1]x12!$J9</f>
        <v>10.5</v>
      </c>
      <c r="N10">
        <f>[1]x13!$J9</f>
        <v>28.3</v>
      </c>
      <c r="O10">
        <f>[1]x14!$J9</f>
        <v>-7</v>
      </c>
      <c r="P10">
        <f>[1]x15!$J9</f>
        <v>357</v>
      </c>
      <c r="Q10">
        <f>[1]x16!$J9</f>
        <v>26.3</v>
      </c>
      <c r="R10">
        <f>[1]x17!$J9</f>
        <v>12.1</v>
      </c>
      <c r="S10">
        <f>[1]x18!$J9</f>
        <v>15.96</v>
      </c>
      <c r="T10" s="4">
        <f>[1]x19!$F9</f>
        <v>2322</v>
      </c>
      <c r="V10" s="4">
        <f>[1]x21!$J9</f>
        <v>2.7</v>
      </c>
      <c r="W10">
        <f>[1]x22!$F9</f>
        <v>58</v>
      </c>
      <c r="Y10">
        <f>[1]x24!$J9</f>
        <v>0.16</v>
      </c>
      <c r="Z10">
        <f>[1]x25!$J9</f>
        <v>15</v>
      </c>
      <c r="AA10">
        <f>[1]x26!$J9</f>
        <v>26</v>
      </c>
      <c r="AB10">
        <f>[1]x27!$J9</f>
        <v>25.8</v>
      </c>
      <c r="AF10" t="s">
        <v>7</v>
      </c>
      <c r="AG10" t="s">
        <v>98</v>
      </c>
    </row>
    <row r="11" spans="1:33" x14ac:dyDescent="0.2">
      <c r="A11" t="s">
        <v>90</v>
      </c>
      <c r="B11">
        <f>[1]x1!$J10</f>
        <v>14</v>
      </c>
      <c r="F11">
        <f>[1]x5!$J10</f>
        <v>121.6</v>
      </c>
      <c r="G11">
        <f>[1]x6!$N10</f>
        <v>231.76190476190476</v>
      </c>
      <c r="I11">
        <f>[1]x8!$J10</f>
        <v>48.9</v>
      </c>
      <c r="J11" s="6">
        <f>[1]x9!$J10</f>
        <v>77.099999999999994</v>
      </c>
      <c r="K11">
        <f>[1]x10!$J10</f>
        <v>7.9</v>
      </c>
      <c r="L11">
        <f>[1]x11!$J10</f>
        <v>6.3</v>
      </c>
      <c r="M11">
        <f>[1]x12!$J10</f>
        <v>13</v>
      </c>
      <c r="N11">
        <f>[1]x13!$J10</f>
        <v>31</v>
      </c>
      <c r="O11">
        <f>[1]x14!$J10</f>
        <v>4</v>
      </c>
      <c r="P11">
        <f>[1]x15!$J10</f>
        <v>482</v>
      </c>
      <c r="Q11">
        <f>[1]x16!$J10</f>
        <v>38.700000000000003</v>
      </c>
      <c r="R11">
        <f>[1]x17!$J10</f>
        <v>68</v>
      </c>
      <c r="S11">
        <f>[1]x18!$J10</f>
        <v>9.2899999999999991</v>
      </c>
      <c r="T11" s="4">
        <f>[1]x19!$F10</f>
        <v>1411</v>
      </c>
      <c r="V11" s="4">
        <f>[1]x21!$J10</f>
        <v>2.9</v>
      </c>
      <c r="W11">
        <f>[1]x22!$F10</f>
        <v>129</v>
      </c>
      <c r="Y11">
        <f>[1]x24!$J10</f>
        <v>0.27</v>
      </c>
      <c r="Z11">
        <f>[1]x25!$J10</f>
        <v>20.5</v>
      </c>
      <c r="AA11">
        <f>[1]x26!$J10</f>
        <v>17.3</v>
      </c>
      <c r="AB11" s="5">
        <f>[1]x27!$N10</f>
        <v>132.69999999999999</v>
      </c>
      <c r="AF11" t="s">
        <v>8</v>
      </c>
      <c r="AG11" t="s">
        <v>99</v>
      </c>
    </row>
    <row r="12" spans="1:33" x14ac:dyDescent="0.2">
      <c r="A12" t="s">
        <v>74</v>
      </c>
      <c r="B12">
        <f>[1]x1!$J11</f>
        <v>13</v>
      </c>
      <c r="F12">
        <f>[1]x5!$J11</f>
        <v>134.1</v>
      </c>
      <c r="G12">
        <f>[1]x6!$J11</f>
        <v>1109</v>
      </c>
      <c r="I12">
        <f>[1]x8!$J11</f>
        <v>45.9</v>
      </c>
      <c r="J12" s="6">
        <f>[1]x9!$J11</f>
        <v>82.8</v>
      </c>
      <c r="K12">
        <f>[1]x10!$J11</f>
        <v>2.4</v>
      </c>
      <c r="L12">
        <f>[1]x11!$J11</f>
        <v>4</v>
      </c>
      <c r="M12">
        <f>[1]x12!$J11</f>
        <v>16.899999999999999</v>
      </c>
      <c r="N12">
        <f>[1]x13!$J11</f>
        <v>11.8</v>
      </c>
      <c r="O12">
        <f>[1]x14!$J11</f>
        <v>1</v>
      </c>
      <c r="P12">
        <f>[1]x15!$J11</f>
        <v>519</v>
      </c>
      <c r="Q12">
        <f>[1]x16!$J11</f>
        <v>14.7</v>
      </c>
      <c r="R12">
        <f>[1]x17!$J11</f>
        <v>140.5</v>
      </c>
      <c r="S12">
        <f>[1]x18!$J11</f>
        <v>3.87</v>
      </c>
      <c r="T12" s="4">
        <f>[1]x19!$F11</f>
        <v>2241</v>
      </c>
      <c r="V12" s="4">
        <f>[1]x21!$J11</f>
        <v>2.0299999999999998</v>
      </c>
      <c r="W12">
        <f>[1]x22!$F11</f>
        <v>112</v>
      </c>
      <c r="Y12">
        <f>[1]x24!$J11</f>
        <v>0.28999999999999998</v>
      </c>
      <c r="Z12">
        <f>[1]x25!$J11</f>
        <v>24.2</v>
      </c>
      <c r="AA12">
        <f>[1]x26!$J11</f>
        <v>18.5</v>
      </c>
      <c r="AB12">
        <f>[1]x27!$J11</f>
        <v>435.6</v>
      </c>
      <c r="AF12" t="s">
        <v>9</v>
      </c>
      <c r="AG12" t="s">
        <v>100</v>
      </c>
    </row>
    <row r="13" spans="1:33" x14ac:dyDescent="0.2">
      <c r="A13" t="s">
        <v>72</v>
      </c>
      <c r="B13">
        <f>[1]x1!$J12</f>
        <v>27</v>
      </c>
      <c r="F13">
        <f>[1]x5!$J12</f>
        <v>108</v>
      </c>
      <c r="G13">
        <f>[1]x6!$J12</f>
        <v>277</v>
      </c>
      <c r="I13">
        <f>[1]x8!$J12</f>
        <v>66.2</v>
      </c>
      <c r="J13" s="6">
        <f>[1]x9!$J12</f>
        <v>89.3</v>
      </c>
      <c r="K13">
        <f>[1]x10!$J12</f>
        <v>11.3</v>
      </c>
      <c r="L13">
        <f>[1]x11!$J12</f>
        <v>5.8</v>
      </c>
      <c r="M13">
        <f>[1]x12!$J12</f>
        <v>19.7</v>
      </c>
      <c r="N13">
        <f>[1]x13!$J12</f>
        <v>12.7</v>
      </c>
      <c r="O13">
        <f>[1]x14!$J12</f>
        <v>0</v>
      </c>
      <c r="P13">
        <f>[1]x15!$J12</f>
        <v>488</v>
      </c>
      <c r="Q13">
        <f>[1]x16!$J12</f>
        <v>15.3</v>
      </c>
      <c r="R13">
        <f>[1]x17!$J12</f>
        <v>11.5</v>
      </c>
      <c r="S13">
        <f>[1]x18!$J12</f>
        <v>6.72</v>
      </c>
      <c r="T13" s="4">
        <f>[1]x19!$F12</f>
        <v>6033</v>
      </c>
      <c r="V13" s="4">
        <f>[1]x21!$J12</f>
        <v>3.71</v>
      </c>
      <c r="W13">
        <f>[1]x22!$F12</f>
        <v>65</v>
      </c>
      <c r="Y13">
        <f>[1]x24!$J12</f>
        <v>0.23</v>
      </c>
      <c r="Z13">
        <f>[1]x25!$J12</f>
        <v>52.4</v>
      </c>
      <c r="AA13">
        <f>[1]x26!$J12</f>
        <v>36</v>
      </c>
      <c r="AB13" s="5">
        <f>[1]x27!$N$10</f>
        <v>132.69999999999999</v>
      </c>
      <c r="AF13" t="s">
        <v>10</v>
      </c>
      <c r="AG13" t="s">
        <v>101</v>
      </c>
    </row>
    <row r="14" spans="1:33" x14ac:dyDescent="0.2">
      <c r="A14" t="s">
        <v>73</v>
      </c>
      <c r="B14">
        <f>[1]x1!$J13</f>
        <v>27</v>
      </c>
      <c r="F14">
        <f>[1]x5!$J13</f>
        <v>210.3</v>
      </c>
      <c r="G14">
        <f>[1]x6!$J13</f>
        <v>60</v>
      </c>
      <c r="I14">
        <f>[1]x8!$J13</f>
        <v>72.900000000000006</v>
      </c>
      <c r="J14" s="6">
        <f>[1]x9!$J13</f>
        <v>87.3</v>
      </c>
      <c r="K14">
        <f>[1]x10!$J13</f>
        <v>5.5</v>
      </c>
      <c r="L14">
        <f>[1]x11!$J13</f>
        <v>3.6</v>
      </c>
      <c r="M14">
        <f>[1]x12!$J13</f>
        <v>15.9</v>
      </c>
      <c r="N14">
        <f>[1]x13!$J13</f>
        <v>8.4</v>
      </c>
      <c r="O14">
        <f>[1]x14!$J13</f>
        <v>1</v>
      </c>
      <c r="P14">
        <f>[1]x15!$J13</f>
        <v>448</v>
      </c>
      <c r="Q14">
        <f>[1]x16!$J13</f>
        <v>16.100000000000001</v>
      </c>
      <c r="R14">
        <f>[1]x17!$J13</f>
        <v>128.4</v>
      </c>
      <c r="S14">
        <f>[1]x18!$J13</f>
        <v>7.26</v>
      </c>
      <c r="T14" s="4">
        <f>[1]x19!$F13</f>
        <v>788</v>
      </c>
      <c r="V14" s="4">
        <f>[1]x21!$J13</f>
        <v>1.87</v>
      </c>
      <c r="W14">
        <f>[1]x22!$F13</f>
        <v>111</v>
      </c>
      <c r="Y14">
        <f>[1]x24!$J13</f>
        <v>0.23</v>
      </c>
      <c r="Z14">
        <f>[1]x25!$J13</f>
        <v>53.2</v>
      </c>
      <c r="AA14">
        <f>[1]x26!$J13</f>
        <v>29.2</v>
      </c>
      <c r="AB14">
        <f>[1]x27!$J13</f>
        <v>252</v>
      </c>
      <c r="AF14" t="s">
        <v>11</v>
      </c>
      <c r="AG14" t="s">
        <v>102</v>
      </c>
    </row>
    <row r="15" spans="1:33" x14ac:dyDescent="0.2">
      <c r="A15" t="s">
        <v>83</v>
      </c>
      <c r="B15">
        <f>[1]x1!$J14</f>
        <v>13</v>
      </c>
      <c r="F15">
        <f>[1]x5!$J14</f>
        <v>133.30000000000001</v>
      </c>
      <c r="G15">
        <f>[1]x6!$J14</f>
        <v>2</v>
      </c>
      <c r="I15">
        <f>[1]x8!$J14</f>
        <v>32.700000000000003</v>
      </c>
      <c r="J15" s="6">
        <f>[1]x9!$J14</f>
        <v>93.7</v>
      </c>
      <c r="K15">
        <f>[1]x10!$J14</f>
        <v>1.7</v>
      </c>
      <c r="L15">
        <f>[1]x11!$J14</f>
        <v>1.6</v>
      </c>
      <c r="M15">
        <f>[1]x12!$J14</f>
        <v>25</v>
      </c>
      <c r="N15">
        <f>[1]x13!$J14</f>
        <v>10.3</v>
      </c>
      <c r="O15">
        <f>[1]x14!$J14</f>
        <v>1</v>
      </c>
      <c r="P15">
        <f>[1]x15!$J14</f>
        <v>527</v>
      </c>
      <c r="Q15">
        <f>[1]x16!$J14</f>
        <v>5.5</v>
      </c>
      <c r="R15">
        <f>[1]x17!$J14</f>
        <v>0.4</v>
      </c>
      <c r="S15">
        <f>[1]x18!$J14</f>
        <v>2.67</v>
      </c>
      <c r="T15" s="4">
        <f>[1]x19!$F14</f>
        <v>3315</v>
      </c>
      <c r="V15" s="4">
        <f>[1]x21!$J14</f>
        <v>3.36</v>
      </c>
      <c r="W15">
        <f>[1]x22!$F14</f>
        <v>98</v>
      </c>
      <c r="Y15">
        <f>[1]x24!$J14</f>
        <v>0.24</v>
      </c>
      <c r="Z15">
        <f>[1]x25!$J14</f>
        <v>12.7</v>
      </c>
      <c r="AA15">
        <f>[1]x26!$J14</f>
        <v>16.5</v>
      </c>
      <c r="AB15">
        <f>[1]x27!$J14</f>
        <v>129.5</v>
      </c>
      <c r="AF15" t="s">
        <v>12</v>
      </c>
      <c r="AG15" t="s">
        <v>103</v>
      </c>
    </row>
    <row r="16" spans="1:33" x14ac:dyDescent="0.2">
      <c r="A16" t="s">
        <v>71</v>
      </c>
      <c r="B16">
        <f>[1]x1!$J15</f>
        <v>13</v>
      </c>
      <c r="F16">
        <f>[1]x5!$J15</f>
        <v>204</v>
      </c>
      <c r="G16">
        <f>[1]x6!$J15</f>
        <v>66</v>
      </c>
      <c r="I16">
        <f>[1]x8!$J15</f>
        <v>85.3</v>
      </c>
      <c r="J16" s="6">
        <f>[1]x9!$J15</f>
        <v>87.6</v>
      </c>
      <c r="K16">
        <f>[1]x10!$J15</f>
        <v>4.2</v>
      </c>
      <c r="L16">
        <f>[1]x11!$J15</f>
        <v>5.2</v>
      </c>
      <c r="M16">
        <f>[1]x12!$J15</f>
        <v>9.1</v>
      </c>
      <c r="N16">
        <f>[1]x13!$J15</f>
        <v>20.8</v>
      </c>
      <c r="O16">
        <f>[1]x14!$J15</f>
        <v>4</v>
      </c>
      <c r="P16">
        <f>[1]x15!$J15</f>
        <v>562</v>
      </c>
      <c r="Q16">
        <f>[1]x16!$J15</f>
        <v>8.6999999999999993</v>
      </c>
      <c r="R16">
        <f>[1]x17!$J15</f>
        <v>14.3</v>
      </c>
      <c r="S16">
        <f>[1]x18!$J15</f>
        <v>1.1599999999999999</v>
      </c>
      <c r="T16" s="4">
        <f>[1]x19!$F15</f>
        <v>1714</v>
      </c>
      <c r="V16" s="4">
        <f>[1]x21!$J15</f>
        <v>2.38</v>
      </c>
      <c r="W16">
        <f>[1]x22!$F15</f>
        <v>98</v>
      </c>
      <c r="Y16">
        <f>[1]x24!$J15</f>
        <v>7.0000000000000007E-2</v>
      </c>
      <c r="Z16">
        <f>[1]x25!$J15</f>
        <v>23.4</v>
      </c>
      <c r="AA16">
        <f>[1]x26!$J15</f>
        <v>27.7</v>
      </c>
      <c r="AB16">
        <f>[1]x27!$J15</f>
        <v>23.3</v>
      </c>
      <c r="AF16" t="s">
        <v>13</v>
      </c>
      <c r="AG16" t="s">
        <v>104</v>
      </c>
    </row>
    <row r="17" spans="1:33" x14ac:dyDescent="0.2">
      <c r="A17" t="s">
        <v>79</v>
      </c>
      <c r="B17">
        <f>[1]x1!$J16</f>
        <v>12</v>
      </c>
      <c r="F17">
        <f>[1]x5!$J16</f>
        <v>121</v>
      </c>
      <c r="G17">
        <f>[1]x6!$J16</f>
        <v>119</v>
      </c>
      <c r="I17">
        <f>[1]x8!$J16</f>
        <v>78</v>
      </c>
      <c r="J17" s="6">
        <f>[1]x9!$J16</f>
        <v>107.8</v>
      </c>
      <c r="K17">
        <f>[1]x10!$J16</f>
        <v>5.8</v>
      </c>
      <c r="L17">
        <f>[1]x11!$J16</f>
        <v>8.6</v>
      </c>
      <c r="M17">
        <f>[1]x12!$J16</f>
        <v>14.4</v>
      </c>
      <c r="N17">
        <f>[1]x13!$J16</f>
        <v>14.8</v>
      </c>
      <c r="O17">
        <f>[1]x14!$J16</f>
        <v>1</v>
      </c>
      <c r="P17">
        <f>[1]x15!$J16</f>
        <v>433</v>
      </c>
      <c r="Q17">
        <f>[1]x16!$J16</f>
        <v>23.6</v>
      </c>
      <c r="R17">
        <f>[1]x17!$J16</f>
        <v>11.8</v>
      </c>
      <c r="S17">
        <f>[1]x18!$J16</f>
        <v>5.57</v>
      </c>
      <c r="T17" s="4">
        <f>[1]x19!$F16</f>
        <v>1183</v>
      </c>
      <c r="V17" s="4">
        <f>[1]x21!$J16</f>
        <v>1.73</v>
      </c>
      <c r="W17">
        <f>[1]x22!$F16</f>
        <v>66</v>
      </c>
      <c r="Y17">
        <f>[1]x24!$J16</f>
        <v>0.18</v>
      </c>
      <c r="Z17">
        <f>[1]x25!$J16</f>
        <v>19.3</v>
      </c>
      <c r="AA17">
        <f>[1]x26!$J16</f>
        <v>27.3</v>
      </c>
      <c r="AB17">
        <f>[1]x27!$J16</f>
        <v>37.6</v>
      </c>
      <c r="AF17" t="s">
        <v>14</v>
      </c>
      <c r="AG17" t="s">
        <v>105</v>
      </c>
    </row>
    <row r="18" spans="1:33" x14ac:dyDescent="0.2">
      <c r="A18" t="s">
        <v>80</v>
      </c>
      <c r="B18">
        <f>[1]x1!$J17</f>
        <v>27</v>
      </c>
      <c r="F18">
        <f>[1]x5!$J17</f>
        <v>136.9</v>
      </c>
      <c r="G18">
        <f>[1]x6!$J17</f>
        <v>149</v>
      </c>
      <c r="I18">
        <f>[1]x8!$J17</f>
        <v>96.5</v>
      </c>
      <c r="J18" s="6">
        <f>[1]x9!$J17</f>
        <v>100.4</v>
      </c>
      <c r="K18">
        <f>[1]x10!$J17</f>
        <v>2.8</v>
      </c>
      <c r="L18">
        <f>[1]x11!$J17</f>
        <v>4</v>
      </c>
      <c r="M18">
        <f>[1]x12!$J17</f>
        <v>19.100000000000001</v>
      </c>
      <c r="N18">
        <f>[1]x13!$J17</f>
        <v>21.4</v>
      </c>
      <c r="O18">
        <f>[1]x14!$J17</f>
        <v>4</v>
      </c>
      <c r="P18">
        <f>[1]x15!$J17</f>
        <v>626</v>
      </c>
      <c r="Q18">
        <f>[1]x16!$J17</f>
        <v>4.5</v>
      </c>
      <c r="R18">
        <f>[1]x17!$J17</f>
        <v>1.6</v>
      </c>
      <c r="S18">
        <f>[1]x18!$J17</f>
        <v>3.43</v>
      </c>
      <c r="T18" s="4">
        <f>[1]x19!$F17</f>
        <v>939</v>
      </c>
      <c r="V18" s="4">
        <f>[1]x21!$J17</f>
        <v>1.95</v>
      </c>
      <c r="W18">
        <f>[1]x22!$F17</f>
        <v>139</v>
      </c>
      <c r="Y18">
        <f>[1]x24!$J17</f>
        <v>0.38</v>
      </c>
      <c r="Z18">
        <f>[1]x25!$J17</f>
        <v>22.3</v>
      </c>
      <c r="AA18">
        <f>[1]x26!$J17</f>
        <v>19</v>
      </c>
      <c r="AB18" s="5">
        <f>[1]x27!$N17</f>
        <v>9.64</v>
      </c>
      <c r="AF18" s="9" t="s">
        <v>15</v>
      </c>
      <c r="AG18" s="9" t="s">
        <v>107</v>
      </c>
    </row>
    <row r="19" spans="1:33" x14ac:dyDescent="0.2">
      <c r="A19" t="s">
        <v>78</v>
      </c>
      <c r="B19">
        <f>[1]x1!$J18</f>
        <v>12</v>
      </c>
      <c r="F19">
        <f>[1]x5!$J18</f>
        <v>140.69999999999999</v>
      </c>
      <c r="G19">
        <f>[1]x6!$J18</f>
        <v>1</v>
      </c>
      <c r="I19">
        <f>[1]x8!$J18</f>
        <v>40.6</v>
      </c>
      <c r="J19" s="6">
        <f>[1]x9!$J18</f>
        <v>83.6</v>
      </c>
      <c r="K19">
        <f>[1]x10!$J18</f>
        <v>2</v>
      </c>
      <c r="L19">
        <f>[1]x11!$J18</f>
        <v>11.5</v>
      </c>
      <c r="M19">
        <f>[1]x12!$J18</f>
        <v>15.3</v>
      </c>
      <c r="N19">
        <f>[1]x13!$J18</f>
        <v>20.8</v>
      </c>
      <c r="O19">
        <f>[1]x14!$J18</f>
        <v>2</v>
      </c>
      <c r="P19">
        <f>[1]x15!$J18</f>
        <v>364</v>
      </c>
      <c r="Q19">
        <f>[1]x16!$J18</f>
        <v>38.700000000000003</v>
      </c>
      <c r="R19">
        <f>[1]x17!$J18</f>
        <v>26.6</v>
      </c>
      <c r="S19">
        <f>[1]x18!$J18</f>
        <v>10.86</v>
      </c>
      <c r="T19" s="4">
        <f>[1]x19!$F18</f>
        <v>18560</v>
      </c>
      <c r="V19" s="4">
        <f>[1]x21!$J18</f>
        <v>3.6</v>
      </c>
      <c r="W19">
        <f>[1]x22!$F18</f>
        <v>65</v>
      </c>
      <c r="Y19">
        <f>[1]x24!$J18</f>
        <v>0.16</v>
      </c>
      <c r="Z19">
        <f>[1]x25!$J18</f>
        <v>19.600000000000001</v>
      </c>
      <c r="AA19">
        <f>[1]x26!$J18</f>
        <v>32.700000000000003</v>
      </c>
      <c r="AB19">
        <f>[1]x27!$J18</f>
        <v>28.5</v>
      </c>
      <c r="AF19" s="9" t="s">
        <v>16</v>
      </c>
      <c r="AG19" s="9" t="s">
        <v>106</v>
      </c>
    </row>
    <row r="20" spans="1:33" x14ac:dyDescent="0.2">
      <c r="A20" t="s">
        <v>82</v>
      </c>
      <c r="B20">
        <f>[1]x1!$J19</f>
        <v>13</v>
      </c>
      <c r="F20">
        <f>[1]x5!$J19</f>
        <v>100.3</v>
      </c>
      <c r="G20">
        <f>[1]x6!$N19</f>
        <v>231.76190476190473</v>
      </c>
      <c r="I20">
        <f>[1]x8!$J19</f>
        <v>97.7</v>
      </c>
      <c r="J20" s="6">
        <f>[1]x9!$J19</f>
        <v>86.5</v>
      </c>
      <c r="K20">
        <f>[1]x10!$J19</f>
        <v>10.7</v>
      </c>
      <c r="L20">
        <f>[1]x11!$J19</f>
        <v>2.4</v>
      </c>
      <c r="M20">
        <f>[1]x12!$J19</f>
        <v>30.3</v>
      </c>
      <c r="N20">
        <f>[1]x13!$J19</f>
        <v>12.1</v>
      </c>
      <c r="O20">
        <f>[1]x14!$J19</f>
        <v>30</v>
      </c>
      <c r="P20">
        <f>[1]x15!$J19</f>
        <v>591</v>
      </c>
      <c r="Q20">
        <f>[1]x16!$J19</f>
        <v>4.7</v>
      </c>
      <c r="R20">
        <f>[1]x17!$J19</f>
        <v>0.1</v>
      </c>
      <c r="S20">
        <f>[1]x18!$J19</f>
        <v>0.28999999999999998</v>
      </c>
      <c r="T20" s="4">
        <f>[1]x19!$F19</f>
        <v>1538</v>
      </c>
      <c r="V20" s="4">
        <f>[1]x21!$J19</f>
        <v>2.83</v>
      </c>
      <c r="W20">
        <f>[1]x22!$F19</f>
        <v>50</v>
      </c>
      <c r="Y20">
        <f>[1]x24!$J19</f>
        <v>7.0000000000000007E-2</v>
      </c>
      <c r="Z20">
        <f>[1]x25!$J19</f>
        <v>12.5</v>
      </c>
      <c r="AA20">
        <f>[1]x26!$J19</f>
        <v>23.8</v>
      </c>
      <c r="AB20" s="5">
        <f>[1]x27!$N19</f>
        <v>143.91419305977459</v>
      </c>
      <c r="AF20" s="9" t="s">
        <v>17</v>
      </c>
      <c r="AG20" s="9" t="s">
        <v>108</v>
      </c>
    </row>
    <row r="21" spans="1:33" x14ac:dyDescent="0.2">
      <c r="A21" t="s">
        <v>69</v>
      </c>
      <c r="B21">
        <f>[1]x1!$J20</f>
        <v>15</v>
      </c>
      <c r="F21">
        <f>[1]x5!$J20</f>
        <v>124.6</v>
      </c>
      <c r="G21">
        <f>[1]x6!$J20</f>
        <v>745</v>
      </c>
      <c r="I21">
        <f>[1]x8!$J20</f>
        <v>61.8</v>
      </c>
      <c r="J21" s="6">
        <f>[1]x9!$J20</f>
        <v>95.7</v>
      </c>
      <c r="K21">
        <f>[1]x10!$J20</f>
        <v>4.4000000000000004</v>
      </c>
      <c r="L21">
        <f>[1]x11!$J20</f>
        <v>2.8</v>
      </c>
      <c r="M21">
        <f>[1]x12!$J20</f>
        <v>25.9</v>
      </c>
      <c r="N21">
        <f>[1]x13!$J20</f>
        <v>16.8</v>
      </c>
      <c r="O21">
        <f>[1]x14!$J20</f>
        <v>-4</v>
      </c>
      <c r="P21">
        <f>[1]x15!$J20</f>
        <v>631</v>
      </c>
      <c r="Q21">
        <f>[1]x16!$J20</f>
        <v>13.8</v>
      </c>
      <c r="R21">
        <f>[1]x17!$J20</f>
        <v>27.6</v>
      </c>
      <c r="S21">
        <f>[1]x18!$J20</f>
        <v>6.18</v>
      </c>
      <c r="T21" s="4">
        <f>[1]x19!$F20</f>
        <v>5164</v>
      </c>
      <c r="V21" s="4">
        <f>[1]x21!$J20</f>
        <v>1.99</v>
      </c>
      <c r="W21">
        <f>[1]x22!$F20</f>
        <v>135</v>
      </c>
      <c r="Y21">
        <f>[1]x24!$J20</f>
        <v>0.42</v>
      </c>
      <c r="Z21">
        <f>[1]x25!$J20</f>
        <v>7.7</v>
      </c>
      <c r="AA21">
        <f>[1]x26!$J20</f>
        <v>20.6</v>
      </c>
      <c r="AB21">
        <f>[1]x27!$J20</f>
        <v>504.7</v>
      </c>
      <c r="AF21" s="9" t="s">
        <v>18</v>
      </c>
      <c r="AG21" s="9" t="s">
        <v>109</v>
      </c>
    </row>
    <row r="22" spans="1:33" x14ac:dyDescent="0.2">
      <c r="A22" t="s">
        <v>85</v>
      </c>
      <c r="B22">
        <f>[1]x1!$J21</f>
        <v>20</v>
      </c>
      <c r="F22">
        <f>[1]x5!$J21</f>
        <v>135.30000000000001</v>
      </c>
      <c r="G22">
        <f>[1]x6!$N21</f>
        <v>231.76190476190473</v>
      </c>
      <c r="I22">
        <f>[1]x8!$J21</f>
        <v>28.6</v>
      </c>
      <c r="J22" s="6">
        <f>[1]x9!$J21</f>
        <v>91.4</v>
      </c>
      <c r="K22">
        <f>[1]x10!$J21</f>
        <v>18.8</v>
      </c>
      <c r="L22">
        <f>[1]x11!$J21</f>
        <v>5.9</v>
      </c>
      <c r="M22">
        <f>[1]x12!$J21</f>
        <v>13.4</v>
      </c>
      <c r="N22">
        <f>[1]x13!$J21</f>
        <v>17.2</v>
      </c>
      <c r="O22">
        <f>[1]x14!$J21</f>
        <v>1</v>
      </c>
      <c r="P22">
        <f>[1]x15!$J21</f>
        <v>272</v>
      </c>
      <c r="Q22">
        <f>[1]x16!$J21</f>
        <v>11.5</v>
      </c>
      <c r="R22">
        <f>[1]x17!$J21</f>
        <v>56</v>
      </c>
      <c r="S22">
        <f>[1]x18!$J21</f>
        <v>4.5599999999999996</v>
      </c>
      <c r="T22" s="4">
        <f>[1]x19!$F21</f>
        <v>7684</v>
      </c>
      <c r="V22" s="4">
        <f>[1]x21!$J21</f>
        <v>2.57</v>
      </c>
      <c r="W22">
        <f>[1]x22!$F21</f>
        <v>53</v>
      </c>
      <c r="Y22">
        <f>[1]x24!$J21</f>
        <v>0.23</v>
      </c>
      <c r="Z22">
        <f>[1]x25!$J21</f>
        <v>23.9</v>
      </c>
      <c r="AA22">
        <f>[1]x26!$J21</f>
        <v>24.7</v>
      </c>
      <c r="AB22">
        <f>[1]x27!$J21</f>
        <v>507.4</v>
      </c>
      <c r="AF22" s="9" t="s">
        <v>19</v>
      </c>
      <c r="AG22" s="9" t="s">
        <v>110</v>
      </c>
    </row>
    <row r="23" spans="1:33" x14ac:dyDescent="0.2">
      <c r="A23" t="s">
        <v>86</v>
      </c>
      <c r="B23">
        <f>[1]x1!$J22</f>
        <v>21</v>
      </c>
      <c r="F23">
        <f>[1]x5!$J22</f>
        <v>131.4</v>
      </c>
      <c r="G23">
        <f>[1]x6!$J22</f>
        <v>170</v>
      </c>
      <c r="I23">
        <f>[1]x8!$J22</f>
        <v>71.2</v>
      </c>
      <c r="J23" s="6">
        <f>[1]x9!$J22</f>
        <v>82.9</v>
      </c>
      <c r="K23">
        <f>[1]x10!$J22</f>
        <v>4.5999999999999996</v>
      </c>
      <c r="L23">
        <f>[1]x11!$J22</f>
        <v>5.4</v>
      </c>
      <c r="M23">
        <f>[1]x12!$J22</f>
        <v>23.6</v>
      </c>
      <c r="N23">
        <f>[1]x13!$J22</f>
        <v>14.8</v>
      </c>
      <c r="O23">
        <f>[1]x14!$J22</f>
        <v>5</v>
      </c>
      <c r="P23">
        <f>[1]x15!$J22</f>
        <v>453</v>
      </c>
      <c r="Q23">
        <f>[1]x16!$J22</f>
        <v>27</v>
      </c>
      <c r="R23">
        <f>[1]x17!$J22</f>
        <v>77.099999999999994</v>
      </c>
      <c r="S23">
        <f>[1]x18!$J22</f>
        <v>5.74</v>
      </c>
      <c r="T23" s="4">
        <f>[1]x19!$F22</f>
        <v>7329</v>
      </c>
      <c r="V23" s="4">
        <f>[1]x21!$J22</f>
        <v>2.27</v>
      </c>
      <c r="W23">
        <f>[1]x22!$F22</f>
        <v>92</v>
      </c>
      <c r="Y23">
        <f>[1]x24!$J22</f>
        <v>0.08</v>
      </c>
      <c r="Z23">
        <f>[1]x25!$J22</f>
        <v>34.700000000000003</v>
      </c>
      <c r="AA23">
        <f>[1]x26!$J22</f>
        <v>27.5</v>
      </c>
      <c r="AB23">
        <f>[1]x27!$J22</f>
        <v>91.8</v>
      </c>
      <c r="AF23" s="9" t="s">
        <v>20</v>
      </c>
      <c r="AG23" s="9" t="s">
        <v>111</v>
      </c>
    </row>
    <row r="24" spans="1:33" x14ac:dyDescent="0.2">
      <c r="A24" t="s">
        <v>87</v>
      </c>
      <c r="B24">
        <f>[1]x1!$J23</f>
        <v>23</v>
      </c>
      <c r="F24">
        <f>[1]x5!$J23</f>
        <v>64.099999999999994</v>
      </c>
      <c r="G24">
        <f>[1]x6!$J23</f>
        <v>177</v>
      </c>
      <c r="I24">
        <f>[1]x8!$J23</f>
        <v>17.100000000000001</v>
      </c>
      <c r="J24" s="6">
        <f>[1]x9!$J23</f>
        <v>91.8</v>
      </c>
      <c r="K24">
        <f>[1]x10!$J23</f>
        <v>8.8000000000000007</v>
      </c>
      <c r="L24">
        <f>[1]x11!$J23</f>
        <v>7.7</v>
      </c>
      <c r="M24">
        <f>[1]x12!$J23</f>
        <v>23.6</v>
      </c>
      <c r="N24">
        <f>[1]x13!$J23</f>
        <v>22.6</v>
      </c>
      <c r="O24">
        <f>[1]x14!$J23</f>
        <v>-2</v>
      </c>
      <c r="P24">
        <f>[1]x15!$J23</f>
        <v>249</v>
      </c>
      <c r="Q24">
        <f>[1]x16!$J23</f>
        <v>24.8</v>
      </c>
      <c r="R24">
        <f>[1]x17!$J23</f>
        <v>28.1</v>
      </c>
      <c r="S24">
        <f>[1]x18!$J23</f>
        <v>2.09</v>
      </c>
      <c r="T24" s="4">
        <f>[1]x19!$F23</f>
        <v>7039</v>
      </c>
      <c r="V24" s="4">
        <f>[1]x21!$J23</f>
        <v>2.3199999999999998</v>
      </c>
      <c r="W24">
        <f>[1]x22!$F23</f>
        <v>68</v>
      </c>
      <c r="Y24">
        <f>[1]x24!$J23</f>
        <v>0.16</v>
      </c>
      <c r="Z24">
        <f>[1]x25!$J23</f>
        <v>24</v>
      </c>
      <c r="AA24">
        <f>[1]x26!$J23</f>
        <v>40.299999999999997</v>
      </c>
      <c r="AB24">
        <f>[1]x27!$J23</f>
        <v>146.69999999999999</v>
      </c>
      <c r="AF24" s="9" t="s">
        <v>21</v>
      </c>
      <c r="AG24" s="9" t="s">
        <v>129</v>
      </c>
    </row>
    <row r="25" spans="1:33" x14ac:dyDescent="0.2">
      <c r="A25" t="s">
        <v>89</v>
      </c>
      <c r="B25">
        <f>[1]x1!$J24</f>
        <v>30</v>
      </c>
      <c r="F25">
        <f>[1]x5!$J24</f>
        <v>140.19999999999999</v>
      </c>
      <c r="G25">
        <f>[1]x6!$J24</f>
        <v>0</v>
      </c>
      <c r="I25">
        <f>[1]x8!$J24</f>
        <v>60.9</v>
      </c>
      <c r="J25" s="6">
        <f>[1]x9!$J24</f>
        <v>84.1</v>
      </c>
      <c r="K25">
        <f>[1]x10!$J24</f>
        <v>9</v>
      </c>
      <c r="L25">
        <f>[1]x11!$J24</f>
        <v>6.6</v>
      </c>
      <c r="M25">
        <f>[1]x12!$J24</f>
        <v>14</v>
      </c>
      <c r="N25">
        <f>[1]x13!$J24</f>
        <v>12.6</v>
      </c>
      <c r="O25">
        <f>[1]x14!$J24</f>
        <v>-8</v>
      </c>
      <c r="P25">
        <f>[1]x15!$J24</f>
        <v>320</v>
      </c>
      <c r="Q25">
        <f>[1]x16!$J24</f>
        <v>11.7</v>
      </c>
      <c r="R25">
        <f>[1]x17!$J24</f>
        <v>38.1</v>
      </c>
      <c r="S25">
        <f>[1]x18!$J24</f>
        <v>9.3699999999999992</v>
      </c>
      <c r="T25" s="4">
        <f>[1]x19!$F24</f>
        <v>1082</v>
      </c>
      <c r="V25" s="4">
        <f>[1]x21!$J24</f>
        <v>1.77</v>
      </c>
      <c r="W25">
        <f>[1]x22!$F24</f>
        <v>61</v>
      </c>
      <c r="Y25">
        <f>[1]x24!$J24</f>
        <v>0.25</v>
      </c>
      <c r="Z25">
        <f>[1]x25!$J24</f>
        <v>29.7</v>
      </c>
      <c r="AA25">
        <f>[1]x26!$J24</f>
        <v>18.399999999999999</v>
      </c>
      <c r="AB25" s="5">
        <f>[1]x27!$N24</f>
        <v>144.01113543840199</v>
      </c>
      <c r="AF25" s="9" t="s">
        <v>22</v>
      </c>
      <c r="AG25" s="9" t="s">
        <v>130</v>
      </c>
    </row>
    <row r="26" spans="1:33" x14ac:dyDescent="0.2">
      <c r="A26" t="s">
        <v>88</v>
      </c>
      <c r="B26">
        <f>[1]x1!$J25</f>
        <v>38</v>
      </c>
      <c r="F26">
        <f>[1]x5!$J25</f>
        <v>164.2</v>
      </c>
      <c r="G26">
        <f>[1]x6!$J25</f>
        <v>2</v>
      </c>
      <c r="I26">
        <f>[1]x8!$J25</f>
        <v>44.5</v>
      </c>
      <c r="J26" s="6">
        <f>[1]x9!$J25</f>
        <v>84.3</v>
      </c>
      <c r="K26">
        <f>[1]x10!$J25</f>
        <v>4.3</v>
      </c>
      <c r="L26">
        <f>[1]x11!$J25</f>
        <v>6.2</v>
      </c>
      <c r="M26">
        <f>[1]x12!$J25</f>
        <v>13.2</v>
      </c>
      <c r="N26">
        <f>[1]x13!$J25</f>
        <v>13.1</v>
      </c>
      <c r="O26">
        <f>[1]x14!$J25</f>
        <v>1</v>
      </c>
      <c r="P26">
        <f>[1]x15!$J25</f>
        <v>432</v>
      </c>
      <c r="Q26">
        <f>[1]x16!$J25</f>
        <v>21.5</v>
      </c>
      <c r="R26">
        <f>[1]x17!$J25</f>
        <v>6.1</v>
      </c>
      <c r="S26">
        <f>[1]x18!$J25</f>
        <v>8.5500000000000007</v>
      </c>
      <c r="T26" s="4">
        <f>[1]x19!$F25</f>
        <v>865</v>
      </c>
      <c r="V26" s="4">
        <f>[1]x21!$J25</f>
        <v>3.86</v>
      </c>
      <c r="W26">
        <f>[1]x22!$F25</f>
        <v>93</v>
      </c>
      <c r="Y26">
        <f>[1]x24!$J25</f>
        <v>0.28999999999999998</v>
      </c>
      <c r="Z26">
        <f>[1]x25!$J25</f>
        <v>20.2</v>
      </c>
      <c r="AA26">
        <f>[1]x26!$J25</f>
        <v>20.399999999999999</v>
      </c>
      <c r="AB26">
        <f>[1]x27!$J25</f>
        <v>23.8</v>
      </c>
      <c r="AF26" s="9" t="s">
        <v>23</v>
      </c>
      <c r="AG26" s="9" t="s">
        <v>131</v>
      </c>
    </row>
    <row r="27" spans="1:33" x14ac:dyDescent="0.2">
      <c r="A27" t="s">
        <v>91</v>
      </c>
      <c r="B27">
        <f>[1]x1!$J26</f>
        <v>13</v>
      </c>
      <c r="F27">
        <f>[1]x5!$J26</f>
        <v>104.1</v>
      </c>
      <c r="G27">
        <f>[1]x6!$J26</f>
        <v>153</v>
      </c>
      <c r="I27">
        <f>[1]x8!$J26</f>
        <v>32.200000000000003</v>
      </c>
      <c r="J27" s="6">
        <f>[1]x9!$J26</f>
        <v>78.8</v>
      </c>
      <c r="K27">
        <f>[1]x10!$J26</f>
        <v>2.1</v>
      </c>
      <c r="L27">
        <f>[1]x11!$J26</f>
        <v>4</v>
      </c>
      <c r="M27">
        <f>[1]x12!$J26</f>
        <v>13.2</v>
      </c>
      <c r="N27">
        <f>[1]x13!$J26</f>
        <v>22.9</v>
      </c>
      <c r="O27">
        <f>[1]x14!$J26</f>
        <v>0</v>
      </c>
      <c r="P27">
        <f>[1]x15!$J26</f>
        <v>438</v>
      </c>
      <c r="Q27">
        <f>[1]x16!$J26</f>
        <v>52.5</v>
      </c>
      <c r="R27">
        <f>[1]x17!$J26</f>
        <v>9.9</v>
      </c>
      <c r="S27">
        <f>[1]x18!$J26</f>
        <v>16.53</v>
      </c>
      <c r="T27" s="4">
        <f>[1]x19!$F26</f>
        <v>4633</v>
      </c>
      <c r="V27" s="4">
        <f>[1]x21!$J26</f>
        <v>2.2000000000000002</v>
      </c>
      <c r="W27">
        <f>[1]x22!$F26</f>
        <v>121</v>
      </c>
      <c r="Y27">
        <f>[1]x24!$J26</f>
        <v>0.12</v>
      </c>
      <c r="Z27">
        <f>[1]x25!$J26</f>
        <v>22.9</v>
      </c>
      <c r="AA27">
        <f>[1]x26!$J26</f>
        <v>18.2</v>
      </c>
      <c r="AB27">
        <f>[1]x27!$J26</f>
        <v>71.2</v>
      </c>
      <c r="AF27" t="s">
        <v>24</v>
      </c>
      <c r="AG27" t="s">
        <v>118</v>
      </c>
    </row>
    <row r="28" spans="1:33" x14ac:dyDescent="0.2">
      <c r="A28" t="s">
        <v>81</v>
      </c>
      <c r="B28">
        <f>[1]x1!$J27</f>
        <v>21</v>
      </c>
      <c r="F28">
        <f>[1]x5!$J27</f>
        <v>123.8</v>
      </c>
      <c r="G28">
        <f>[1]x6!$J27</f>
        <v>752</v>
      </c>
      <c r="I28">
        <f>[1]x8!$J27</f>
        <v>59.3</v>
      </c>
      <c r="J28" s="6">
        <f>[1]x9!$J27</f>
        <v>79.400000000000006</v>
      </c>
      <c r="K28">
        <f>[1]x10!$J27</f>
        <v>2.8</v>
      </c>
      <c r="L28">
        <f>[1]x11!$J27</f>
        <v>6.8</v>
      </c>
      <c r="M28">
        <f>[1]x12!$J27</f>
        <v>13.8</v>
      </c>
      <c r="N28">
        <f>[1]x13!$J27</f>
        <v>12.9</v>
      </c>
      <c r="O28">
        <f>[1]x14!$J27</f>
        <v>-2</v>
      </c>
      <c r="P28">
        <f>[1]x15!$J27</f>
        <v>385</v>
      </c>
      <c r="Q28">
        <f>[1]x16!$J27</f>
        <v>14.6</v>
      </c>
      <c r="R28">
        <f>[1]x17!$J27</f>
        <v>90.5</v>
      </c>
      <c r="S28">
        <f>[1]x18!$J27</f>
        <v>2.34</v>
      </c>
      <c r="T28" s="4">
        <f>[1]x19!$F27</f>
        <v>1130</v>
      </c>
      <c r="V28" s="4">
        <f>[1]x21!$J27</f>
        <v>2.61</v>
      </c>
      <c r="W28">
        <f>[1]x22!$F27</f>
        <v>74</v>
      </c>
      <c r="Y28">
        <f>[1]x24!$J27</f>
        <v>0.19</v>
      </c>
      <c r="Z28">
        <f>[1]x25!$J27</f>
        <v>20.399999999999999</v>
      </c>
      <c r="AA28">
        <f>[1]x26!$J27</f>
        <v>31.8</v>
      </c>
      <c r="AB28" s="5">
        <f>[1]x27!$N27</f>
        <v>144.12425003756678</v>
      </c>
      <c r="AF28" s="9" t="s">
        <v>25</v>
      </c>
      <c r="AG28" s="9" t="s">
        <v>117</v>
      </c>
    </row>
    <row r="29" spans="1:33" x14ac:dyDescent="0.2">
      <c r="A29" t="s">
        <v>92</v>
      </c>
      <c r="B29">
        <f>[1]x1!$J28</f>
        <v>9</v>
      </c>
      <c r="F29">
        <f>[1]x5!$J28</f>
        <v>159.30000000000001</v>
      </c>
      <c r="G29">
        <f>[1]x6!$N28</f>
        <v>231.76190476190473</v>
      </c>
      <c r="I29">
        <f>[1]x8!$J28</f>
        <v>46.1</v>
      </c>
      <c r="J29" s="6">
        <f>[1]x9!$J28</f>
        <v>92.6</v>
      </c>
      <c r="K29">
        <f>[1]x10!$J28</f>
        <v>4.7</v>
      </c>
      <c r="L29">
        <f>[1]x11!$J28</f>
        <v>2.2999999999999998</v>
      </c>
      <c r="M29">
        <f>[1]x12!$J28</f>
        <v>17.399999999999999</v>
      </c>
      <c r="N29">
        <f>[1]x13!$J28</f>
        <v>9.1</v>
      </c>
      <c r="O29">
        <f>[1]x14!$L$28</f>
        <v>-0.54545454545454541</v>
      </c>
      <c r="P29">
        <f>[1]x15!$J28</f>
        <v>482</v>
      </c>
      <c r="Q29">
        <f>[1]x16!$J28</f>
        <v>7</v>
      </c>
      <c r="R29">
        <f>[1]x17!$J28</f>
        <v>108.4</v>
      </c>
      <c r="S29">
        <f>[1]x18!$J28</f>
        <v>3.02</v>
      </c>
      <c r="T29" s="4">
        <f>[1]x19!$F28</f>
        <v>5529</v>
      </c>
      <c r="V29" s="4">
        <f>[1]x21!$J28</f>
        <v>2.44</v>
      </c>
      <c r="W29">
        <f>[1]x22!$F28</f>
        <v>104</v>
      </c>
      <c r="Y29">
        <f>[1]x24!$J28</f>
        <v>0.12</v>
      </c>
      <c r="Z29">
        <f>[1]x25!$J28</f>
        <v>17</v>
      </c>
      <c r="AA29">
        <f>[1]x26!$J28</f>
        <v>24.1</v>
      </c>
      <c r="AB29">
        <f>[1]x27!$J28</f>
        <v>315.3</v>
      </c>
      <c r="AF29" s="9" t="s">
        <v>26</v>
      </c>
      <c r="AG29" s="9" t="s">
        <v>119</v>
      </c>
    </row>
    <row r="30" spans="1:33" x14ac:dyDescent="0.2">
      <c r="A30" t="s">
        <v>76</v>
      </c>
      <c r="B30">
        <f>[1]x1!$J29</f>
        <v>19</v>
      </c>
      <c r="F30">
        <f>[1]x5!$J29</f>
        <v>198.1</v>
      </c>
      <c r="G30">
        <f>[1]x6!$J29</f>
        <v>172</v>
      </c>
      <c r="I30">
        <f>[1]x8!$J29</f>
        <v>75.900000000000006</v>
      </c>
      <c r="J30" s="6">
        <f>[1]x9!$J29</f>
        <v>86.7</v>
      </c>
      <c r="K30">
        <f>[1]x10!$J29</f>
        <v>2.2000000000000002</v>
      </c>
      <c r="L30">
        <f>[1]x11!$J29</f>
        <v>2.8</v>
      </c>
      <c r="M30">
        <f>[1]x12!$J29</f>
        <v>17.600000000000001</v>
      </c>
      <c r="N30">
        <f>[1]x13!$J29</f>
        <v>7.8</v>
      </c>
      <c r="O30">
        <f>[1]x14!$J29</f>
        <v>-1</v>
      </c>
      <c r="P30">
        <f>[1]x15!$J29</f>
        <v>488</v>
      </c>
      <c r="Q30">
        <f>[1]x16!$J29</f>
        <v>17.100000000000001</v>
      </c>
      <c r="R30">
        <f>[1]x17!$J29</f>
        <v>87</v>
      </c>
      <c r="S30">
        <f>[1]x18!$J29</f>
        <v>10.91</v>
      </c>
      <c r="T30" s="4">
        <f>[1]x19!$F29</f>
        <v>4439</v>
      </c>
      <c r="V30" s="4">
        <f>[1]x21!$J29</f>
        <v>3.59</v>
      </c>
      <c r="W30">
        <f>[1]x22!$F29</f>
        <v>100</v>
      </c>
      <c r="Y30">
        <f>[1]x24!$J29</f>
        <v>0.18</v>
      </c>
      <c r="Z30">
        <f>[1]x25!$J29</f>
        <v>42.7</v>
      </c>
      <c r="AA30">
        <f>[1]x26!$J29</f>
        <v>28.3</v>
      </c>
      <c r="AB30" s="5">
        <f>[1]x27!$N29</f>
        <v>144.2523062613476</v>
      </c>
      <c r="AF30" s="9" t="s">
        <v>27</v>
      </c>
      <c r="AG30" s="9" t="s">
        <v>120</v>
      </c>
    </row>
    <row r="31" spans="1:33" x14ac:dyDescent="0.2">
      <c r="A31" s="2" t="s">
        <v>112</v>
      </c>
      <c r="B31" s="2">
        <f t="shared" ref="B31:K31" si="0">AVERAGE(B3:B30)</f>
        <v>19.571428571428573</v>
      </c>
      <c r="C31" s="18" t="e">
        <f t="shared" si="0"/>
        <v>#DIV/0!</v>
      </c>
      <c r="D31" s="18" t="e">
        <f t="shared" si="0"/>
        <v>#DIV/0!</v>
      </c>
      <c r="E31" s="18" t="e">
        <f t="shared" si="0"/>
        <v>#DIV/0!</v>
      </c>
      <c r="F31" s="2">
        <f t="shared" si="0"/>
        <v>135.49285714285713</v>
      </c>
      <c r="G31" s="2">
        <f t="shared" si="0"/>
        <v>239.0204081632653</v>
      </c>
      <c r="H31" s="18" t="e">
        <f t="shared" si="0"/>
        <v>#DIV/0!</v>
      </c>
      <c r="I31" s="2">
        <f t="shared" si="0"/>
        <v>54.696428571428562</v>
      </c>
      <c r="J31" s="18">
        <f t="shared" si="0"/>
        <v>88.982142857142875</v>
      </c>
      <c r="K31" s="2">
        <f t="shared" si="0"/>
        <v>7.7142857142857153</v>
      </c>
      <c r="L31" s="2">
        <f t="shared" ref="L31" si="1">AVERAGE(L3:L30)</f>
        <v>5.1107142857142867</v>
      </c>
      <c r="M31" s="2">
        <f t="shared" ref="M31" si="2">AVERAGE(M3:M30)</f>
        <v>16.8</v>
      </c>
      <c r="N31" s="2">
        <f t="shared" ref="N31" si="3">AVERAGE(N3:N30)</f>
        <v>16.246428571428577</v>
      </c>
      <c r="O31" s="2">
        <f t="shared" ref="O31" si="4">AVERAGE(O3:O30)</f>
        <v>2.5876623376623376</v>
      </c>
      <c r="P31" s="2">
        <f t="shared" ref="P31" si="5">AVERAGE(P3:P30)</f>
        <v>467.14285714285717</v>
      </c>
      <c r="Q31" s="2">
        <f t="shared" ref="Q31" si="6">AVERAGE(Q3:Q30)</f>
        <v>19.235714285714288</v>
      </c>
      <c r="R31" s="2">
        <f t="shared" ref="R31:Y31" si="7">AVERAGE(R3:R30)</f>
        <v>46.946428571428577</v>
      </c>
      <c r="S31" s="2">
        <f t="shared" si="7"/>
        <v>6.7510714285714304</v>
      </c>
      <c r="T31" s="2">
        <f t="shared" si="7"/>
        <v>4329.0357142857147</v>
      </c>
      <c r="U31" s="2" t="e">
        <f t="shared" ref="U31" si="8">AVERAGE(U3:U30)</f>
        <v>#DIV/0!</v>
      </c>
      <c r="V31" s="8">
        <f>AVERAGE(V3:V30)</f>
        <v>2.65</v>
      </c>
      <c r="W31" s="2">
        <f>AVERAGE(W3:W30)</f>
        <v>88.071428571428569</v>
      </c>
      <c r="X31" s="2" t="e">
        <f t="shared" si="7"/>
        <v>#DIV/0!</v>
      </c>
      <c r="Y31" s="2">
        <f t="shared" si="7"/>
        <v>0.19892857142857143</v>
      </c>
      <c r="Z31" s="2">
        <f>AVERAGE(Z3:Z30)</f>
        <v>24.464285714285715</v>
      </c>
      <c r="AA31" s="2">
        <f t="shared" ref="AA31:AB31" si="9">AVERAGE(AA3:AA30)</f>
        <v>24.935714285714283</v>
      </c>
      <c r="AB31" s="2">
        <f t="shared" si="9"/>
        <v>145.98733611197716</v>
      </c>
    </row>
    <row r="32" spans="1:33" x14ac:dyDescent="0.2">
      <c r="A32" s="2" t="s">
        <v>113</v>
      </c>
      <c r="B32" s="2">
        <f t="shared" ref="B32:AB32" si="10">ABS(B31)</f>
        <v>19.571428571428573</v>
      </c>
      <c r="C32" s="18" t="e">
        <f t="shared" si="10"/>
        <v>#DIV/0!</v>
      </c>
      <c r="D32" s="18" t="e">
        <f t="shared" si="10"/>
        <v>#DIV/0!</v>
      </c>
      <c r="E32" s="18" t="e">
        <f t="shared" si="10"/>
        <v>#DIV/0!</v>
      </c>
      <c r="F32" s="2">
        <f t="shared" si="10"/>
        <v>135.49285714285713</v>
      </c>
      <c r="G32" s="2">
        <f t="shared" si="10"/>
        <v>239.0204081632653</v>
      </c>
      <c r="H32" s="18" t="e">
        <f t="shared" si="10"/>
        <v>#DIV/0!</v>
      </c>
      <c r="I32" s="2">
        <f t="shared" si="10"/>
        <v>54.696428571428562</v>
      </c>
      <c r="J32" s="18">
        <f t="shared" si="10"/>
        <v>88.982142857142875</v>
      </c>
      <c r="K32" s="2">
        <f t="shared" si="10"/>
        <v>7.7142857142857153</v>
      </c>
      <c r="L32" s="2">
        <f t="shared" si="10"/>
        <v>5.1107142857142867</v>
      </c>
      <c r="M32" s="2">
        <f t="shared" si="10"/>
        <v>16.8</v>
      </c>
      <c r="N32" s="2">
        <f t="shared" si="10"/>
        <v>16.246428571428577</v>
      </c>
      <c r="O32" s="2">
        <f t="shared" si="10"/>
        <v>2.5876623376623376</v>
      </c>
      <c r="P32" s="2">
        <f t="shared" si="10"/>
        <v>467.14285714285717</v>
      </c>
      <c r="Q32" s="2">
        <f t="shared" si="10"/>
        <v>19.235714285714288</v>
      </c>
      <c r="R32" s="2">
        <f t="shared" si="10"/>
        <v>46.946428571428577</v>
      </c>
      <c r="S32" s="2">
        <f t="shared" si="10"/>
        <v>6.7510714285714304</v>
      </c>
      <c r="T32" s="2">
        <f t="shared" si="10"/>
        <v>4329.0357142857147</v>
      </c>
      <c r="U32" s="2" t="e">
        <f t="shared" ref="U32" si="11">ABS(U31)</f>
        <v>#DIV/0!</v>
      </c>
      <c r="V32" s="2">
        <f t="shared" si="10"/>
        <v>2.65</v>
      </c>
      <c r="W32" s="2">
        <f t="shared" si="10"/>
        <v>88.071428571428569</v>
      </c>
      <c r="X32" s="2" t="e">
        <f t="shared" si="10"/>
        <v>#DIV/0!</v>
      </c>
      <c r="Y32" s="2">
        <f t="shared" si="10"/>
        <v>0.19892857142857143</v>
      </c>
      <c r="Z32" s="2">
        <f t="shared" si="10"/>
        <v>24.464285714285715</v>
      </c>
      <c r="AA32" s="2">
        <f t="shared" si="10"/>
        <v>24.935714285714283</v>
      </c>
      <c r="AB32" s="2">
        <f t="shared" si="10"/>
        <v>145.98733611197716</v>
      </c>
    </row>
    <row r="33" spans="1:38" x14ac:dyDescent="0.2">
      <c r="A33" s="2" t="s">
        <v>114</v>
      </c>
      <c r="B33" s="2">
        <f t="shared" ref="B33:Y33" si="12">STDEV(B3:B30)</f>
        <v>8.5132949247744545</v>
      </c>
      <c r="C33" s="18" t="e">
        <f t="shared" si="12"/>
        <v>#DIV/0!</v>
      </c>
      <c r="D33" s="18" t="e">
        <f t="shared" si="12"/>
        <v>#DIV/0!</v>
      </c>
      <c r="E33" s="18" t="e">
        <f t="shared" si="12"/>
        <v>#DIV/0!</v>
      </c>
      <c r="F33" s="2">
        <f t="shared" si="12"/>
        <v>32.638785477715331</v>
      </c>
      <c r="G33" s="2">
        <f t="shared" si="12"/>
        <v>259.81933384524513</v>
      </c>
      <c r="H33" s="18" t="e">
        <f t="shared" si="12"/>
        <v>#DIV/0!</v>
      </c>
      <c r="I33" s="2">
        <f t="shared" si="12"/>
        <v>25.218371935332861</v>
      </c>
      <c r="J33" s="18">
        <f t="shared" si="12"/>
        <v>8.5253023655047233</v>
      </c>
      <c r="K33" s="2">
        <f t="shared" si="12"/>
        <v>7.640715221792334</v>
      </c>
      <c r="L33" s="2">
        <f t="shared" si="12"/>
        <v>2.4238535718079439</v>
      </c>
      <c r="M33" s="2">
        <f t="shared" si="12"/>
        <v>5.1717895749351097</v>
      </c>
      <c r="N33" s="2">
        <f t="shared" si="12"/>
        <v>5.928117691567806</v>
      </c>
      <c r="O33" s="2">
        <f t="shared" si="12"/>
        <v>8.8690256306365676</v>
      </c>
      <c r="P33" s="2">
        <f t="shared" si="12"/>
        <v>120.62114374130392</v>
      </c>
      <c r="Q33" s="2">
        <f t="shared" si="12"/>
        <v>11.782353857946315</v>
      </c>
      <c r="R33" s="2">
        <f t="shared" si="12"/>
        <v>56.294361813219545</v>
      </c>
      <c r="S33" s="2">
        <f t="shared" si="12"/>
        <v>4.9461008506032886</v>
      </c>
      <c r="T33" s="2">
        <f t="shared" si="12"/>
        <v>3822.8465008482381</v>
      </c>
      <c r="U33" s="2" t="e">
        <f t="shared" ref="U33" si="13">STDEV(U3:U30)</f>
        <v>#DIV/0!</v>
      </c>
      <c r="V33" s="2">
        <f t="shared" si="12"/>
        <v>0.66864151941191885</v>
      </c>
      <c r="W33" s="2">
        <f t="shared" si="12"/>
        <v>29.218117884258255</v>
      </c>
      <c r="X33" s="2" t="e">
        <f t="shared" si="12"/>
        <v>#DIV/0!</v>
      </c>
      <c r="Y33" s="2">
        <f t="shared" si="12"/>
        <v>9.3979481043166307E-2</v>
      </c>
      <c r="Z33" s="2">
        <f t="shared" ref="Z33:AB33" si="14">STDEV(Z3:Z30)</f>
        <v>11.950242963149616</v>
      </c>
      <c r="AA33" s="2">
        <f t="shared" si="14"/>
        <v>6.955158718838347</v>
      </c>
      <c r="AB33" s="2">
        <f t="shared" si="14"/>
        <v>138.10669605996381</v>
      </c>
    </row>
    <row r="34" spans="1:38" x14ac:dyDescent="0.2">
      <c r="A34" s="2" t="s">
        <v>30</v>
      </c>
      <c r="B34" s="14">
        <f t="shared" ref="B34:AB34" si="15">B33/B32*100</f>
        <v>43.49858720687677</v>
      </c>
      <c r="C34" s="21" t="e">
        <f t="shared" si="15"/>
        <v>#DIV/0!</v>
      </c>
      <c r="D34" s="20" t="e">
        <f t="shared" si="15"/>
        <v>#DIV/0!</v>
      </c>
      <c r="E34" s="20" t="e">
        <f t="shared" si="15"/>
        <v>#DIV/0!</v>
      </c>
      <c r="F34" s="14">
        <f t="shared" si="15"/>
        <v>24.08893440286861</v>
      </c>
      <c r="G34" s="15">
        <f t="shared" si="15"/>
        <v>108.70173632528186</v>
      </c>
      <c r="H34" s="20" t="e">
        <f t="shared" si="15"/>
        <v>#DIV/0!</v>
      </c>
      <c r="I34" s="15">
        <f t="shared" si="15"/>
        <v>46.106066874914802</v>
      </c>
      <c r="J34" s="17">
        <f t="shared" si="15"/>
        <v>9.5809137561361517</v>
      </c>
      <c r="K34" s="15">
        <f t="shared" si="15"/>
        <v>99.046308430641346</v>
      </c>
      <c r="L34" s="15">
        <f t="shared" si="15"/>
        <v>47.426904270176387</v>
      </c>
      <c r="M34" s="15">
        <f t="shared" si="15"/>
        <v>30.784461755566127</v>
      </c>
      <c r="N34" s="15">
        <f t="shared" si="15"/>
        <v>36.48874375992493</v>
      </c>
      <c r="O34" s="15">
        <f t="shared" si="15"/>
        <v>342.7427721751647</v>
      </c>
      <c r="P34" s="15">
        <f t="shared" si="15"/>
        <v>25.821039944621631</v>
      </c>
      <c r="Q34" s="15">
        <f t="shared" si="15"/>
        <v>61.252489421183952</v>
      </c>
      <c r="R34" s="15">
        <f t="shared" si="15"/>
        <v>119.9119156158347</v>
      </c>
      <c r="S34" s="15">
        <f t="shared" si="15"/>
        <v>73.263938960425349</v>
      </c>
      <c r="T34" s="15">
        <f t="shared" si="15"/>
        <v>88.307113943018194</v>
      </c>
      <c r="U34" s="15" t="e">
        <f t="shared" si="15"/>
        <v>#DIV/0!</v>
      </c>
      <c r="V34" s="15">
        <f t="shared" si="15"/>
        <v>25.23175544950637</v>
      </c>
      <c r="W34" s="15">
        <f t="shared" si="15"/>
        <v>33.175478538492747</v>
      </c>
      <c r="X34" s="15" t="e">
        <f t="shared" si="15"/>
        <v>#DIV/0!</v>
      </c>
      <c r="Y34" s="15">
        <f t="shared" si="15"/>
        <v>47.242827095308023</v>
      </c>
      <c r="Z34" s="15">
        <f>Z33/Z32*100</f>
        <v>48.847708462509374</v>
      </c>
      <c r="AA34" s="15">
        <f t="shared" si="15"/>
        <v>27.892358081849579</v>
      </c>
      <c r="AB34" s="15">
        <f t="shared" si="15"/>
        <v>94.601833102859942</v>
      </c>
    </row>
    <row r="39" spans="1:38" x14ac:dyDescent="0.2"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38" x14ac:dyDescent="0.2"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5" spans="1:38" x14ac:dyDescent="0.2">
      <c r="I45" s="9"/>
      <c r="J45" s="19"/>
    </row>
    <row r="46" spans="1:38" x14ac:dyDescent="0.2">
      <c r="I46" s="9"/>
      <c r="J46" s="19"/>
    </row>
    <row r="47" spans="1:38" x14ac:dyDescent="0.2">
      <c r="I47" s="9"/>
      <c r="J47" s="19"/>
    </row>
    <row r="48" spans="1:38" x14ac:dyDescent="0.2">
      <c r="I48" s="9"/>
      <c r="J48" s="19"/>
    </row>
    <row r="49" spans="9:10" x14ac:dyDescent="0.2">
      <c r="I49" s="9"/>
      <c r="J49" s="19"/>
    </row>
    <row r="50" spans="9:10" x14ac:dyDescent="0.2">
      <c r="I50" s="9"/>
      <c r="J50" s="19"/>
    </row>
    <row r="51" spans="9:10" x14ac:dyDescent="0.2">
      <c r="I51" s="9"/>
      <c r="J51" s="19"/>
    </row>
    <row r="52" spans="9:10" x14ac:dyDescent="0.2">
      <c r="I52" s="9"/>
      <c r="J52" s="19"/>
    </row>
    <row r="53" spans="9:10" x14ac:dyDescent="0.2">
      <c r="I53" s="9"/>
      <c r="J53" s="19"/>
    </row>
    <row r="54" spans="9:10" x14ac:dyDescent="0.2">
      <c r="I54" s="9"/>
      <c r="J54" s="19"/>
    </row>
    <row r="55" spans="9:10" x14ac:dyDescent="0.2">
      <c r="I55" s="9"/>
      <c r="J55" s="19"/>
    </row>
    <row r="56" spans="9:10" x14ac:dyDescent="0.2">
      <c r="I56" s="9"/>
      <c r="J56" s="19"/>
    </row>
    <row r="57" spans="9:10" x14ac:dyDescent="0.2">
      <c r="I57" s="9"/>
      <c r="J57" s="19"/>
    </row>
    <row r="58" spans="9:10" x14ac:dyDescent="0.2">
      <c r="I58" s="9"/>
      <c r="J58" s="19"/>
    </row>
    <row r="59" spans="9:10" x14ac:dyDescent="0.2">
      <c r="I59" s="9"/>
      <c r="J59" s="19"/>
    </row>
    <row r="60" spans="9:10" x14ac:dyDescent="0.2">
      <c r="I60" s="9"/>
      <c r="J60" s="19"/>
    </row>
    <row r="61" spans="9:10" x14ac:dyDescent="0.2">
      <c r="I61" s="9"/>
      <c r="J61" s="19"/>
    </row>
    <row r="63" spans="9:10" x14ac:dyDescent="0.2">
      <c r="I63" s="9"/>
      <c r="J63" s="19"/>
    </row>
    <row r="64" spans="9:10" x14ac:dyDescent="0.2">
      <c r="I64" s="9"/>
      <c r="J64" s="19"/>
    </row>
    <row r="65" spans="9:10" x14ac:dyDescent="0.2">
      <c r="I65" s="9"/>
      <c r="J65" s="1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U30"/>
    </sheetView>
  </sheetViews>
  <sheetFormatPr defaultRowHeight="12.75" x14ac:dyDescent="0.2"/>
  <cols>
    <col min="1" max="1" width="13.85546875" customWidth="1"/>
  </cols>
  <sheetData>
    <row r="1" spans="1:21" x14ac:dyDescent="0.2">
      <c r="B1" t="s">
        <v>0</v>
      </c>
      <c r="C1" t="s">
        <v>4</v>
      </c>
      <c r="D1" t="s">
        <v>5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20</v>
      </c>
      <c r="Q1" s="9" t="s">
        <v>21</v>
      </c>
      <c r="R1" s="9" t="s">
        <v>23</v>
      </c>
      <c r="S1" t="s">
        <v>24</v>
      </c>
      <c r="T1" s="9" t="s">
        <v>25</v>
      </c>
      <c r="U1" s="9" t="s">
        <v>26</v>
      </c>
    </row>
    <row r="2" spans="1:21" x14ac:dyDescent="0.2">
      <c r="B2" t="s">
        <v>94</v>
      </c>
      <c r="C2" t="s">
        <v>133</v>
      </c>
      <c r="D2" t="s">
        <v>134</v>
      </c>
      <c r="E2" t="s">
        <v>98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s="9" t="s">
        <v>107</v>
      </c>
      <c r="M2" s="9" t="s">
        <v>109</v>
      </c>
      <c r="N2" s="9" t="s">
        <v>110</v>
      </c>
      <c r="O2" s="9" t="s">
        <v>111</v>
      </c>
      <c r="P2" s="9" t="s">
        <v>136</v>
      </c>
      <c r="Q2" s="9" t="s">
        <v>137</v>
      </c>
      <c r="R2" s="9" t="s">
        <v>120</v>
      </c>
      <c r="S2" t="s">
        <v>119</v>
      </c>
      <c r="T2" s="9" t="s">
        <v>138</v>
      </c>
      <c r="U2" s="9" t="s">
        <v>118</v>
      </c>
    </row>
    <row r="3" spans="1:21" x14ac:dyDescent="0.2">
      <c r="A3" t="s">
        <v>84</v>
      </c>
      <c r="B3">
        <f>'dane '!B3</f>
        <v>15</v>
      </c>
      <c r="C3">
        <f>'dane '!F3</f>
        <v>128.6</v>
      </c>
      <c r="D3">
        <f>'dane '!G3</f>
        <v>375</v>
      </c>
      <c r="E3">
        <f>'dane '!I3</f>
        <v>65.8</v>
      </c>
      <c r="F3">
        <f>'dane '!K3</f>
        <v>1.7</v>
      </c>
      <c r="G3">
        <f>'dane '!L3</f>
        <v>3.6</v>
      </c>
      <c r="H3">
        <f>'dane '!M3</f>
        <v>17.5</v>
      </c>
      <c r="I3">
        <f>'dane '!N3</f>
        <v>20.6</v>
      </c>
      <c r="J3">
        <f>'dane '!O3</f>
        <v>2</v>
      </c>
      <c r="K3">
        <f>'dane '!P3</f>
        <v>565</v>
      </c>
      <c r="L3">
        <f>'dane '!Q3</f>
        <v>33</v>
      </c>
      <c r="M3">
        <f>'dane '!R3</f>
        <v>27</v>
      </c>
      <c r="N3">
        <f>'dane '!S3</f>
        <v>19.350000000000001</v>
      </c>
      <c r="O3" s="4">
        <f>'dane '!T3</f>
        <v>4461</v>
      </c>
      <c r="P3" s="4">
        <f>'dane '!V3</f>
        <v>2.39</v>
      </c>
      <c r="Q3">
        <f>'dane '!W3</f>
        <v>103</v>
      </c>
      <c r="R3">
        <f>'dane '!Y3</f>
        <v>0.14000000000000001</v>
      </c>
      <c r="S3">
        <f>'dane '!Z3</f>
        <v>10.3</v>
      </c>
      <c r="T3">
        <f>'dane '!AA3</f>
        <v>19.2</v>
      </c>
      <c r="U3">
        <f>'dane '!AB3</f>
        <v>157.1</v>
      </c>
    </row>
    <row r="4" spans="1:21" x14ac:dyDescent="0.2">
      <c r="A4" t="s">
        <v>65</v>
      </c>
      <c r="B4">
        <f>'dane '!B4</f>
        <v>13</v>
      </c>
      <c r="C4">
        <f>'dane '!F4</f>
        <v>126.4</v>
      </c>
      <c r="D4">
        <f>'dane '!G4</f>
        <v>231.76190476190476</v>
      </c>
      <c r="E4">
        <f>'dane '!I4</f>
        <v>80</v>
      </c>
      <c r="F4">
        <f>'dane '!K4</f>
        <v>3.8</v>
      </c>
      <c r="G4">
        <f>'dane '!L4</f>
        <v>3.1</v>
      </c>
      <c r="H4">
        <f>'dane '!M4</f>
        <v>18.100000000000001</v>
      </c>
      <c r="I4">
        <f>'dane '!N4</f>
        <v>13.1</v>
      </c>
      <c r="J4">
        <f>'dane '!O4</f>
        <v>5</v>
      </c>
      <c r="K4">
        <f>'dane '!P4</f>
        <v>426</v>
      </c>
      <c r="L4">
        <f>'dane '!Q4</f>
        <v>8</v>
      </c>
      <c r="M4">
        <f>'dane '!R4</f>
        <v>11.2</v>
      </c>
      <c r="N4">
        <f>'dane '!S4</f>
        <v>5</v>
      </c>
      <c r="O4" s="4">
        <f>'dane '!T4</f>
        <v>6362</v>
      </c>
      <c r="P4" s="4">
        <f>'dane '!V4</f>
        <v>2.08</v>
      </c>
      <c r="Q4">
        <f>'dane '!W4</f>
        <v>90</v>
      </c>
      <c r="R4">
        <f>'dane '!Y4</f>
        <v>0.21</v>
      </c>
      <c r="S4">
        <f>'dane '!Z4</f>
        <v>23.2</v>
      </c>
      <c r="T4">
        <f>'dane '!AA4</f>
        <v>21.2</v>
      </c>
      <c r="U4">
        <f>'dane '!AB4</f>
        <v>82.3</v>
      </c>
    </row>
    <row r="5" spans="1:21" x14ac:dyDescent="0.2">
      <c r="A5" t="s">
        <v>66</v>
      </c>
      <c r="B5">
        <f>'dane '!B5</f>
        <v>34</v>
      </c>
      <c r="C5">
        <f>'dane '!F5</f>
        <v>121.4</v>
      </c>
      <c r="D5">
        <f>'dane '!G5</f>
        <v>27</v>
      </c>
      <c r="E5">
        <f>'dane '!I5</f>
        <v>34.5</v>
      </c>
      <c r="F5">
        <f>'dane '!K5</f>
        <v>26.2</v>
      </c>
      <c r="G5">
        <f>'dane '!L5</f>
        <v>6.4</v>
      </c>
      <c r="H5">
        <f>'dane '!M5</f>
        <v>11.7</v>
      </c>
      <c r="I5">
        <f>'dane '!N5</f>
        <v>18.8</v>
      </c>
      <c r="J5">
        <f>'dane '!O5</f>
        <v>-6</v>
      </c>
      <c r="K5">
        <f>'dane '!P5</f>
        <v>442</v>
      </c>
      <c r="L5">
        <f>'dane '!Q5</f>
        <v>18</v>
      </c>
      <c r="M5">
        <f>'dane '!R5</f>
        <v>37.700000000000003</v>
      </c>
      <c r="N5">
        <f>'dane '!S5</f>
        <v>0.96</v>
      </c>
      <c r="O5" s="4">
        <f>'dane '!T5</f>
        <v>1013</v>
      </c>
      <c r="P5" s="4">
        <f>'dane '!V5</f>
        <v>2.73</v>
      </c>
      <c r="Q5">
        <f>'dane '!W5</f>
        <v>31</v>
      </c>
      <c r="R5">
        <f>'dane '!Y5</f>
        <v>0.2</v>
      </c>
      <c r="S5">
        <f>'dane '!Z5</f>
        <v>23.8</v>
      </c>
      <c r="T5">
        <f>'dane '!AA5</f>
        <v>40.1</v>
      </c>
      <c r="U5">
        <f>'dane '!AB5</f>
        <v>32</v>
      </c>
    </row>
    <row r="6" spans="1:21" x14ac:dyDescent="0.2">
      <c r="A6" t="s">
        <v>75</v>
      </c>
      <c r="B6">
        <f>'dane '!B6</f>
        <v>37</v>
      </c>
      <c r="C6">
        <f>'dane '!F6</f>
        <v>107.8</v>
      </c>
      <c r="D6">
        <f>'dane '!G6</f>
        <v>544</v>
      </c>
      <c r="E6">
        <f>'dane '!I6</f>
        <v>43.8</v>
      </c>
      <c r="F6">
        <f>'dane '!K6</f>
        <v>3.3</v>
      </c>
      <c r="G6">
        <f>'dane '!L6</f>
        <v>6.1</v>
      </c>
      <c r="H6">
        <f>'dane '!M6</f>
        <v>8.9</v>
      </c>
      <c r="I6">
        <f>'dane '!N6</f>
        <v>9.1</v>
      </c>
      <c r="J6">
        <f>'dane '!O6</f>
        <v>6</v>
      </c>
      <c r="K6">
        <f>'dane '!P6</f>
        <v>387</v>
      </c>
      <c r="L6">
        <f>'dane '!Q6</f>
        <v>27.8</v>
      </c>
      <c r="M6">
        <f>'dane '!R6</f>
        <v>33.200000000000003</v>
      </c>
      <c r="N6">
        <f>'dane '!S6</f>
        <v>4.03</v>
      </c>
      <c r="O6" s="4">
        <f>'dane '!T6</f>
        <v>3012</v>
      </c>
      <c r="P6" s="4">
        <f>'dane '!V6</f>
        <v>3.18</v>
      </c>
      <c r="Q6">
        <f>'dane '!W6</f>
        <v>91</v>
      </c>
      <c r="R6">
        <f>'dane '!Y6</f>
        <v>0.2</v>
      </c>
      <c r="S6">
        <f>'dane '!Z6</f>
        <v>44.9</v>
      </c>
      <c r="T6">
        <f>'dane '!AA6</f>
        <v>29.3</v>
      </c>
      <c r="U6">
        <f>'dane '!AB6</f>
        <v>48.1</v>
      </c>
    </row>
    <row r="7" spans="1:21" x14ac:dyDescent="0.2">
      <c r="A7" t="s">
        <v>77</v>
      </c>
      <c r="B7">
        <f>'dane '!B7</f>
        <v>29</v>
      </c>
      <c r="C7">
        <f>'dane '!F7</f>
        <v>172.1</v>
      </c>
      <c r="D7">
        <f>'dane '!G7</f>
        <v>177</v>
      </c>
      <c r="E7">
        <f>'dane '!I7</f>
        <v>93.2</v>
      </c>
      <c r="F7">
        <f>'dane '!K7</f>
        <v>19.899999999999999</v>
      </c>
      <c r="G7">
        <f>'dane '!L7</f>
        <v>2</v>
      </c>
      <c r="H7">
        <f>'dane '!M7</f>
        <v>19.2</v>
      </c>
      <c r="I7">
        <f>'dane '!N7</f>
        <v>14</v>
      </c>
      <c r="J7">
        <f>'dane '!O7</f>
        <v>32</v>
      </c>
      <c r="K7">
        <f>'dane '!P7</f>
        <v>614</v>
      </c>
      <c r="L7">
        <f>'dane '!Q7</f>
        <v>8.9</v>
      </c>
      <c r="M7">
        <f>'dane '!R7</f>
        <v>248.8</v>
      </c>
      <c r="N7">
        <f>'dane '!S7</f>
        <v>3.63</v>
      </c>
      <c r="O7" s="4">
        <f>'dane '!T7</f>
        <v>4265</v>
      </c>
      <c r="P7" s="4">
        <f>'dane '!V7</f>
        <v>3.05</v>
      </c>
      <c r="Q7">
        <f>'dane '!W7</f>
        <v>44</v>
      </c>
      <c r="R7">
        <f>'dane '!Y7</f>
        <v>7.0000000000000007E-2</v>
      </c>
      <c r="S7">
        <f>'dane '!Z7</f>
        <v>36</v>
      </c>
      <c r="T7">
        <f>'dane '!AA7</f>
        <v>27.4</v>
      </c>
      <c r="U7">
        <f>'dane '!AB7</f>
        <v>144.90352633826882</v>
      </c>
    </row>
    <row r="8" spans="1:21" x14ac:dyDescent="0.2">
      <c r="A8" t="s">
        <v>67</v>
      </c>
      <c r="B8">
        <f>'dane '!B8</f>
        <v>14</v>
      </c>
      <c r="C8">
        <f>'dane '!F8</f>
        <v>158.19999999999999</v>
      </c>
      <c r="D8">
        <f>'dane '!G8</f>
        <v>9</v>
      </c>
      <c r="E8">
        <f>'dane '!I8</f>
        <v>30.3</v>
      </c>
      <c r="F8">
        <f>'dane '!K8</f>
        <v>12</v>
      </c>
      <c r="G8">
        <f>'dane '!L8</f>
        <v>3.3</v>
      </c>
      <c r="H8">
        <f>'dane '!M8</f>
        <v>13.7</v>
      </c>
      <c r="I8">
        <f>'dane '!N8</f>
        <v>15.2</v>
      </c>
      <c r="J8">
        <f>'dane '!O8</f>
        <v>-4</v>
      </c>
      <c r="K8">
        <f>'dane '!P8</f>
        <v>310</v>
      </c>
      <c r="L8">
        <f>'dane '!Q8</f>
        <v>15</v>
      </c>
      <c r="M8">
        <f>'dane '!R8</f>
        <v>8</v>
      </c>
      <c r="N8">
        <f>'dane '!S8</f>
        <v>13.44</v>
      </c>
      <c r="O8" s="4">
        <f>'dane '!T8</f>
        <v>6709</v>
      </c>
      <c r="P8" s="4">
        <f>'dane '!V8</f>
        <v>2.09</v>
      </c>
      <c r="Q8">
        <f>'dane '!W8</f>
        <v>84</v>
      </c>
      <c r="R8">
        <f>'dane '!Y8</f>
        <v>0.36</v>
      </c>
      <c r="S8">
        <f>'dane '!Z8</f>
        <v>15.9</v>
      </c>
      <c r="T8">
        <f>'dane '!AA8</f>
        <v>14.8</v>
      </c>
      <c r="U8">
        <f>'dane '!AB8</f>
        <v>111.7</v>
      </c>
    </row>
    <row r="9" spans="1:21" x14ac:dyDescent="0.2">
      <c r="A9" t="s">
        <v>68</v>
      </c>
      <c r="B9">
        <f>'dane '!B9</f>
        <v>8</v>
      </c>
      <c r="C9">
        <f>'dane '!F9</f>
        <v>124.2</v>
      </c>
      <c r="D9">
        <f>'dane '!G9</f>
        <v>231.76190476190476</v>
      </c>
      <c r="E9">
        <f>'dane '!I9</f>
        <v>12.4</v>
      </c>
      <c r="F9">
        <f>'dane '!K9</f>
        <v>2</v>
      </c>
      <c r="G9">
        <f>'dane '!L9</f>
        <v>5.0999999999999996</v>
      </c>
      <c r="H9">
        <f>'dane '!M9</f>
        <v>16.399999999999999</v>
      </c>
      <c r="I9">
        <f>'dane '!N9</f>
        <v>21.9</v>
      </c>
      <c r="J9">
        <f>'dane '!O9</f>
        <v>7</v>
      </c>
      <c r="K9">
        <f>'dane '!P9</f>
        <v>789</v>
      </c>
      <c r="L9">
        <f>'dane '!Q9</f>
        <v>29.6</v>
      </c>
      <c r="M9">
        <f>'dane '!R9</f>
        <v>4.5</v>
      </c>
      <c r="N9">
        <f>'dane '!S9</f>
        <v>6.25</v>
      </c>
      <c r="O9" s="4">
        <f>'dane '!T9</f>
        <v>10453</v>
      </c>
      <c r="P9" s="4">
        <f>'dane '!V9</f>
        <v>4</v>
      </c>
      <c r="Q9">
        <f>'dane '!W9</f>
        <v>131</v>
      </c>
      <c r="R9">
        <f>'dane '!Y9</f>
        <v>7.0000000000000007E-2</v>
      </c>
      <c r="S9">
        <f>'dane '!Z9</f>
        <v>12.6</v>
      </c>
      <c r="T9">
        <f>'dane '!AA9</f>
        <v>17.899999999999999</v>
      </c>
      <c r="U9">
        <f>'dane '!AB9</f>
        <v>67</v>
      </c>
    </row>
    <row r="10" spans="1:21" x14ac:dyDescent="0.2">
      <c r="A10" t="s">
        <v>70</v>
      </c>
      <c r="B10">
        <f>'dane '!B10</f>
        <v>18</v>
      </c>
      <c r="C10">
        <f>'dane '!F10</f>
        <v>99.8</v>
      </c>
      <c r="D10">
        <f>'dane '!G10</f>
        <v>216</v>
      </c>
      <c r="E10">
        <f>'dane '!I10</f>
        <v>9.1999999999999993</v>
      </c>
      <c r="F10">
        <f>'dane '!K10</f>
        <v>31.1</v>
      </c>
      <c r="G10">
        <f>'dane '!L10</f>
        <v>10</v>
      </c>
      <c r="H10">
        <f>'dane '!M10</f>
        <v>10.5</v>
      </c>
      <c r="I10">
        <f>'dane '!N10</f>
        <v>28.3</v>
      </c>
      <c r="J10">
        <f>'dane '!O10</f>
        <v>-7</v>
      </c>
      <c r="K10">
        <f>'dane '!P10</f>
        <v>357</v>
      </c>
      <c r="L10">
        <f>'dane '!Q10</f>
        <v>26.3</v>
      </c>
      <c r="M10">
        <f>'dane '!R10</f>
        <v>12.1</v>
      </c>
      <c r="N10">
        <f>'dane '!S10</f>
        <v>15.96</v>
      </c>
      <c r="O10" s="4">
        <f>'dane '!T10</f>
        <v>2322</v>
      </c>
      <c r="P10" s="4">
        <f>'dane '!V10</f>
        <v>2.7</v>
      </c>
      <c r="Q10">
        <f>'dane '!W10</f>
        <v>58</v>
      </c>
      <c r="R10">
        <f>'dane '!Y10</f>
        <v>0.16</v>
      </c>
      <c r="S10">
        <f>'dane '!Z10</f>
        <v>15</v>
      </c>
      <c r="T10">
        <f>'dane '!AA10</f>
        <v>26</v>
      </c>
      <c r="U10">
        <f>'dane '!AB10</f>
        <v>25.8</v>
      </c>
    </row>
    <row r="11" spans="1:21" x14ac:dyDescent="0.2">
      <c r="A11" t="s">
        <v>90</v>
      </c>
      <c r="B11">
        <f>'dane '!B11</f>
        <v>14</v>
      </c>
      <c r="C11">
        <f>'dane '!F11</f>
        <v>121.6</v>
      </c>
      <c r="D11">
        <f>'dane '!G11</f>
        <v>231.76190476190476</v>
      </c>
      <c r="E11">
        <f>'dane '!I11</f>
        <v>48.9</v>
      </c>
      <c r="F11">
        <f>'dane '!K11</f>
        <v>7.9</v>
      </c>
      <c r="G11">
        <f>'dane '!L11</f>
        <v>6.3</v>
      </c>
      <c r="H11">
        <f>'dane '!M11</f>
        <v>13</v>
      </c>
      <c r="I11">
        <f>'dane '!N11</f>
        <v>31</v>
      </c>
      <c r="J11">
        <f>'dane '!O11</f>
        <v>4</v>
      </c>
      <c r="K11">
        <f>'dane '!P11</f>
        <v>482</v>
      </c>
      <c r="L11">
        <f>'dane '!Q11</f>
        <v>38.700000000000003</v>
      </c>
      <c r="M11">
        <f>'dane '!R11</f>
        <v>68</v>
      </c>
      <c r="N11">
        <f>'dane '!S11</f>
        <v>9.2899999999999991</v>
      </c>
      <c r="O11" s="4">
        <f>'dane '!T11</f>
        <v>1411</v>
      </c>
      <c r="P11" s="4">
        <f>'dane '!V11</f>
        <v>2.9</v>
      </c>
      <c r="Q11">
        <f>'dane '!W11</f>
        <v>129</v>
      </c>
      <c r="R11">
        <f>'dane '!Y11</f>
        <v>0.27</v>
      </c>
      <c r="S11">
        <f>'dane '!Z11</f>
        <v>20.5</v>
      </c>
      <c r="T11">
        <f>'dane '!AA11</f>
        <v>17.3</v>
      </c>
      <c r="U11">
        <f>'dane '!AB11</f>
        <v>132.69999999999999</v>
      </c>
    </row>
    <row r="12" spans="1:21" x14ac:dyDescent="0.2">
      <c r="A12" t="s">
        <v>74</v>
      </c>
      <c r="B12">
        <f>'dane '!B12</f>
        <v>13</v>
      </c>
      <c r="C12">
        <f>'dane '!F12</f>
        <v>134.1</v>
      </c>
      <c r="D12">
        <f>'dane '!G12</f>
        <v>1109</v>
      </c>
      <c r="E12">
        <f>'dane '!I12</f>
        <v>45.9</v>
      </c>
      <c r="F12">
        <f>'dane '!K12</f>
        <v>2.4</v>
      </c>
      <c r="G12">
        <f>'dane '!L12</f>
        <v>4</v>
      </c>
      <c r="H12">
        <f>'dane '!M12</f>
        <v>16.899999999999999</v>
      </c>
      <c r="I12">
        <f>'dane '!N12</f>
        <v>11.8</v>
      </c>
      <c r="J12">
        <f>'dane '!O12</f>
        <v>1</v>
      </c>
      <c r="K12">
        <f>'dane '!P12</f>
        <v>519</v>
      </c>
      <c r="L12">
        <f>'dane '!Q12</f>
        <v>14.7</v>
      </c>
      <c r="M12">
        <f>'dane '!R12</f>
        <v>140.5</v>
      </c>
      <c r="N12">
        <f>'dane '!S12</f>
        <v>3.87</v>
      </c>
      <c r="O12" s="4">
        <f>'dane '!T12</f>
        <v>2241</v>
      </c>
      <c r="P12" s="4">
        <f>'dane '!V12</f>
        <v>2.0299999999999998</v>
      </c>
      <c r="Q12">
        <f>'dane '!W12</f>
        <v>112</v>
      </c>
      <c r="R12">
        <f>'dane '!Y12</f>
        <v>0.28999999999999998</v>
      </c>
      <c r="S12">
        <f>'dane '!Z12</f>
        <v>24.2</v>
      </c>
      <c r="T12">
        <f>'dane '!AA12</f>
        <v>18.5</v>
      </c>
      <c r="U12">
        <f>'dane '!AB12</f>
        <v>435.6</v>
      </c>
    </row>
    <row r="13" spans="1:21" x14ac:dyDescent="0.2">
      <c r="A13" t="s">
        <v>72</v>
      </c>
      <c r="B13">
        <f>'dane '!B13</f>
        <v>27</v>
      </c>
      <c r="C13">
        <f>'dane '!F13</f>
        <v>108</v>
      </c>
      <c r="D13">
        <f>'dane '!G13</f>
        <v>277</v>
      </c>
      <c r="E13">
        <f>'dane '!I13</f>
        <v>66.2</v>
      </c>
      <c r="F13">
        <f>'dane '!K13</f>
        <v>11.3</v>
      </c>
      <c r="G13">
        <f>'dane '!L13</f>
        <v>5.8</v>
      </c>
      <c r="H13">
        <f>'dane '!M13</f>
        <v>19.7</v>
      </c>
      <c r="I13">
        <f>'dane '!N13</f>
        <v>12.7</v>
      </c>
      <c r="J13">
        <f>'dane '!O13</f>
        <v>0</v>
      </c>
      <c r="K13">
        <f>'dane '!P13</f>
        <v>488</v>
      </c>
      <c r="L13">
        <f>'dane '!Q13</f>
        <v>15.3</v>
      </c>
      <c r="M13">
        <f>'dane '!R13</f>
        <v>11.5</v>
      </c>
      <c r="N13">
        <f>'dane '!S13</f>
        <v>6.72</v>
      </c>
      <c r="O13" s="4">
        <f>'dane '!T13</f>
        <v>6033</v>
      </c>
      <c r="P13" s="4">
        <f>'dane '!V13</f>
        <v>3.71</v>
      </c>
      <c r="Q13">
        <f>'dane '!W13</f>
        <v>65</v>
      </c>
      <c r="R13">
        <f>'dane '!Y13</f>
        <v>0.23</v>
      </c>
      <c r="S13">
        <f>'dane '!Z13</f>
        <v>52.4</v>
      </c>
      <c r="T13">
        <f>'dane '!AA13</f>
        <v>36</v>
      </c>
      <c r="U13">
        <f>'dane '!AB13</f>
        <v>132.69999999999999</v>
      </c>
    </row>
    <row r="14" spans="1:21" x14ac:dyDescent="0.2">
      <c r="A14" t="s">
        <v>73</v>
      </c>
      <c r="B14">
        <f>'dane '!B14</f>
        <v>27</v>
      </c>
      <c r="C14">
        <f>'dane '!F14</f>
        <v>210.3</v>
      </c>
      <c r="D14">
        <f>'dane '!G14</f>
        <v>60</v>
      </c>
      <c r="E14">
        <f>'dane '!I14</f>
        <v>72.900000000000006</v>
      </c>
      <c r="F14">
        <f>'dane '!K14</f>
        <v>5.5</v>
      </c>
      <c r="G14">
        <f>'dane '!L14</f>
        <v>3.6</v>
      </c>
      <c r="H14">
        <f>'dane '!M14</f>
        <v>15.9</v>
      </c>
      <c r="I14">
        <f>'dane '!N14</f>
        <v>8.4</v>
      </c>
      <c r="J14">
        <f>'dane '!O14</f>
        <v>1</v>
      </c>
      <c r="K14">
        <f>'dane '!P14</f>
        <v>448</v>
      </c>
      <c r="L14">
        <f>'dane '!Q14</f>
        <v>16.100000000000001</v>
      </c>
      <c r="M14">
        <f>'dane '!R14</f>
        <v>128.4</v>
      </c>
      <c r="N14">
        <f>'dane '!S14</f>
        <v>7.26</v>
      </c>
      <c r="O14" s="4">
        <f>'dane '!T14</f>
        <v>788</v>
      </c>
      <c r="P14" s="4">
        <f>'dane '!V14</f>
        <v>1.87</v>
      </c>
      <c r="Q14">
        <f>'dane '!W14</f>
        <v>111</v>
      </c>
      <c r="R14">
        <f>'dane '!Y14</f>
        <v>0.23</v>
      </c>
      <c r="S14">
        <f>'dane '!Z14</f>
        <v>53.2</v>
      </c>
      <c r="T14">
        <f>'dane '!AA14</f>
        <v>29.2</v>
      </c>
      <c r="U14">
        <f>'dane '!AB14</f>
        <v>252</v>
      </c>
    </row>
    <row r="15" spans="1:21" x14ac:dyDescent="0.2">
      <c r="A15" t="s">
        <v>83</v>
      </c>
      <c r="B15">
        <f>'dane '!B15</f>
        <v>13</v>
      </c>
      <c r="C15">
        <f>'dane '!F15</f>
        <v>133.30000000000001</v>
      </c>
      <c r="D15">
        <f>'dane '!G15</f>
        <v>2</v>
      </c>
      <c r="E15">
        <f>'dane '!I15</f>
        <v>32.700000000000003</v>
      </c>
      <c r="F15">
        <f>'dane '!K15</f>
        <v>1.7</v>
      </c>
      <c r="G15">
        <f>'dane '!L15</f>
        <v>1.6</v>
      </c>
      <c r="H15">
        <f>'dane '!M15</f>
        <v>25</v>
      </c>
      <c r="I15">
        <f>'dane '!N15</f>
        <v>10.3</v>
      </c>
      <c r="J15">
        <f>'dane '!O15</f>
        <v>1</v>
      </c>
      <c r="K15">
        <f>'dane '!P15</f>
        <v>527</v>
      </c>
      <c r="L15">
        <f>'dane '!Q15</f>
        <v>5.5</v>
      </c>
      <c r="M15">
        <f>'dane '!R15</f>
        <v>0.4</v>
      </c>
      <c r="N15">
        <f>'dane '!S15</f>
        <v>2.67</v>
      </c>
      <c r="O15" s="4">
        <f>'dane '!T15</f>
        <v>3315</v>
      </c>
      <c r="P15" s="4">
        <f>'dane '!V15</f>
        <v>3.36</v>
      </c>
      <c r="Q15">
        <f>'dane '!W15</f>
        <v>98</v>
      </c>
      <c r="R15">
        <f>'dane '!Y15</f>
        <v>0.24</v>
      </c>
      <c r="S15">
        <f>'dane '!Z15</f>
        <v>12.7</v>
      </c>
      <c r="T15">
        <f>'dane '!AA15</f>
        <v>16.5</v>
      </c>
      <c r="U15">
        <f>'dane '!AB15</f>
        <v>129.5</v>
      </c>
    </row>
    <row r="16" spans="1:21" x14ac:dyDescent="0.2">
      <c r="A16" t="s">
        <v>71</v>
      </c>
      <c r="B16">
        <f>'dane '!B16</f>
        <v>13</v>
      </c>
      <c r="C16">
        <f>'dane '!F16</f>
        <v>204</v>
      </c>
      <c r="D16">
        <f>'dane '!G16</f>
        <v>66</v>
      </c>
      <c r="E16">
        <f>'dane '!I16</f>
        <v>85.3</v>
      </c>
      <c r="F16">
        <f>'dane '!K16</f>
        <v>4.2</v>
      </c>
      <c r="G16">
        <f>'dane '!L16</f>
        <v>5.2</v>
      </c>
      <c r="H16">
        <f>'dane '!M16</f>
        <v>9.1</v>
      </c>
      <c r="I16">
        <f>'dane '!N16</f>
        <v>20.8</v>
      </c>
      <c r="J16">
        <f>'dane '!O16</f>
        <v>4</v>
      </c>
      <c r="K16">
        <f>'dane '!P16</f>
        <v>562</v>
      </c>
      <c r="L16">
        <f>'dane '!Q16</f>
        <v>8.6999999999999993</v>
      </c>
      <c r="M16">
        <f>'dane '!R16</f>
        <v>14.3</v>
      </c>
      <c r="N16">
        <f>'dane '!S16</f>
        <v>1.1599999999999999</v>
      </c>
      <c r="O16" s="4">
        <f>'dane '!T16</f>
        <v>1714</v>
      </c>
      <c r="P16" s="4">
        <f>'dane '!V16</f>
        <v>2.38</v>
      </c>
      <c r="Q16">
        <f>'dane '!W16</f>
        <v>98</v>
      </c>
      <c r="R16">
        <f>'dane '!Y16</f>
        <v>7.0000000000000007E-2</v>
      </c>
      <c r="S16">
        <f>'dane '!Z16</f>
        <v>23.4</v>
      </c>
      <c r="T16">
        <f>'dane '!AA16</f>
        <v>27.7</v>
      </c>
      <c r="U16">
        <f>'dane '!AB16</f>
        <v>23.3</v>
      </c>
    </row>
    <row r="17" spans="1:21" x14ac:dyDescent="0.2">
      <c r="A17" t="s">
        <v>79</v>
      </c>
      <c r="B17">
        <f>'dane '!B17</f>
        <v>12</v>
      </c>
      <c r="C17">
        <f>'dane '!F17</f>
        <v>121</v>
      </c>
      <c r="D17">
        <f>'dane '!G17</f>
        <v>119</v>
      </c>
      <c r="E17">
        <f>'dane '!I17</f>
        <v>78</v>
      </c>
      <c r="F17">
        <f>'dane '!K17</f>
        <v>5.8</v>
      </c>
      <c r="G17">
        <f>'dane '!L17</f>
        <v>8.6</v>
      </c>
      <c r="H17">
        <f>'dane '!M17</f>
        <v>14.4</v>
      </c>
      <c r="I17">
        <f>'dane '!N17</f>
        <v>14.8</v>
      </c>
      <c r="J17">
        <f>'dane '!O17</f>
        <v>1</v>
      </c>
      <c r="K17">
        <f>'dane '!P17</f>
        <v>433</v>
      </c>
      <c r="L17">
        <f>'dane '!Q17</f>
        <v>23.6</v>
      </c>
      <c r="M17">
        <f>'dane '!R17</f>
        <v>11.8</v>
      </c>
      <c r="N17">
        <f>'dane '!S17</f>
        <v>5.57</v>
      </c>
      <c r="O17" s="4">
        <f>'dane '!T17</f>
        <v>1183</v>
      </c>
      <c r="P17" s="4">
        <f>'dane '!V17</f>
        <v>1.73</v>
      </c>
      <c r="Q17">
        <f>'dane '!W17</f>
        <v>66</v>
      </c>
      <c r="R17">
        <f>'dane '!Y17</f>
        <v>0.18</v>
      </c>
      <c r="S17">
        <f>'dane '!Z17</f>
        <v>19.3</v>
      </c>
      <c r="T17">
        <f>'dane '!AA17</f>
        <v>27.3</v>
      </c>
      <c r="U17">
        <f>'dane '!AB17</f>
        <v>37.6</v>
      </c>
    </row>
    <row r="18" spans="1:21" x14ac:dyDescent="0.2">
      <c r="A18" t="s">
        <v>80</v>
      </c>
      <c r="B18">
        <f>'dane '!B18</f>
        <v>27</v>
      </c>
      <c r="C18">
        <f>'dane '!F18</f>
        <v>136.9</v>
      </c>
      <c r="D18">
        <f>'dane '!G18</f>
        <v>149</v>
      </c>
      <c r="E18">
        <f>'dane '!I18</f>
        <v>96.5</v>
      </c>
      <c r="F18">
        <f>'dane '!K18</f>
        <v>2.8</v>
      </c>
      <c r="G18">
        <f>'dane '!L18</f>
        <v>4</v>
      </c>
      <c r="H18">
        <f>'dane '!M18</f>
        <v>19.100000000000001</v>
      </c>
      <c r="I18">
        <f>'dane '!N18</f>
        <v>21.4</v>
      </c>
      <c r="J18">
        <f>'dane '!O18</f>
        <v>4</v>
      </c>
      <c r="K18">
        <f>'dane '!P18</f>
        <v>626</v>
      </c>
      <c r="L18">
        <f>'dane '!Q18</f>
        <v>4.5</v>
      </c>
      <c r="M18">
        <f>'dane '!R18</f>
        <v>1.6</v>
      </c>
      <c r="N18">
        <f>'dane '!S18</f>
        <v>3.43</v>
      </c>
      <c r="O18" s="4">
        <f>'dane '!T18</f>
        <v>939</v>
      </c>
      <c r="P18" s="4">
        <f>'dane '!V18</f>
        <v>1.95</v>
      </c>
      <c r="Q18">
        <f>'dane '!W18</f>
        <v>139</v>
      </c>
      <c r="R18">
        <f>'dane '!Y18</f>
        <v>0.38</v>
      </c>
      <c r="S18">
        <f>'dane '!Z18</f>
        <v>22.3</v>
      </c>
      <c r="T18">
        <f>'dane '!AA18</f>
        <v>19</v>
      </c>
      <c r="U18">
        <f>'dane '!AB18</f>
        <v>9.64</v>
      </c>
    </row>
    <row r="19" spans="1:21" x14ac:dyDescent="0.2">
      <c r="A19" t="s">
        <v>78</v>
      </c>
      <c r="B19">
        <f>'dane '!B19</f>
        <v>12</v>
      </c>
      <c r="C19">
        <f>'dane '!F19</f>
        <v>140.69999999999999</v>
      </c>
      <c r="D19">
        <f>'dane '!G19</f>
        <v>1</v>
      </c>
      <c r="E19">
        <f>'dane '!I19</f>
        <v>40.6</v>
      </c>
      <c r="F19">
        <f>'dane '!K19</f>
        <v>2</v>
      </c>
      <c r="G19">
        <f>'dane '!L19</f>
        <v>11.5</v>
      </c>
      <c r="H19">
        <f>'dane '!M19</f>
        <v>15.3</v>
      </c>
      <c r="I19">
        <f>'dane '!N19</f>
        <v>20.8</v>
      </c>
      <c r="J19">
        <f>'dane '!O19</f>
        <v>2</v>
      </c>
      <c r="K19">
        <f>'dane '!P19</f>
        <v>364</v>
      </c>
      <c r="L19">
        <f>'dane '!Q19</f>
        <v>38.700000000000003</v>
      </c>
      <c r="M19">
        <f>'dane '!R19</f>
        <v>26.6</v>
      </c>
      <c r="N19">
        <f>'dane '!S19</f>
        <v>10.86</v>
      </c>
      <c r="O19" s="4">
        <f>'dane '!T19</f>
        <v>18560</v>
      </c>
      <c r="P19" s="4">
        <f>'dane '!V19</f>
        <v>3.6</v>
      </c>
      <c r="Q19">
        <f>'dane '!W19</f>
        <v>65</v>
      </c>
      <c r="R19">
        <f>'dane '!Y19</f>
        <v>0.16</v>
      </c>
      <c r="S19">
        <f>'dane '!Z19</f>
        <v>19.600000000000001</v>
      </c>
      <c r="T19">
        <f>'dane '!AA19</f>
        <v>32.700000000000003</v>
      </c>
      <c r="U19">
        <f>'dane '!AB19</f>
        <v>28.5</v>
      </c>
    </row>
    <row r="20" spans="1:21" x14ac:dyDescent="0.2">
      <c r="A20" t="s">
        <v>82</v>
      </c>
      <c r="B20">
        <f>'dane '!B20</f>
        <v>13</v>
      </c>
      <c r="C20">
        <f>'dane '!F20</f>
        <v>100.3</v>
      </c>
      <c r="D20">
        <f>'dane '!G20</f>
        <v>231.76190476190473</v>
      </c>
      <c r="E20">
        <f>'dane '!I20</f>
        <v>97.7</v>
      </c>
      <c r="F20">
        <f>'dane '!K20</f>
        <v>10.7</v>
      </c>
      <c r="G20">
        <f>'dane '!L20</f>
        <v>2.4</v>
      </c>
      <c r="H20">
        <f>'dane '!M20</f>
        <v>30.3</v>
      </c>
      <c r="I20">
        <f>'dane '!N20</f>
        <v>12.1</v>
      </c>
      <c r="J20">
        <f>'dane '!O20</f>
        <v>30</v>
      </c>
      <c r="K20">
        <f>'dane '!P20</f>
        <v>591</v>
      </c>
      <c r="L20">
        <f>'dane '!Q20</f>
        <v>4.7</v>
      </c>
      <c r="M20">
        <f>'dane '!R20</f>
        <v>0.1</v>
      </c>
      <c r="N20">
        <f>'dane '!S20</f>
        <v>0.28999999999999998</v>
      </c>
      <c r="O20" s="4">
        <f>'dane '!T20</f>
        <v>1538</v>
      </c>
      <c r="P20" s="4">
        <f>'dane '!V20</f>
        <v>2.83</v>
      </c>
      <c r="Q20">
        <f>'dane '!W20</f>
        <v>50</v>
      </c>
      <c r="R20">
        <f>'dane '!Y20</f>
        <v>7.0000000000000007E-2</v>
      </c>
      <c r="S20">
        <f>'dane '!Z20</f>
        <v>12.5</v>
      </c>
      <c r="T20">
        <f>'dane '!AA20</f>
        <v>23.8</v>
      </c>
      <c r="U20">
        <f>'dane '!AB20</f>
        <v>143.91419305977459</v>
      </c>
    </row>
    <row r="21" spans="1:21" x14ac:dyDescent="0.2">
      <c r="A21" t="s">
        <v>69</v>
      </c>
      <c r="B21">
        <f>'dane '!B21</f>
        <v>15</v>
      </c>
      <c r="C21">
        <f>'dane '!F21</f>
        <v>124.6</v>
      </c>
      <c r="D21">
        <f>'dane '!G21</f>
        <v>745</v>
      </c>
      <c r="E21">
        <f>'dane '!I21</f>
        <v>61.8</v>
      </c>
      <c r="F21">
        <f>'dane '!K21</f>
        <v>4.4000000000000004</v>
      </c>
      <c r="G21">
        <f>'dane '!L21</f>
        <v>2.8</v>
      </c>
      <c r="H21">
        <f>'dane '!M21</f>
        <v>25.9</v>
      </c>
      <c r="I21">
        <f>'dane '!N21</f>
        <v>16.8</v>
      </c>
      <c r="J21">
        <f>'dane '!O21</f>
        <v>-4</v>
      </c>
      <c r="K21">
        <f>'dane '!P21</f>
        <v>631</v>
      </c>
      <c r="L21">
        <f>'dane '!Q21</f>
        <v>13.8</v>
      </c>
      <c r="M21">
        <f>'dane '!R21</f>
        <v>27.6</v>
      </c>
      <c r="N21">
        <f>'dane '!S21</f>
        <v>6.18</v>
      </c>
      <c r="O21" s="4">
        <f>'dane '!T21</f>
        <v>5164</v>
      </c>
      <c r="P21" s="4">
        <f>'dane '!V21</f>
        <v>1.99</v>
      </c>
      <c r="Q21">
        <f>'dane '!W21</f>
        <v>135</v>
      </c>
      <c r="R21">
        <f>'dane '!Y21</f>
        <v>0.42</v>
      </c>
      <c r="S21">
        <f>'dane '!Z21</f>
        <v>7.7</v>
      </c>
      <c r="T21">
        <f>'dane '!AA21</f>
        <v>20.6</v>
      </c>
      <c r="U21">
        <f>'dane '!AB21</f>
        <v>504.7</v>
      </c>
    </row>
    <row r="22" spans="1:21" x14ac:dyDescent="0.2">
      <c r="A22" t="s">
        <v>85</v>
      </c>
      <c r="B22">
        <f>'dane '!B22</f>
        <v>20</v>
      </c>
      <c r="C22">
        <f>'dane '!F22</f>
        <v>135.30000000000001</v>
      </c>
      <c r="D22">
        <f>'dane '!G22</f>
        <v>231.76190476190473</v>
      </c>
      <c r="E22">
        <f>'dane '!I22</f>
        <v>28.6</v>
      </c>
      <c r="F22">
        <f>'dane '!K22</f>
        <v>18.8</v>
      </c>
      <c r="G22">
        <f>'dane '!L22</f>
        <v>5.9</v>
      </c>
      <c r="H22">
        <f>'dane '!M22</f>
        <v>13.4</v>
      </c>
      <c r="I22">
        <f>'dane '!N22</f>
        <v>17.2</v>
      </c>
      <c r="J22">
        <f>'dane '!O22</f>
        <v>1</v>
      </c>
      <c r="K22">
        <f>'dane '!P22</f>
        <v>272</v>
      </c>
      <c r="L22">
        <f>'dane '!Q22</f>
        <v>11.5</v>
      </c>
      <c r="M22">
        <f>'dane '!R22</f>
        <v>56</v>
      </c>
      <c r="N22">
        <f>'dane '!S22</f>
        <v>4.5599999999999996</v>
      </c>
      <c r="O22" s="4">
        <f>'dane '!T22</f>
        <v>7684</v>
      </c>
      <c r="P22" s="4">
        <f>'dane '!V22</f>
        <v>2.57</v>
      </c>
      <c r="Q22">
        <f>'dane '!W22</f>
        <v>53</v>
      </c>
      <c r="R22">
        <f>'dane '!Y22</f>
        <v>0.23</v>
      </c>
      <c r="S22">
        <f>'dane '!Z22</f>
        <v>23.9</v>
      </c>
      <c r="T22">
        <f>'dane '!AA22</f>
        <v>24.7</v>
      </c>
      <c r="U22">
        <f>'dane '!AB22</f>
        <v>507.4</v>
      </c>
    </row>
    <row r="23" spans="1:21" x14ac:dyDescent="0.2">
      <c r="A23" t="s">
        <v>86</v>
      </c>
      <c r="B23">
        <f>'dane '!B23</f>
        <v>21</v>
      </c>
      <c r="C23">
        <f>'dane '!F23</f>
        <v>131.4</v>
      </c>
      <c r="D23">
        <f>'dane '!G23</f>
        <v>170</v>
      </c>
      <c r="E23">
        <f>'dane '!I23</f>
        <v>71.2</v>
      </c>
      <c r="F23">
        <f>'dane '!K23</f>
        <v>4.5999999999999996</v>
      </c>
      <c r="G23">
        <f>'dane '!L23</f>
        <v>5.4</v>
      </c>
      <c r="H23">
        <f>'dane '!M23</f>
        <v>23.6</v>
      </c>
      <c r="I23">
        <f>'dane '!N23</f>
        <v>14.8</v>
      </c>
      <c r="J23">
        <f>'dane '!O23</f>
        <v>5</v>
      </c>
      <c r="K23">
        <f>'dane '!P23</f>
        <v>453</v>
      </c>
      <c r="L23">
        <f>'dane '!Q23</f>
        <v>27</v>
      </c>
      <c r="M23">
        <f>'dane '!R23</f>
        <v>77.099999999999994</v>
      </c>
      <c r="N23">
        <f>'dane '!S23</f>
        <v>5.74</v>
      </c>
      <c r="O23" s="4">
        <f>'dane '!T23</f>
        <v>7329</v>
      </c>
      <c r="P23" s="4">
        <f>'dane '!V23</f>
        <v>2.27</v>
      </c>
      <c r="Q23">
        <f>'dane '!W23</f>
        <v>92</v>
      </c>
      <c r="R23">
        <f>'dane '!Y23</f>
        <v>0.08</v>
      </c>
      <c r="S23">
        <f>'dane '!Z23</f>
        <v>34.700000000000003</v>
      </c>
      <c r="T23">
        <f>'dane '!AA23</f>
        <v>27.5</v>
      </c>
      <c r="U23">
        <f>'dane '!AB23</f>
        <v>91.8</v>
      </c>
    </row>
    <row r="24" spans="1:21" x14ac:dyDescent="0.2">
      <c r="A24" t="s">
        <v>87</v>
      </c>
      <c r="B24">
        <f>'dane '!B24</f>
        <v>23</v>
      </c>
      <c r="C24">
        <f>'dane '!F24</f>
        <v>64.099999999999994</v>
      </c>
      <c r="D24">
        <f>'dane '!G24</f>
        <v>177</v>
      </c>
      <c r="E24">
        <f>'dane '!I24</f>
        <v>17.100000000000001</v>
      </c>
      <c r="F24">
        <f>'dane '!K24</f>
        <v>8.8000000000000007</v>
      </c>
      <c r="G24">
        <f>'dane '!L24</f>
        <v>7.7</v>
      </c>
      <c r="H24">
        <f>'dane '!M24</f>
        <v>23.6</v>
      </c>
      <c r="I24">
        <f>'dane '!N24</f>
        <v>22.6</v>
      </c>
      <c r="J24">
        <f>'dane '!O24</f>
        <v>-2</v>
      </c>
      <c r="K24">
        <f>'dane '!P24</f>
        <v>249</v>
      </c>
      <c r="L24">
        <f>'dane '!Q24</f>
        <v>24.8</v>
      </c>
      <c r="M24">
        <f>'dane '!R24</f>
        <v>28.1</v>
      </c>
      <c r="N24">
        <f>'dane '!S24</f>
        <v>2.09</v>
      </c>
      <c r="O24" s="4">
        <f>'dane '!T24</f>
        <v>7039</v>
      </c>
      <c r="P24" s="4">
        <f>'dane '!V24</f>
        <v>2.3199999999999998</v>
      </c>
      <c r="Q24">
        <f>'dane '!W24</f>
        <v>68</v>
      </c>
      <c r="R24">
        <f>'dane '!Y24</f>
        <v>0.16</v>
      </c>
      <c r="S24">
        <f>'dane '!Z24</f>
        <v>24</v>
      </c>
      <c r="T24">
        <f>'dane '!AA24</f>
        <v>40.299999999999997</v>
      </c>
      <c r="U24">
        <f>'dane '!AB24</f>
        <v>146.69999999999999</v>
      </c>
    </row>
    <row r="25" spans="1:21" x14ac:dyDescent="0.2">
      <c r="A25" t="s">
        <v>89</v>
      </c>
      <c r="B25">
        <f>'dane '!B25</f>
        <v>30</v>
      </c>
      <c r="C25">
        <f>'dane '!F25</f>
        <v>140.19999999999999</v>
      </c>
      <c r="D25">
        <f>'dane '!G25</f>
        <v>0</v>
      </c>
      <c r="E25">
        <f>'dane '!I25</f>
        <v>60.9</v>
      </c>
      <c r="F25">
        <f>'dane '!K25</f>
        <v>9</v>
      </c>
      <c r="G25">
        <f>'dane '!L25</f>
        <v>6.6</v>
      </c>
      <c r="H25">
        <f>'dane '!M25</f>
        <v>14</v>
      </c>
      <c r="I25">
        <f>'dane '!N25</f>
        <v>12.6</v>
      </c>
      <c r="J25">
        <f>'dane '!O25</f>
        <v>-8</v>
      </c>
      <c r="K25">
        <f>'dane '!P25</f>
        <v>320</v>
      </c>
      <c r="L25">
        <f>'dane '!Q25</f>
        <v>11.7</v>
      </c>
      <c r="M25">
        <f>'dane '!R25</f>
        <v>38.1</v>
      </c>
      <c r="N25">
        <f>'dane '!S25</f>
        <v>9.3699999999999992</v>
      </c>
      <c r="O25" s="4">
        <f>'dane '!T25</f>
        <v>1082</v>
      </c>
      <c r="P25" s="4">
        <f>'dane '!V25</f>
        <v>1.77</v>
      </c>
      <c r="Q25">
        <f>'dane '!W25</f>
        <v>61</v>
      </c>
      <c r="R25">
        <f>'dane '!Y25</f>
        <v>0.25</v>
      </c>
      <c r="S25">
        <f>'dane '!Z25</f>
        <v>29.7</v>
      </c>
      <c r="T25">
        <f>'dane '!AA25</f>
        <v>18.399999999999999</v>
      </c>
      <c r="U25">
        <f>'dane '!AB25</f>
        <v>144.01113543840199</v>
      </c>
    </row>
    <row r="26" spans="1:21" x14ac:dyDescent="0.2">
      <c r="A26" t="s">
        <v>88</v>
      </c>
      <c r="B26">
        <f>'dane '!B26</f>
        <v>38</v>
      </c>
      <c r="C26">
        <f>'dane '!F26</f>
        <v>164.2</v>
      </c>
      <c r="D26">
        <f>'dane '!G26</f>
        <v>2</v>
      </c>
      <c r="E26">
        <f>'dane '!I26</f>
        <v>44.5</v>
      </c>
      <c r="F26">
        <f>'dane '!K26</f>
        <v>4.3</v>
      </c>
      <c r="G26">
        <f>'dane '!L26</f>
        <v>6.2</v>
      </c>
      <c r="H26">
        <f>'dane '!M26</f>
        <v>13.2</v>
      </c>
      <c r="I26">
        <f>'dane '!N26</f>
        <v>13.1</v>
      </c>
      <c r="J26">
        <f>'dane '!O26</f>
        <v>1</v>
      </c>
      <c r="K26">
        <f>'dane '!P26</f>
        <v>432</v>
      </c>
      <c r="L26">
        <f>'dane '!Q26</f>
        <v>21.5</v>
      </c>
      <c r="M26">
        <f>'dane '!R26</f>
        <v>6.1</v>
      </c>
      <c r="N26">
        <f>'dane '!S26</f>
        <v>8.5500000000000007</v>
      </c>
      <c r="O26" s="4">
        <f>'dane '!T26</f>
        <v>865</v>
      </c>
      <c r="P26" s="4">
        <f>'dane '!V26</f>
        <v>3.86</v>
      </c>
      <c r="Q26">
        <f>'dane '!W26</f>
        <v>93</v>
      </c>
      <c r="R26">
        <f>'dane '!Y26</f>
        <v>0.28999999999999998</v>
      </c>
      <c r="S26">
        <f>'dane '!Z26</f>
        <v>20.2</v>
      </c>
      <c r="T26">
        <f>'dane '!AA26</f>
        <v>20.399999999999999</v>
      </c>
      <c r="U26">
        <f>'dane '!AB26</f>
        <v>23.8</v>
      </c>
    </row>
    <row r="27" spans="1:21" x14ac:dyDescent="0.2">
      <c r="A27" t="s">
        <v>91</v>
      </c>
      <c r="B27">
        <f>'dane '!B27</f>
        <v>13</v>
      </c>
      <c r="C27">
        <f>'dane '!F27</f>
        <v>104.1</v>
      </c>
      <c r="D27">
        <f>'dane '!G27</f>
        <v>153</v>
      </c>
      <c r="E27">
        <f>'dane '!I27</f>
        <v>32.200000000000003</v>
      </c>
      <c r="F27">
        <f>'dane '!K27</f>
        <v>2.1</v>
      </c>
      <c r="G27">
        <f>'dane '!L27</f>
        <v>4</v>
      </c>
      <c r="H27">
        <f>'dane '!M27</f>
        <v>13.2</v>
      </c>
      <c r="I27">
        <f>'dane '!N27</f>
        <v>22.9</v>
      </c>
      <c r="J27">
        <f>'dane '!O27</f>
        <v>0</v>
      </c>
      <c r="K27">
        <f>'dane '!P27</f>
        <v>438</v>
      </c>
      <c r="L27">
        <f>'dane '!Q27</f>
        <v>52.5</v>
      </c>
      <c r="M27">
        <f>'dane '!R27</f>
        <v>9.9</v>
      </c>
      <c r="N27">
        <f>'dane '!S27</f>
        <v>16.53</v>
      </c>
      <c r="O27" s="4">
        <f>'dane '!T27</f>
        <v>4633</v>
      </c>
      <c r="P27" s="4">
        <f>'dane '!V27</f>
        <v>2.2000000000000002</v>
      </c>
      <c r="Q27">
        <f>'dane '!W27</f>
        <v>121</v>
      </c>
      <c r="R27">
        <f>'dane '!Y27</f>
        <v>0.12</v>
      </c>
      <c r="S27">
        <f>'dane '!Z27</f>
        <v>22.9</v>
      </c>
      <c r="T27">
        <f>'dane '!AA27</f>
        <v>18.2</v>
      </c>
      <c r="U27">
        <f>'dane '!AB27</f>
        <v>71.2</v>
      </c>
    </row>
    <row r="28" spans="1:21" x14ac:dyDescent="0.2">
      <c r="A28" t="s">
        <v>81</v>
      </c>
      <c r="B28">
        <f>'dane '!B28</f>
        <v>21</v>
      </c>
      <c r="C28">
        <f>'dane '!F28</f>
        <v>123.8</v>
      </c>
      <c r="D28">
        <f>'dane '!G28</f>
        <v>752</v>
      </c>
      <c r="E28">
        <f>'dane '!I28</f>
        <v>59.3</v>
      </c>
      <c r="F28">
        <f>'dane '!K28</f>
        <v>2.8</v>
      </c>
      <c r="G28">
        <f>'dane '!L28</f>
        <v>6.8</v>
      </c>
      <c r="H28">
        <f>'dane '!M28</f>
        <v>13.8</v>
      </c>
      <c r="I28">
        <f>'dane '!N28</f>
        <v>12.9</v>
      </c>
      <c r="J28">
        <f>'dane '!O28</f>
        <v>-2</v>
      </c>
      <c r="K28">
        <f>'dane '!P28</f>
        <v>385</v>
      </c>
      <c r="L28">
        <f>'dane '!Q28</f>
        <v>14.6</v>
      </c>
      <c r="M28">
        <f>'dane '!R28</f>
        <v>90.5</v>
      </c>
      <c r="N28">
        <f>'dane '!S28</f>
        <v>2.34</v>
      </c>
      <c r="O28" s="4">
        <f>'dane '!T28</f>
        <v>1130</v>
      </c>
      <c r="P28" s="4">
        <f>'dane '!V28</f>
        <v>2.61</v>
      </c>
      <c r="Q28">
        <f>'dane '!W28</f>
        <v>74</v>
      </c>
      <c r="R28">
        <f>'dane '!Y28</f>
        <v>0.19</v>
      </c>
      <c r="S28">
        <f>'dane '!Z28</f>
        <v>20.399999999999999</v>
      </c>
      <c r="T28">
        <f>'dane '!AA28</f>
        <v>31.8</v>
      </c>
      <c r="U28">
        <f>'dane '!AB28</f>
        <v>144.12425003756678</v>
      </c>
    </row>
    <row r="29" spans="1:21" x14ac:dyDescent="0.2">
      <c r="A29" t="s">
        <v>92</v>
      </c>
      <c r="B29">
        <f>'dane '!B29</f>
        <v>9</v>
      </c>
      <c r="C29">
        <f>'dane '!F29</f>
        <v>159.30000000000001</v>
      </c>
      <c r="D29">
        <f>'dane '!G29</f>
        <v>231.76190476190473</v>
      </c>
      <c r="E29">
        <f>'dane '!I29</f>
        <v>46.1</v>
      </c>
      <c r="F29">
        <f>'dane '!K29</f>
        <v>4.7</v>
      </c>
      <c r="G29">
        <f>'dane '!L29</f>
        <v>2.2999999999999998</v>
      </c>
      <c r="H29">
        <f>'dane '!M29</f>
        <v>17.399999999999999</v>
      </c>
      <c r="I29">
        <f>'dane '!N29</f>
        <v>9.1</v>
      </c>
      <c r="J29">
        <f>'dane '!O29</f>
        <v>-0.54545454545454541</v>
      </c>
      <c r="K29">
        <f>'dane '!P29</f>
        <v>482</v>
      </c>
      <c r="L29">
        <f>'dane '!Q29</f>
        <v>7</v>
      </c>
      <c r="M29">
        <f>'dane '!R29</f>
        <v>108.4</v>
      </c>
      <c r="N29">
        <f>'dane '!S29</f>
        <v>3.02</v>
      </c>
      <c r="O29" s="4">
        <f>'dane '!T29</f>
        <v>5529</v>
      </c>
      <c r="P29" s="4">
        <f>'dane '!V29</f>
        <v>2.44</v>
      </c>
      <c r="Q29">
        <f>'dane '!W29</f>
        <v>104</v>
      </c>
      <c r="R29">
        <f>'dane '!Y29</f>
        <v>0.12</v>
      </c>
      <c r="S29">
        <f>'dane '!Z29</f>
        <v>17</v>
      </c>
      <c r="T29">
        <f>'dane '!AA29</f>
        <v>24.1</v>
      </c>
      <c r="U29">
        <f>'dane '!AB29</f>
        <v>315.3</v>
      </c>
    </row>
    <row r="30" spans="1:21" x14ac:dyDescent="0.2">
      <c r="A30" t="s">
        <v>76</v>
      </c>
      <c r="B30">
        <f>'dane '!B30</f>
        <v>19</v>
      </c>
      <c r="C30">
        <f>'dane '!F30</f>
        <v>198.1</v>
      </c>
      <c r="D30">
        <f>'dane '!G30</f>
        <v>172</v>
      </c>
      <c r="E30">
        <f>'dane '!I30</f>
        <v>75.900000000000006</v>
      </c>
      <c r="F30">
        <f>'dane '!K30</f>
        <v>2.2000000000000002</v>
      </c>
      <c r="G30">
        <f>'dane '!L30</f>
        <v>2.8</v>
      </c>
      <c r="H30">
        <f>'dane '!M30</f>
        <v>17.600000000000001</v>
      </c>
      <c r="I30">
        <f>'dane '!N30</f>
        <v>7.8</v>
      </c>
      <c r="J30">
        <f>'dane '!O30</f>
        <v>-1</v>
      </c>
      <c r="K30">
        <f>'dane '!P30</f>
        <v>488</v>
      </c>
      <c r="L30">
        <f>'dane '!Q30</f>
        <v>17.100000000000001</v>
      </c>
      <c r="M30">
        <f>'dane '!R30</f>
        <v>87</v>
      </c>
      <c r="N30">
        <f>'dane '!S30</f>
        <v>10.91</v>
      </c>
      <c r="O30" s="4">
        <f>'dane '!T30</f>
        <v>4439</v>
      </c>
      <c r="P30" s="4">
        <f>'dane '!V30</f>
        <v>3.59</v>
      </c>
      <c r="Q30">
        <f>'dane '!W30</f>
        <v>100</v>
      </c>
      <c r="R30">
        <f>'dane '!Y30</f>
        <v>0.18</v>
      </c>
      <c r="S30">
        <f>'dane '!Z30</f>
        <v>42.7</v>
      </c>
      <c r="T30">
        <f>'dane '!AA30</f>
        <v>28.3</v>
      </c>
      <c r="U30">
        <f>'dane '!AB30</f>
        <v>144.2523062613476</v>
      </c>
    </row>
    <row r="31" spans="1:21" x14ac:dyDescent="0.2">
      <c r="A31" s="2" t="s">
        <v>112</v>
      </c>
      <c r="B31" s="2">
        <f t="shared" ref="B31" si="0">AVERAGE(B3:B30)</f>
        <v>19.571428571428573</v>
      </c>
      <c r="C31" s="2">
        <f t="shared" ref="C31:O31" si="1">AVERAGE(C3:C30)</f>
        <v>135.49285714285713</v>
      </c>
      <c r="D31" s="2">
        <f t="shared" si="1"/>
        <v>239.0204081632653</v>
      </c>
      <c r="E31" s="2">
        <f t="shared" si="1"/>
        <v>54.696428571428562</v>
      </c>
      <c r="F31" s="2">
        <f t="shared" si="1"/>
        <v>7.7142857142857153</v>
      </c>
      <c r="G31" s="2">
        <f t="shared" si="1"/>
        <v>5.1107142857142867</v>
      </c>
      <c r="H31" s="2">
        <f t="shared" si="1"/>
        <v>16.8</v>
      </c>
      <c r="I31" s="2">
        <f t="shared" si="1"/>
        <v>16.246428571428577</v>
      </c>
      <c r="J31" s="2">
        <f t="shared" si="1"/>
        <v>2.5876623376623376</v>
      </c>
      <c r="K31" s="2">
        <f t="shared" si="1"/>
        <v>467.14285714285717</v>
      </c>
      <c r="L31" s="2">
        <f t="shared" si="1"/>
        <v>19.235714285714288</v>
      </c>
      <c r="M31" s="2">
        <f t="shared" si="1"/>
        <v>46.946428571428577</v>
      </c>
      <c r="N31" s="2">
        <f t="shared" si="1"/>
        <v>6.7510714285714304</v>
      </c>
      <c r="O31" s="2">
        <f t="shared" si="1"/>
        <v>4329.0357142857147</v>
      </c>
      <c r="P31" s="2">
        <f t="shared" ref="P31:U31" si="2">AVERAGE(P3:P30)</f>
        <v>2.65</v>
      </c>
      <c r="Q31" s="2">
        <f t="shared" si="2"/>
        <v>88.071428571428569</v>
      </c>
      <c r="R31" s="2">
        <f t="shared" si="2"/>
        <v>0.19892857142857143</v>
      </c>
      <c r="S31" s="2">
        <f t="shared" si="2"/>
        <v>24.464285714285715</v>
      </c>
      <c r="T31" s="2">
        <f t="shared" si="2"/>
        <v>24.935714285714283</v>
      </c>
      <c r="U31" s="2">
        <f t="shared" si="2"/>
        <v>145.98733611197716</v>
      </c>
    </row>
    <row r="32" spans="1:21" x14ac:dyDescent="0.2">
      <c r="A32" s="2" t="s">
        <v>113</v>
      </c>
      <c r="B32" s="2">
        <f t="shared" ref="B32" si="3">ABS(B31)</f>
        <v>19.571428571428573</v>
      </c>
      <c r="C32" s="2">
        <f t="shared" ref="C32:O32" si="4">ABS(C31)</f>
        <v>135.49285714285713</v>
      </c>
      <c r="D32" s="2">
        <f t="shared" si="4"/>
        <v>239.0204081632653</v>
      </c>
      <c r="E32" s="2">
        <f t="shared" si="4"/>
        <v>54.696428571428562</v>
      </c>
      <c r="F32" s="2">
        <f t="shared" si="4"/>
        <v>7.7142857142857153</v>
      </c>
      <c r="G32" s="2">
        <f t="shared" si="4"/>
        <v>5.1107142857142867</v>
      </c>
      <c r="H32" s="2">
        <f t="shared" si="4"/>
        <v>16.8</v>
      </c>
      <c r="I32" s="2">
        <f t="shared" si="4"/>
        <v>16.246428571428577</v>
      </c>
      <c r="J32" s="2">
        <f t="shared" si="4"/>
        <v>2.5876623376623376</v>
      </c>
      <c r="K32" s="2">
        <f t="shared" si="4"/>
        <v>467.14285714285717</v>
      </c>
      <c r="L32" s="2">
        <f t="shared" si="4"/>
        <v>19.235714285714288</v>
      </c>
      <c r="M32" s="2">
        <f t="shared" si="4"/>
        <v>46.946428571428577</v>
      </c>
      <c r="N32" s="2">
        <f t="shared" si="4"/>
        <v>6.7510714285714304</v>
      </c>
      <c r="O32" s="2">
        <f t="shared" si="4"/>
        <v>4329.0357142857147</v>
      </c>
      <c r="P32" s="2">
        <f t="shared" ref="P32:U32" si="5">ABS(P31)</f>
        <v>2.65</v>
      </c>
      <c r="Q32" s="2">
        <f t="shared" si="5"/>
        <v>88.071428571428569</v>
      </c>
      <c r="R32" s="2">
        <f t="shared" si="5"/>
        <v>0.19892857142857143</v>
      </c>
      <c r="S32" s="2">
        <f t="shared" si="5"/>
        <v>24.464285714285715</v>
      </c>
      <c r="T32" s="2">
        <f t="shared" si="5"/>
        <v>24.935714285714283</v>
      </c>
      <c r="U32" s="2">
        <f t="shared" si="5"/>
        <v>145.98733611197716</v>
      </c>
    </row>
    <row r="33" spans="1:21" x14ac:dyDescent="0.2">
      <c r="A33" s="2" t="s">
        <v>114</v>
      </c>
      <c r="B33" s="2">
        <f t="shared" ref="B33" si="6">STDEV(B3:B30)</f>
        <v>8.5132949247744545</v>
      </c>
      <c r="C33" s="2">
        <f t="shared" ref="C33:O33" si="7">STDEV(C3:C30)</f>
        <v>32.638785477715331</v>
      </c>
      <c r="D33" s="2">
        <f t="shared" si="7"/>
        <v>259.81933384524513</v>
      </c>
      <c r="E33" s="2">
        <f t="shared" si="7"/>
        <v>25.218371935332861</v>
      </c>
      <c r="F33" s="2">
        <f t="shared" si="7"/>
        <v>7.640715221792334</v>
      </c>
      <c r="G33" s="2">
        <f t="shared" si="7"/>
        <v>2.4238535718079439</v>
      </c>
      <c r="H33" s="2">
        <f t="shared" si="7"/>
        <v>5.1717895749351097</v>
      </c>
      <c r="I33" s="2">
        <f t="shared" si="7"/>
        <v>5.928117691567806</v>
      </c>
      <c r="J33" s="2">
        <f t="shared" si="7"/>
        <v>8.8690256306365676</v>
      </c>
      <c r="K33" s="2">
        <f t="shared" si="7"/>
        <v>120.62114374130392</v>
      </c>
      <c r="L33" s="2">
        <f t="shared" si="7"/>
        <v>11.782353857946315</v>
      </c>
      <c r="M33" s="2">
        <f t="shared" si="7"/>
        <v>56.294361813219545</v>
      </c>
      <c r="N33" s="2">
        <f t="shared" si="7"/>
        <v>4.9461008506032886</v>
      </c>
      <c r="O33" s="2">
        <f t="shared" si="7"/>
        <v>3822.8465008482381</v>
      </c>
      <c r="P33" s="2">
        <f t="shared" ref="P33:U33" si="8">STDEV(P3:P30)</f>
        <v>0.66864151941191885</v>
      </c>
      <c r="Q33" s="2">
        <f t="shared" si="8"/>
        <v>29.218117884258255</v>
      </c>
      <c r="R33" s="2">
        <f t="shared" si="8"/>
        <v>9.3979481043166307E-2</v>
      </c>
      <c r="S33" s="2">
        <f t="shared" si="8"/>
        <v>11.950242963149616</v>
      </c>
      <c r="T33" s="2">
        <f t="shared" si="8"/>
        <v>6.955158718838347</v>
      </c>
      <c r="U33" s="2">
        <f t="shared" si="8"/>
        <v>138.10669605996381</v>
      </c>
    </row>
    <row r="34" spans="1:21" x14ac:dyDescent="0.2">
      <c r="A34" s="2" t="s">
        <v>30</v>
      </c>
      <c r="B34" s="3">
        <f t="shared" ref="B34" si="9">B33/B32*100</f>
        <v>43.49858720687677</v>
      </c>
      <c r="C34" s="3">
        <f t="shared" ref="C34:O34" si="10">C33/C32*100</f>
        <v>24.08893440286861</v>
      </c>
      <c r="D34" s="3">
        <f t="shared" si="10"/>
        <v>108.70173632528186</v>
      </c>
      <c r="E34" s="3">
        <f t="shared" si="10"/>
        <v>46.106066874914802</v>
      </c>
      <c r="F34" s="3">
        <f t="shared" si="10"/>
        <v>99.046308430641346</v>
      </c>
      <c r="G34" s="3">
        <f t="shared" si="10"/>
        <v>47.426904270176387</v>
      </c>
      <c r="H34" s="3">
        <f t="shared" si="10"/>
        <v>30.784461755566127</v>
      </c>
      <c r="I34" s="3">
        <f t="shared" si="10"/>
        <v>36.48874375992493</v>
      </c>
      <c r="J34" s="3">
        <f t="shared" si="10"/>
        <v>342.7427721751647</v>
      </c>
      <c r="K34" s="3">
        <f t="shared" si="10"/>
        <v>25.821039944621631</v>
      </c>
      <c r="L34" s="3">
        <f t="shared" si="10"/>
        <v>61.252489421183952</v>
      </c>
      <c r="M34" s="3">
        <f t="shared" si="10"/>
        <v>119.9119156158347</v>
      </c>
      <c r="N34" s="3">
        <f t="shared" si="10"/>
        <v>73.263938960425349</v>
      </c>
      <c r="O34" s="3">
        <f t="shared" si="10"/>
        <v>88.307113943018194</v>
      </c>
      <c r="P34" s="3">
        <f t="shared" ref="P34:U34" si="11">P33/P32*100</f>
        <v>25.23175544950637</v>
      </c>
      <c r="Q34" s="3">
        <f t="shared" si="11"/>
        <v>33.175478538492747</v>
      </c>
      <c r="R34" s="3">
        <f t="shared" si="11"/>
        <v>47.242827095308023</v>
      </c>
      <c r="S34" s="3">
        <f t="shared" si="11"/>
        <v>48.847708462509374</v>
      </c>
      <c r="T34" s="3">
        <f t="shared" si="11"/>
        <v>27.892358081849579</v>
      </c>
      <c r="U34" s="3">
        <f t="shared" si="11"/>
        <v>94.601833102859942</v>
      </c>
    </row>
    <row r="39" spans="1:21" x14ac:dyDescent="0.2">
      <c r="B39" t="s">
        <v>0</v>
      </c>
    </row>
    <row r="40" spans="1:21" x14ac:dyDescent="0.2">
      <c r="B40" t="s">
        <v>1</v>
      </c>
    </row>
    <row r="41" spans="1:21" x14ac:dyDescent="0.2">
      <c r="B41" t="s">
        <v>3</v>
      </c>
    </row>
    <row r="42" spans="1:21" x14ac:dyDescent="0.2">
      <c r="B42" t="s">
        <v>4</v>
      </c>
    </row>
    <row r="43" spans="1:21" x14ac:dyDescent="0.2">
      <c r="B43" t="s">
        <v>5</v>
      </c>
    </row>
    <row r="44" spans="1:21" x14ac:dyDescent="0.2">
      <c r="B44" t="s">
        <v>7</v>
      </c>
    </row>
    <row r="45" spans="1:21" x14ac:dyDescent="0.2">
      <c r="B45" t="s">
        <v>9</v>
      </c>
    </row>
    <row r="46" spans="1:21" x14ac:dyDescent="0.2">
      <c r="B46" t="s">
        <v>10</v>
      </c>
    </row>
    <row r="47" spans="1:21" x14ac:dyDescent="0.2">
      <c r="B47" t="s">
        <v>11</v>
      </c>
    </row>
    <row r="48" spans="1:21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9" t="s">
        <v>15</v>
      </c>
    </row>
    <row r="52" spans="2:2" x14ac:dyDescent="0.2">
      <c r="B52" s="9" t="s">
        <v>16</v>
      </c>
    </row>
    <row r="53" spans="2:2" x14ac:dyDescent="0.2">
      <c r="B53" s="9" t="s">
        <v>17</v>
      </c>
    </row>
    <row r="54" spans="2:2" x14ac:dyDescent="0.2">
      <c r="B54" s="9" t="s">
        <v>18</v>
      </c>
    </row>
    <row r="55" spans="2:2" x14ac:dyDescent="0.2">
      <c r="B55" s="9" t="s">
        <v>19</v>
      </c>
    </row>
    <row r="56" spans="2:2" x14ac:dyDescent="0.2">
      <c r="B56" s="9" t="s">
        <v>21</v>
      </c>
    </row>
    <row r="57" spans="2:2" x14ac:dyDescent="0.2">
      <c r="B57" s="9" t="s">
        <v>22</v>
      </c>
    </row>
    <row r="58" spans="2:2" x14ac:dyDescent="0.2">
      <c r="B58" t="s">
        <v>24</v>
      </c>
    </row>
    <row r="59" spans="2:2" x14ac:dyDescent="0.2">
      <c r="B59" s="9" t="s">
        <v>25</v>
      </c>
    </row>
    <row r="60" spans="2:2" x14ac:dyDescent="0.2">
      <c r="B60" s="9" t="s">
        <v>26</v>
      </c>
    </row>
    <row r="61" spans="2:2" x14ac:dyDescent="0.2">
      <c r="B61" s="9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1"/>
  <sheetViews>
    <sheetView zoomScaleNormal="100" workbookViewId="0">
      <pane xSplit="1" ySplit="1" topLeftCell="AJ2" activePane="bottomRight" state="frozen"/>
      <selection pane="topRight" activeCell="B1" sqref="B1"/>
      <selection pane="bottomLeft" activeCell="A2" sqref="A2"/>
      <selection pane="bottomRight" sqref="A1:U21"/>
    </sheetView>
  </sheetViews>
  <sheetFormatPr defaultRowHeight="12.75" x14ac:dyDescent="0.2"/>
  <cols>
    <col min="10" max="10" width="9.7109375" bestFit="1" customWidth="1"/>
    <col min="25" max="43" width="9.5703125" bestFit="1" customWidth="1"/>
  </cols>
  <sheetData>
    <row r="1" spans="1:43" x14ac:dyDescent="0.2">
      <c r="B1" t="str">
        <f>'dane po Vs'!B1</f>
        <v>X1</v>
      </c>
      <c r="C1" t="str">
        <f>'dane po Vs'!C1</f>
        <v>X5</v>
      </c>
      <c r="D1" t="str">
        <f>'dane po Vs'!D1</f>
        <v>X6</v>
      </c>
      <c r="E1" t="str">
        <f>'dane po Vs'!E1</f>
        <v>X8</v>
      </c>
      <c r="F1" t="str">
        <f>'dane po Vs'!F1</f>
        <v>X10</v>
      </c>
      <c r="G1" t="str">
        <f>'dane po Vs'!G1</f>
        <v>X11</v>
      </c>
      <c r="H1" t="str">
        <f>'dane po Vs'!H1</f>
        <v>X12</v>
      </c>
      <c r="I1" t="str">
        <f>'dane po Vs'!I1</f>
        <v>X13</v>
      </c>
      <c r="J1" t="str">
        <f>'dane po Vs'!J1</f>
        <v>X14</v>
      </c>
      <c r="K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X21</v>
      </c>
      <c r="Q1" t="str">
        <f>'dane po Vs'!Q1</f>
        <v>X22</v>
      </c>
      <c r="R1" t="str">
        <f>'dane po Vs'!R1</f>
        <v>X24</v>
      </c>
      <c r="S1" t="str">
        <f>'dane po Vs'!S1</f>
        <v>X25</v>
      </c>
      <c r="T1" t="str">
        <f>'dane po Vs'!T1</f>
        <v>X26</v>
      </c>
      <c r="U1" t="str">
        <f>'dane po Vs'!U1</f>
        <v>X27</v>
      </c>
      <c r="X1" t="str">
        <f>B1</f>
        <v>X1</v>
      </c>
      <c r="Y1" t="str">
        <f t="shared" ref="Y1:AL1" si="0">C1</f>
        <v>X5</v>
      </c>
      <c r="Z1" t="str">
        <f t="shared" si="0"/>
        <v>X6</v>
      </c>
      <c r="AA1" t="str">
        <f t="shared" si="0"/>
        <v>X8</v>
      </c>
      <c r="AB1" t="str">
        <f t="shared" si="0"/>
        <v>X10</v>
      </c>
      <c r="AC1" t="str">
        <f t="shared" si="0"/>
        <v>X11</v>
      </c>
      <c r="AD1" t="str">
        <f t="shared" si="0"/>
        <v>X12</v>
      </c>
      <c r="AE1" t="str">
        <f t="shared" si="0"/>
        <v>X13</v>
      </c>
      <c r="AF1" t="str">
        <f t="shared" si="0"/>
        <v>X14</v>
      </c>
      <c r="AG1" t="str">
        <f t="shared" si="0"/>
        <v>X15</v>
      </c>
      <c r="AH1" t="str">
        <f t="shared" si="0"/>
        <v>X16</v>
      </c>
      <c r="AI1" t="str">
        <f t="shared" si="0"/>
        <v>X17</v>
      </c>
      <c r="AJ1" t="str">
        <f t="shared" si="0"/>
        <v>X18</v>
      </c>
      <c r="AK1" t="str">
        <f t="shared" si="0"/>
        <v>X19</v>
      </c>
      <c r="AL1" t="str">
        <f t="shared" si="0"/>
        <v>X21</v>
      </c>
      <c r="AM1" t="str">
        <f>Q1</f>
        <v>X22</v>
      </c>
      <c r="AN1" t="str">
        <f t="shared" ref="AN1" si="1">R1</f>
        <v>X24</v>
      </c>
      <c r="AO1" t="str">
        <f t="shared" ref="AO1" si="2">S1</f>
        <v>X25</v>
      </c>
      <c r="AP1" t="str">
        <f>T1</f>
        <v>X26</v>
      </c>
      <c r="AQ1" t="str">
        <f t="shared" ref="AQ1" si="3">U1</f>
        <v>X27</v>
      </c>
    </row>
    <row r="2" spans="1:43" x14ac:dyDescent="0.2">
      <c r="A2" t="s">
        <v>0</v>
      </c>
      <c r="B2" s="1">
        <f>PEARSON('dane po Vs'!B3:B30,'dane po Vs'!$B$3:$B$30)</f>
        <v>0.99999999999999978</v>
      </c>
      <c r="C2" s="1">
        <f>PEARSON('dane po Vs'!C3:C30,'dane po Vs'!$B$3:$B$30)</f>
        <v>5.3891919669898758E-2</v>
      </c>
      <c r="D2" s="1">
        <f>PEARSON('dane po Vs'!D3:D30,'dane po Vs'!$B$3:$B$30)</f>
        <v>-0.12584209911564145</v>
      </c>
      <c r="E2" s="1">
        <f>PEARSON('dane po Vs'!E3:E30,'dane po Vs'!$B$3:$B$30)</f>
        <v>9.228699437437915E-2</v>
      </c>
      <c r="F2" s="1">
        <f>PEARSON('dane po Vs'!F3:F30,'dane po Vs'!$B$3:$B$30)</f>
        <v>0.2882623762310601</v>
      </c>
      <c r="G2" s="1">
        <f>PEARSON('dane po Vs'!G3:G30,'dane po Vs'!$B$3:$B$30)</f>
        <v>0.13915344372102215</v>
      </c>
      <c r="H2" s="1">
        <f>PEARSON('dane po Vs'!H3:H30,'dane po Vs'!$B$3:$B$30)</f>
        <v>-0.22846910279526586</v>
      </c>
      <c r="I2" s="1">
        <f>PEARSON('dane po Vs'!I3:I30,'dane po Vs'!$B$3:$B$30)</f>
        <v>-0.2345777108221245</v>
      </c>
      <c r="J2" s="1">
        <f>PEARSON('dane po Vs'!J3:J30,'dane po Vs'!$B$3:$B$30)</f>
        <v>-2.7934539701121693E-2</v>
      </c>
      <c r="K2" s="1">
        <f>PEARSON('dane po Vs'!K3:K30,'dane po Vs'!$B$3:$B$30)</f>
        <v>-0.2570628295979962</v>
      </c>
      <c r="L2" s="1">
        <f>PEARSON('dane po Vs'!L3:L30,'dane po Vs'!$B$3:$B$30)</f>
        <v>-0.1138624771670904</v>
      </c>
      <c r="M2" s="1">
        <f>PEARSON('dane po Vs'!M3:M30,'dane po Vs'!$B$3:$B$30)</f>
        <v>0.15451264802288048</v>
      </c>
      <c r="N2" s="1">
        <f>PEARSON('dane po Vs'!N3:N30,'dane po Vs'!$B$3:$B$30)</f>
        <v>-0.15278941451607658</v>
      </c>
      <c r="O2" s="1">
        <f>PEARSON('dane po Vs'!O3:O30,'dane po Vs'!$B$3:$B$30)</f>
        <v>-0.36728902537234642</v>
      </c>
      <c r="P2" s="1">
        <f>PEARSON('dane po Vs'!P3:P30,'dane po Vs'!$B$3:$B$30)</f>
        <v>0.13526944421608011</v>
      </c>
      <c r="Q2" s="1">
        <f>PEARSON('dane po Vs'!Q3:Q30,'dane po Vs'!$B$3:$B$30)</f>
        <v>-0.3183633300049733</v>
      </c>
      <c r="R2" s="1">
        <f>PEARSON('dane po Vs'!R3:R30,'dane po Vs'!$B$3:$B$30)</f>
        <v>0.21327364599285537</v>
      </c>
      <c r="S2" s="1">
        <f>PEARSON('dane po Vs'!S3:S30,'dane po Vs'!$B$3:$B$30)</f>
        <v>0.55855252508398234</v>
      </c>
      <c r="T2" s="1">
        <f>PEARSON('dane po Vs'!T3:T30,'dane po Vs'!$B$3:$B$30)</f>
        <v>0.38345307777753523</v>
      </c>
      <c r="U2" s="1">
        <f>PEARSON('dane po Vs'!U3:U30,'dane po Vs'!$B$3:$B$30)</f>
        <v>-0.19991948025754944</v>
      </c>
      <c r="W2" t="str">
        <f>A2</f>
        <v>X1</v>
      </c>
      <c r="X2">
        <f>ABS(B2)</f>
        <v>0.99999999999999978</v>
      </c>
      <c r="Y2" s="5">
        <f t="shared" ref="Y2:Z2" si="4">ABS(C2)</f>
        <v>5.3891919669898758E-2</v>
      </c>
      <c r="Z2" s="5">
        <f t="shared" si="4"/>
        <v>0.12584209911564145</v>
      </c>
      <c r="AA2" s="5">
        <f t="shared" ref="AA2" si="5">ABS(E2)</f>
        <v>9.228699437437915E-2</v>
      </c>
      <c r="AB2" s="5">
        <f t="shared" ref="AB2" si="6">ABS(F2)</f>
        <v>0.2882623762310601</v>
      </c>
      <c r="AC2" s="5">
        <f t="shared" ref="AC2" si="7">ABS(G2)</f>
        <v>0.13915344372102215</v>
      </c>
      <c r="AD2" s="5">
        <f t="shared" ref="AD2" si="8">ABS(H2)</f>
        <v>0.22846910279526586</v>
      </c>
      <c r="AE2" s="5">
        <f t="shared" ref="AE2" si="9">ABS(I2)</f>
        <v>0.2345777108221245</v>
      </c>
      <c r="AF2" s="5">
        <f t="shared" ref="AF2" si="10">ABS(J2)</f>
        <v>2.7934539701121693E-2</v>
      </c>
      <c r="AG2" s="5">
        <f t="shared" ref="AG2" si="11">ABS(K2)</f>
        <v>0.2570628295979962</v>
      </c>
      <c r="AH2" s="5">
        <f t="shared" ref="AH2" si="12">ABS(L2)</f>
        <v>0.1138624771670904</v>
      </c>
      <c r="AI2" s="5">
        <f t="shared" ref="AI2" si="13">ABS(M2)</f>
        <v>0.15451264802288048</v>
      </c>
      <c r="AJ2" s="5">
        <f t="shared" ref="AJ2" si="14">ABS(N2)</f>
        <v>0.15278941451607658</v>
      </c>
      <c r="AK2" s="5">
        <f t="shared" ref="AK2" si="15">ABS(O2)</f>
        <v>0.36728902537234642</v>
      </c>
      <c r="AL2" s="5">
        <f t="shared" ref="AL2" si="16">ABS(P2)</f>
        <v>0.13526944421608011</v>
      </c>
      <c r="AM2" s="5">
        <f t="shared" ref="AM2" si="17">ABS(Q2)</f>
        <v>0.3183633300049733</v>
      </c>
      <c r="AN2" s="5">
        <f t="shared" ref="AN2" si="18">ABS(R2)</f>
        <v>0.21327364599285537</v>
      </c>
      <c r="AO2" s="5">
        <f t="shared" ref="AO2" si="19">ABS(S2)</f>
        <v>0.55855252508398234</v>
      </c>
      <c r="AP2" s="5">
        <f t="shared" ref="AP2" si="20">ABS(T2)</f>
        <v>0.38345307777753523</v>
      </c>
      <c r="AQ2" s="5">
        <f t="shared" ref="AQ2" si="21">ABS(U2)</f>
        <v>0.19991948025754944</v>
      </c>
    </row>
    <row r="3" spans="1:43" x14ac:dyDescent="0.2">
      <c r="A3" t="s">
        <v>4</v>
      </c>
      <c r="B3" s="1"/>
      <c r="C3" s="1">
        <f>PEARSON('dane po Vs'!C3:C30,'dane po Vs'!$C$3:$C$30)</f>
        <v>1.0000000000000002</v>
      </c>
      <c r="D3" s="1">
        <f>PEARSON('dane po Vs'!D3:D30,'dane po Vs'!$C$3:$C$30)</f>
        <v>-0.24268448093352701</v>
      </c>
      <c r="E3" s="1">
        <f>PEARSON('dane po Vs'!E3:E30,'dane po Vs'!$C$3:$C$30)</f>
        <v>0.39193116793074639</v>
      </c>
      <c r="F3" s="1">
        <f>PEARSON('dane po Vs'!F3:F30,'dane po Vs'!$C$3:$C$30)</f>
        <v>-0.17747711814354303</v>
      </c>
      <c r="G3" s="1">
        <f>PEARSON('dane po Vs'!G3:G30,'dane po Vs'!$C$3:$C$30)</f>
        <v>-0.33803514025080245</v>
      </c>
      <c r="H3" s="1">
        <f>PEARSON('dane po Vs'!H3:H30,'dane po Vs'!$C$3:$C$30)</f>
        <v>-0.23691505354628264</v>
      </c>
      <c r="I3" s="1">
        <f>PEARSON('dane po Vs'!I3:I30,'dane po Vs'!$C$3:$C$30)</f>
        <v>-0.38954197611661184</v>
      </c>
      <c r="J3" s="1">
        <f>PEARSON('dane po Vs'!J3:J30,'dane po Vs'!$C$3:$C$30)</f>
        <v>5.7644192463487613E-2</v>
      </c>
      <c r="K3" s="1">
        <f>PEARSON('dane po Vs'!K3:K30,'dane po Vs'!$C$3:$C$30)</f>
        <v>0.18816165922360573</v>
      </c>
      <c r="L3" s="1">
        <f>PEARSON('dane po Vs'!L3:L30,'dane po Vs'!$C$3:$C$30)</f>
        <v>-0.32391398872851601</v>
      </c>
      <c r="M3" s="1">
        <f>PEARSON('dane po Vs'!M3:M30,'dane po Vs'!$C$3:$C$30)</f>
        <v>0.41406914295395536</v>
      </c>
      <c r="N3" s="1">
        <f>PEARSON('dane po Vs'!N3:N30,'dane po Vs'!$C$3:$C$30)</f>
        <v>4.3854932770117728E-3</v>
      </c>
      <c r="O3" s="1">
        <f>PEARSON('dane po Vs'!O3:O30,'dane po Vs'!$C$3:$C$30)</f>
        <v>-0.11308901074590957</v>
      </c>
      <c r="P3" s="1">
        <f>PEARSON('dane po Vs'!P3:P30,'dane po Vs'!$C$3:$C$30)</f>
        <v>1.3968877441303717E-2</v>
      </c>
      <c r="Q3" s="1">
        <f>PEARSON('dane po Vs'!Q3:Q30,'dane po Vs'!$C$3:$C$30)</f>
        <v>0.18199643671259993</v>
      </c>
      <c r="R3" s="1">
        <f>PEARSON('dane po Vs'!R3:R30,'dane po Vs'!$C$3:$C$30)</f>
        <v>1.8906081681219124E-2</v>
      </c>
      <c r="S3" s="1">
        <f>PEARSON('dane po Vs'!S3:S30,'dane po Vs'!$C$3:$C$30)</f>
        <v>0.3082723773128036</v>
      </c>
      <c r="T3" s="1">
        <f>PEARSON('dane po Vs'!T3:T30,'dane po Vs'!$C$3:$C$30)</f>
        <v>-0.14409724119800343</v>
      </c>
      <c r="U3" s="1">
        <f>PEARSON('dane po Vs'!U3:U30,'dane po Vs'!$C$3:$C$30)</f>
        <v>7.1486088520256744E-2</v>
      </c>
      <c r="W3" t="str">
        <f t="shared" ref="W3:W21" si="22">A3</f>
        <v>X5</v>
      </c>
      <c r="Y3" s="5"/>
      <c r="Z3" s="5">
        <f t="shared" ref="Z3:Z21" si="23">ABS(D3)</f>
        <v>0.24268448093352701</v>
      </c>
      <c r="AA3" s="5">
        <f t="shared" ref="AA3:AA21" si="24">ABS(E3)</f>
        <v>0.39193116793074639</v>
      </c>
      <c r="AB3" s="5">
        <f t="shared" ref="AB3:AB21" si="25">ABS(F3)</f>
        <v>0.17747711814354303</v>
      </c>
      <c r="AC3" s="5">
        <f t="shared" ref="AC3:AC21" si="26">ABS(G3)</f>
        <v>0.33803514025080245</v>
      </c>
      <c r="AD3" s="5">
        <f t="shared" ref="AD3:AD21" si="27">ABS(H3)</f>
        <v>0.23691505354628264</v>
      </c>
      <c r="AE3" s="5">
        <f t="shared" ref="AE3:AE21" si="28">ABS(I3)</f>
        <v>0.38954197611661184</v>
      </c>
      <c r="AF3" s="5">
        <f t="shared" ref="AF3:AF21" si="29">ABS(J3)</f>
        <v>5.7644192463487613E-2</v>
      </c>
      <c r="AG3" s="5">
        <f t="shared" ref="AG3:AG21" si="30">ABS(K3)</f>
        <v>0.18816165922360573</v>
      </c>
      <c r="AH3" s="5">
        <f t="shared" ref="AH3:AH21" si="31">ABS(L3)</f>
        <v>0.32391398872851601</v>
      </c>
      <c r="AI3" s="5">
        <f t="shared" ref="AI3:AI21" si="32">ABS(M3)</f>
        <v>0.41406914295395536</v>
      </c>
      <c r="AJ3" s="5">
        <f t="shared" ref="AJ3:AJ21" si="33">ABS(N3)</f>
        <v>4.3854932770117728E-3</v>
      </c>
      <c r="AK3" s="5">
        <f t="shared" ref="AK3:AK21" si="34">ABS(O3)</f>
        <v>0.11308901074590957</v>
      </c>
      <c r="AL3" s="5">
        <f t="shared" ref="AL3:AL21" si="35">ABS(P3)</f>
        <v>1.3968877441303717E-2</v>
      </c>
      <c r="AM3" s="5">
        <f t="shared" ref="AM3:AM21" si="36">ABS(Q3)</f>
        <v>0.18199643671259993</v>
      </c>
      <c r="AN3" s="5">
        <f t="shared" ref="AN3:AN21" si="37">ABS(R3)</f>
        <v>1.8906081681219124E-2</v>
      </c>
      <c r="AO3" s="5">
        <f t="shared" ref="AO3:AO21" si="38">ABS(S3)</f>
        <v>0.3082723773128036</v>
      </c>
      <c r="AP3" s="5">
        <f t="shared" ref="AP3:AP21" si="39">ABS(T3)</f>
        <v>0.14409724119800343</v>
      </c>
      <c r="AQ3" s="5">
        <f t="shared" ref="AQ3:AQ21" si="40">ABS(U3)</f>
        <v>7.1486088520256744E-2</v>
      </c>
    </row>
    <row r="4" spans="1:43" x14ac:dyDescent="0.2">
      <c r="A4" t="s">
        <v>5</v>
      </c>
      <c r="B4" s="1"/>
      <c r="C4" s="1"/>
      <c r="D4" s="1">
        <f>PEARSON('dane po Vs'!D3:D30,'dane po Vs'!$D$3:$D$30)</f>
        <v>1.0000000000000002</v>
      </c>
      <c r="E4" s="1">
        <f>PEARSON('dane po Vs'!E3:E30,'dane po Vs'!$D$3:$D$30)</f>
        <v>9.4989250953407302E-3</v>
      </c>
      <c r="F4" s="1">
        <f>PEARSON('dane po Vs'!F3:F30,'dane po Vs'!$D$3:$D$30)</f>
        <v>-0.2070093127318767</v>
      </c>
      <c r="G4" s="1">
        <f>PEARSON('dane po Vs'!G3:G30,'dane po Vs'!$D$3:$D$30)</f>
        <v>-0.12816656116944564</v>
      </c>
      <c r="H4" s="1">
        <f>PEARSON('dane po Vs'!H3:H30,'dane po Vs'!$D$3:$D$30)</f>
        <v>9.8061488201577215E-2</v>
      </c>
      <c r="I4" s="1">
        <f>PEARSON('dane po Vs'!I3:I30,'dane po Vs'!$D$3:$D$30)</f>
        <v>-0.13339052246005328</v>
      </c>
      <c r="J4" s="1">
        <f>PEARSON('dane po Vs'!J3:J30,'dane po Vs'!$D$3:$D$30)</f>
        <v>-9.4784106255722117E-3</v>
      </c>
      <c r="K4" s="1">
        <f>PEARSON('dane po Vs'!K3:K30,'dane po Vs'!$D$3:$D$30)</f>
        <v>0.18317761405249711</v>
      </c>
      <c r="L4" s="1">
        <f>PEARSON('dane po Vs'!L3:L30,'dane po Vs'!$D$3:$D$30)</f>
        <v>-4.1559456317386043E-2</v>
      </c>
      <c r="M4" s="1">
        <f>PEARSON('dane po Vs'!M3:M30,'dane po Vs'!$D$3:$D$30)</f>
        <v>0.28301325377933079</v>
      </c>
      <c r="N4" s="1">
        <f>PEARSON('dane po Vs'!N3:N30,'dane po Vs'!$D$3:$D$30)</f>
        <v>-0.14192958872004435</v>
      </c>
      <c r="O4" s="1">
        <f>PEARSON('dane po Vs'!O3:O30,'dane po Vs'!$D$3:$D$30)</f>
        <v>-0.12635013532636546</v>
      </c>
      <c r="P4" s="1">
        <f>PEARSON('dane po Vs'!P3:P30,'dane po Vs'!$D$3:$D$30)</f>
        <v>-0.15707345718270579</v>
      </c>
      <c r="Q4" s="1">
        <f>PEARSON('dane po Vs'!Q3:Q30,'dane po Vs'!$D$3:$D$30)</f>
        <v>0.26184517138050623</v>
      </c>
      <c r="R4" s="1">
        <f>PEARSON('dane po Vs'!R3:R30,'dane po Vs'!$D$3:$D$30)</f>
        <v>0.21292303854889741</v>
      </c>
      <c r="S4" s="1">
        <f>PEARSON('dane po Vs'!S3:S30,'dane po Vs'!$D$3:$D$30)</f>
        <v>-6.8621413474632756E-2</v>
      </c>
      <c r="T4" s="1">
        <f>PEARSON('dane po Vs'!T3:T30,'dane po Vs'!$D$3:$D$30)</f>
        <v>-6.5381822430961023E-2</v>
      </c>
      <c r="U4" s="1">
        <f>PEARSON('dane po Vs'!U3:U30,'dane po Vs'!$D$3:$D$30)</f>
        <v>0.55212814070041805</v>
      </c>
      <c r="W4" t="str">
        <f t="shared" si="22"/>
        <v>X6</v>
      </c>
      <c r="Y4" s="5"/>
      <c r="Z4" s="5">
        <f t="shared" si="23"/>
        <v>1.0000000000000002</v>
      </c>
      <c r="AA4" s="5">
        <f t="shared" si="24"/>
        <v>9.4989250953407302E-3</v>
      </c>
      <c r="AB4" s="5">
        <f t="shared" si="25"/>
        <v>0.2070093127318767</v>
      </c>
      <c r="AC4" s="5">
        <f t="shared" si="26"/>
        <v>0.12816656116944564</v>
      </c>
      <c r="AD4" s="5">
        <f t="shared" si="27"/>
        <v>9.8061488201577215E-2</v>
      </c>
      <c r="AE4" s="5">
        <f t="shared" si="28"/>
        <v>0.13339052246005328</v>
      </c>
      <c r="AF4" s="5">
        <f t="shared" si="29"/>
        <v>9.4784106255722117E-3</v>
      </c>
      <c r="AG4" s="5">
        <f t="shared" si="30"/>
        <v>0.18317761405249711</v>
      </c>
      <c r="AH4" s="5">
        <f t="shared" si="31"/>
        <v>4.1559456317386043E-2</v>
      </c>
      <c r="AI4" s="5">
        <f t="shared" si="32"/>
        <v>0.28301325377933079</v>
      </c>
      <c r="AJ4" s="5">
        <f t="shared" si="33"/>
        <v>0.14192958872004435</v>
      </c>
      <c r="AK4" s="5">
        <f t="shared" si="34"/>
        <v>0.12635013532636546</v>
      </c>
      <c r="AL4" s="5">
        <f t="shared" si="35"/>
        <v>0.15707345718270579</v>
      </c>
      <c r="AM4" s="5">
        <f t="shared" si="36"/>
        <v>0.26184517138050623</v>
      </c>
      <c r="AN4" s="5">
        <f t="shared" si="37"/>
        <v>0.21292303854889741</v>
      </c>
      <c r="AO4" s="5">
        <f t="shared" si="38"/>
        <v>6.8621413474632756E-2</v>
      </c>
      <c r="AP4" s="5">
        <f t="shared" si="39"/>
        <v>6.5381822430961023E-2</v>
      </c>
      <c r="AQ4" s="5">
        <f t="shared" si="40"/>
        <v>0.55212814070041805</v>
      </c>
    </row>
    <row r="5" spans="1:43" x14ac:dyDescent="0.2">
      <c r="A5" t="s">
        <v>7</v>
      </c>
      <c r="B5" s="1"/>
      <c r="C5" s="1"/>
      <c r="D5" s="1"/>
      <c r="E5" s="1">
        <f>PEARSON('dane po Vs'!E3:E30,'dane po Vs'!$E$3:$E$30)</f>
        <v>1.0000000000000002</v>
      </c>
      <c r="F5" s="1">
        <f>PEARSON('dane po Vs'!F3:F30,'dane po Vs'!$E$3:$E$30)</f>
        <v>-0.24373677807790037</v>
      </c>
      <c r="G5" s="1">
        <f>PEARSON('dane po Vs'!G3:G30,'dane po Vs'!$E$3:$E$30)</f>
        <v>-0.38419891259580585</v>
      </c>
      <c r="H5" s="1">
        <f>PEARSON('dane po Vs'!H3:H30,'dane po Vs'!$E$3:$E$30)</f>
        <v>0.30487716110735696</v>
      </c>
      <c r="I5" s="1">
        <f>PEARSON('dane po Vs'!I3:I30,'dane po Vs'!$E$3:$E$30)</f>
        <v>-0.35454465769348442</v>
      </c>
      <c r="J5" s="1">
        <f>PEARSON('dane po Vs'!J3:J30,'dane po Vs'!$E$3:$E$30)</f>
        <v>0.51555046313915232</v>
      </c>
      <c r="K5" s="1">
        <f>PEARSON('dane po Vs'!K3:K30,'dane po Vs'!$E$3:$E$30)</f>
        <v>0.36692129218744884</v>
      </c>
      <c r="L5" s="1">
        <f>PEARSON('dane po Vs'!L3:L30,'dane po Vs'!$E$3:$E$30)</f>
        <v>-0.44387044376710677</v>
      </c>
      <c r="M5" s="1">
        <f>PEARSON('dane po Vs'!M3:M30,'dane po Vs'!$E$3:$E$30)</f>
        <v>0.24979683606716663</v>
      </c>
      <c r="N5" s="1">
        <f>PEARSON('dane po Vs'!N3:N30,'dane po Vs'!$E$3:$E$30)</f>
        <v>-0.27119786890745995</v>
      </c>
      <c r="O5" s="1">
        <f>PEARSON('dane po Vs'!O3:O30,'dane po Vs'!$E$3:$E$30)</f>
        <v>-0.3247591413606703</v>
      </c>
      <c r="P5" s="1">
        <f>PEARSON('dane po Vs'!P3:P30,'dane po Vs'!$E$3:$E$30)</f>
        <v>-0.25442184904893833</v>
      </c>
      <c r="Q5" s="1">
        <f>PEARSON('dane po Vs'!Q3:Q30,'dane po Vs'!$E$3:$E$30)</f>
        <v>2.7284280591358439E-2</v>
      </c>
      <c r="R5" s="1">
        <f>PEARSON('dane po Vs'!R3:R30,'dane po Vs'!$E$3:$E$30)</f>
        <v>-5.3494193016802305E-2</v>
      </c>
      <c r="S5" s="1">
        <f>PEARSON('dane po Vs'!S3:S30,'dane po Vs'!$E$3:$E$30)</f>
        <v>0.27670044628967333</v>
      </c>
      <c r="T5" s="1">
        <f>PEARSON('dane po Vs'!T3:T30,'dane po Vs'!$E$3:$E$30)</f>
        <v>2.3805300378976204E-3</v>
      </c>
      <c r="U5" s="1">
        <f>PEARSON('dane po Vs'!U3:U30,'dane po Vs'!$E$3:$E$30)</f>
        <v>-6.0074073018603576E-2</v>
      </c>
      <c r="W5" t="str">
        <f t="shared" si="22"/>
        <v>X8</v>
      </c>
      <c r="Y5" s="5"/>
      <c r="Z5" s="5">
        <f t="shared" si="23"/>
        <v>0</v>
      </c>
      <c r="AA5" s="5">
        <f t="shared" si="24"/>
        <v>1.0000000000000002</v>
      </c>
      <c r="AB5" s="5">
        <f t="shared" si="25"/>
        <v>0.24373677807790037</v>
      </c>
      <c r="AC5" s="5">
        <f t="shared" si="26"/>
        <v>0.38419891259580585</v>
      </c>
      <c r="AD5" s="5">
        <f t="shared" si="27"/>
        <v>0.30487716110735696</v>
      </c>
      <c r="AE5" s="5">
        <f t="shared" si="28"/>
        <v>0.35454465769348442</v>
      </c>
      <c r="AF5" s="5">
        <f t="shared" si="29"/>
        <v>0.51555046313915232</v>
      </c>
      <c r="AG5" s="5">
        <f t="shared" si="30"/>
        <v>0.36692129218744884</v>
      </c>
      <c r="AH5" s="5">
        <f t="shared" si="31"/>
        <v>0.44387044376710677</v>
      </c>
      <c r="AI5" s="5">
        <f t="shared" si="32"/>
        <v>0.24979683606716663</v>
      </c>
      <c r="AJ5" s="5">
        <f t="shared" si="33"/>
        <v>0.27119786890745995</v>
      </c>
      <c r="AK5" s="5">
        <f t="shared" si="34"/>
        <v>0.3247591413606703</v>
      </c>
      <c r="AL5" s="5">
        <f t="shared" si="35"/>
        <v>0.25442184904893833</v>
      </c>
      <c r="AM5" s="5">
        <f t="shared" si="36"/>
        <v>2.7284280591358439E-2</v>
      </c>
      <c r="AN5" s="5">
        <f t="shared" si="37"/>
        <v>5.3494193016802305E-2</v>
      </c>
      <c r="AO5" s="5">
        <f t="shared" si="38"/>
        <v>0.27670044628967333</v>
      </c>
      <c r="AP5" s="5">
        <f t="shared" si="39"/>
        <v>2.3805300378976204E-3</v>
      </c>
      <c r="AQ5" s="5">
        <f t="shared" si="40"/>
        <v>6.0074073018603576E-2</v>
      </c>
    </row>
    <row r="6" spans="1:43" x14ac:dyDescent="0.2">
      <c r="A6" t="s">
        <v>9</v>
      </c>
      <c r="B6" s="1"/>
      <c r="F6" s="1">
        <f>PEARSON('dane po Vs'!F3:F30,'dane po Vs'!$F$3:$F$30)</f>
        <v>1.0000000000000002</v>
      </c>
      <c r="G6" s="1">
        <f>PEARSON('dane po Vs'!G3:G30,'dane po Vs'!$F$3:$F$30)</f>
        <v>0.25545133895813277</v>
      </c>
      <c r="H6" s="1">
        <f>PEARSON('dane po Vs'!H3:H30,'dane po Vs'!$F$3:$F$30)</f>
        <v>-0.19770621317345746</v>
      </c>
      <c r="I6" s="1">
        <f>PEARSON('dane po Vs'!I3:I30,'dane po Vs'!$F$3:$F$30)</f>
        <v>0.28278076434851485</v>
      </c>
      <c r="J6" s="1">
        <f>PEARSON('dane po Vs'!J3:J30,'dane po Vs'!$F$3:$F$30)</f>
        <v>2.1698565632944193E-2</v>
      </c>
      <c r="K6" s="1">
        <f>PEARSON('dane po Vs'!K3:K30,'dane po Vs'!$F$3:$F$30)</f>
        <v>-0.28143950255990868</v>
      </c>
      <c r="L6" s="1">
        <f>PEARSON('dane po Vs'!L3:L30,'dane po Vs'!$F$3:$F$30)</f>
        <v>-0.12612225282155839</v>
      </c>
      <c r="M6" s="1">
        <f>PEARSON('dane po Vs'!M3:M30,'dane po Vs'!$F$3:$F$30)</f>
        <v>0.12886924423871288</v>
      </c>
      <c r="N6" s="1">
        <f>PEARSON('dane po Vs'!N3:N30,'dane po Vs'!$F$3:$F$30)</f>
        <v>7.2998215232499136E-3</v>
      </c>
      <c r="O6" s="1">
        <f>PEARSON('dane po Vs'!O3:O30,'dane po Vs'!$F$3:$F$30)</f>
        <v>-0.15020151435246554</v>
      </c>
      <c r="P6" s="1">
        <f>PEARSON('dane po Vs'!P3:P30,'dane po Vs'!$F$3:$F$30)</f>
        <v>-1.761631857113245E-3</v>
      </c>
      <c r="Q6" s="1">
        <f>PEARSON('dane po Vs'!Q3:Q30,'dane po Vs'!$F$3:$F$30)</f>
        <v>-0.67444359990143687</v>
      </c>
      <c r="R6" s="1">
        <f>PEARSON('dane po Vs'!R3:R30,'dane po Vs'!$F$3:$F$30)</f>
        <v>-7.4405751314051999E-2</v>
      </c>
      <c r="S6" s="1">
        <f>PEARSON('dane po Vs'!S3:S30,'dane po Vs'!$F$3:$F$30)</f>
        <v>2.0765719115601749E-2</v>
      </c>
      <c r="T6" s="1">
        <f>PEARSON('dane po Vs'!T3:T30,'dane po Vs'!$F$3:$F$30)</f>
        <v>0.31945324373170686</v>
      </c>
      <c r="U6" s="1">
        <f>PEARSON('dane po Vs'!U3:U30,'dane po Vs'!$F$3:$F$30)</f>
        <v>-1.5194361813356944E-2</v>
      </c>
      <c r="W6" t="str">
        <f t="shared" si="22"/>
        <v>X10</v>
      </c>
      <c r="Y6" s="5"/>
      <c r="Z6" s="5">
        <f t="shared" si="23"/>
        <v>0</v>
      </c>
      <c r="AA6" s="5">
        <f t="shared" si="24"/>
        <v>0</v>
      </c>
      <c r="AB6" s="5">
        <f t="shared" si="25"/>
        <v>1.0000000000000002</v>
      </c>
      <c r="AC6" s="5">
        <f t="shared" si="26"/>
        <v>0.25545133895813277</v>
      </c>
      <c r="AD6" s="5">
        <f t="shared" si="27"/>
        <v>0.19770621317345746</v>
      </c>
      <c r="AE6" s="5">
        <f t="shared" si="28"/>
        <v>0.28278076434851485</v>
      </c>
      <c r="AF6" s="5">
        <f t="shared" si="29"/>
        <v>2.1698565632944193E-2</v>
      </c>
      <c r="AG6" s="5">
        <f t="shared" si="30"/>
        <v>0.28143950255990868</v>
      </c>
      <c r="AH6" s="5">
        <f t="shared" si="31"/>
        <v>0.12612225282155839</v>
      </c>
      <c r="AI6" s="5">
        <f t="shared" si="32"/>
        <v>0.12886924423871288</v>
      </c>
      <c r="AJ6" s="5">
        <f t="shared" si="33"/>
        <v>7.2998215232499136E-3</v>
      </c>
      <c r="AK6" s="5">
        <f t="shared" si="34"/>
        <v>0.15020151435246554</v>
      </c>
      <c r="AL6" s="5">
        <f t="shared" si="35"/>
        <v>1.761631857113245E-3</v>
      </c>
      <c r="AM6" s="5">
        <f t="shared" si="36"/>
        <v>0.67444359990143687</v>
      </c>
      <c r="AN6" s="5">
        <f t="shared" si="37"/>
        <v>7.4405751314051999E-2</v>
      </c>
      <c r="AO6" s="5">
        <f t="shared" si="38"/>
        <v>2.0765719115601749E-2</v>
      </c>
      <c r="AP6" s="5">
        <f t="shared" si="39"/>
        <v>0.31945324373170686</v>
      </c>
      <c r="AQ6" s="5">
        <f t="shared" si="40"/>
        <v>1.5194361813356944E-2</v>
      </c>
    </row>
    <row r="7" spans="1:43" x14ac:dyDescent="0.2">
      <c r="A7" t="s">
        <v>10</v>
      </c>
      <c r="B7" s="1"/>
      <c r="G7" s="1">
        <f>PEARSON('dane po Vs'!G3:G30,'dane po Vs'!$G$3:$G$30)</f>
        <v>1</v>
      </c>
      <c r="H7" s="1">
        <f>PEARSON('dane po Vs'!H3:H30,'dane po Vs'!$G$3:$G$30)</f>
        <v>-0.4591346019703097</v>
      </c>
      <c r="I7" s="1">
        <f>PEARSON('dane po Vs'!I3:I30,'dane po Vs'!$G$3:$G$30)</f>
        <v>0.46313039238074782</v>
      </c>
      <c r="J7" s="1">
        <f>PEARSON('dane po Vs'!J3:J30,'dane po Vs'!$G$3:$G$30)</f>
        <v>-0.3722256170947198</v>
      </c>
      <c r="K7" s="1">
        <f>PEARSON('dane po Vs'!K3:K30,'dane po Vs'!$G$3:$G$30)</f>
        <v>-0.49848934555389857</v>
      </c>
      <c r="L7" s="1">
        <f>PEARSON('dane po Vs'!L3:L30,'dane po Vs'!$G$3:$G$30)</f>
        <v>0.47294309556322661</v>
      </c>
      <c r="M7" s="1">
        <f>PEARSON('dane po Vs'!M3:M30,'dane po Vs'!$G$3:$G$30)</f>
        <v>-0.2682895843053949</v>
      </c>
      <c r="N7" s="1">
        <f>PEARSON('dane po Vs'!N3:N30,'dane po Vs'!$G$3:$G$30)</f>
        <v>0.17053721739778807</v>
      </c>
      <c r="O7" s="1">
        <f>PEARSON('dane po Vs'!O3:O30,'dane po Vs'!$G$3:$G$30)</f>
        <v>0.26680634163028671</v>
      </c>
      <c r="P7" s="1">
        <f>PEARSON('dane po Vs'!P3:P30,'dane po Vs'!$G$3:$G$30)</f>
        <v>0.11538301575034293</v>
      </c>
      <c r="Q7" s="1">
        <f>PEARSON('dane po Vs'!Q3:Q30,'dane po Vs'!$G$3:$G$30)</f>
        <v>-0.36342376448954211</v>
      </c>
      <c r="R7" s="1">
        <f>PEARSON('dane po Vs'!R3:R30,'dane po Vs'!$G$3:$G$30)</f>
        <v>-7.8479247841586677E-2</v>
      </c>
      <c r="S7" s="1">
        <f>PEARSON('dane po Vs'!S3:S30,'dane po Vs'!$G$3:$G$30)</f>
        <v>-1.0151601286334959E-2</v>
      </c>
      <c r="T7" s="1">
        <f>PEARSON('dane po Vs'!T3:T30,'dane po Vs'!$G$3:$G$30)</f>
        <v>0.44376305643165709</v>
      </c>
      <c r="U7" s="1">
        <f>PEARSON('dane po Vs'!U3:U30,'dane po Vs'!$G$3:$G$30)</f>
        <v>-0.35083870882207019</v>
      </c>
      <c r="W7" t="str">
        <f t="shared" si="22"/>
        <v>X11</v>
      </c>
      <c r="Y7" s="5"/>
      <c r="Z7" s="5">
        <f t="shared" si="23"/>
        <v>0</v>
      </c>
      <c r="AA7" s="5">
        <f t="shared" si="24"/>
        <v>0</v>
      </c>
      <c r="AB7" s="5">
        <f t="shared" si="25"/>
        <v>0</v>
      </c>
      <c r="AC7" s="5">
        <f t="shared" si="26"/>
        <v>1</v>
      </c>
      <c r="AD7" s="5">
        <f t="shared" si="27"/>
        <v>0.4591346019703097</v>
      </c>
      <c r="AE7" s="5">
        <f t="shared" si="28"/>
        <v>0.46313039238074782</v>
      </c>
      <c r="AF7" s="5">
        <f t="shared" si="29"/>
        <v>0.3722256170947198</v>
      </c>
      <c r="AG7" s="5">
        <f t="shared" si="30"/>
        <v>0.49848934555389857</v>
      </c>
      <c r="AH7" s="5">
        <f t="shared" si="31"/>
        <v>0.47294309556322661</v>
      </c>
      <c r="AI7" s="5">
        <f t="shared" si="32"/>
        <v>0.2682895843053949</v>
      </c>
      <c r="AJ7" s="5">
        <f t="shared" si="33"/>
        <v>0.17053721739778807</v>
      </c>
      <c r="AK7" s="5">
        <f t="shared" si="34"/>
        <v>0.26680634163028671</v>
      </c>
      <c r="AL7" s="5">
        <f t="shared" si="35"/>
        <v>0.11538301575034293</v>
      </c>
      <c r="AM7" s="5">
        <f t="shared" si="36"/>
        <v>0.36342376448954211</v>
      </c>
      <c r="AN7" s="5">
        <f t="shared" si="37"/>
        <v>7.8479247841586677E-2</v>
      </c>
      <c r="AO7" s="5">
        <f t="shared" si="38"/>
        <v>1.0151601286334959E-2</v>
      </c>
      <c r="AP7" s="5">
        <f t="shared" si="39"/>
        <v>0.44376305643165709</v>
      </c>
      <c r="AQ7" s="5">
        <f t="shared" si="40"/>
        <v>0.35083870882207019</v>
      </c>
    </row>
    <row r="8" spans="1:43" x14ac:dyDescent="0.2">
      <c r="A8" t="s">
        <v>11</v>
      </c>
      <c r="B8" s="1"/>
      <c r="H8" s="1">
        <f>PEARSON('dane po Vs'!H3:H30,'dane po Vs'!$H$3:$H$30)</f>
        <v>1.0000000000000002</v>
      </c>
      <c r="I8" s="1">
        <f>PEARSON('dane po Vs'!I3:I30,'dane po Vs'!$H$3:$H$30)</f>
        <v>-0.23828438534436952</v>
      </c>
      <c r="J8" s="1">
        <f>PEARSON('dane po Vs'!J3:J30,'dane po Vs'!$H$3:$H$30)</f>
        <v>0.40055746588417701</v>
      </c>
      <c r="K8" s="1">
        <f>PEARSON('dane po Vs'!K3:K30,'dane po Vs'!$H$3:$H$30)</f>
        <v>0.34034830072100769</v>
      </c>
      <c r="L8" s="1">
        <f>PEARSON('dane po Vs'!L3:L30,'dane po Vs'!$H$3:$H$30)</f>
        <v>-0.33152044114207979</v>
      </c>
      <c r="M8" s="1">
        <f>PEARSON('dane po Vs'!M3:M30,'dane po Vs'!$H$3:$H$30)</f>
        <v>6.5641756082030272E-3</v>
      </c>
      <c r="N8" s="1">
        <f>PEARSON('dane po Vs'!N3:N30,'dane po Vs'!$H$3:$H$30)</f>
        <v>-0.28750109064117713</v>
      </c>
      <c r="O8" s="1">
        <f>PEARSON('dane po Vs'!O3:O30,'dane po Vs'!$H$3:$H$30)</f>
        <v>0.13143745925455846</v>
      </c>
      <c r="P8" s="1">
        <f>PEARSON('dane po Vs'!P3:P30,'dane po Vs'!$H$3:$H$30)</f>
        <v>-1.6033334346917734E-2</v>
      </c>
      <c r="Q8" s="1">
        <f>PEARSON('dane po Vs'!Q3:Q30,'dane po Vs'!$H$3:$H$30)</f>
        <v>6.1863217384707972E-2</v>
      </c>
      <c r="R8" s="1">
        <f>PEARSON('dane po Vs'!R3:R30,'dane po Vs'!$H$3:$H$30)</f>
        <v>-2.4384414115825965E-3</v>
      </c>
      <c r="S8" s="1">
        <f>PEARSON('dane po Vs'!S3:S30,'dane po Vs'!$H$3:$H$30)</f>
        <v>-0.16267637981577715</v>
      </c>
      <c r="T8" s="1">
        <f>PEARSON('dane po Vs'!T3:T30,'dane po Vs'!$H$3:$H$30)</f>
        <v>-4.4944090081958994E-2</v>
      </c>
      <c r="U8" s="1">
        <f>PEARSON('dane po Vs'!U3:U30,'dane po Vs'!$H$3:$H$30)</f>
        <v>0.28593019213313109</v>
      </c>
      <c r="W8" t="str">
        <f t="shared" si="22"/>
        <v>X12</v>
      </c>
      <c r="Y8" s="5"/>
      <c r="Z8" s="5">
        <f t="shared" si="23"/>
        <v>0</v>
      </c>
      <c r="AA8" s="5">
        <f t="shared" si="24"/>
        <v>0</v>
      </c>
      <c r="AB8" s="5">
        <f t="shared" si="25"/>
        <v>0</v>
      </c>
      <c r="AC8" s="5">
        <f t="shared" si="26"/>
        <v>0</v>
      </c>
      <c r="AD8" s="5">
        <f t="shared" si="27"/>
        <v>1.0000000000000002</v>
      </c>
      <c r="AE8" s="5">
        <f t="shared" si="28"/>
        <v>0.23828438534436952</v>
      </c>
      <c r="AF8" s="5">
        <f t="shared" si="29"/>
        <v>0.40055746588417701</v>
      </c>
      <c r="AG8" s="5">
        <f t="shared" si="30"/>
        <v>0.34034830072100769</v>
      </c>
      <c r="AH8" s="5">
        <f t="shared" si="31"/>
        <v>0.33152044114207979</v>
      </c>
      <c r="AI8" s="5">
        <f t="shared" si="32"/>
        <v>6.5641756082030272E-3</v>
      </c>
      <c r="AJ8" s="5">
        <f t="shared" si="33"/>
        <v>0.28750109064117713</v>
      </c>
      <c r="AK8" s="5">
        <f t="shared" si="34"/>
        <v>0.13143745925455846</v>
      </c>
      <c r="AL8" s="5">
        <f t="shared" si="35"/>
        <v>1.6033334346917734E-2</v>
      </c>
      <c r="AM8" s="5">
        <f t="shared" si="36"/>
        <v>6.1863217384707972E-2</v>
      </c>
      <c r="AN8" s="5">
        <f t="shared" si="37"/>
        <v>2.4384414115825965E-3</v>
      </c>
      <c r="AO8" s="5">
        <f t="shared" si="38"/>
        <v>0.16267637981577715</v>
      </c>
      <c r="AP8" s="5">
        <f t="shared" si="39"/>
        <v>4.4944090081958994E-2</v>
      </c>
      <c r="AQ8" s="5">
        <f t="shared" si="40"/>
        <v>0.28593019213313109</v>
      </c>
    </row>
    <row r="9" spans="1:43" x14ac:dyDescent="0.2">
      <c r="A9" t="s">
        <v>12</v>
      </c>
      <c r="B9" s="1"/>
      <c r="I9" s="1">
        <f>PEARSON('dane po Vs'!I3:I30,'dane po Vs'!$I$3:$I$30)</f>
        <v>0.99999999999999978</v>
      </c>
      <c r="J9" s="1">
        <f>PEARSON('dane po Vs'!J3:J30,'dane po Vs'!$I$3:$I$30)</f>
        <v>-0.13454170991455178</v>
      </c>
      <c r="K9" s="1">
        <f>PEARSON('dane po Vs'!K3:K30,'dane po Vs'!$I$3:$I$30)</f>
        <v>2.0776103789587014E-2</v>
      </c>
      <c r="L9" s="1">
        <f>PEARSON('dane po Vs'!L3:L30,'dane po Vs'!$I$3:$I$30)</f>
        <v>0.54350059565468778</v>
      </c>
      <c r="M9" s="1">
        <f>PEARSON('dane po Vs'!M3:M30,'dane po Vs'!$I$3:$I$30)</f>
        <v>-0.30173039251185385</v>
      </c>
      <c r="N9" s="1">
        <f>PEARSON('dane po Vs'!N3:N30,'dane po Vs'!$I$3:$I$30)</f>
        <v>0.34620487138542749</v>
      </c>
      <c r="O9" s="1">
        <f>PEARSON('dane po Vs'!O3:O30,'dane po Vs'!$I$3:$I$30)</f>
        <v>0.14914624583396993</v>
      </c>
      <c r="P9" s="1">
        <f>PEARSON('dane po Vs'!P3:P30,'dane po Vs'!$I$3:$I$30)</f>
        <v>-2.0818108348458764E-2</v>
      </c>
      <c r="Q9" s="1">
        <f>PEARSON('dane po Vs'!Q3:Q30,'dane po Vs'!$I$3:$I$30)</f>
        <v>0.12885505388670851</v>
      </c>
      <c r="R9" s="1">
        <f>PEARSON('dane po Vs'!R3:R30,'dane po Vs'!$I$3:$I$30)</f>
        <v>-5.0830540413368756E-2</v>
      </c>
      <c r="S9" s="1">
        <f>PEARSON('dane po Vs'!S3:S30,'dane po Vs'!$I$3:$I$30)</f>
        <v>-0.43249001423007416</v>
      </c>
      <c r="T9" s="1">
        <f>PEARSON('dane po Vs'!T3:T30,'dane po Vs'!$I$3:$I$30)</f>
        <v>-6.8571588612239928E-2</v>
      </c>
      <c r="U9" s="1">
        <f>PEARSON('dane po Vs'!U3:U30,'dane po Vs'!$I$3:$I$30)</f>
        <v>-0.25650071629232102</v>
      </c>
      <c r="W9" t="str">
        <f t="shared" si="22"/>
        <v>X13</v>
      </c>
      <c r="Y9" s="5"/>
      <c r="Z9" s="5">
        <f t="shared" si="23"/>
        <v>0</v>
      </c>
      <c r="AA9" s="5">
        <f t="shared" si="24"/>
        <v>0</v>
      </c>
      <c r="AB9" s="5">
        <f t="shared" si="25"/>
        <v>0</v>
      </c>
      <c r="AC9" s="5">
        <f t="shared" si="26"/>
        <v>0</v>
      </c>
      <c r="AD9" s="5">
        <f t="shared" si="27"/>
        <v>0</v>
      </c>
      <c r="AE9" s="5">
        <f t="shared" si="28"/>
        <v>0.99999999999999978</v>
      </c>
      <c r="AF9" s="5">
        <f t="shared" si="29"/>
        <v>0.13454170991455178</v>
      </c>
      <c r="AG9" s="5">
        <f t="shared" si="30"/>
        <v>2.0776103789587014E-2</v>
      </c>
      <c r="AH9" s="5">
        <f t="shared" si="31"/>
        <v>0.54350059565468778</v>
      </c>
      <c r="AI9" s="5">
        <f t="shared" si="32"/>
        <v>0.30173039251185385</v>
      </c>
      <c r="AJ9" s="5">
        <f t="shared" si="33"/>
        <v>0.34620487138542749</v>
      </c>
      <c r="AK9" s="5">
        <f t="shared" si="34"/>
        <v>0.14914624583396993</v>
      </c>
      <c r="AL9" s="5">
        <f t="shared" si="35"/>
        <v>2.0818108348458764E-2</v>
      </c>
      <c r="AM9" s="5">
        <f t="shared" si="36"/>
        <v>0.12885505388670851</v>
      </c>
      <c r="AN9" s="5">
        <f t="shared" si="37"/>
        <v>5.0830540413368756E-2</v>
      </c>
      <c r="AO9" s="5">
        <f t="shared" si="38"/>
        <v>0.43249001423007416</v>
      </c>
      <c r="AP9" s="5">
        <f t="shared" si="39"/>
        <v>6.8571588612239928E-2</v>
      </c>
      <c r="AQ9" s="5">
        <f t="shared" si="40"/>
        <v>0.25650071629232102</v>
      </c>
    </row>
    <row r="10" spans="1:43" x14ac:dyDescent="0.2">
      <c r="A10" t="s">
        <v>13</v>
      </c>
      <c r="B10" s="1"/>
      <c r="J10" s="1">
        <f>PEARSON('dane po Vs'!J3:J30,'dane po Vs'!$J$3:$J$30)</f>
        <v>1</v>
      </c>
      <c r="K10" s="1">
        <f>PEARSON('dane po Vs'!K3:K30,'dane po Vs'!$J$3:$J$30)</f>
        <v>0.46552723223800169</v>
      </c>
      <c r="L10" s="1">
        <f>PEARSON('dane po Vs'!L3:L30,'dane po Vs'!$J$3:$J$30)</f>
        <v>-0.20402060714354756</v>
      </c>
      <c r="M10" s="1">
        <f>PEARSON('dane po Vs'!M3:M30,'dane po Vs'!$J$3:$J$30)</f>
        <v>0.36199744917648363</v>
      </c>
      <c r="N10" s="1">
        <f>PEARSON('dane po Vs'!N3:N30,'dane po Vs'!$J$3:$J$30)</f>
        <v>-0.32638408298101457</v>
      </c>
      <c r="O10" s="1">
        <f>PEARSON('dane po Vs'!O3:O30,'dane po Vs'!$J$3:$J$30)</f>
        <v>5.2006724795787464E-3</v>
      </c>
      <c r="P10" s="1">
        <f>PEARSON('dane po Vs'!P3:P30,'dane po Vs'!$J$3:$J$30)</f>
        <v>0.21924532378347797</v>
      </c>
      <c r="Q10" s="1">
        <f>PEARSON('dane po Vs'!Q3:Q30,'dane po Vs'!$J$3:$J$30)</f>
        <v>-0.16635073584184898</v>
      </c>
      <c r="R10" s="1">
        <f>PEARSON('dane po Vs'!R3:R30,'dane po Vs'!$J$3:$J$30)</f>
        <v>-0.46118126369375617</v>
      </c>
      <c r="S10" s="1">
        <f>PEARSON('dane po Vs'!S3:S30,'dane po Vs'!$J$3:$J$30)</f>
        <v>5.5589820666164746E-2</v>
      </c>
      <c r="T10" s="1">
        <f>PEARSON('dane po Vs'!T3:T30,'dane po Vs'!$J$3:$J$30)</f>
        <v>-4.3200812803032028E-2</v>
      </c>
      <c r="U10" s="1">
        <f>PEARSON('dane po Vs'!U3:U30,'dane po Vs'!$J$3:$J$30)</f>
        <v>-7.4490610454369208E-2</v>
      </c>
      <c r="W10" t="str">
        <f t="shared" si="22"/>
        <v>X14</v>
      </c>
      <c r="Y10" s="5"/>
      <c r="Z10" s="5">
        <f t="shared" si="23"/>
        <v>0</v>
      </c>
      <c r="AA10" s="5">
        <f t="shared" si="24"/>
        <v>0</v>
      </c>
      <c r="AB10" s="5">
        <f t="shared" si="25"/>
        <v>0</v>
      </c>
      <c r="AC10" s="5">
        <f t="shared" si="26"/>
        <v>0</v>
      </c>
      <c r="AD10" s="5">
        <f t="shared" si="27"/>
        <v>0</v>
      </c>
      <c r="AE10" s="5">
        <f t="shared" si="28"/>
        <v>0</v>
      </c>
      <c r="AF10" s="5">
        <f t="shared" si="29"/>
        <v>1</v>
      </c>
      <c r="AG10" s="5">
        <f t="shared" si="30"/>
        <v>0.46552723223800169</v>
      </c>
      <c r="AH10" s="5">
        <f t="shared" si="31"/>
        <v>0.20402060714354756</v>
      </c>
      <c r="AI10" s="5">
        <f t="shared" si="32"/>
        <v>0.36199744917648363</v>
      </c>
      <c r="AJ10" s="5">
        <f t="shared" si="33"/>
        <v>0.32638408298101457</v>
      </c>
      <c r="AK10" s="5">
        <f t="shared" si="34"/>
        <v>5.2006724795787464E-3</v>
      </c>
      <c r="AL10" s="5">
        <f t="shared" si="35"/>
        <v>0.21924532378347797</v>
      </c>
      <c r="AM10" s="5">
        <f t="shared" si="36"/>
        <v>0.16635073584184898</v>
      </c>
      <c r="AN10" s="5">
        <f t="shared" si="37"/>
        <v>0.46118126369375617</v>
      </c>
      <c r="AO10" s="5">
        <f t="shared" si="38"/>
        <v>5.5589820666164746E-2</v>
      </c>
      <c r="AP10" s="5">
        <f t="shared" si="39"/>
        <v>4.3200812803032028E-2</v>
      </c>
      <c r="AQ10" s="5">
        <f t="shared" si="40"/>
        <v>7.4490610454369208E-2</v>
      </c>
    </row>
    <row r="11" spans="1:43" x14ac:dyDescent="0.2">
      <c r="A11" t="s">
        <v>14</v>
      </c>
      <c r="B11" s="1"/>
      <c r="C11" s="1"/>
      <c r="D11" s="1"/>
      <c r="E11" s="1"/>
      <c r="F11" s="1"/>
      <c r="G11" s="1"/>
      <c r="H11" s="1"/>
      <c r="J11" s="1"/>
      <c r="K11" s="1">
        <f>PEARSON('dane po Vs'!K3:K30,'dane po Vs'!$K$3:$K$30)</f>
        <v>0.99999999999999989</v>
      </c>
      <c r="L11" s="1">
        <f>PEARSON('dane po Vs'!L3:L30,'dane po Vs'!$K$3:$K$30)</f>
        <v>-0.14902739573762089</v>
      </c>
      <c r="M11" s="1">
        <f>PEARSON('dane po Vs'!M3:M30,'dane po Vs'!$K$3:$K$30)</f>
        <v>8.0748275541384085E-2</v>
      </c>
      <c r="N11" s="1">
        <f>PEARSON('dane po Vs'!N3:N30,'dane po Vs'!$K$3:$K$30)</f>
        <v>-0.16136224842350336</v>
      </c>
      <c r="O11" s="1">
        <f>PEARSON('dane po Vs'!O3:O30,'dane po Vs'!$K$3:$K$30)</f>
        <v>-7.6521429696323542E-2</v>
      </c>
      <c r="P11" s="1">
        <f>PEARSON('dane po Vs'!P3:P30,'dane po Vs'!$K$3:$K$30)</f>
        <v>0.23142320427736379</v>
      </c>
      <c r="Q11" s="1">
        <f>PEARSON('dane po Vs'!Q3:Q30,'dane po Vs'!$K$3:$K$30)</f>
        <v>0.4855118635772383</v>
      </c>
      <c r="R11" s="1">
        <f>PEARSON('dane po Vs'!R3:R30,'dane po Vs'!$K$3:$K$30)</f>
        <v>-0.14109767525555147</v>
      </c>
      <c r="S11" s="1">
        <f>PEARSON('dane po Vs'!S3:S30,'dane po Vs'!$K$3:$K$30)</f>
        <v>-0.18849710477522108</v>
      </c>
      <c r="T11" s="1">
        <f>PEARSON('dane po Vs'!T3:T30,'dane po Vs'!$K$3:$K$30)</f>
        <v>-0.3228346279180912</v>
      </c>
      <c r="U11" s="1">
        <f>PEARSON('dane po Vs'!U3:U30,'dane po Vs'!$K$3:$K$30)</f>
        <v>-1.0832762522478708E-3</v>
      </c>
      <c r="W11" t="str">
        <f t="shared" si="22"/>
        <v>X15</v>
      </c>
      <c r="Y11" s="5"/>
      <c r="Z11" s="5">
        <f t="shared" si="23"/>
        <v>0</v>
      </c>
      <c r="AA11" s="5">
        <f t="shared" si="24"/>
        <v>0</v>
      </c>
      <c r="AB11" s="5">
        <f t="shared" si="25"/>
        <v>0</v>
      </c>
      <c r="AC11" s="5">
        <f t="shared" si="26"/>
        <v>0</v>
      </c>
      <c r="AD11" s="5">
        <f t="shared" si="27"/>
        <v>0</v>
      </c>
      <c r="AE11" s="5">
        <f t="shared" si="28"/>
        <v>0</v>
      </c>
      <c r="AF11" s="5">
        <f t="shared" si="29"/>
        <v>0</v>
      </c>
      <c r="AG11" s="5">
        <f t="shared" si="30"/>
        <v>0.99999999999999989</v>
      </c>
      <c r="AH11" s="5">
        <f t="shared" si="31"/>
        <v>0.14902739573762089</v>
      </c>
      <c r="AI11" s="5">
        <f t="shared" si="32"/>
        <v>8.0748275541384085E-2</v>
      </c>
      <c r="AJ11" s="5">
        <f t="shared" si="33"/>
        <v>0.16136224842350336</v>
      </c>
      <c r="AK11" s="5">
        <f t="shared" si="34"/>
        <v>7.6521429696323542E-2</v>
      </c>
      <c r="AL11" s="5">
        <f t="shared" si="35"/>
        <v>0.23142320427736379</v>
      </c>
      <c r="AM11" s="5">
        <f t="shared" si="36"/>
        <v>0.4855118635772383</v>
      </c>
      <c r="AN11" s="5">
        <f t="shared" si="37"/>
        <v>0.14109767525555147</v>
      </c>
      <c r="AO11" s="5">
        <f t="shared" si="38"/>
        <v>0.18849710477522108</v>
      </c>
      <c r="AP11" s="5">
        <f t="shared" si="39"/>
        <v>0.3228346279180912</v>
      </c>
      <c r="AQ11" s="5">
        <f t="shared" si="40"/>
        <v>1.0832762522478708E-3</v>
      </c>
    </row>
    <row r="12" spans="1:43" x14ac:dyDescent="0.2">
      <c r="A12" t="s">
        <v>15</v>
      </c>
      <c r="B12" s="1"/>
      <c r="C12" s="1"/>
      <c r="D12" s="1"/>
      <c r="E12" s="1"/>
      <c r="F12" s="1"/>
      <c r="G12" s="1"/>
      <c r="H12" s="1"/>
      <c r="L12" s="1">
        <f>PEARSON('dane po Vs'!L3:L30,'dane po Vs'!$L$3:$L$30)</f>
        <v>1</v>
      </c>
      <c r="M12" s="1">
        <f>PEARSON('dane po Vs'!M3:M30,'dane po Vs'!$L$3:$L$30)</f>
        <v>-0.17126927052447607</v>
      </c>
      <c r="N12" s="1">
        <f>PEARSON('dane po Vs'!N3:N30,'dane po Vs'!$L$3:$L$30)</f>
        <v>0.62759009504720953</v>
      </c>
      <c r="O12" s="1">
        <f>PEARSON('dane po Vs'!O3:O30,'dane po Vs'!$L$3:$L$30)</f>
        <v>0.32770542729195801</v>
      </c>
      <c r="P12" s="1">
        <f>PEARSON('dane po Vs'!P3:P30,'dane po Vs'!$L$3:$L$30)</f>
        <v>0.16753747681581738</v>
      </c>
      <c r="Q12" s="1">
        <f>PEARSON('dane po Vs'!Q3:Q30,'dane po Vs'!$L$3:$L$30)</f>
        <v>0.19350554974896084</v>
      </c>
      <c r="R12" s="1">
        <f>PEARSON('dane po Vs'!R3:R30,'dane po Vs'!$L$3:$L$30)</f>
        <v>-0.21128910221784161</v>
      </c>
      <c r="S12" s="1">
        <f>PEARSON('dane po Vs'!S3:S30,'dane po Vs'!$L$3:$L$30)</f>
        <v>-3.9420813939207378E-2</v>
      </c>
      <c r="T12" s="1">
        <f>PEARSON('dane po Vs'!T3:T30,'dane po Vs'!$L$3:$L$30)</f>
        <v>1.1965239072017264E-2</v>
      </c>
      <c r="U12" s="1">
        <f>PEARSON('dane po Vs'!U3:U30,'dane po Vs'!$L$3:$L$30)</f>
        <v>-0.28144473278055782</v>
      </c>
      <c r="W12" t="str">
        <f t="shared" si="22"/>
        <v>X16</v>
      </c>
      <c r="Y12" s="5"/>
      <c r="Z12" s="5">
        <f t="shared" si="23"/>
        <v>0</v>
      </c>
      <c r="AA12" s="5">
        <f t="shared" si="24"/>
        <v>0</v>
      </c>
      <c r="AB12" s="5">
        <f t="shared" si="25"/>
        <v>0</v>
      </c>
      <c r="AC12" s="5">
        <f t="shared" si="26"/>
        <v>0</v>
      </c>
      <c r="AD12" s="5">
        <f t="shared" si="27"/>
        <v>0</v>
      </c>
      <c r="AE12" s="5">
        <f t="shared" si="28"/>
        <v>0</v>
      </c>
      <c r="AF12" s="5">
        <f t="shared" si="29"/>
        <v>0</v>
      </c>
      <c r="AG12" s="5">
        <f t="shared" si="30"/>
        <v>0</v>
      </c>
      <c r="AH12" s="5">
        <f t="shared" si="31"/>
        <v>1</v>
      </c>
      <c r="AI12" s="5">
        <f t="shared" si="32"/>
        <v>0.17126927052447607</v>
      </c>
      <c r="AJ12" s="5">
        <f t="shared" si="33"/>
        <v>0.62759009504720953</v>
      </c>
      <c r="AK12" s="5">
        <f t="shared" si="34"/>
        <v>0.32770542729195801</v>
      </c>
      <c r="AL12" s="5">
        <f t="shared" si="35"/>
        <v>0.16753747681581738</v>
      </c>
      <c r="AM12" s="5">
        <f t="shared" si="36"/>
        <v>0.19350554974896084</v>
      </c>
      <c r="AN12" s="5">
        <f t="shared" si="37"/>
        <v>0.21128910221784161</v>
      </c>
      <c r="AO12" s="5">
        <f t="shared" si="38"/>
        <v>3.9420813939207378E-2</v>
      </c>
      <c r="AP12" s="5">
        <f t="shared" si="39"/>
        <v>1.1965239072017264E-2</v>
      </c>
      <c r="AQ12" s="5">
        <f t="shared" si="40"/>
        <v>0.28144473278055782</v>
      </c>
    </row>
    <row r="13" spans="1:43" x14ac:dyDescent="0.2">
      <c r="A13" t="s">
        <v>16</v>
      </c>
      <c r="M13" s="1">
        <f>PEARSON('dane po Vs'!M3:M30,'dane po Vs'!$M$3:$M$30)</f>
        <v>1</v>
      </c>
      <c r="N13" s="1">
        <f>PEARSON('dane po Vs'!N3:N30,'dane po Vs'!$M$3:$M$30)</f>
        <v>-0.17863280770661197</v>
      </c>
      <c r="O13" s="1">
        <f>PEARSON('dane po Vs'!O3:O30,'dane po Vs'!$M$3:$M$30)</f>
        <v>-9.2644375544495963E-2</v>
      </c>
      <c r="P13" s="1">
        <f>PEARSON('dane po Vs'!P3:P30,'dane po Vs'!$M$3:$M$30)</f>
        <v>-7.4664947493405173E-2</v>
      </c>
      <c r="Q13" s="1">
        <f>PEARSON('dane po Vs'!Q3:Q30,'dane po Vs'!$M$3:$M$30)</f>
        <v>-0.10670775636567727</v>
      </c>
      <c r="R13" s="1">
        <f>PEARSON('dane po Vs'!R3:R30,'dane po Vs'!$M$3:$M$30)</f>
        <v>-0.18045997543204037</v>
      </c>
      <c r="S13" s="1">
        <f>PEARSON('dane po Vs'!S3:S30,'dane po Vs'!$M$3:$M$30)</f>
        <v>0.39800032298950788</v>
      </c>
      <c r="T13" s="1">
        <f>PEARSON('dane po Vs'!T3:T30,'dane po Vs'!$M$3:$M$30)</f>
        <v>0.14396885418259972</v>
      </c>
      <c r="U13" s="1">
        <f>PEARSON('dane po Vs'!U3:U30,'dane po Vs'!$M$3:$M$30)</f>
        <v>0.37635863243068923</v>
      </c>
      <c r="W13" t="str">
        <f t="shared" si="22"/>
        <v>X17</v>
      </c>
      <c r="Y13" s="5"/>
      <c r="Z13" s="5">
        <f t="shared" si="23"/>
        <v>0</v>
      </c>
      <c r="AA13" s="5">
        <f t="shared" si="24"/>
        <v>0</v>
      </c>
      <c r="AB13" s="5">
        <f t="shared" si="25"/>
        <v>0</v>
      </c>
      <c r="AC13" s="5">
        <f t="shared" si="26"/>
        <v>0</v>
      </c>
      <c r="AD13" s="5">
        <f t="shared" si="27"/>
        <v>0</v>
      </c>
      <c r="AE13" s="5">
        <f t="shared" si="28"/>
        <v>0</v>
      </c>
      <c r="AF13" s="5">
        <f t="shared" si="29"/>
        <v>0</v>
      </c>
      <c r="AG13" s="5">
        <f t="shared" si="30"/>
        <v>0</v>
      </c>
      <c r="AH13" s="5">
        <f t="shared" si="31"/>
        <v>0</v>
      </c>
      <c r="AI13" s="5">
        <f t="shared" si="32"/>
        <v>1</v>
      </c>
      <c r="AJ13" s="5">
        <f t="shared" si="33"/>
        <v>0.17863280770661197</v>
      </c>
      <c r="AK13" s="5">
        <f t="shared" si="34"/>
        <v>9.2644375544495963E-2</v>
      </c>
      <c r="AL13" s="5">
        <f t="shared" si="35"/>
        <v>7.4664947493405173E-2</v>
      </c>
      <c r="AM13" s="5">
        <f t="shared" si="36"/>
        <v>0.10670775636567727</v>
      </c>
      <c r="AN13" s="5">
        <f t="shared" si="37"/>
        <v>0.18045997543204037</v>
      </c>
      <c r="AO13" s="5">
        <f t="shared" si="38"/>
        <v>0.39800032298950788</v>
      </c>
      <c r="AP13" s="5">
        <f t="shared" si="39"/>
        <v>0.14396885418259972</v>
      </c>
      <c r="AQ13" s="5">
        <f t="shared" si="40"/>
        <v>0.37635863243068923</v>
      </c>
    </row>
    <row r="14" spans="1:43" x14ac:dyDescent="0.2">
      <c r="A14" t="s">
        <v>17</v>
      </c>
      <c r="N14" s="1">
        <f>PEARSON('dane po Vs'!N3:N30,'dane po Vs'!$N$3:$N$30)</f>
        <v>1</v>
      </c>
      <c r="O14" s="1">
        <f>PEARSON('dane po Vs'!O3:O30,'dane po Vs'!$N$3:$N$30)</f>
        <v>0.19056360723827398</v>
      </c>
      <c r="P14" s="1">
        <f>PEARSON('dane po Vs'!P3:P30,'dane po Vs'!$N$3:$N$30)</f>
        <v>1.9833460198864622E-3</v>
      </c>
      <c r="Q14" s="1">
        <f>PEARSON('dane po Vs'!Q3:Q30,'dane po Vs'!$N$3:$N$30)</f>
        <v>0.18719421088917348</v>
      </c>
      <c r="R14" s="1">
        <f>PEARSON('dane po Vs'!R3:R30,'dane po Vs'!$N$3:$N$30)</f>
        <v>7.0390398292916115E-2</v>
      </c>
      <c r="S14" s="1">
        <f>PEARSON('dane po Vs'!S3:S30,'dane po Vs'!$N$3:$N$30)</f>
        <v>-9.9316206800984894E-2</v>
      </c>
      <c r="T14" s="1">
        <f>PEARSON('dane po Vs'!T3:T30,'dane po Vs'!$N$3:$N$30)</f>
        <v>-0.3520471148485339</v>
      </c>
      <c r="U14" s="1">
        <f>PEARSON('dane po Vs'!U3:U30,'dane po Vs'!$N$3:$N$30)</f>
        <v>-0.14078371677887322</v>
      </c>
      <c r="W14" t="str">
        <f t="shared" si="22"/>
        <v>X18</v>
      </c>
      <c r="Y14" s="5"/>
      <c r="Z14" s="5">
        <f t="shared" si="23"/>
        <v>0</v>
      </c>
      <c r="AA14" s="5">
        <f t="shared" si="24"/>
        <v>0</v>
      </c>
      <c r="AB14" s="5">
        <f t="shared" si="25"/>
        <v>0</v>
      </c>
      <c r="AC14" s="5">
        <f t="shared" si="26"/>
        <v>0</v>
      </c>
      <c r="AD14" s="5">
        <f t="shared" si="27"/>
        <v>0</v>
      </c>
      <c r="AE14" s="5">
        <f t="shared" si="28"/>
        <v>0</v>
      </c>
      <c r="AF14" s="5">
        <f t="shared" si="29"/>
        <v>0</v>
      </c>
      <c r="AG14" s="5">
        <f t="shared" si="30"/>
        <v>0</v>
      </c>
      <c r="AH14" s="5">
        <f t="shared" si="31"/>
        <v>0</v>
      </c>
      <c r="AI14" s="5">
        <f t="shared" si="32"/>
        <v>0</v>
      </c>
      <c r="AJ14" s="5">
        <f t="shared" si="33"/>
        <v>1</v>
      </c>
      <c r="AK14" s="5">
        <f t="shared" si="34"/>
        <v>0.19056360723827398</v>
      </c>
      <c r="AL14" s="5">
        <f t="shared" si="35"/>
        <v>1.9833460198864622E-3</v>
      </c>
      <c r="AM14" s="5">
        <f t="shared" si="36"/>
        <v>0.18719421088917348</v>
      </c>
      <c r="AN14" s="5">
        <f t="shared" si="37"/>
        <v>7.0390398292916115E-2</v>
      </c>
      <c r="AO14" s="5">
        <f t="shared" si="38"/>
        <v>9.9316206800984894E-2</v>
      </c>
      <c r="AP14" s="5">
        <f t="shared" si="39"/>
        <v>0.3520471148485339</v>
      </c>
      <c r="AQ14" s="5">
        <f t="shared" si="40"/>
        <v>0.14078371677887322</v>
      </c>
    </row>
    <row r="15" spans="1:43" x14ac:dyDescent="0.2">
      <c r="A15" t="s">
        <v>18</v>
      </c>
      <c r="N15" s="1"/>
      <c r="O15" s="1">
        <f>PEARSON('dane po Vs'!O3:O30,'dane po Vs'!$O$3:$O$30)</f>
        <v>0.99999999999999989</v>
      </c>
      <c r="P15" s="1">
        <f>PEARSON('dane po Vs'!P3:P30,'dane po Vs'!$O$3:$O$30)</f>
        <v>0.34355812789694556</v>
      </c>
      <c r="Q15" s="1">
        <f>PEARSON('dane po Vs'!Q3:Q30,'dane po Vs'!$O$3:$O$30)</f>
        <v>-3.9245302419245356E-2</v>
      </c>
      <c r="R15" s="1">
        <f>PEARSON('dane po Vs'!R3:R30,'dane po Vs'!$O$3:$O$30)</f>
        <v>-0.20252937639791513</v>
      </c>
      <c r="S15" s="1">
        <f>PEARSON('dane po Vs'!S3:S30,'dane po Vs'!$O$3:$O$30)</f>
        <v>-0.10263542961478798</v>
      </c>
      <c r="T15" s="1">
        <f>PEARSON('dane po Vs'!T3:T30,'dane po Vs'!$O$3:$O$30)</f>
        <v>0.12602225007182638</v>
      </c>
      <c r="U15" s="1">
        <f>PEARSON('dane po Vs'!U3:U30,'dane po Vs'!$O$3:$O$30)</f>
        <v>3.7374547808407731E-2</v>
      </c>
      <c r="W15" t="str">
        <f t="shared" si="22"/>
        <v>X19</v>
      </c>
      <c r="Y15" s="5"/>
      <c r="Z15" s="5">
        <f t="shared" si="23"/>
        <v>0</v>
      </c>
      <c r="AA15" s="5">
        <f t="shared" si="24"/>
        <v>0</v>
      </c>
      <c r="AB15" s="5">
        <f t="shared" si="25"/>
        <v>0</v>
      </c>
      <c r="AC15" s="5">
        <f t="shared" si="26"/>
        <v>0</v>
      </c>
      <c r="AD15" s="5">
        <f t="shared" si="27"/>
        <v>0</v>
      </c>
      <c r="AE15" s="5">
        <f t="shared" si="28"/>
        <v>0</v>
      </c>
      <c r="AF15" s="5">
        <f t="shared" si="29"/>
        <v>0</v>
      </c>
      <c r="AG15" s="5">
        <f t="shared" si="30"/>
        <v>0</v>
      </c>
      <c r="AH15" s="5">
        <f t="shared" si="31"/>
        <v>0</v>
      </c>
      <c r="AI15" s="5">
        <f t="shared" si="32"/>
        <v>0</v>
      </c>
      <c r="AJ15" s="5">
        <f t="shared" si="33"/>
        <v>0</v>
      </c>
      <c r="AK15" s="5">
        <f t="shared" si="34"/>
        <v>0.99999999999999989</v>
      </c>
      <c r="AL15" s="5">
        <f t="shared" si="35"/>
        <v>0.34355812789694556</v>
      </c>
      <c r="AM15" s="5">
        <f t="shared" si="36"/>
        <v>3.9245302419245356E-2</v>
      </c>
      <c r="AN15" s="5">
        <f t="shared" si="37"/>
        <v>0.20252937639791513</v>
      </c>
      <c r="AO15" s="5">
        <f t="shared" si="38"/>
        <v>0.10263542961478798</v>
      </c>
      <c r="AP15" s="5">
        <f t="shared" si="39"/>
        <v>0.12602225007182638</v>
      </c>
      <c r="AQ15" s="5">
        <f t="shared" si="40"/>
        <v>3.7374547808407731E-2</v>
      </c>
    </row>
    <row r="16" spans="1:43" x14ac:dyDescent="0.2">
      <c r="A16" t="s">
        <v>20</v>
      </c>
      <c r="E16" s="1"/>
      <c r="P16" s="1">
        <f>PEARSON('dane po Vs'!P3:P30,'dane po Vs'!$P$3:$P$30)</f>
        <v>1</v>
      </c>
      <c r="Q16" s="1">
        <f>PEARSON('dane po Vs'!Q3:Q30,'dane po Vs'!$P$3:$P$30)</f>
        <v>-0.10089404371726332</v>
      </c>
      <c r="R16" s="1">
        <f>PEARSON('dane po Vs'!R3:R30,'dane po Vs'!$P$3:$P$30)</f>
        <v>-0.25585837570886083</v>
      </c>
      <c r="S16" s="1">
        <f>PEARSON('dane po Vs'!S3:S30,'dane po Vs'!$P$3:$P$30)</f>
        <v>0.10697984504952716</v>
      </c>
      <c r="T16" s="1">
        <f>PEARSON('dane po Vs'!T3:T30,'dane po Vs'!$P$3:$P$30)</f>
        <v>0.16291330903579415</v>
      </c>
      <c r="U16" s="1">
        <f>PEARSON('dane po Vs'!U3:U30,'dane po Vs'!$P$3:$P$30)</f>
        <v>-0.27730394609756576</v>
      </c>
      <c r="W16" t="str">
        <f t="shared" si="22"/>
        <v>X21</v>
      </c>
      <c r="Y16" s="5"/>
      <c r="Z16" s="5">
        <f t="shared" si="23"/>
        <v>0</v>
      </c>
      <c r="AA16" s="5">
        <f t="shared" si="24"/>
        <v>0</v>
      </c>
      <c r="AB16" s="5">
        <f t="shared" si="25"/>
        <v>0</v>
      </c>
      <c r="AC16" s="5">
        <f t="shared" si="26"/>
        <v>0</v>
      </c>
      <c r="AD16" s="5">
        <f t="shared" si="27"/>
        <v>0</v>
      </c>
      <c r="AE16" s="5">
        <f t="shared" si="28"/>
        <v>0</v>
      </c>
      <c r="AF16" s="5">
        <f t="shared" si="29"/>
        <v>0</v>
      </c>
      <c r="AG16" s="5">
        <f t="shared" si="30"/>
        <v>0</v>
      </c>
      <c r="AH16" s="5">
        <f t="shared" si="31"/>
        <v>0</v>
      </c>
      <c r="AI16" s="5">
        <f t="shared" si="32"/>
        <v>0</v>
      </c>
      <c r="AJ16" s="5">
        <f t="shared" si="33"/>
        <v>0</v>
      </c>
      <c r="AK16" s="5">
        <f t="shared" si="34"/>
        <v>0</v>
      </c>
      <c r="AL16" s="5">
        <f t="shared" si="35"/>
        <v>1</v>
      </c>
      <c r="AM16" s="5">
        <f t="shared" si="36"/>
        <v>0.10089404371726332</v>
      </c>
      <c r="AN16" s="5">
        <f t="shared" si="37"/>
        <v>0.25585837570886083</v>
      </c>
      <c r="AO16" s="5">
        <f t="shared" si="38"/>
        <v>0.10697984504952716</v>
      </c>
      <c r="AP16" s="5">
        <f t="shared" si="39"/>
        <v>0.16291330903579415</v>
      </c>
      <c r="AQ16" s="5">
        <f t="shared" si="40"/>
        <v>0.27730394609756576</v>
      </c>
    </row>
    <row r="17" spans="1:43" x14ac:dyDescent="0.2">
      <c r="A17" t="s">
        <v>21</v>
      </c>
      <c r="E17" s="1"/>
      <c r="Q17" s="1">
        <f>PEARSON('dane po Vs'!Q3:Q30,'dane po Vs'!$Q$3:$Q$30)</f>
        <v>1.0000000000000002</v>
      </c>
      <c r="R17" s="1">
        <f>PEARSON('dane po Vs'!R3:R30,'dane po Vs'!$Q$3:$Q$30)</f>
        <v>0.32522712829782219</v>
      </c>
      <c r="S17" s="1">
        <f>PEARSON('dane po Vs'!S3:S30,'dane po Vs'!$Q$3:$Q$30)</f>
        <v>-0.13793051854814622</v>
      </c>
      <c r="T17" s="1">
        <f>PEARSON('dane po Vs'!T3:T30,'dane po Vs'!$Q$3:$Q$30)</f>
        <v>-0.57374845818609899</v>
      </c>
      <c r="U17" s="1">
        <f>PEARSON('dane po Vs'!U3:U30,'dane po Vs'!$Q$3:$Q$30)</f>
        <v>0.14937519145211176</v>
      </c>
      <c r="W17" t="str">
        <f t="shared" si="22"/>
        <v>X22</v>
      </c>
      <c r="Y17" s="5"/>
      <c r="Z17" s="5">
        <f t="shared" si="23"/>
        <v>0</v>
      </c>
      <c r="AA17" s="5">
        <f t="shared" si="24"/>
        <v>0</v>
      </c>
      <c r="AB17" s="5">
        <f t="shared" si="25"/>
        <v>0</v>
      </c>
      <c r="AC17" s="5">
        <f t="shared" si="26"/>
        <v>0</v>
      </c>
      <c r="AD17" s="5">
        <f t="shared" si="27"/>
        <v>0</v>
      </c>
      <c r="AE17" s="5">
        <f t="shared" si="28"/>
        <v>0</v>
      </c>
      <c r="AF17" s="5">
        <f t="shared" si="29"/>
        <v>0</v>
      </c>
      <c r="AG17" s="5">
        <f t="shared" si="30"/>
        <v>0</v>
      </c>
      <c r="AH17" s="5">
        <f t="shared" si="31"/>
        <v>0</v>
      </c>
      <c r="AI17" s="5">
        <f t="shared" si="32"/>
        <v>0</v>
      </c>
      <c r="AJ17" s="5">
        <f t="shared" si="33"/>
        <v>0</v>
      </c>
      <c r="AK17" s="5">
        <f t="shared" si="34"/>
        <v>0</v>
      </c>
      <c r="AL17" s="5">
        <f t="shared" si="35"/>
        <v>0</v>
      </c>
      <c r="AM17" s="5">
        <f t="shared" si="36"/>
        <v>1.0000000000000002</v>
      </c>
      <c r="AN17" s="5">
        <f t="shared" si="37"/>
        <v>0.32522712829782219</v>
      </c>
      <c r="AO17" s="5">
        <f t="shared" si="38"/>
        <v>0.13793051854814622</v>
      </c>
      <c r="AP17" s="5">
        <f t="shared" si="39"/>
        <v>0.57374845818609899</v>
      </c>
      <c r="AQ17" s="5">
        <f t="shared" si="40"/>
        <v>0.14937519145211176</v>
      </c>
    </row>
    <row r="18" spans="1:43" x14ac:dyDescent="0.2">
      <c r="A18" t="s">
        <v>23</v>
      </c>
      <c r="E18" s="1"/>
      <c r="R18" s="1">
        <f>PEARSON('dane po Vs'!R3:R30,'dane po Vs'!$R$3:$R$30)</f>
        <v>1</v>
      </c>
      <c r="S18" s="1">
        <f>PEARSON('dane po Vs'!S3:S30,'dane po Vs'!$R$3:$R$30)</f>
        <v>-7.3213877100577834E-2</v>
      </c>
      <c r="T18" s="1">
        <f>PEARSON('dane po Vs'!T3:T30,'dane po Vs'!$R$3:$R$30)</f>
        <v>-0.31396316598206125</v>
      </c>
      <c r="U18" s="1">
        <f>PEARSON('dane po Vs'!U3:U30,'dane po Vs'!$R$3:$R$30)</f>
        <v>0.31919111152887131</v>
      </c>
      <c r="W18" t="str">
        <f t="shared" si="22"/>
        <v>X24</v>
      </c>
      <c r="Y18" s="5"/>
      <c r="Z18" s="5">
        <f t="shared" si="23"/>
        <v>0</v>
      </c>
      <c r="AA18" s="5">
        <f t="shared" si="24"/>
        <v>0</v>
      </c>
      <c r="AB18" s="5">
        <f t="shared" si="25"/>
        <v>0</v>
      </c>
      <c r="AC18" s="5">
        <f t="shared" si="26"/>
        <v>0</v>
      </c>
      <c r="AD18" s="5">
        <f t="shared" si="27"/>
        <v>0</v>
      </c>
      <c r="AE18" s="5">
        <f t="shared" si="28"/>
        <v>0</v>
      </c>
      <c r="AF18" s="5">
        <f t="shared" si="29"/>
        <v>0</v>
      </c>
      <c r="AG18" s="5">
        <f t="shared" si="30"/>
        <v>0</v>
      </c>
      <c r="AH18" s="5">
        <f t="shared" si="31"/>
        <v>0</v>
      </c>
      <c r="AI18" s="5">
        <f t="shared" si="32"/>
        <v>0</v>
      </c>
      <c r="AJ18" s="5">
        <f t="shared" si="33"/>
        <v>0</v>
      </c>
      <c r="AK18" s="5">
        <f t="shared" si="34"/>
        <v>0</v>
      </c>
      <c r="AL18" s="5">
        <f t="shared" si="35"/>
        <v>0</v>
      </c>
      <c r="AM18" s="5">
        <f t="shared" si="36"/>
        <v>0</v>
      </c>
      <c r="AN18" s="5">
        <f t="shared" si="37"/>
        <v>1</v>
      </c>
      <c r="AO18" s="5">
        <f t="shared" si="38"/>
        <v>7.3213877100577834E-2</v>
      </c>
      <c r="AP18" s="5">
        <f t="shared" si="39"/>
        <v>0.31396316598206125</v>
      </c>
      <c r="AQ18" s="5">
        <f t="shared" si="40"/>
        <v>0.31919111152887131</v>
      </c>
    </row>
    <row r="19" spans="1:43" x14ac:dyDescent="0.2">
      <c r="A19" t="s">
        <v>24</v>
      </c>
      <c r="E19" s="1"/>
      <c r="S19" s="1">
        <f>PEARSON('dane po Vs'!S3:S30,'dane po Vs'!$S$3:$S$30)</f>
        <v>1</v>
      </c>
      <c r="T19" s="1">
        <f>PEARSON('dane po Vs'!T3:T30,'dane po Vs'!$S$3:$S$30)</f>
        <v>0.45333684252245071</v>
      </c>
      <c r="U19" s="1">
        <f>PEARSON('dane po Vs'!U3:U30,'dane po Vs'!$S$3:$S$30)</f>
        <v>-5.9502661574455384E-2</v>
      </c>
      <c r="W19" t="str">
        <f t="shared" si="22"/>
        <v>X25</v>
      </c>
      <c r="Y19" s="5"/>
      <c r="Z19" s="5">
        <f t="shared" si="23"/>
        <v>0</v>
      </c>
      <c r="AA19" s="5">
        <f t="shared" si="24"/>
        <v>0</v>
      </c>
      <c r="AB19" s="5">
        <f t="shared" si="25"/>
        <v>0</v>
      </c>
      <c r="AC19" s="5">
        <f t="shared" si="26"/>
        <v>0</v>
      </c>
      <c r="AD19" s="5">
        <f t="shared" si="27"/>
        <v>0</v>
      </c>
      <c r="AE19" s="5">
        <f t="shared" si="28"/>
        <v>0</v>
      </c>
      <c r="AF19" s="5">
        <f t="shared" si="29"/>
        <v>0</v>
      </c>
      <c r="AG19" s="5">
        <f t="shared" si="30"/>
        <v>0</v>
      </c>
      <c r="AH19" s="5">
        <f t="shared" si="31"/>
        <v>0</v>
      </c>
      <c r="AI19" s="5">
        <f t="shared" si="32"/>
        <v>0</v>
      </c>
      <c r="AJ19" s="5">
        <f t="shared" si="33"/>
        <v>0</v>
      </c>
      <c r="AK19" s="5">
        <f t="shared" si="34"/>
        <v>0</v>
      </c>
      <c r="AL19" s="5">
        <f t="shared" si="35"/>
        <v>0</v>
      </c>
      <c r="AM19" s="5">
        <f t="shared" si="36"/>
        <v>0</v>
      </c>
      <c r="AN19" s="5">
        <f t="shared" si="37"/>
        <v>0</v>
      </c>
      <c r="AO19" s="5">
        <f t="shared" si="38"/>
        <v>1</v>
      </c>
      <c r="AP19" s="5">
        <f t="shared" si="39"/>
        <v>0.45333684252245071</v>
      </c>
      <c r="AQ19" s="5">
        <f t="shared" si="40"/>
        <v>5.9502661574455384E-2</v>
      </c>
    </row>
    <row r="20" spans="1:43" x14ac:dyDescent="0.2">
      <c r="A20" t="s">
        <v>25</v>
      </c>
      <c r="E20" s="1"/>
      <c r="T20" s="1">
        <f>PEARSON('dane po Vs'!T3:T30,'dane po Vs'!$T$3:$T$30)</f>
        <v>1</v>
      </c>
      <c r="U20" s="1">
        <f>PEARSON('dane po Vs'!U3:U30,'dane po Vs'!$T$3:$T$30)</f>
        <v>-0.1573481392831384</v>
      </c>
      <c r="W20" t="str">
        <f t="shared" si="22"/>
        <v>X26</v>
      </c>
      <c r="Y20" s="5"/>
      <c r="Z20" s="5">
        <f t="shared" si="23"/>
        <v>0</v>
      </c>
      <c r="AA20" s="5">
        <f t="shared" si="24"/>
        <v>0</v>
      </c>
      <c r="AB20" s="5">
        <f t="shared" si="25"/>
        <v>0</v>
      </c>
      <c r="AC20" s="5">
        <f t="shared" si="26"/>
        <v>0</v>
      </c>
      <c r="AD20" s="5">
        <f t="shared" si="27"/>
        <v>0</v>
      </c>
      <c r="AE20" s="5">
        <f t="shared" si="28"/>
        <v>0</v>
      </c>
      <c r="AF20" s="5">
        <f t="shared" si="29"/>
        <v>0</v>
      </c>
      <c r="AG20" s="5">
        <f t="shared" si="30"/>
        <v>0</v>
      </c>
      <c r="AH20" s="5">
        <f t="shared" si="31"/>
        <v>0</v>
      </c>
      <c r="AI20" s="5">
        <f t="shared" si="32"/>
        <v>0</v>
      </c>
      <c r="AJ20" s="5">
        <f t="shared" si="33"/>
        <v>0</v>
      </c>
      <c r="AK20" s="5">
        <f t="shared" si="34"/>
        <v>0</v>
      </c>
      <c r="AL20" s="5">
        <f t="shared" si="35"/>
        <v>0</v>
      </c>
      <c r="AM20" s="5">
        <f t="shared" si="36"/>
        <v>0</v>
      </c>
      <c r="AN20" s="5">
        <f t="shared" si="37"/>
        <v>0</v>
      </c>
      <c r="AO20" s="5">
        <f t="shared" si="38"/>
        <v>0</v>
      </c>
      <c r="AP20" s="5">
        <f t="shared" si="39"/>
        <v>1</v>
      </c>
      <c r="AQ20" s="5">
        <f t="shared" si="40"/>
        <v>0.1573481392831384</v>
      </c>
    </row>
    <row r="21" spans="1:43" x14ac:dyDescent="0.2">
      <c r="A21" t="s">
        <v>26</v>
      </c>
      <c r="U21" s="1">
        <f>PEARSON('dane po Vs'!U3:U30,'dane po Vs'!$U$3:$U$30)</f>
        <v>1.0000000000000002</v>
      </c>
      <c r="W21" t="str">
        <f t="shared" si="22"/>
        <v>X27</v>
      </c>
      <c r="Y21" s="5"/>
      <c r="Z21" s="5">
        <f t="shared" si="23"/>
        <v>0</v>
      </c>
      <c r="AA21" s="5">
        <f t="shared" si="24"/>
        <v>0</v>
      </c>
      <c r="AB21" s="5">
        <f t="shared" si="25"/>
        <v>0</v>
      </c>
      <c r="AC21" s="5">
        <f t="shared" si="26"/>
        <v>0</v>
      </c>
      <c r="AD21" s="5">
        <f t="shared" si="27"/>
        <v>0</v>
      </c>
      <c r="AE21" s="5">
        <f t="shared" si="28"/>
        <v>0</v>
      </c>
      <c r="AF21" s="5">
        <f t="shared" si="29"/>
        <v>0</v>
      </c>
      <c r="AG21" s="5">
        <f t="shared" si="30"/>
        <v>0</v>
      </c>
      <c r="AH21" s="5">
        <f t="shared" si="31"/>
        <v>0</v>
      </c>
      <c r="AI21" s="5">
        <f t="shared" si="32"/>
        <v>0</v>
      </c>
      <c r="AJ21" s="5">
        <f t="shared" si="33"/>
        <v>0</v>
      </c>
      <c r="AK21" s="5">
        <f t="shared" si="34"/>
        <v>0</v>
      </c>
      <c r="AL21" s="5">
        <f t="shared" si="35"/>
        <v>0</v>
      </c>
      <c r="AM21" s="5">
        <f t="shared" si="36"/>
        <v>0</v>
      </c>
      <c r="AN21" s="5">
        <f t="shared" si="37"/>
        <v>0</v>
      </c>
      <c r="AO21" s="5">
        <f t="shared" si="38"/>
        <v>0</v>
      </c>
      <c r="AP21" s="5">
        <f t="shared" si="39"/>
        <v>0</v>
      </c>
      <c r="AQ21" s="5">
        <f t="shared" si="40"/>
        <v>1.0000000000000002</v>
      </c>
    </row>
  </sheetData>
  <phoneticPr fontId="0" type="noConversion"/>
  <conditionalFormatting sqref="Z2:AQ21">
    <cfRule type="cellIs" dxfId="0" priority="1" operator="greaterThan">
      <formula>0.59999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2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32" sqref="U32"/>
    </sheetView>
  </sheetViews>
  <sheetFormatPr defaultRowHeight="12.75" x14ac:dyDescent="0.2"/>
  <cols>
    <col min="1" max="1" width="13.85546875" style="7" customWidth="1"/>
    <col min="2" max="3" width="9.140625" style="7"/>
    <col min="4" max="11" width="9.140625" style="6"/>
    <col min="12" max="17" width="9.140625" style="7"/>
    <col min="18" max="18" width="10.5703125" style="7" bestFit="1" customWidth="1"/>
    <col min="19" max="20" width="9.140625" style="6"/>
    <col min="21" max="24" width="9.140625" style="7"/>
    <col min="25" max="25" width="9.7109375" style="7" bestFit="1" customWidth="1"/>
    <col min="26" max="16384" width="9.140625" style="7"/>
  </cols>
  <sheetData>
    <row r="1" spans="1:26" x14ac:dyDescent="0.2">
      <c r="B1" s="7" t="str">
        <f>'dane po Vs'!B1</f>
        <v>X1</v>
      </c>
      <c r="C1" s="7" t="str">
        <f>'dane po Vs'!C1</f>
        <v>X5</v>
      </c>
      <c r="D1" s="6" t="str">
        <f>'dane po Vs'!D1</f>
        <v>X6</v>
      </c>
      <c r="E1" s="6" t="str">
        <f>'dane po Vs'!E1</f>
        <v>X8</v>
      </c>
      <c r="F1" s="6" t="str">
        <f>'dane po Vs'!F1</f>
        <v>X10</v>
      </c>
      <c r="G1" s="6" t="str">
        <f>'dane po Vs'!G1</f>
        <v>X11</v>
      </c>
      <c r="H1" s="6" t="str">
        <f>'dane po Vs'!H1</f>
        <v>X12</v>
      </c>
      <c r="I1" s="6" t="str">
        <f>'dane po Vs'!I1</f>
        <v>X13</v>
      </c>
      <c r="J1" s="6" t="str">
        <f>'dane po Vs'!J1</f>
        <v>X14</v>
      </c>
      <c r="K1" s="6" t="str">
        <f>'dane po Vs'!K1</f>
        <v>X15</v>
      </c>
      <c r="L1" s="7" t="str">
        <f>'dane po Vs'!L1</f>
        <v>X16</v>
      </c>
      <c r="M1" s="7" t="str">
        <f>'dane po Vs'!M1</f>
        <v>X17</v>
      </c>
      <c r="N1" s="7" t="str">
        <f>'dane po Vs'!N1</f>
        <v>X18</v>
      </c>
      <c r="O1" s="7" t="str">
        <f>'dane po Vs'!O1</f>
        <v>X19</v>
      </c>
      <c r="P1" s="7" t="str">
        <f>'dane po Vs'!P1</f>
        <v>X21</v>
      </c>
      <c r="Q1" s="7" t="str">
        <f>'dane po Vs'!Q1</f>
        <v>X22</v>
      </c>
      <c r="R1" s="7" t="str">
        <f>'dane po Vs'!R1</f>
        <v>X24</v>
      </c>
      <c r="S1" s="6" t="str">
        <f>'dane po Vs'!S1</f>
        <v>X25</v>
      </c>
      <c r="T1" s="6" t="str">
        <f>'dane po Vs'!T1</f>
        <v>X26</v>
      </c>
      <c r="U1" s="7" t="str">
        <f>'dane po Vs'!U1</f>
        <v>X27</v>
      </c>
    </row>
    <row r="2" spans="1:26" x14ac:dyDescent="0.2">
      <c r="B2" s="7" t="str">
        <f>'dane po Vs'!B2</f>
        <v>Chroniony obszar lądowy (% powierzchni państwa)</v>
      </c>
      <c r="C2" s="7" t="str">
        <f>'dane po Vs'!C2</f>
        <v>Indeks wydajnosci zasobów (rok 2000=100)</v>
      </c>
      <c r="D2" s="6" t="str">
        <f>'dane po Vs'!D2</f>
        <v>Połowy w regionach rybackich (tys.ton)</v>
      </c>
      <c r="E2" s="6" t="str">
        <f>'dane po Vs'!E2</f>
        <v>Zależność energetyczna (%)</v>
      </c>
      <c r="F2" s="6" t="str">
        <f>'dane po Vs'!F2</f>
        <v>Emisja tlenków siarki (kg/osoba)</v>
      </c>
      <c r="G2" s="6" t="str">
        <f>'dane po Vs'!G2</f>
        <v>Emisja cząstek stałych (kg/osoba)</v>
      </c>
      <c r="H2" s="6" t="str">
        <f>'dane po Vs'!H2</f>
        <v>Zanieczyszczenie hałasem (% ludności)</v>
      </c>
      <c r="I2" s="6" t="str">
        <f>'dane po Vs'!I2</f>
        <v>Konsumpcja surowców (ton/osoba)</v>
      </c>
      <c r="J2" s="6" t="str">
        <f>'dane po Vs'!J2</f>
        <v>Zużycie nawozów (kg/ha)</v>
      </c>
      <c r="K2" s="6" t="str">
        <f>'dane po Vs'!K2</f>
        <v>Odpady komunalne (kg/osoba)</v>
      </c>
      <c r="L2" s="7" t="str">
        <f>'dane po Vs'!L2</f>
        <v>Odnawialna energia elektryczna (%konsumpcji prądu)</v>
      </c>
      <c r="M2" s="7" t="str">
        <f>'dane po Vs'!M2</f>
        <v>Krajowa konsumpcja biomasy (100 tys. ton ekwiwalentu oleju)</v>
      </c>
      <c r="N2" s="7" t="str">
        <f>'dane po Vs'!N2</f>
        <v>Uprawy ekologiczne (% użytków rolnych)</v>
      </c>
      <c r="O2" s="7" t="str">
        <f>'dane po Vs'!O2</f>
        <v>Odzysk odpadów (kg/osoba)</v>
      </c>
      <c r="P2" s="7" t="str">
        <f>'dane po Vs'!P2</f>
        <v>Dochody z podatków środoiwskowych (% PKB)</v>
      </c>
      <c r="Q2" s="7" t="str">
        <f>'dane po Vs'!Q2</f>
        <v>Indeks eko-innowacyjnosci (śr krajów UE=100)</v>
      </c>
      <c r="R2" s="7" t="str">
        <f>'dane po Vs'!R2</f>
        <v>Wydatki publiczne na badania i rozwój dotyczące środowiska (% PKB)</v>
      </c>
      <c r="S2" s="6" t="str">
        <f>'dane po Vs'!S2</f>
        <v>Stopa bezrobocia ludzi młodych w wieku 15-24 lata, obliczona jako udział (%) w całkowitej populacji w tej samej grupie wiekowej</v>
      </c>
      <c r="T2" s="6" t="str">
        <f>'dane po Vs'!T2</f>
        <v>Osoby zagrożone ubóstwem lub wykluczeniem społecznym</v>
      </c>
      <c r="U2" s="7" t="str">
        <f>'dane po Vs'!U2</f>
        <v>Zatrudnienie w sektorze dóbr i usług środowiskowych (ekwiwalent pełnego czasu pracy ∙〖10〗^(-3); FTE)</v>
      </c>
      <c r="Y2" s="10" t="s">
        <v>61</v>
      </c>
      <c r="Z2" s="10" t="s">
        <v>62</v>
      </c>
    </row>
    <row r="3" spans="1:26" x14ac:dyDescent="0.2">
      <c r="A3" s="7" t="str">
        <f>'dane po Vs'!A3</f>
        <v>Austria</v>
      </c>
      <c r="B3" s="7">
        <f>'dane po Vs'!B3</f>
        <v>15</v>
      </c>
      <c r="C3" s="7">
        <f>'dane po Vs'!C3</f>
        <v>128.6</v>
      </c>
      <c r="D3" s="6">
        <f>'dane po Vs'!D3</f>
        <v>375</v>
      </c>
      <c r="E3" s="6">
        <f>'dane po Vs'!E3</f>
        <v>65.8</v>
      </c>
      <c r="F3" s="6">
        <f>'dane po Vs'!F3</f>
        <v>1.7</v>
      </c>
      <c r="G3" s="6">
        <f>'dane po Vs'!G3</f>
        <v>3.6</v>
      </c>
      <c r="H3" s="6">
        <f>'dane po Vs'!H3</f>
        <v>17.5</v>
      </c>
      <c r="I3" s="6">
        <f>'dane po Vs'!I3</f>
        <v>20.6</v>
      </c>
      <c r="J3" s="6">
        <f>'dane po Vs'!J3</f>
        <v>2</v>
      </c>
      <c r="K3" s="6">
        <f>'dane po Vs'!K3</f>
        <v>565</v>
      </c>
      <c r="L3" s="7">
        <f>'dane po Vs'!L3</f>
        <v>33</v>
      </c>
      <c r="M3" s="7">
        <f>'dane po Vs'!M3</f>
        <v>27</v>
      </c>
      <c r="N3" s="7">
        <f>'dane po Vs'!N3</f>
        <v>19.350000000000001</v>
      </c>
      <c r="O3" s="7">
        <f>'dane po Vs'!O3</f>
        <v>4461</v>
      </c>
      <c r="P3" s="7">
        <f>'dane po Vs'!P3</f>
        <v>2.39</v>
      </c>
      <c r="Q3" s="7">
        <f>'dane po Vs'!Q3</f>
        <v>103</v>
      </c>
      <c r="R3" s="7">
        <f>'dane po Vs'!R3</f>
        <v>0.14000000000000001</v>
      </c>
      <c r="S3" s="6">
        <f>'dane po Vs'!S3</f>
        <v>10.3</v>
      </c>
      <c r="T3" s="6">
        <f>'dane po Vs'!T3</f>
        <v>19.2</v>
      </c>
      <c r="U3" s="7">
        <f>'dane po Vs'!U3</f>
        <v>157.1</v>
      </c>
      <c r="Y3" s="11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+(W3-$W$31)^2)^(0.5)</f>
        <v>14114.040123951045</v>
      </c>
      <c r="Z3" s="11">
        <f>1-(Y3/$Y$36)</f>
        <v>0.35136752821998107</v>
      </c>
    </row>
    <row r="4" spans="1:26" x14ac:dyDescent="0.2">
      <c r="A4" s="7" t="str">
        <f>'dane po Vs'!A4</f>
        <v>Belgia</v>
      </c>
      <c r="B4" s="7">
        <f>'dane po Vs'!B4</f>
        <v>13</v>
      </c>
      <c r="C4" s="7">
        <f>'dane po Vs'!C4</f>
        <v>126.4</v>
      </c>
      <c r="D4" s="6">
        <f>'dane po Vs'!D4</f>
        <v>231.76190476190476</v>
      </c>
      <c r="E4" s="6">
        <f>'dane po Vs'!E4</f>
        <v>80</v>
      </c>
      <c r="F4" s="6">
        <f>'dane po Vs'!F4</f>
        <v>3.8</v>
      </c>
      <c r="G4" s="6">
        <f>'dane po Vs'!G4</f>
        <v>3.1</v>
      </c>
      <c r="H4" s="6">
        <f>'dane po Vs'!H4</f>
        <v>18.100000000000001</v>
      </c>
      <c r="I4" s="6">
        <f>'dane po Vs'!I4</f>
        <v>13.1</v>
      </c>
      <c r="J4" s="6">
        <f>'dane po Vs'!J4</f>
        <v>5</v>
      </c>
      <c r="K4" s="6">
        <f>'dane po Vs'!K4</f>
        <v>426</v>
      </c>
      <c r="L4" s="7">
        <f>'dane po Vs'!L4</f>
        <v>8</v>
      </c>
      <c r="M4" s="7">
        <f>'dane po Vs'!M4</f>
        <v>11.2</v>
      </c>
      <c r="N4" s="7">
        <f>'dane po Vs'!N4</f>
        <v>5</v>
      </c>
      <c r="O4" s="7">
        <f>'dane po Vs'!O4</f>
        <v>6362</v>
      </c>
      <c r="P4" s="7">
        <f>'dane po Vs'!P4</f>
        <v>2.08</v>
      </c>
      <c r="Q4" s="7">
        <f>'dane po Vs'!Q4</f>
        <v>90</v>
      </c>
      <c r="R4" s="7">
        <f>'dane po Vs'!R4</f>
        <v>0.21</v>
      </c>
      <c r="S4" s="6">
        <f>'dane po Vs'!S4</f>
        <v>23.2</v>
      </c>
      <c r="T4" s="6">
        <f>'dane po Vs'!T4</f>
        <v>21.2</v>
      </c>
      <c r="U4" s="7">
        <f>'dane po Vs'!U4</f>
        <v>82.3</v>
      </c>
      <c r="Y4" s="11">
        <f t="shared" ref="Y4:Y30" si="0">((B4-$B$31)^2+(C4-$C$31)^2+(D4-$D$31)^2+(E4-$E$31)^2+(F4-$F$31)^2+(G4-$G$31)^2+(H4-$H$31)^2+(I4-$I$31)^2+(J4-$J$31)^2+(K4-$K$31)^2+(L4-$L$31)^2+(M4-$M$31)^2+(N4-$N$31)^2+(O4-$O$31)^2+(P4-$P$31)^2+(Q4-$Q$31)^2+(R4-$R$31)^2+(S4-$S$31)^2+(T4-$T$31)^2+(U4-$U$31)^2+(V4-$V$31)^2+(W4-$W$31)^2)^(0.5)</f>
        <v>12211.906431982634</v>
      </c>
      <c r="Z4" s="11">
        <f t="shared" ref="Z4:Z29" si="1">1-(Y4/$Y$36)</f>
        <v>0.43878301432050815</v>
      </c>
    </row>
    <row r="5" spans="1:26" x14ac:dyDescent="0.2">
      <c r="A5" s="7" t="str">
        <f>'dane po Vs'!A5</f>
        <v>Bułgaria</v>
      </c>
      <c r="B5" s="7">
        <f>'dane po Vs'!B5</f>
        <v>34</v>
      </c>
      <c r="C5" s="7">
        <f>'dane po Vs'!C5</f>
        <v>121.4</v>
      </c>
      <c r="D5" s="6">
        <f>'dane po Vs'!D5</f>
        <v>27</v>
      </c>
      <c r="E5" s="6">
        <f>'dane po Vs'!E5</f>
        <v>34.5</v>
      </c>
      <c r="F5" s="6">
        <f>'dane po Vs'!F5</f>
        <v>26.2</v>
      </c>
      <c r="G5" s="6">
        <f>'dane po Vs'!G5</f>
        <v>6.4</v>
      </c>
      <c r="H5" s="6">
        <f>'dane po Vs'!H5</f>
        <v>11.7</v>
      </c>
      <c r="I5" s="6">
        <f>'dane po Vs'!I5</f>
        <v>18.8</v>
      </c>
      <c r="J5" s="6">
        <f>'dane po Vs'!J5</f>
        <v>-6</v>
      </c>
      <c r="K5" s="6">
        <f>'dane po Vs'!K5</f>
        <v>442</v>
      </c>
      <c r="L5" s="7">
        <f>'dane po Vs'!L5</f>
        <v>18</v>
      </c>
      <c r="M5" s="7">
        <f>'dane po Vs'!M5</f>
        <v>37.700000000000003</v>
      </c>
      <c r="N5" s="7">
        <f>'dane po Vs'!N5</f>
        <v>0.96</v>
      </c>
      <c r="O5" s="7">
        <f>'dane po Vs'!O5</f>
        <v>1013</v>
      </c>
      <c r="P5" s="7">
        <f>'dane po Vs'!P5</f>
        <v>2.73</v>
      </c>
      <c r="Q5" s="7">
        <f>'dane po Vs'!Q5</f>
        <v>31</v>
      </c>
      <c r="R5" s="7">
        <f>'dane po Vs'!R5</f>
        <v>0.2</v>
      </c>
      <c r="S5" s="6">
        <f>'dane po Vs'!S5</f>
        <v>23.8</v>
      </c>
      <c r="T5" s="6">
        <f>'dane po Vs'!T5</f>
        <v>40.1</v>
      </c>
      <c r="U5" s="7">
        <f>'dane po Vs'!U5</f>
        <v>32</v>
      </c>
      <c r="Y5" s="11">
        <f t="shared" si="0"/>
        <v>17556.462434197842</v>
      </c>
      <c r="Z5" s="11">
        <f t="shared" si="1"/>
        <v>0.19316570419250334</v>
      </c>
    </row>
    <row r="6" spans="1:26" x14ac:dyDescent="0.2">
      <c r="A6" s="7" t="str">
        <f>'dane po Vs'!A6</f>
        <v>Chorwacja</v>
      </c>
      <c r="B6" s="7">
        <f>'dane po Vs'!B6</f>
        <v>37</v>
      </c>
      <c r="C6" s="7">
        <f>'dane po Vs'!C6</f>
        <v>107.8</v>
      </c>
      <c r="D6" s="6">
        <f>'dane po Vs'!D6</f>
        <v>544</v>
      </c>
      <c r="E6" s="6">
        <f>'dane po Vs'!E6</f>
        <v>43.8</v>
      </c>
      <c r="F6" s="6">
        <f>'dane po Vs'!F6</f>
        <v>3.3</v>
      </c>
      <c r="G6" s="6">
        <f>'dane po Vs'!G6</f>
        <v>6.1</v>
      </c>
      <c r="H6" s="6">
        <f>'dane po Vs'!H6</f>
        <v>8.9</v>
      </c>
      <c r="I6" s="6">
        <f>'dane po Vs'!I6</f>
        <v>9.1</v>
      </c>
      <c r="J6" s="6">
        <f>'dane po Vs'!J6</f>
        <v>6</v>
      </c>
      <c r="K6" s="6">
        <f>'dane po Vs'!K6</f>
        <v>387</v>
      </c>
      <c r="L6" s="7">
        <f>'dane po Vs'!L6</f>
        <v>27.8</v>
      </c>
      <c r="M6" s="7">
        <f>'dane po Vs'!M6</f>
        <v>33.200000000000003</v>
      </c>
      <c r="N6" s="7">
        <f>'dane po Vs'!N6</f>
        <v>4.03</v>
      </c>
      <c r="O6" s="7">
        <f>'dane po Vs'!O6</f>
        <v>3012</v>
      </c>
      <c r="P6" s="7">
        <f>'dane po Vs'!P6</f>
        <v>3.18</v>
      </c>
      <c r="Q6" s="7">
        <f>'dane po Vs'!Q6</f>
        <v>91</v>
      </c>
      <c r="R6" s="7">
        <f>'dane po Vs'!R6</f>
        <v>0.2</v>
      </c>
      <c r="S6" s="6">
        <f>'dane po Vs'!S6</f>
        <v>44.9</v>
      </c>
      <c r="T6" s="6">
        <f>'dane po Vs'!T6</f>
        <v>29.3</v>
      </c>
      <c r="U6" s="7">
        <f>'dane po Vs'!U6</f>
        <v>48.1</v>
      </c>
      <c r="Y6" s="11">
        <f t="shared" si="0"/>
        <v>15566.943032053532</v>
      </c>
      <c r="Z6" s="11">
        <f t="shared" si="1"/>
        <v>0.28459713531599085</v>
      </c>
    </row>
    <row r="7" spans="1:26" x14ac:dyDescent="0.2">
      <c r="A7" s="7" t="str">
        <f>'dane po Vs'!A7</f>
        <v>Cypr</v>
      </c>
      <c r="B7" s="7">
        <f>'dane po Vs'!B7</f>
        <v>29</v>
      </c>
      <c r="C7" s="7">
        <f>'dane po Vs'!C7</f>
        <v>172.1</v>
      </c>
      <c r="D7" s="6">
        <f>'dane po Vs'!D7</f>
        <v>177</v>
      </c>
      <c r="E7" s="6">
        <f>'dane po Vs'!E7</f>
        <v>93.2</v>
      </c>
      <c r="F7" s="6">
        <f>'dane po Vs'!F7</f>
        <v>19.899999999999999</v>
      </c>
      <c r="G7" s="6">
        <f>'dane po Vs'!G7</f>
        <v>2</v>
      </c>
      <c r="H7" s="6">
        <f>'dane po Vs'!H7</f>
        <v>19.2</v>
      </c>
      <c r="I7" s="6">
        <f>'dane po Vs'!I7</f>
        <v>14</v>
      </c>
      <c r="J7" s="6">
        <f>'dane po Vs'!J7</f>
        <v>32</v>
      </c>
      <c r="K7" s="6">
        <f>'dane po Vs'!K7</f>
        <v>614</v>
      </c>
      <c r="L7" s="7">
        <f>'dane po Vs'!L7</f>
        <v>8.9</v>
      </c>
      <c r="M7" s="7">
        <f>'dane po Vs'!M7</f>
        <v>248.8</v>
      </c>
      <c r="N7" s="7">
        <f>'dane po Vs'!N7</f>
        <v>3.63</v>
      </c>
      <c r="O7" s="7">
        <f>'dane po Vs'!O7</f>
        <v>4265</v>
      </c>
      <c r="P7" s="7">
        <f>'dane po Vs'!P7</f>
        <v>3.05</v>
      </c>
      <c r="Q7" s="7">
        <f>'dane po Vs'!Q7</f>
        <v>44</v>
      </c>
      <c r="R7" s="7">
        <f>'dane po Vs'!R7</f>
        <v>7.0000000000000007E-2</v>
      </c>
      <c r="S7" s="6">
        <f>'dane po Vs'!S7</f>
        <v>36</v>
      </c>
      <c r="T7" s="6">
        <f>'dane po Vs'!T7</f>
        <v>27.4</v>
      </c>
      <c r="U7" s="7">
        <f>'dane po Vs'!U7</f>
        <v>144.90352633826882</v>
      </c>
      <c r="Y7" s="11">
        <f t="shared" si="0"/>
        <v>14306.145798810285</v>
      </c>
      <c r="Z7" s="11">
        <f t="shared" si="1"/>
        <v>0.34253901578607737</v>
      </c>
    </row>
    <row r="8" spans="1:26" x14ac:dyDescent="0.2">
      <c r="A8" s="7" t="str">
        <f>'dane po Vs'!A8</f>
        <v>Czechy</v>
      </c>
      <c r="B8" s="7">
        <f>'dane po Vs'!B8</f>
        <v>14</v>
      </c>
      <c r="C8" s="7">
        <f>'dane po Vs'!C8</f>
        <v>158.19999999999999</v>
      </c>
      <c r="D8" s="6">
        <f>'dane po Vs'!D8</f>
        <v>9</v>
      </c>
      <c r="E8" s="6">
        <f>'dane po Vs'!E8</f>
        <v>30.3</v>
      </c>
      <c r="F8" s="6">
        <f>'dane po Vs'!F8</f>
        <v>12</v>
      </c>
      <c r="G8" s="6">
        <f>'dane po Vs'!G8</f>
        <v>3.3</v>
      </c>
      <c r="H8" s="6">
        <f>'dane po Vs'!H8</f>
        <v>13.7</v>
      </c>
      <c r="I8" s="6">
        <f>'dane po Vs'!I8</f>
        <v>15.2</v>
      </c>
      <c r="J8" s="6">
        <f>'dane po Vs'!J8</f>
        <v>-4</v>
      </c>
      <c r="K8" s="6">
        <f>'dane po Vs'!K8</f>
        <v>310</v>
      </c>
      <c r="L8" s="7">
        <f>'dane po Vs'!L8</f>
        <v>15</v>
      </c>
      <c r="M8" s="7">
        <f>'dane po Vs'!M8</f>
        <v>8</v>
      </c>
      <c r="N8" s="7">
        <f>'dane po Vs'!N8</f>
        <v>13.44</v>
      </c>
      <c r="O8" s="7">
        <f>'dane po Vs'!O8</f>
        <v>6709</v>
      </c>
      <c r="P8" s="7">
        <f>'dane po Vs'!P8</f>
        <v>2.09</v>
      </c>
      <c r="Q8" s="7">
        <f>'dane po Vs'!Q8</f>
        <v>84</v>
      </c>
      <c r="R8" s="7">
        <f>'dane po Vs'!R8</f>
        <v>0.36</v>
      </c>
      <c r="S8" s="6">
        <f>'dane po Vs'!S8</f>
        <v>15.9</v>
      </c>
      <c r="T8" s="6">
        <f>'dane po Vs'!T8</f>
        <v>14.8</v>
      </c>
      <c r="U8" s="7">
        <f>'dane po Vs'!U8</f>
        <v>111.7</v>
      </c>
      <c r="Y8" s="11">
        <f t="shared" si="0"/>
        <v>11860.543436107808</v>
      </c>
      <c r="Z8" s="11">
        <f t="shared" si="1"/>
        <v>0.45493044244915382</v>
      </c>
    </row>
    <row r="9" spans="1:26" x14ac:dyDescent="0.2">
      <c r="A9" s="7" t="str">
        <f>'dane po Vs'!A9</f>
        <v>Dania</v>
      </c>
      <c r="B9" s="7">
        <f>'dane po Vs'!B9</f>
        <v>8</v>
      </c>
      <c r="C9" s="7">
        <f>'dane po Vs'!C9</f>
        <v>124.2</v>
      </c>
      <c r="D9" s="6">
        <f>'dane po Vs'!D9</f>
        <v>231.76190476190476</v>
      </c>
      <c r="E9" s="6">
        <f>'dane po Vs'!E9</f>
        <v>12.4</v>
      </c>
      <c r="F9" s="6">
        <f>'dane po Vs'!F9</f>
        <v>2</v>
      </c>
      <c r="G9" s="6">
        <f>'dane po Vs'!G9</f>
        <v>5.0999999999999996</v>
      </c>
      <c r="H9" s="6">
        <f>'dane po Vs'!H9</f>
        <v>16.399999999999999</v>
      </c>
      <c r="I9" s="6">
        <f>'dane po Vs'!I9</f>
        <v>21.9</v>
      </c>
      <c r="J9" s="6">
        <f>'dane po Vs'!J9</f>
        <v>7</v>
      </c>
      <c r="K9" s="6">
        <f>'dane po Vs'!K9</f>
        <v>789</v>
      </c>
      <c r="L9" s="7">
        <f>'dane po Vs'!L9</f>
        <v>29.6</v>
      </c>
      <c r="M9" s="7">
        <f>'dane po Vs'!M9</f>
        <v>4.5</v>
      </c>
      <c r="N9" s="7">
        <f>'dane po Vs'!N9</f>
        <v>6.25</v>
      </c>
      <c r="O9" s="7">
        <f>'dane po Vs'!O9</f>
        <v>10453</v>
      </c>
      <c r="P9" s="7">
        <f>'dane po Vs'!P9</f>
        <v>4</v>
      </c>
      <c r="Q9" s="7">
        <f>'dane po Vs'!Q9</f>
        <v>131</v>
      </c>
      <c r="R9" s="7">
        <f>'dane po Vs'!R9</f>
        <v>7.0000000000000007E-2</v>
      </c>
      <c r="S9" s="6">
        <f>'dane po Vs'!S9</f>
        <v>12.6</v>
      </c>
      <c r="T9" s="6">
        <f>'dane po Vs'!T9</f>
        <v>17.899999999999999</v>
      </c>
      <c r="U9" s="7">
        <f>'dane po Vs'!U9</f>
        <v>67</v>
      </c>
      <c r="Y9" s="11">
        <f t="shared" si="0"/>
        <v>8144.3985562470398</v>
      </c>
      <c r="Z9" s="11">
        <f t="shared" si="1"/>
        <v>0.62571160912774104</v>
      </c>
    </row>
    <row r="10" spans="1:26" x14ac:dyDescent="0.2">
      <c r="A10" s="7" t="str">
        <f>'dane po Vs'!A10</f>
        <v>Estonia</v>
      </c>
      <c r="B10" s="7">
        <f>'dane po Vs'!B10</f>
        <v>18</v>
      </c>
      <c r="C10" s="7">
        <f>'dane po Vs'!C10</f>
        <v>99.8</v>
      </c>
      <c r="D10" s="6">
        <f>'dane po Vs'!D10</f>
        <v>216</v>
      </c>
      <c r="E10" s="6">
        <f>'dane po Vs'!E10</f>
        <v>9.1999999999999993</v>
      </c>
      <c r="F10" s="6">
        <f>'dane po Vs'!F10</f>
        <v>31.1</v>
      </c>
      <c r="G10" s="6">
        <f>'dane po Vs'!G10</f>
        <v>10</v>
      </c>
      <c r="H10" s="6">
        <f>'dane po Vs'!H10</f>
        <v>10.5</v>
      </c>
      <c r="I10" s="6">
        <f>'dane po Vs'!I10</f>
        <v>28.3</v>
      </c>
      <c r="J10" s="6">
        <f>'dane po Vs'!J10</f>
        <v>-7</v>
      </c>
      <c r="K10" s="6">
        <f>'dane po Vs'!K10</f>
        <v>357</v>
      </c>
      <c r="L10" s="7">
        <f>'dane po Vs'!L10</f>
        <v>26.3</v>
      </c>
      <c r="M10" s="7">
        <f>'dane po Vs'!M10</f>
        <v>12.1</v>
      </c>
      <c r="N10" s="7">
        <f>'dane po Vs'!N10</f>
        <v>15.96</v>
      </c>
      <c r="O10" s="7">
        <f>'dane po Vs'!O10</f>
        <v>2322</v>
      </c>
      <c r="P10" s="7">
        <f>'dane po Vs'!P10</f>
        <v>2.7</v>
      </c>
      <c r="Q10" s="7">
        <f>'dane po Vs'!Q10</f>
        <v>58</v>
      </c>
      <c r="R10" s="7">
        <f>'dane po Vs'!R10</f>
        <v>0.16</v>
      </c>
      <c r="S10" s="6">
        <f>'dane po Vs'!S10</f>
        <v>15</v>
      </c>
      <c r="T10" s="6">
        <f>'dane po Vs'!T10</f>
        <v>26</v>
      </c>
      <c r="U10" s="7">
        <f>'dane po Vs'!U10</f>
        <v>25.8</v>
      </c>
      <c r="Y10" s="11">
        <f t="shared" si="0"/>
        <v>16249.305795931714</v>
      </c>
      <c r="Z10" s="11">
        <f t="shared" si="1"/>
        <v>0.25323810258702273</v>
      </c>
    </row>
    <row r="11" spans="1:26" x14ac:dyDescent="0.2">
      <c r="A11" s="7" t="str">
        <f>'dane po Vs'!A11</f>
        <v>Finlandia</v>
      </c>
      <c r="B11" s="7">
        <f>'dane po Vs'!B11</f>
        <v>14</v>
      </c>
      <c r="C11" s="7">
        <f>'dane po Vs'!C11</f>
        <v>121.6</v>
      </c>
      <c r="D11" s="6">
        <f>'dane po Vs'!D11</f>
        <v>231.76190476190476</v>
      </c>
      <c r="E11" s="6">
        <f>'dane po Vs'!E11</f>
        <v>48.9</v>
      </c>
      <c r="F11" s="6">
        <f>'dane po Vs'!F11</f>
        <v>7.9</v>
      </c>
      <c r="G11" s="6">
        <f>'dane po Vs'!G11</f>
        <v>6.3</v>
      </c>
      <c r="H11" s="6">
        <f>'dane po Vs'!H11</f>
        <v>13</v>
      </c>
      <c r="I11" s="6">
        <f>'dane po Vs'!I11</f>
        <v>31</v>
      </c>
      <c r="J11" s="6">
        <f>'dane po Vs'!J11</f>
        <v>4</v>
      </c>
      <c r="K11" s="6">
        <f>'dane po Vs'!K11</f>
        <v>482</v>
      </c>
      <c r="L11" s="7">
        <f>'dane po Vs'!L11</f>
        <v>38.700000000000003</v>
      </c>
      <c r="M11" s="7">
        <f>'dane po Vs'!M11</f>
        <v>68</v>
      </c>
      <c r="N11" s="7">
        <f>'dane po Vs'!N11</f>
        <v>9.2899999999999991</v>
      </c>
      <c r="O11" s="7">
        <f>'dane po Vs'!O11</f>
        <v>1411</v>
      </c>
      <c r="P11" s="7">
        <f>'dane po Vs'!P11</f>
        <v>2.9</v>
      </c>
      <c r="Q11" s="7">
        <f>'dane po Vs'!Q11</f>
        <v>129</v>
      </c>
      <c r="R11" s="7">
        <f>'dane po Vs'!R11</f>
        <v>0.27</v>
      </c>
      <c r="S11" s="6">
        <f>'dane po Vs'!S11</f>
        <v>20.5</v>
      </c>
      <c r="T11" s="6">
        <f>'dane po Vs'!T11</f>
        <v>17.3</v>
      </c>
      <c r="U11" s="7">
        <f>'dane po Vs'!U11</f>
        <v>132.69999999999999</v>
      </c>
      <c r="Y11" s="11">
        <f t="shared" si="0"/>
        <v>17157.508083535871</v>
      </c>
      <c r="Z11" s="11">
        <f t="shared" si="1"/>
        <v>0.21150026639614439</v>
      </c>
    </row>
    <row r="12" spans="1:26" x14ac:dyDescent="0.2">
      <c r="A12" s="7" t="str">
        <f>'dane po Vs'!A12</f>
        <v>Francja</v>
      </c>
      <c r="B12" s="7">
        <f>'dane po Vs'!B12</f>
        <v>13</v>
      </c>
      <c r="C12" s="7">
        <f>'dane po Vs'!C12</f>
        <v>134.1</v>
      </c>
      <c r="D12" s="6">
        <f>'dane po Vs'!D12</f>
        <v>1109</v>
      </c>
      <c r="E12" s="6">
        <f>'dane po Vs'!E12</f>
        <v>45.9</v>
      </c>
      <c r="F12" s="6">
        <f>'dane po Vs'!F12</f>
        <v>2.4</v>
      </c>
      <c r="G12" s="6">
        <f>'dane po Vs'!G12</f>
        <v>4</v>
      </c>
      <c r="H12" s="6">
        <f>'dane po Vs'!H12</f>
        <v>16.899999999999999</v>
      </c>
      <c r="I12" s="6">
        <f>'dane po Vs'!I12</f>
        <v>11.8</v>
      </c>
      <c r="J12" s="6">
        <f>'dane po Vs'!J12</f>
        <v>1</v>
      </c>
      <c r="K12" s="6">
        <f>'dane po Vs'!K12</f>
        <v>519</v>
      </c>
      <c r="L12" s="7">
        <f>'dane po Vs'!L12</f>
        <v>14.7</v>
      </c>
      <c r="M12" s="7">
        <f>'dane po Vs'!M12</f>
        <v>140.5</v>
      </c>
      <c r="N12" s="7">
        <f>'dane po Vs'!N12</f>
        <v>3.87</v>
      </c>
      <c r="O12" s="7">
        <f>'dane po Vs'!O12</f>
        <v>2241</v>
      </c>
      <c r="P12" s="7">
        <f>'dane po Vs'!P12</f>
        <v>2.0299999999999998</v>
      </c>
      <c r="Q12" s="7">
        <f>'dane po Vs'!Q12</f>
        <v>112</v>
      </c>
      <c r="R12" s="7">
        <f>'dane po Vs'!R12</f>
        <v>0.28999999999999998</v>
      </c>
      <c r="S12" s="6">
        <f>'dane po Vs'!S12</f>
        <v>24.2</v>
      </c>
      <c r="T12" s="6">
        <f>'dane po Vs'!T12</f>
        <v>18.5</v>
      </c>
      <c r="U12" s="7">
        <f>'dane po Vs'!U12</f>
        <v>435.6</v>
      </c>
      <c r="Y12" s="11">
        <f t="shared" si="0"/>
        <v>16359.690401049771</v>
      </c>
      <c r="Z12" s="11">
        <f t="shared" si="1"/>
        <v>0.24816520789242102</v>
      </c>
    </row>
    <row r="13" spans="1:26" x14ac:dyDescent="0.2">
      <c r="A13" s="7" t="str">
        <f>'dane po Vs'!A13</f>
        <v>Grecja</v>
      </c>
      <c r="B13" s="7">
        <f>'dane po Vs'!B13</f>
        <v>27</v>
      </c>
      <c r="C13" s="7">
        <f>'dane po Vs'!C13</f>
        <v>108</v>
      </c>
      <c r="D13" s="6">
        <f>'dane po Vs'!D13</f>
        <v>277</v>
      </c>
      <c r="E13" s="6">
        <f>'dane po Vs'!E13</f>
        <v>66.2</v>
      </c>
      <c r="F13" s="6">
        <f>'dane po Vs'!F13</f>
        <v>11.3</v>
      </c>
      <c r="G13" s="6">
        <f>'dane po Vs'!G13</f>
        <v>5.8</v>
      </c>
      <c r="H13" s="6">
        <f>'dane po Vs'!H13</f>
        <v>19.7</v>
      </c>
      <c r="I13" s="6">
        <f>'dane po Vs'!I13</f>
        <v>12.7</v>
      </c>
      <c r="J13" s="6">
        <f>'dane po Vs'!J13</f>
        <v>0</v>
      </c>
      <c r="K13" s="6">
        <f>'dane po Vs'!K13</f>
        <v>488</v>
      </c>
      <c r="L13" s="7">
        <f>'dane po Vs'!L13</f>
        <v>15.3</v>
      </c>
      <c r="M13" s="7">
        <f>'dane po Vs'!M13</f>
        <v>11.5</v>
      </c>
      <c r="N13" s="7">
        <f>'dane po Vs'!N13</f>
        <v>6.72</v>
      </c>
      <c r="O13" s="7">
        <f>'dane po Vs'!O13</f>
        <v>6033</v>
      </c>
      <c r="P13" s="7">
        <f>'dane po Vs'!P13</f>
        <v>3.71</v>
      </c>
      <c r="Q13" s="7">
        <f>'dane po Vs'!Q13</f>
        <v>65</v>
      </c>
      <c r="R13" s="7">
        <f>'dane po Vs'!R13</f>
        <v>0.23</v>
      </c>
      <c r="S13" s="6">
        <f>'dane po Vs'!S13</f>
        <v>52.4</v>
      </c>
      <c r="T13" s="6">
        <f>'dane po Vs'!T13</f>
        <v>36</v>
      </c>
      <c r="U13" s="7">
        <f>'dane po Vs'!U13</f>
        <v>132.69999999999999</v>
      </c>
      <c r="Y13" s="11">
        <f t="shared" si="0"/>
        <v>12541.12635001737</v>
      </c>
      <c r="Z13" s="11">
        <f t="shared" si="1"/>
        <v>0.42365320546926988</v>
      </c>
    </row>
    <row r="14" spans="1:26" x14ac:dyDescent="0.2">
      <c r="A14" s="7" t="str">
        <f>'dane po Vs'!A14</f>
        <v>Hiszpania</v>
      </c>
      <c r="B14" s="7">
        <f>'dane po Vs'!B14</f>
        <v>27</v>
      </c>
      <c r="C14" s="7">
        <f>'dane po Vs'!C14</f>
        <v>210.3</v>
      </c>
      <c r="D14" s="6">
        <f>'dane po Vs'!D14</f>
        <v>60</v>
      </c>
      <c r="E14" s="6">
        <f>'dane po Vs'!E14</f>
        <v>72.900000000000006</v>
      </c>
      <c r="F14" s="6">
        <f>'dane po Vs'!F14</f>
        <v>5.5</v>
      </c>
      <c r="G14" s="6">
        <f>'dane po Vs'!G14</f>
        <v>3.6</v>
      </c>
      <c r="H14" s="6">
        <f>'dane po Vs'!H14</f>
        <v>15.9</v>
      </c>
      <c r="I14" s="6">
        <f>'dane po Vs'!I14</f>
        <v>8.4</v>
      </c>
      <c r="J14" s="6">
        <f>'dane po Vs'!J14</f>
        <v>1</v>
      </c>
      <c r="K14" s="6">
        <f>'dane po Vs'!K14</f>
        <v>448</v>
      </c>
      <c r="L14" s="7">
        <f>'dane po Vs'!L14</f>
        <v>16.100000000000001</v>
      </c>
      <c r="M14" s="7">
        <f>'dane po Vs'!M14</f>
        <v>128.4</v>
      </c>
      <c r="N14" s="7">
        <f>'dane po Vs'!N14</f>
        <v>7.26</v>
      </c>
      <c r="O14" s="7">
        <f>'dane po Vs'!O14</f>
        <v>788</v>
      </c>
      <c r="P14" s="7">
        <f>'dane po Vs'!P14</f>
        <v>1.87</v>
      </c>
      <c r="Q14" s="7">
        <f>'dane po Vs'!Q14</f>
        <v>111</v>
      </c>
      <c r="R14" s="7">
        <f>'dane po Vs'!R14</f>
        <v>0.23</v>
      </c>
      <c r="S14" s="6">
        <f>'dane po Vs'!S14</f>
        <v>53.2</v>
      </c>
      <c r="T14" s="6">
        <f>'dane po Vs'!T14</f>
        <v>29.2</v>
      </c>
      <c r="U14" s="7">
        <f>'dane po Vs'!U14</f>
        <v>252</v>
      </c>
      <c r="Y14" s="11">
        <f t="shared" si="0"/>
        <v>17775.705840306313</v>
      </c>
      <c r="Z14" s="11">
        <f t="shared" si="1"/>
        <v>0.18309003548413083</v>
      </c>
    </row>
    <row r="15" spans="1:26" x14ac:dyDescent="0.2">
      <c r="A15" s="7" t="str">
        <f>'dane po Vs'!A15</f>
        <v>Holandia</v>
      </c>
      <c r="B15" s="7">
        <f>'dane po Vs'!B15</f>
        <v>13</v>
      </c>
      <c r="C15" s="7">
        <f>'dane po Vs'!C15</f>
        <v>133.30000000000001</v>
      </c>
      <c r="D15" s="6">
        <f>'dane po Vs'!D15</f>
        <v>2</v>
      </c>
      <c r="E15" s="6">
        <f>'dane po Vs'!E15</f>
        <v>32.700000000000003</v>
      </c>
      <c r="F15" s="6">
        <f>'dane po Vs'!F15</f>
        <v>1.7</v>
      </c>
      <c r="G15" s="6">
        <f>'dane po Vs'!G15</f>
        <v>1.6</v>
      </c>
      <c r="H15" s="6">
        <f>'dane po Vs'!H15</f>
        <v>25</v>
      </c>
      <c r="I15" s="6">
        <f>'dane po Vs'!I15</f>
        <v>10.3</v>
      </c>
      <c r="J15" s="6">
        <f>'dane po Vs'!J15</f>
        <v>1</v>
      </c>
      <c r="K15" s="6">
        <f>'dane po Vs'!K15</f>
        <v>527</v>
      </c>
      <c r="L15" s="7">
        <f>'dane po Vs'!L15</f>
        <v>5.5</v>
      </c>
      <c r="M15" s="7">
        <f>'dane po Vs'!M15</f>
        <v>0.4</v>
      </c>
      <c r="N15" s="7">
        <f>'dane po Vs'!N15</f>
        <v>2.67</v>
      </c>
      <c r="O15" s="7">
        <f>'dane po Vs'!O15</f>
        <v>3315</v>
      </c>
      <c r="P15" s="7">
        <f>'dane po Vs'!P15</f>
        <v>3.36</v>
      </c>
      <c r="Q15" s="7">
        <f>'dane po Vs'!Q15</f>
        <v>98</v>
      </c>
      <c r="R15" s="7">
        <f>'dane po Vs'!R15</f>
        <v>0.24</v>
      </c>
      <c r="S15" s="6">
        <f>'dane po Vs'!S15</f>
        <v>12.7</v>
      </c>
      <c r="T15" s="6">
        <f>'dane po Vs'!T15</f>
        <v>16.5</v>
      </c>
      <c r="U15" s="7">
        <f>'dane po Vs'!U15</f>
        <v>129.5</v>
      </c>
      <c r="Y15" s="11">
        <f t="shared" si="0"/>
        <v>15254.602067389367</v>
      </c>
      <c r="Z15" s="11">
        <f t="shared" si="1"/>
        <v>0.2989512458448732</v>
      </c>
    </row>
    <row r="16" spans="1:26" x14ac:dyDescent="0.2">
      <c r="A16" s="7" t="str">
        <f>'dane po Vs'!A16</f>
        <v>Irlandia</v>
      </c>
      <c r="B16" s="7">
        <f>'dane po Vs'!B16</f>
        <v>13</v>
      </c>
      <c r="C16" s="7">
        <f>'dane po Vs'!C16</f>
        <v>204</v>
      </c>
      <c r="D16" s="6">
        <f>'dane po Vs'!D16</f>
        <v>66</v>
      </c>
      <c r="E16" s="6">
        <f>'dane po Vs'!E16</f>
        <v>85.3</v>
      </c>
      <c r="F16" s="6">
        <f>'dane po Vs'!F16</f>
        <v>4.2</v>
      </c>
      <c r="G16" s="6">
        <f>'dane po Vs'!G16</f>
        <v>5.2</v>
      </c>
      <c r="H16" s="6">
        <f>'dane po Vs'!H16</f>
        <v>9.1</v>
      </c>
      <c r="I16" s="6">
        <f>'dane po Vs'!I16</f>
        <v>20.8</v>
      </c>
      <c r="J16" s="6">
        <f>'dane po Vs'!J16</f>
        <v>4</v>
      </c>
      <c r="K16" s="6">
        <f>'dane po Vs'!K16</f>
        <v>562</v>
      </c>
      <c r="L16" s="7">
        <f>'dane po Vs'!L16</f>
        <v>8.6999999999999993</v>
      </c>
      <c r="M16" s="7">
        <f>'dane po Vs'!M16</f>
        <v>14.3</v>
      </c>
      <c r="N16" s="7">
        <f>'dane po Vs'!N16</f>
        <v>1.1599999999999999</v>
      </c>
      <c r="O16" s="7">
        <f>'dane po Vs'!O16</f>
        <v>1714</v>
      </c>
      <c r="P16" s="7">
        <f>'dane po Vs'!P16</f>
        <v>2.38</v>
      </c>
      <c r="Q16" s="7">
        <f>'dane po Vs'!Q16</f>
        <v>98</v>
      </c>
      <c r="R16" s="7">
        <f>'dane po Vs'!R16</f>
        <v>7.0000000000000007E-2</v>
      </c>
      <c r="S16" s="6">
        <f>'dane po Vs'!S16</f>
        <v>23.4</v>
      </c>
      <c r="T16" s="6">
        <f>'dane po Vs'!T16</f>
        <v>27.7</v>
      </c>
      <c r="U16" s="7">
        <f>'dane po Vs'!U16</f>
        <v>23.3</v>
      </c>
      <c r="Y16" s="11">
        <f t="shared" si="0"/>
        <v>16857.93371599853</v>
      </c>
      <c r="Z16" s="11">
        <f t="shared" si="1"/>
        <v>0.22526766827336719</v>
      </c>
    </row>
    <row r="17" spans="1:26" x14ac:dyDescent="0.2">
      <c r="A17" s="7" t="str">
        <f>'dane po Vs'!A17</f>
        <v>Litwa</v>
      </c>
      <c r="B17" s="7">
        <f>'dane po Vs'!B17</f>
        <v>12</v>
      </c>
      <c r="C17" s="7">
        <f>'dane po Vs'!C17</f>
        <v>121</v>
      </c>
      <c r="D17" s="6">
        <f>'dane po Vs'!D17</f>
        <v>119</v>
      </c>
      <c r="E17" s="6">
        <f>'dane po Vs'!E17</f>
        <v>78</v>
      </c>
      <c r="F17" s="6">
        <f>'dane po Vs'!F17</f>
        <v>5.8</v>
      </c>
      <c r="G17" s="6">
        <f>'dane po Vs'!G17</f>
        <v>8.6</v>
      </c>
      <c r="H17" s="6">
        <f>'dane po Vs'!H17</f>
        <v>14.4</v>
      </c>
      <c r="I17" s="6">
        <f>'dane po Vs'!I17</f>
        <v>14.8</v>
      </c>
      <c r="J17" s="6">
        <f>'dane po Vs'!J17</f>
        <v>1</v>
      </c>
      <c r="K17" s="6">
        <f>'dane po Vs'!K17</f>
        <v>433</v>
      </c>
      <c r="L17" s="7">
        <f>'dane po Vs'!L17</f>
        <v>23.6</v>
      </c>
      <c r="M17" s="7">
        <f>'dane po Vs'!M17</f>
        <v>11.8</v>
      </c>
      <c r="N17" s="7">
        <f>'dane po Vs'!N17</f>
        <v>5.57</v>
      </c>
      <c r="O17" s="7">
        <f>'dane po Vs'!O17</f>
        <v>1183</v>
      </c>
      <c r="P17" s="7">
        <f>'dane po Vs'!P17</f>
        <v>1.73</v>
      </c>
      <c r="Q17" s="7">
        <f>'dane po Vs'!Q17</f>
        <v>66</v>
      </c>
      <c r="R17" s="7">
        <f>'dane po Vs'!R17</f>
        <v>0.18</v>
      </c>
      <c r="S17" s="6">
        <f>'dane po Vs'!S17</f>
        <v>19.3</v>
      </c>
      <c r="T17" s="6">
        <f>'dane po Vs'!T17</f>
        <v>27.3</v>
      </c>
      <c r="U17" s="7">
        <f>'dane po Vs'!U17</f>
        <v>37.6</v>
      </c>
      <c r="Y17" s="11">
        <f t="shared" si="0"/>
        <v>17386.910598174134</v>
      </c>
      <c r="Z17" s="11">
        <f t="shared" si="1"/>
        <v>0.20095772019423419</v>
      </c>
    </row>
    <row r="18" spans="1:26" x14ac:dyDescent="0.2">
      <c r="A18" s="7" t="str">
        <f>'dane po Vs'!A18</f>
        <v>Luksemburg</v>
      </c>
      <c r="B18" s="7">
        <f>'dane po Vs'!B18</f>
        <v>27</v>
      </c>
      <c r="C18" s="7">
        <f>'dane po Vs'!C18</f>
        <v>136.9</v>
      </c>
      <c r="D18" s="6">
        <f>'dane po Vs'!D18</f>
        <v>149</v>
      </c>
      <c r="E18" s="6">
        <f>'dane po Vs'!E18</f>
        <v>96.5</v>
      </c>
      <c r="F18" s="6">
        <f>'dane po Vs'!F18</f>
        <v>2.8</v>
      </c>
      <c r="G18" s="6">
        <f>'dane po Vs'!G18</f>
        <v>4</v>
      </c>
      <c r="H18" s="6">
        <f>'dane po Vs'!H18</f>
        <v>19.100000000000001</v>
      </c>
      <c r="I18" s="6">
        <f>'dane po Vs'!I18</f>
        <v>21.4</v>
      </c>
      <c r="J18" s="6">
        <f>'dane po Vs'!J18</f>
        <v>4</v>
      </c>
      <c r="K18" s="6">
        <f>'dane po Vs'!K18</f>
        <v>626</v>
      </c>
      <c r="L18" s="7">
        <f>'dane po Vs'!L18</f>
        <v>4.5</v>
      </c>
      <c r="M18" s="7">
        <f>'dane po Vs'!M18</f>
        <v>1.6</v>
      </c>
      <c r="N18" s="7">
        <f>'dane po Vs'!N18</f>
        <v>3.43</v>
      </c>
      <c r="O18" s="7">
        <f>'dane po Vs'!O18</f>
        <v>939</v>
      </c>
      <c r="P18" s="7">
        <f>'dane po Vs'!P18</f>
        <v>1.95</v>
      </c>
      <c r="Q18" s="7">
        <f>'dane po Vs'!Q18</f>
        <v>139</v>
      </c>
      <c r="R18" s="7">
        <f>'dane po Vs'!R18</f>
        <v>0.38</v>
      </c>
      <c r="S18" s="6">
        <f>'dane po Vs'!S18</f>
        <v>22.3</v>
      </c>
      <c r="T18" s="6">
        <f>'dane po Vs'!T18</f>
        <v>19</v>
      </c>
      <c r="U18" s="7">
        <f>'dane po Vs'!U18</f>
        <v>9.64</v>
      </c>
      <c r="Y18" s="11">
        <f t="shared" si="0"/>
        <v>17634.884437616824</v>
      </c>
      <c r="Z18" s="11">
        <f t="shared" si="1"/>
        <v>0.18956170013180385</v>
      </c>
    </row>
    <row r="19" spans="1:26" x14ac:dyDescent="0.2">
      <c r="A19" s="7" t="str">
        <f>'dane po Vs'!A19</f>
        <v>Łotwa</v>
      </c>
      <c r="B19" s="7">
        <f>'dane po Vs'!B19</f>
        <v>12</v>
      </c>
      <c r="C19" s="7">
        <f>'dane po Vs'!C19</f>
        <v>140.69999999999999</v>
      </c>
      <c r="D19" s="6">
        <f>'dane po Vs'!D19</f>
        <v>1</v>
      </c>
      <c r="E19" s="6">
        <f>'dane po Vs'!E19</f>
        <v>40.6</v>
      </c>
      <c r="F19" s="6">
        <f>'dane po Vs'!F19</f>
        <v>2</v>
      </c>
      <c r="G19" s="6">
        <f>'dane po Vs'!G19</f>
        <v>11.5</v>
      </c>
      <c r="H19" s="6">
        <f>'dane po Vs'!H19</f>
        <v>15.3</v>
      </c>
      <c r="I19" s="6">
        <f>'dane po Vs'!I19</f>
        <v>20.8</v>
      </c>
      <c r="J19" s="6">
        <f>'dane po Vs'!J19</f>
        <v>2</v>
      </c>
      <c r="K19" s="6">
        <f>'dane po Vs'!K19</f>
        <v>364</v>
      </c>
      <c r="L19" s="7">
        <f>'dane po Vs'!L19</f>
        <v>38.700000000000003</v>
      </c>
      <c r="M19" s="7">
        <f>'dane po Vs'!M19</f>
        <v>26.6</v>
      </c>
      <c r="N19" s="7">
        <f>'dane po Vs'!N19</f>
        <v>10.86</v>
      </c>
      <c r="O19" s="7">
        <f>'dane po Vs'!O19</f>
        <v>18560</v>
      </c>
      <c r="P19" s="7">
        <f>'dane po Vs'!P19</f>
        <v>3.6</v>
      </c>
      <c r="Q19" s="7">
        <f>'dane po Vs'!Q19</f>
        <v>65</v>
      </c>
      <c r="R19" s="7">
        <f>'dane po Vs'!R19</f>
        <v>0.16</v>
      </c>
      <c r="S19" s="6">
        <f>'dane po Vs'!S19</f>
        <v>19.600000000000001</v>
      </c>
      <c r="T19" s="6">
        <f>'dane po Vs'!T19</f>
        <v>32.700000000000003</v>
      </c>
      <c r="U19" s="7">
        <f>'dane po Vs'!U19</f>
        <v>28.5</v>
      </c>
      <c r="Y19" s="11">
        <f t="shared" si="0"/>
        <v>551.75356609631444</v>
      </c>
      <c r="Z19" s="11">
        <f t="shared" si="1"/>
        <v>0.97464331429927187</v>
      </c>
    </row>
    <row r="20" spans="1:26" x14ac:dyDescent="0.2">
      <c r="A20" s="7" t="str">
        <f>'dane po Vs'!A20</f>
        <v>Malta</v>
      </c>
      <c r="B20" s="7">
        <f>'dane po Vs'!B20</f>
        <v>13</v>
      </c>
      <c r="C20" s="7">
        <f>'dane po Vs'!C20</f>
        <v>100.3</v>
      </c>
      <c r="D20" s="6">
        <f>'dane po Vs'!D20</f>
        <v>231.76190476190473</v>
      </c>
      <c r="E20" s="6">
        <f>'dane po Vs'!E20</f>
        <v>97.7</v>
      </c>
      <c r="F20" s="6">
        <f>'dane po Vs'!F20</f>
        <v>10.7</v>
      </c>
      <c r="G20" s="6">
        <f>'dane po Vs'!G20</f>
        <v>2.4</v>
      </c>
      <c r="H20" s="6">
        <f>'dane po Vs'!H20</f>
        <v>30.3</v>
      </c>
      <c r="I20" s="6">
        <f>'dane po Vs'!I20</f>
        <v>12.1</v>
      </c>
      <c r="J20" s="6">
        <f>'dane po Vs'!J20</f>
        <v>30</v>
      </c>
      <c r="K20" s="6">
        <f>'dane po Vs'!K20</f>
        <v>591</v>
      </c>
      <c r="L20" s="7">
        <f>'dane po Vs'!L20</f>
        <v>4.7</v>
      </c>
      <c r="M20" s="7">
        <f>'dane po Vs'!M20</f>
        <v>0.1</v>
      </c>
      <c r="N20" s="7">
        <f>'dane po Vs'!N20</f>
        <v>0.28999999999999998</v>
      </c>
      <c r="O20" s="7">
        <f>'dane po Vs'!O20</f>
        <v>1538</v>
      </c>
      <c r="P20" s="7">
        <f>'dane po Vs'!P20</f>
        <v>2.83</v>
      </c>
      <c r="Q20" s="7">
        <f>'dane po Vs'!Q20</f>
        <v>50</v>
      </c>
      <c r="R20" s="7">
        <f>'dane po Vs'!R20</f>
        <v>7.0000000000000007E-2</v>
      </c>
      <c r="S20" s="6">
        <f>'dane po Vs'!S20</f>
        <v>12.5</v>
      </c>
      <c r="T20" s="6">
        <f>'dane po Vs'!T20</f>
        <v>23.8</v>
      </c>
      <c r="U20" s="7">
        <f>'dane po Vs'!U20</f>
        <v>143.91419305977459</v>
      </c>
      <c r="Y20" s="11">
        <f t="shared" si="0"/>
        <v>17033.666082125299</v>
      </c>
      <c r="Z20" s="11">
        <f t="shared" si="1"/>
        <v>0.21719161648298535</v>
      </c>
    </row>
    <row r="21" spans="1:26" x14ac:dyDescent="0.2">
      <c r="A21" s="7" t="str">
        <f>'dane po Vs'!A21</f>
        <v>Niemcy</v>
      </c>
      <c r="B21" s="7">
        <f>'dane po Vs'!B21</f>
        <v>15</v>
      </c>
      <c r="C21" s="7">
        <f>'dane po Vs'!C21</f>
        <v>124.6</v>
      </c>
      <c r="D21" s="6">
        <f>'dane po Vs'!D21</f>
        <v>745</v>
      </c>
      <c r="E21" s="6">
        <f>'dane po Vs'!E21</f>
        <v>61.8</v>
      </c>
      <c r="F21" s="6">
        <f>'dane po Vs'!F21</f>
        <v>4.4000000000000004</v>
      </c>
      <c r="G21" s="6">
        <f>'dane po Vs'!G21</f>
        <v>2.8</v>
      </c>
      <c r="H21" s="6">
        <f>'dane po Vs'!H21</f>
        <v>25.9</v>
      </c>
      <c r="I21" s="6">
        <f>'dane po Vs'!I21</f>
        <v>16.8</v>
      </c>
      <c r="J21" s="6">
        <f>'dane po Vs'!J21</f>
        <v>-4</v>
      </c>
      <c r="K21" s="6">
        <f>'dane po Vs'!K21</f>
        <v>631</v>
      </c>
      <c r="L21" s="7">
        <f>'dane po Vs'!L21</f>
        <v>13.8</v>
      </c>
      <c r="M21" s="7">
        <f>'dane po Vs'!M21</f>
        <v>27.6</v>
      </c>
      <c r="N21" s="7">
        <f>'dane po Vs'!N21</f>
        <v>6.18</v>
      </c>
      <c r="O21" s="7">
        <f>'dane po Vs'!O21</f>
        <v>5164</v>
      </c>
      <c r="P21" s="7">
        <f>'dane po Vs'!P21</f>
        <v>1.99</v>
      </c>
      <c r="Q21" s="7">
        <f>'dane po Vs'!Q21</f>
        <v>135</v>
      </c>
      <c r="R21" s="7">
        <f>'dane po Vs'!R21</f>
        <v>0.42</v>
      </c>
      <c r="S21" s="6">
        <f>'dane po Vs'!S21</f>
        <v>7.7</v>
      </c>
      <c r="T21" s="6">
        <f>'dane po Vs'!T21</f>
        <v>20.6</v>
      </c>
      <c r="U21" s="7">
        <f>'dane po Vs'!U21</f>
        <v>504.7</v>
      </c>
      <c r="Y21" s="11">
        <f t="shared" si="0"/>
        <v>13424.416133635012</v>
      </c>
      <c r="Z21" s="11">
        <f t="shared" si="1"/>
        <v>0.3830602618036425</v>
      </c>
    </row>
    <row r="22" spans="1:26" x14ac:dyDescent="0.2">
      <c r="A22" s="7" t="str">
        <f>'dane po Vs'!A22</f>
        <v>Polska</v>
      </c>
      <c r="B22" s="7">
        <f>'dane po Vs'!B22</f>
        <v>20</v>
      </c>
      <c r="C22" s="7">
        <f>'dane po Vs'!C22</f>
        <v>135.30000000000001</v>
      </c>
      <c r="D22" s="6">
        <f>'dane po Vs'!D22</f>
        <v>231.76190476190473</v>
      </c>
      <c r="E22" s="6">
        <f>'dane po Vs'!E22</f>
        <v>28.6</v>
      </c>
      <c r="F22" s="6">
        <f>'dane po Vs'!F22</f>
        <v>18.8</v>
      </c>
      <c r="G22" s="6">
        <f>'dane po Vs'!G22</f>
        <v>5.9</v>
      </c>
      <c r="H22" s="6">
        <f>'dane po Vs'!H22</f>
        <v>13.4</v>
      </c>
      <c r="I22" s="6">
        <f>'dane po Vs'!I22</f>
        <v>17.2</v>
      </c>
      <c r="J22" s="6">
        <f>'dane po Vs'!J22</f>
        <v>1</v>
      </c>
      <c r="K22" s="6">
        <f>'dane po Vs'!K22</f>
        <v>272</v>
      </c>
      <c r="L22" s="7">
        <f>'dane po Vs'!L22</f>
        <v>11.5</v>
      </c>
      <c r="M22" s="7">
        <f>'dane po Vs'!M22</f>
        <v>56</v>
      </c>
      <c r="N22" s="7">
        <f>'dane po Vs'!N22</f>
        <v>4.5599999999999996</v>
      </c>
      <c r="O22" s="7">
        <f>'dane po Vs'!O22</f>
        <v>7684</v>
      </c>
      <c r="P22" s="7">
        <f>'dane po Vs'!P22</f>
        <v>2.57</v>
      </c>
      <c r="Q22" s="7">
        <f>'dane po Vs'!Q22</f>
        <v>53</v>
      </c>
      <c r="R22" s="7">
        <f>'dane po Vs'!R22</f>
        <v>0.23</v>
      </c>
      <c r="S22" s="6">
        <f>'dane po Vs'!S22</f>
        <v>23.9</v>
      </c>
      <c r="T22" s="6">
        <f>'dane po Vs'!T22</f>
        <v>24.7</v>
      </c>
      <c r="U22" s="7">
        <f>'dane po Vs'!U22</f>
        <v>507.4</v>
      </c>
      <c r="Y22" s="11">
        <f t="shared" si="0"/>
        <v>10880.944424341063</v>
      </c>
      <c r="Z22" s="11">
        <f t="shared" si="1"/>
        <v>0.49994942516249297</v>
      </c>
    </row>
    <row r="23" spans="1:26" x14ac:dyDescent="0.2">
      <c r="A23" s="7" t="str">
        <f>'dane po Vs'!A23</f>
        <v>Portugalia</v>
      </c>
      <c r="B23" s="7">
        <f>'dane po Vs'!B23</f>
        <v>21</v>
      </c>
      <c r="C23" s="7">
        <f>'dane po Vs'!C23</f>
        <v>131.4</v>
      </c>
      <c r="D23" s="6">
        <f>'dane po Vs'!D23</f>
        <v>170</v>
      </c>
      <c r="E23" s="6">
        <f>'dane po Vs'!E23</f>
        <v>71.2</v>
      </c>
      <c r="F23" s="6">
        <f>'dane po Vs'!F23</f>
        <v>4.5999999999999996</v>
      </c>
      <c r="G23" s="6">
        <f>'dane po Vs'!G23</f>
        <v>5.4</v>
      </c>
      <c r="H23" s="6">
        <f>'dane po Vs'!H23</f>
        <v>23.6</v>
      </c>
      <c r="I23" s="6">
        <f>'dane po Vs'!I23</f>
        <v>14.8</v>
      </c>
      <c r="J23" s="6">
        <f>'dane po Vs'!J23</f>
        <v>5</v>
      </c>
      <c r="K23" s="6">
        <f>'dane po Vs'!K23</f>
        <v>453</v>
      </c>
      <c r="L23" s="7">
        <f>'dane po Vs'!L23</f>
        <v>27</v>
      </c>
      <c r="M23" s="7">
        <f>'dane po Vs'!M23</f>
        <v>77.099999999999994</v>
      </c>
      <c r="N23" s="7">
        <f>'dane po Vs'!N23</f>
        <v>5.74</v>
      </c>
      <c r="O23" s="7">
        <f>'dane po Vs'!O23</f>
        <v>7329</v>
      </c>
      <c r="P23" s="7">
        <f>'dane po Vs'!P23</f>
        <v>2.27</v>
      </c>
      <c r="Q23" s="7">
        <f>'dane po Vs'!Q23</f>
        <v>92</v>
      </c>
      <c r="R23" s="7">
        <f>'dane po Vs'!R23</f>
        <v>0.08</v>
      </c>
      <c r="S23" s="6">
        <f>'dane po Vs'!S23</f>
        <v>34.700000000000003</v>
      </c>
      <c r="T23" s="6">
        <f>'dane po Vs'!T23</f>
        <v>27.5</v>
      </c>
      <c r="U23" s="7">
        <f>'dane po Vs'!U23</f>
        <v>91.8</v>
      </c>
      <c r="Y23" s="11">
        <f t="shared" si="0"/>
        <v>11243.778247573189</v>
      </c>
      <c r="Z23" s="11">
        <f t="shared" si="1"/>
        <v>0.48327483747947553</v>
      </c>
    </row>
    <row r="24" spans="1:26" x14ac:dyDescent="0.2">
      <c r="A24" s="7" t="str">
        <f>'dane po Vs'!A24</f>
        <v>Rumunia</v>
      </c>
      <c r="B24" s="7">
        <f>'dane po Vs'!B24</f>
        <v>23</v>
      </c>
      <c r="C24" s="7">
        <f>'dane po Vs'!C24</f>
        <v>64.099999999999994</v>
      </c>
      <c r="D24" s="6">
        <f>'dane po Vs'!D24</f>
        <v>177</v>
      </c>
      <c r="E24" s="6">
        <f>'dane po Vs'!E24</f>
        <v>17.100000000000001</v>
      </c>
      <c r="F24" s="6">
        <f>'dane po Vs'!F24</f>
        <v>8.8000000000000007</v>
      </c>
      <c r="G24" s="6">
        <f>'dane po Vs'!G24</f>
        <v>7.7</v>
      </c>
      <c r="H24" s="6">
        <f>'dane po Vs'!H24</f>
        <v>23.6</v>
      </c>
      <c r="I24" s="6">
        <f>'dane po Vs'!I24</f>
        <v>22.6</v>
      </c>
      <c r="J24" s="6">
        <f>'dane po Vs'!J24</f>
        <v>-2</v>
      </c>
      <c r="K24" s="6">
        <f>'dane po Vs'!K24</f>
        <v>249</v>
      </c>
      <c r="L24" s="7">
        <f>'dane po Vs'!L24</f>
        <v>24.8</v>
      </c>
      <c r="M24" s="7">
        <f>'dane po Vs'!M24</f>
        <v>28.1</v>
      </c>
      <c r="N24" s="7">
        <f>'dane po Vs'!N24</f>
        <v>2.09</v>
      </c>
      <c r="O24" s="7">
        <f>'dane po Vs'!O24</f>
        <v>7039</v>
      </c>
      <c r="P24" s="7">
        <f>'dane po Vs'!P24</f>
        <v>2.3199999999999998</v>
      </c>
      <c r="Q24" s="7">
        <f>'dane po Vs'!Q24</f>
        <v>68</v>
      </c>
      <c r="R24" s="7">
        <f>'dane po Vs'!R24</f>
        <v>0.16</v>
      </c>
      <c r="S24" s="6">
        <f>'dane po Vs'!S24</f>
        <v>24</v>
      </c>
      <c r="T24" s="6">
        <f>'dane po Vs'!T24</f>
        <v>40.299999999999997</v>
      </c>
      <c r="U24" s="7">
        <f>'dane po Vs'!U24</f>
        <v>146.69999999999999</v>
      </c>
      <c r="Y24" s="11">
        <f t="shared" si="0"/>
        <v>11531.375443007655</v>
      </c>
      <c r="Z24" s="11">
        <f t="shared" si="1"/>
        <v>0.47005786500997693</v>
      </c>
    </row>
    <row r="25" spans="1:26" x14ac:dyDescent="0.2">
      <c r="A25" s="7" t="str">
        <f>'dane po Vs'!A25</f>
        <v>Słowacja</v>
      </c>
      <c r="B25" s="7">
        <f>'dane po Vs'!B25</f>
        <v>30</v>
      </c>
      <c r="C25" s="7">
        <f>'dane po Vs'!C25</f>
        <v>140.19999999999999</v>
      </c>
      <c r="D25" s="6">
        <f>'dane po Vs'!D25</f>
        <v>0</v>
      </c>
      <c r="E25" s="6">
        <f>'dane po Vs'!E25</f>
        <v>60.9</v>
      </c>
      <c r="F25" s="6">
        <f>'dane po Vs'!F25</f>
        <v>9</v>
      </c>
      <c r="G25" s="6">
        <f>'dane po Vs'!G25</f>
        <v>6.6</v>
      </c>
      <c r="H25" s="6">
        <f>'dane po Vs'!H25</f>
        <v>14</v>
      </c>
      <c r="I25" s="6">
        <f>'dane po Vs'!I25</f>
        <v>12.6</v>
      </c>
      <c r="J25" s="6">
        <f>'dane po Vs'!J25</f>
        <v>-8</v>
      </c>
      <c r="K25" s="6">
        <f>'dane po Vs'!K25</f>
        <v>320</v>
      </c>
      <c r="L25" s="7">
        <f>'dane po Vs'!L25</f>
        <v>11.7</v>
      </c>
      <c r="M25" s="7">
        <f>'dane po Vs'!M25</f>
        <v>38.1</v>
      </c>
      <c r="N25" s="7">
        <f>'dane po Vs'!N25</f>
        <v>9.3699999999999992</v>
      </c>
      <c r="O25" s="7">
        <f>'dane po Vs'!O25</f>
        <v>1082</v>
      </c>
      <c r="P25" s="7">
        <f>'dane po Vs'!P25</f>
        <v>1.77</v>
      </c>
      <c r="Q25" s="7">
        <f>'dane po Vs'!Q25</f>
        <v>61</v>
      </c>
      <c r="R25" s="7">
        <f>'dane po Vs'!R25</f>
        <v>0.25</v>
      </c>
      <c r="S25" s="6">
        <f>'dane po Vs'!S25</f>
        <v>29.7</v>
      </c>
      <c r="T25" s="6">
        <f>'dane po Vs'!T25</f>
        <v>18.399999999999999</v>
      </c>
      <c r="U25" s="7">
        <f>'dane po Vs'!U25</f>
        <v>144.01113543840199</v>
      </c>
      <c r="Y25" s="11">
        <f t="shared" si="0"/>
        <v>17483.653977332295</v>
      </c>
      <c r="Z25" s="11">
        <f t="shared" si="1"/>
        <v>0.19651172906762382</v>
      </c>
    </row>
    <row r="26" spans="1:26" x14ac:dyDescent="0.2">
      <c r="A26" s="7" t="str">
        <f>'dane po Vs'!A26</f>
        <v>Słowenia</v>
      </c>
      <c r="B26" s="7">
        <f>'dane po Vs'!B26</f>
        <v>38</v>
      </c>
      <c r="C26" s="7">
        <f>'dane po Vs'!C26</f>
        <v>164.2</v>
      </c>
      <c r="D26" s="6">
        <f>'dane po Vs'!D26</f>
        <v>2</v>
      </c>
      <c r="E26" s="6">
        <f>'dane po Vs'!E26</f>
        <v>44.5</v>
      </c>
      <c r="F26" s="6">
        <f>'dane po Vs'!F26</f>
        <v>4.3</v>
      </c>
      <c r="G26" s="6">
        <f>'dane po Vs'!G26</f>
        <v>6.2</v>
      </c>
      <c r="H26" s="6">
        <f>'dane po Vs'!H26</f>
        <v>13.2</v>
      </c>
      <c r="I26" s="6">
        <f>'dane po Vs'!I26</f>
        <v>13.1</v>
      </c>
      <c r="J26" s="6">
        <f>'dane po Vs'!J26</f>
        <v>1</v>
      </c>
      <c r="K26" s="6">
        <f>'dane po Vs'!K26</f>
        <v>432</v>
      </c>
      <c r="L26" s="7">
        <f>'dane po Vs'!L26</f>
        <v>21.5</v>
      </c>
      <c r="M26" s="7">
        <f>'dane po Vs'!M26</f>
        <v>6.1</v>
      </c>
      <c r="N26" s="7">
        <f>'dane po Vs'!N26</f>
        <v>8.5500000000000007</v>
      </c>
      <c r="O26" s="7">
        <f>'dane po Vs'!O26</f>
        <v>865</v>
      </c>
      <c r="P26" s="7">
        <f>'dane po Vs'!P26</f>
        <v>3.86</v>
      </c>
      <c r="Q26" s="7">
        <f>'dane po Vs'!Q26</f>
        <v>93</v>
      </c>
      <c r="R26" s="7">
        <f>'dane po Vs'!R26</f>
        <v>0.28999999999999998</v>
      </c>
      <c r="S26" s="6">
        <f>'dane po Vs'!S26</f>
        <v>20.2</v>
      </c>
      <c r="T26" s="6">
        <f>'dane po Vs'!T26</f>
        <v>20.399999999999999</v>
      </c>
      <c r="U26" s="7">
        <f>'dane po Vs'!U26</f>
        <v>23.8</v>
      </c>
      <c r="Y26" s="11">
        <f t="shared" si="0"/>
        <v>17704.422027744931</v>
      </c>
      <c r="Z26" s="11">
        <f t="shared" si="1"/>
        <v>0.18636599297989631</v>
      </c>
    </row>
    <row r="27" spans="1:26" x14ac:dyDescent="0.2">
      <c r="A27" s="7" t="str">
        <f>'dane po Vs'!A27</f>
        <v>Szwecja</v>
      </c>
      <c r="B27" s="7">
        <f>'dane po Vs'!B27</f>
        <v>13</v>
      </c>
      <c r="C27" s="7">
        <f>'dane po Vs'!C27</f>
        <v>104.1</v>
      </c>
      <c r="D27" s="6">
        <f>'dane po Vs'!D27</f>
        <v>153</v>
      </c>
      <c r="E27" s="6">
        <f>'dane po Vs'!E27</f>
        <v>32.200000000000003</v>
      </c>
      <c r="F27" s="6">
        <f>'dane po Vs'!F27</f>
        <v>2.1</v>
      </c>
      <c r="G27" s="6">
        <f>'dane po Vs'!G27</f>
        <v>4</v>
      </c>
      <c r="H27" s="6">
        <f>'dane po Vs'!H27</f>
        <v>13.2</v>
      </c>
      <c r="I27" s="6">
        <f>'dane po Vs'!I27</f>
        <v>22.9</v>
      </c>
      <c r="J27" s="6">
        <f>'dane po Vs'!J27</f>
        <v>0</v>
      </c>
      <c r="K27" s="6">
        <f>'dane po Vs'!K27</f>
        <v>438</v>
      </c>
      <c r="L27" s="7">
        <f>'dane po Vs'!L27</f>
        <v>52.5</v>
      </c>
      <c r="M27" s="7">
        <f>'dane po Vs'!M27</f>
        <v>9.9</v>
      </c>
      <c r="N27" s="7">
        <f>'dane po Vs'!N27</f>
        <v>16.53</v>
      </c>
      <c r="O27" s="7">
        <f>'dane po Vs'!O27</f>
        <v>4633</v>
      </c>
      <c r="P27" s="7">
        <f>'dane po Vs'!P27</f>
        <v>2.2000000000000002</v>
      </c>
      <c r="Q27" s="7">
        <f>'dane po Vs'!Q27</f>
        <v>121</v>
      </c>
      <c r="R27" s="7">
        <f>'dane po Vs'!R27</f>
        <v>0.12</v>
      </c>
      <c r="S27" s="6">
        <f>'dane po Vs'!S27</f>
        <v>22.9</v>
      </c>
      <c r="T27" s="6">
        <f>'dane po Vs'!T27</f>
        <v>18.2</v>
      </c>
      <c r="U27" s="7">
        <f>'dane po Vs'!U27</f>
        <v>71.2</v>
      </c>
      <c r="Y27" s="11">
        <f t="shared" si="0"/>
        <v>13938.455452179771</v>
      </c>
      <c r="Z27" s="11">
        <f t="shared" si="1"/>
        <v>0.35943679248857396</v>
      </c>
    </row>
    <row r="28" spans="1:26" x14ac:dyDescent="0.2">
      <c r="A28" s="7" t="str">
        <f>'dane po Vs'!A28</f>
        <v>Węgry</v>
      </c>
      <c r="B28" s="7">
        <f>'dane po Vs'!B28</f>
        <v>21</v>
      </c>
      <c r="C28" s="7">
        <f>'dane po Vs'!C28</f>
        <v>123.8</v>
      </c>
      <c r="D28" s="6">
        <f>'dane po Vs'!D28</f>
        <v>752</v>
      </c>
      <c r="E28" s="6">
        <f>'dane po Vs'!E28</f>
        <v>59.3</v>
      </c>
      <c r="F28" s="6">
        <f>'dane po Vs'!F28</f>
        <v>2.8</v>
      </c>
      <c r="G28" s="6">
        <f>'dane po Vs'!G28</f>
        <v>6.8</v>
      </c>
      <c r="H28" s="6">
        <f>'dane po Vs'!H28</f>
        <v>13.8</v>
      </c>
      <c r="I28" s="6">
        <f>'dane po Vs'!I28</f>
        <v>12.9</v>
      </c>
      <c r="J28" s="6">
        <f>'dane po Vs'!J28</f>
        <v>-2</v>
      </c>
      <c r="K28" s="6">
        <f>'dane po Vs'!K28</f>
        <v>385</v>
      </c>
      <c r="L28" s="7">
        <f>'dane po Vs'!L28</f>
        <v>14.6</v>
      </c>
      <c r="M28" s="7">
        <f>'dane po Vs'!M28</f>
        <v>90.5</v>
      </c>
      <c r="N28" s="7">
        <f>'dane po Vs'!N28</f>
        <v>2.34</v>
      </c>
      <c r="O28" s="7">
        <f>'dane po Vs'!O28</f>
        <v>1130</v>
      </c>
      <c r="P28" s="7">
        <f>'dane po Vs'!P28</f>
        <v>2.61</v>
      </c>
      <c r="Q28" s="7">
        <f>'dane po Vs'!Q28</f>
        <v>74</v>
      </c>
      <c r="R28" s="7">
        <f>'dane po Vs'!R28</f>
        <v>0.19</v>
      </c>
      <c r="S28" s="6">
        <f>'dane po Vs'!S28</f>
        <v>20.399999999999999</v>
      </c>
      <c r="T28" s="6">
        <f>'dane po Vs'!T28</f>
        <v>31.8</v>
      </c>
      <c r="U28" s="7">
        <f>'dane po Vs'!U28</f>
        <v>144.12425003756678</v>
      </c>
      <c r="Y28" s="11">
        <f t="shared" si="0"/>
        <v>17451.717443151858</v>
      </c>
      <c r="Z28" s="11">
        <f t="shared" si="1"/>
        <v>0.1979794217285219</v>
      </c>
    </row>
    <row r="29" spans="1:26" x14ac:dyDescent="0.2">
      <c r="A29" s="7" t="str">
        <f>'dane po Vs'!A29</f>
        <v>Wielka Brytania</v>
      </c>
      <c r="B29" s="7">
        <f>'dane po Vs'!B29</f>
        <v>9</v>
      </c>
      <c r="C29" s="7">
        <f>'dane po Vs'!C29</f>
        <v>159.30000000000001</v>
      </c>
      <c r="D29" s="6">
        <f>'dane po Vs'!D29</f>
        <v>231.76190476190473</v>
      </c>
      <c r="E29" s="6">
        <f>'dane po Vs'!E29</f>
        <v>46.1</v>
      </c>
      <c r="F29" s="6">
        <f>'dane po Vs'!F29</f>
        <v>4.7</v>
      </c>
      <c r="G29" s="6">
        <f>'dane po Vs'!G29</f>
        <v>2.2999999999999998</v>
      </c>
      <c r="H29" s="6">
        <f>'dane po Vs'!H29</f>
        <v>17.399999999999999</v>
      </c>
      <c r="I29" s="6">
        <f>'dane po Vs'!I29</f>
        <v>9.1</v>
      </c>
      <c r="J29" s="6">
        <f>'dane po Vs'!J29</f>
        <v>-0.54545454545454541</v>
      </c>
      <c r="K29" s="6">
        <f>'dane po Vs'!K29</f>
        <v>482</v>
      </c>
      <c r="L29" s="7">
        <f>'dane po Vs'!L29</f>
        <v>7</v>
      </c>
      <c r="M29" s="7">
        <f>'dane po Vs'!M29</f>
        <v>108.4</v>
      </c>
      <c r="N29" s="7">
        <f>'dane po Vs'!N29</f>
        <v>3.02</v>
      </c>
      <c r="O29" s="7">
        <f>'dane po Vs'!O29</f>
        <v>5529</v>
      </c>
      <c r="P29" s="7">
        <f>'dane po Vs'!P29</f>
        <v>2.44</v>
      </c>
      <c r="Q29" s="7">
        <f>'dane po Vs'!Q29</f>
        <v>104</v>
      </c>
      <c r="R29" s="7">
        <f>'dane po Vs'!R29</f>
        <v>0.12</v>
      </c>
      <c r="S29" s="6">
        <f>'dane po Vs'!S29</f>
        <v>17</v>
      </c>
      <c r="T29" s="6">
        <f>'dane po Vs'!T29</f>
        <v>24.1</v>
      </c>
      <c r="U29" s="7">
        <f>'dane po Vs'!U29</f>
        <v>315.3</v>
      </c>
      <c r="Y29" s="11">
        <f t="shared" si="0"/>
        <v>13037.619306577672</v>
      </c>
      <c r="Z29" s="11">
        <f t="shared" si="1"/>
        <v>0.40083610626827038</v>
      </c>
    </row>
    <row r="30" spans="1:26" x14ac:dyDescent="0.2">
      <c r="A30" s="7" t="str">
        <f>'dane po Vs'!A30</f>
        <v>Włochy</v>
      </c>
      <c r="B30" s="7">
        <f>'dane po Vs'!B30</f>
        <v>19</v>
      </c>
      <c r="C30" s="7">
        <f>'dane po Vs'!C30</f>
        <v>198.1</v>
      </c>
      <c r="D30" s="6">
        <f>'dane po Vs'!D30</f>
        <v>172</v>
      </c>
      <c r="E30" s="6">
        <f>'dane po Vs'!E30</f>
        <v>75.900000000000006</v>
      </c>
      <c r="F30" s="6">
        <f>'dane po Vs'!F30</f>
        <v>2.2000000000000002</v>
      </c>
      <c r="G30" s="6">
        <f>'dane po Vs'!G30</f>
        <v>2.8</v>
      </c>
      <c r="H30" s="6">
        <f>'dane po Vs'!H30</f>
        <v>17.600000000000001</v>
      </c>
      <c r="I30" s="6">
        <f>'dane po Vs'!I30</f>
        <v>7.8</v>
      </c>
      <c r="J30" s="6">
        <f>'dane po Vs'!J30</f>
        <v>-1</v>
      </c>
      <c r="K30" s="6">
        <f>'dane po Vs'!K30</f>
        <v>488</v>
      </c>
      <c r="L30" s="7">
        <f>'dane po Vs'!L30</f>
        <v>17.100000000000001</v>
      </c>
      <c r="M30" s="7">
        <f>'dane po Vs'!M30</f>
        <v>87</v>
      </c>
      <c r="N30" s="7">
        <f>'dane po Vs'!N30</f>
        <v>10.91</v>
      </c>
      <c r="O30" s="7">
        <f>'dane po Vs'!O30</f>
        <v>4439</v>
      </c>
      <c r="P30" s="7">
        <f>'dane po Vs'!P30</f>
        <v>3.59</v>
      </c>
      <c r="Q30" s="7">
        <f>'dane po Vs'!Q30</f>
        <v>100</v>
      </c>
      <c r="R30" s="7">
        <f>'dane po Vs'!R30</f>
        <v>0.18</v>
      </c>
      <c r="S30" s="6">
        <f>'dane po Vs'!S30</f>
        <v>42.7</v>
      </c>
      <c r="T30" s="6">
        <f>'dane po Vs'!T30</f>
        <v>28.3</v>
      </c>
      <c r="U30" s="7">
        <f>'dane po Vs'!U30</f>
        <v>144.2523062613476</v>
      </c>
      <c r="Y30" s="11">
        <f t="shared" si="0"/>
        <v>14129.981545167273</v>
      </c>
      <c r="Z30" s="11">
        <f>1-(Y30/$Y$36)</f>
        <v>0.35063491563305627</v>
      </c>
    </row>
    <row r="31" spans="1:26" x14ac:dyDescent="0.2">
      <c r="A31" s="7" t="s">
        <v>60</v>
      </c>
      <c r="B31" s="10">
        <f>MAX(B30:B30)</f>
        <v>19</v>
      </c>
      <c r="C31" s="10">
        <f>MAX(C3:C30)</f>
        <v>210.3</v>
      </c>
      <c r="D31" s="22">
        <f t="shared" ref="D31:K31" si="2">MIN(D3:D30)</f>
        <v>0</v>
      </c>
      <c r="E31" s="22">
        <f t="shared" si="2"/>
        <v>9.1999999999999993</v>
      </c>
      <c r="F31" s="22">
        <f t="shared" si="2"/>
        <v>1.7</v>
      </c>
      <c r="G31" s="22">
        <f t="shared" si="2"/>
        <v>1.6</v>
      </c>
      <c r="H31" s="22">
        <f t="shared" si="2"/>
        <v>8.9</v>
      </c>
      <c r="I31" s="22">
        <f t="shared" si="2"/>
        <v>7.8</v>
      </c>
      <c r="J31" s="22">
        <f t="shared" si="2"/>
        <v>-8</v>
      </c>
      <c r="K31" s="22">
        <f t="shared" si="2"/>
        <v>249</v>
      </c>
      <c r="L31" s="10">
        <f t="shared" ref="L31:R31" si="3">MAX(L3:L30)</f>
        <v>52.5</v>
      </c>
      <c r="M31" s="10">
        <f t="shared" si="3"/>
        <v>248.8</v>
      </c>
      <c r="N31" s="10">
        <f t="shared" si="3"/>
        <v>19.350000000000001</v>
      </c>
      <c r="O31" s="10">
        <f t="shared" si="3"/>
        <v>18560</v>
      </c>
      <c r="P31" s="10">
        <f t="shared" si="3"/>
        <v>4</v>
      </c>
      <c r="Q31" s="10">
        <f t="shared" si="3"/>
        <v>139</v>
      </c>
      <c r="R31" s="10">
        <f t="shared" si="3"/>
        <v>0.42</v>
      </c>
      <c r="S31" s="22">
        <f>MIN(S3:S30)</f>
        <v>7.7</v>
      </c>
      <c r="T31" s="22">
        <f>MIN(T3:T30)</f>
        <v>14.8</v>
      </c>
      <c r="U31" s="10">
        <f t="shared" ref="U31" si="4">MAX(U3:U30)</f>
        <v>507.4</v>
      </c>
      <c r="V31" s="10"/>
      <c r="W31" s="10"/>
      <c r="X31" s="10"/>
    </row>
    <row r="33" spans="1:26" x14ac:dyDescent="0.2">
      <c r="W33" s="7" t="s">
        <v>112</v>
      </c>
      <c r="Y33" s="12">
        <f>AVERAGE(Y3:Y30)</f>
        <v>14263.924669725089</v>
      </c>
      <c r="Z33" s="12">
        <f>AVERAGE(Z3:Z30)</f>
        <v>0.34447935286032177</v>
      </c>
    </row>
    <row r="34" spans="1:26" x14ac:dyDescent="0.2">
      <c r="A34" s="7" t="s">
        <v>60</v>
      </c>
      <c r="B34" s="7" t="s">
        <v>62</v>
      </c>
      <c r="C34" s="7" t="str">
        <f>Z2</f>
        <v>zi</v>
      </c>
      <c r="W34" s="7" t="s">
        <v>115</v>
      </c>
      <c r="Y34" s="12">
        <f>STDEV(Y3:Y30)</f>
        <v>3747.8815968006279</v>
      </c>
      <c r="Z34" s="12">
        <f>STDEV(Z3:Z30)</f>
        <v>0.17223967643016164</v>
      </c>
    </row>
    <row r="35" spans="1:26" x14ac:dyDescent="0.2">
      <c r="A35" s="7" t="str">
        <f t="shared" ref="A35:A62" si="5">A3</f>
        <v>Austria</v>
      </c>
      <c r="B35" s="12">
        <f>Z3</f>
        <v>0.35136752821998107</v>
      </c>
      <c r="C35" s="13">
        <f>Z3</f>
        <v>0.35136752821998107</v>
      </c>
      <c r="Y35" s="12"/>
    </row>
    <row r="36" spans="1:26" x14ac:dyDescent="0.2">
      <c r="A36" s="7" t="str">
        <f t="shared" si="5"/>
        <v>Belgia</v>
      </c>
      <c r="B36" s="12">
        <f t="shared" ref="B36:B62" si="6">Z4</f>
        <v>0.43878301432050815</v>
      </c>
      <c r="C36" s="13">
        <f t="shared" ref="C36:C62" si="7">Z4</f>
        <v>0.43878301432050815</v>
      </c>
      <c r="W36" s="7" t="s">
        <v>116</v>
      </c>
      <c r="Y36" s="12">
        <f>Y33+2*Y34</f>
        <v>21759.687863326344</v>
      </c>
    </row>
    <row r="37" spans="1:26" x14ac:dyDescent="0.2">
      <c r="A37" s="7" t="str">
        <f t="shared" si="5"/>
        <v>Bułgaria</v>
      </c>
      <c r="B37" s="12">
        <f t="shared" si="6"/>
        <v>0.19316570419250334</v>
      </c>
      <c r="C37" s="13">
        <f t="shared" si="7"/>
        <v>0.19316570419250334</v>
      </c>
    </row>
    <row r="38" spans="1:26" x14ac:dyDescent="0.2">
      <c r="A38" s="7" t="str">
        <f t="shared" si="5"/>
        <v>Chorwacja</v>
      </c>
      <c r="B38" s="12">
        <f t="shared" si="6"/>
        <v>0.28459713531599085</v>
      </c>
      <c r="C38" s="13">
        <f t="shared" si="7"/>
        <v>0.28459713531599085</v>
      </c>
    </row>
    <row r="39" spans="1:26" x14ac:dyDescent="0.2">
      <c r="A39" s="7" t="str">
        <f t="shared" si="5"/>
        <v>Cypr</v>
      </c>
      <c r="B39" s="12">
        <f t="shared" si="6"/>
        <v>0.34253901578607737</v>
      </c>
      <c r="C39" s="13">
        <f t="shared" si="7"/>
        <v>0.34253901578607737</v>
      </c>
    </row>
    <row r="40" spans="1:26" x14ac:dyDescent="0.2">
      <c r="A40" s="7" t="str">
        <f t="shared" si="5"/>
        <v>Czechy</v>
      </c>
      <c r="B40" s="12">
        <f t="shared" si="6"/>
        <v>0.45493044244915382</v>
      </c>
      <c r="C40" s="13">
        <f t="shared" si="7"/>
        <v>0.45493044244915382</v>
      </c>
    </row>
    <row r="41" spans="1:26" x14ac:dyDescent="0.2">
      <c r="A41" s="7" t="str">
        <f t="shared" si="5"/>
        <v>Dania</v>
      </c>
      <c r="B41" s="12">
        <f t="shared" si="6"/>
        <v>0.62571160912774104</v>
      </c>
      <c r="C41" s="13">
        <f t="shared" si="7"/>
        <v>0.62571160912774104</v>
      </c>
    </row>
    <row r="42" spans="1:26" x14ac:dyDescent="0.2">
      <c r="A42" s="7" t="str">
        <f t="shared" si="5"/>
        <v>Estonia</v>
      </c>
      <c r="B42" s="12">
        <f t="shared" si="6"/>
        <v>0.25323810258702273</v>
      </c>
      <c r="C42" s="13">
        <f t="shared" si="7"/>
        <v>0.25323810258702273</v>
      </c>
    </row>
    <row r="43" spans="1:26" x14ac:dyDescent="0.2">
      <c r="A43" s="7" t="str">
        <f t="shared" si="5"/>
        <v>Finlandia</v>
      </c>
      <c r="B43" s="12">
        <f t="shared" si="6"/>
        <v>0.21150026639614439</v>
      </c>
      <c r="C43" s="13">
        <f t="shared" si="7"/>
        <v>0.21150026639614439</v>
      </c>
    </row>
    <row r="44" spans="1:26" x14ac:dyDescent="0.2">
      <c r="A44" s="7" t="str">
        <f t="shared" si="5"/>
        <v>Francja</v>
      </c>
      <c r="B44" s="12">
        <f t="shared" si="6"/>
        <v>0.24816520789242102</v>
      </c>
      <c r="C44" s="13">
        <f t="shared" si="7"/>
        <v>0.24816520789242102</v>
      </c>
    </row>
    <row r="45" spans="1:26" x14ac:dyDescent="0.2">
      <c r="A45" s="7" t="str">
        <f t="shared" si="5"/>
        <v>Grecja</v>
      </c>
      <c r="B45" s="12">
        <f t="shared" si="6"/>
        <v>0.42365320546926988</v>
      </c>
      <c r="C45" s="13">
        <f t="shared" si="7"/>
        <v>0.42365320546926988</v>
      </c>
    </row>
    <row r="46" spans="1:26" x14ac:dyDescent="0.2">
      <c r="A46" s="7" t="str">
        <f t="shared" si="5"/>
        <v>Hiszpania</v>
      </c>
      <c r="B46" s="12">
        <f t="shared" si="6"/>
        <v>0.18309003548413083</v>
      </c>
      <c r="C46" s="13">
        <f t="shared" si="7"/>
        <v>0.18309003548413083</v>
      </c>
    </row>
    <row r="47" spans="1:26" x14ac:dyDescent="0.2">
      <c r="A47" s="7" t="str">
        <f t="shared" si="5"/>
        <v>Holandia</v>
      </c>
      <c r="B47" s="12">
        <f t="shared" si="6"/>
        <v>0.2989512458448732</v>
      </c>
      <c r="C47" s="13">
        <f t="shared" si="7"/>
        <v>0.2989512458448732</v>
      </c>
    </row>
    <row r="48" spans="1:26" x14ac:dyDescent="0.2">
      <c r="A48" s="7" t="str">
        <f t="shared" si="5"/>
        <v>Irlandia</v>
      </c>
      <c r="B48" s="12">
        <f t="shared" si="6"/>
        <v>0.22526766827336719</v>
      </c>
      <c r="C48" s="13">
        <f t="shared" si="7"/>
        <v>0.22526766827336719</v>
      </c>
    </row>
    <row r="49" spans="1:3" x14ac:dyDescent="0.2">
      <c r="A49" s="7" t="str">
        <f t="shared" si="5"/>
        <v>Litwa</v>
      </c>
      <c r="B49" s="12">
        <f t="shared" si="6"/>
        <v>0.20095772019423419</v>
      </c>
      <c r="C49" s="13">
        <f t="shared" si="7"/>
        <v>0.20095772019423419</v>
      </c>
    </row>
    <row r="50" spans="1:3" x14ac:dyDescent="0.2">
      <c r="A50" s="7" t="str">
        <f t="shared" si="5"/>
        <v>Luksemburg</v>
      </c>
      <c r="B50" s="12">
        <f t="shared" si="6"/>
        <v>0.18956170013180385</v>
      </c>
      <c r="C50" s="13">
        <f t="shared" si="7"/>
        <v>0.18956170013180385</v>
      </c>
    </row>
    <row r="51" spans="1:3" x14ac:dyDescent="0.2">
      <c r="A51" s="7" t="str">
        <f t="shared" si="5"/>
        <v>Łotwa</v>
      </c>
      <c r="B51" s="12">
        <f t="shared" si="6"/>
        <v>0.97464331429927187</v>
      </c>
      <c r="C51" s="13">
        <f t="shared" si="7"/>
        <v>0.97464331429927187</v>
      </c>
    </row>
    <row r="52" spans="1:3" x14ac:dyDescent="0.2">
      <c r="A52" s="7" t="str">
        <f t="shared" si="5"/>
        <v>Malta</v>
      </c>
      <c r="B52" s="12">
        <f t="shared" si="6"/>
        <v>0.21719161648298535</v>
      </c>
      <c r="C52" s="13">
        <f t="shared" si="7"/>
        <v>0.21719161648298535</v>
      </c>
    </row>
    <row r="53" spans="1:3" x14ac:dyDescent="0.2">
      <c r="A53" s="7" t="str">
        <f t="shared" si="5"/>
        <v>Niemcy</v>
      </c>
      <c r="B53" s="12">
        <f t="shared" si="6"/>
        <v>0.3830602618036425</v>
      </c>
      <c r="C53" s="13">
        <f t="shared" si="7"/>
        <v>0.3830602618036425</v>
      </c>
    </row>
    <row r="54" spans="1:3" x14ac:dyDescent="0.2">
      <c r="A54" s="7" t="str">
        <f t="shared" si="5"/>
        <v>Polska</v>
      </c>
      <c r="B54" s="12">
        <f t="shared" si="6"/>
        <v>0.49994942516249297</v>
      </c>
      <c r="C54" s="13">
        <f t="shared" si="7"/>
        <v>0.49994942516249297</v>
      </c>
    </row>
    <row r="55" spans="1:3" x14ac:dyDescent="0.2">
      <c r="A55" s="7" t="str">
        <f t="shared" si="5"/>
        <v>Portugalia</v>
      </c>
      <c r="B55" s="12">
        <f t="shared" si="6"/>
        <v>0.48327483747947553</v>
      </c>
      <c r="C55" s="13">
        <f t="shared" si="7"/>
        <v>0.48327483747947553</v>
      </c>
    </row>
    <row r="56" spans="1:3" x14ac:dyDescent="0.2">
      <c r="A56" s="7" t="str">
        <f t="shared" si="5"/>
        <v>Rumunia</v>
      </c>
      <c r="B56" s="12">
        <f t="shared" si="6"/>
        <v>0.47005786500997693</v>
      </c>
      <c r="C56" s="13">
        <f t="shared" si="7"/>
        <v>0.47005786500997693</v>
      </c>
    </row>
    <row r="57" spans="1:3" x14ac:dyDescent="0.2">
      <c r="A57" s="7" t="str">
        <f t="shared" si="5"/>
        <v>Słowacja</v>
      </c>
      <c r="B57" s="12">
        <f t="shared" si="6"/>
        <v>0.19651172906762382</v>
      </c>
      <c r="C57" s="13">
        <f t="shared" si="7"/>
        <v>0.19651172906762382</v>
      </c>
    </row>
    <row r="58" spans="1:3" x14ac:dyDescent="0.2">
      <c r="A58" s="7" t="str">
        <f t="shared" si="5"/>
        <v>Słowenia</v>
      </c>
      <c r="B58" s="12">
        <f t="shared" si="6"/>
        <v>0.18636599297989631</v>
      </c>
      <c r="C58" s="13">
        <f t="shared" si="7"/>
        <v>0.18636599297989631</v>
      </c>
    </row>
    <row r="59" spans="1:3" x14ac:dyDescent="0.2">
      <c r="A59" s="7" t="str">
        <f t="shared" si="5"/>
        <v>Szwecja</v>
      </c>
      <c r="B59" s="12">
        <f t="shared" si="6"/>
        <v>0.35943679248857396</v>
      </c>
      <c r="C59" s="13">
        <f t="shared" si="7"/>
        <v>0.35943679248857396</v>
      </c>
    </row>
    <row r="60" spans="1:3" x14ac:dyDescent="0.2">
      <c r="A60" s="7" t="str">
        <f t="shared" si="5"/>
        <v>Węgry</v>
      </c>
      <c r="B60" s="12">
        <f t="shared" si="6"/>
        <v>0.1979794217285219</v>
      </c>
      <c r="C60" s="13">
        <f t="shared" si="7"/>
        <v>0.1979794217285219</v>
      </c>
    </row>
    <row r="61" spans="1:3" x14ac:dyDescent="0.2">
      <c r="A61" s="7" t="str">
        <f t="shared" si="5"/>
        <v>Wielka Brytania</v>
      </c>
      <c r="B61" s="12">
        <f t="shared" si="6"/>
        <v>0.40083610626827038</v>
      </c>
      <c r="C61" s="13">
        <f t="shared" si="7"/>
        <v>0.40083610626827038</v>
      </c>
    </row>
    <row r="62" spans="1:3" x14ac:dyDescent="0.2">
      <c r="A62" s="7" t="str">
        <f t="shared" si="5"/>
        <v>Włochy</v>
      </c>
      <c r="B62" s="12">
        <f t="shared" si="6"/>
        <v>0.35063491563305627</v>
      </c>
      <c r="C62" s="13">
        <f t="shared" si="7"/>
        <v>0.35063491563305627</v>
      </c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4"/>
  <sheetViews>
    <sheetView zoomScale="106" zoomScaleNormal="106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W44" sqref="W44"/>
    </sheetView>
  </sheetViews>
  <sheetFormatPr defaultRowHeight="12.75" x14ac:dyDescent="0.2"/>
  <cols>
    <col min="1" max="1" width="18.42578125" style="7" customWidth="1"/>
    <col min="2" max="3" width="9.140625" style="7"/>
    <col min="4" max="11" width="9.140625" style="6"/>
    <col min="12" max="18" width="9.140625" style="7"/>
    <col min="19" max="20" width="9.140625" style="6"/>
    <col min="21" max="16384" width="9.140625" style="7"/>
  </cols>
  <sheetData>
    <row r="1" spans="1:21" x14ac:dyDescent="0.2">
      <c r="B1" s="7" t="str">
        <f>wzorzec!B1</f>
        <v>X1</v>
      </c>
      <c r="C1" s="7" t="str">
        <f>wzorzec!C1</f>
        <v>X5</v>
      </c>
      <c r="D1" s="6" t="str">
        <f>wzorzec!D1</f>
        <v>X6</v>
      </c>
      <c r="E1" s="6" t="str">
        <f>wzorzec!E1</f>
        <v>X8</v>
      </c>
      <c r="F1" s="6" t="str">
        <f>wzorzec!F1</f>
        <v>X10</v>
      </c>
      <c r="G1" s="6" t="str">
        <f>wzorzec!G1</f>
        <v>X11</v>
      </c>
      <c r="H1" s="6" t="str">
        <f>wzorzec!H1</f>
        <v>X12</v>
      </c>
      <c r="I1" s="6" t="str">
        <f>wzorzec!I1</f>
        <v>X13</v>
      </c>
      <c r="J1" s="6" t="str">
        <f>wzorzec!J1</f>
        <v>X14</v>
      </c>
      <c r="K1" s="6" t="str">
        <f>wzorzec!K1</f>
        <v>X15</v>
      </c>
      <c r="L1" s="7" t="str">
        <f>wzorzec!L1</f>
        <v>X16</v>
      </c>
      <c r="M1" s="7" t="str">
        <f>wzorzec!M1</f>
        <v>X17</v>
      </c>
      <c r="N1" s="7" t="str">
        <f>wzorzec!N1</f>
        <v>X18</v>
      </c>
      <c r="O1" s="7" t="str">
        <f>wzorzec!O1</f>
        <v>X19</v>
      </c>
      <c r="P1" s="7" t="str">
        <f>wzorzec!P1</f>
        <v>X21</v>
      </c>
      <c r="Q1" s="7" t="str">
        <f>wzorzec!Q1</f>
        <v>X22</v>
      </c>
      <c r="R1" s="7" t="str">
        <f>wzorzec!R1</f>
        <v>X24</v>
      </c>
      <c r="S1" s="6" t="str">
        <f>wzorzec!S1</f>
        <v>X25</v>
      </c>
      <c r="T1" s="6" t="str">
        <f>wzorzec!T1</f>
        <v>X26</v>
      </c>
      <c r="U1" s="7" t="str">
        <f>wzorzec!U1</f>
        <v>X27</v>
      </c>
    </row>
    <row r="2" spans="1:21" x14ac:dyDescent="0.2">
      <c r="B2" s="7" t="str">
        <f>wzorzec!B2</f>
        <v>Chroniony obszar lądowy (% powierzchni państwa)</v>
      </c>
      <c r="C2" s="7" t="str">
        <f>wzorzec!C2</f>
        <v>Indeks wydajnosci zasobów (rok 2000=100)</v>
      </c>
      <c r="D2" s="6" t="str">
        <f>wzorzec!D2</f>
        <v>Połowy w regionach rybackich (tys.ton)</v>
      </c>
      <c r="E2" s="6" t="str">
        <f>wzorzec!E2</f>
        <v>Zależność energetyczna (%)</v>
      </c>
      <c r="F2" s="6" t="str">
        <f>wzorzec!F2</f>
        <v>Emisja tlenków siarki (kg/osoba)</v>
      </c>
      <c r="G2" s="6" t="str">
        <f>wzorzec!G2</f>
        <v>Emisja cząstek stałych (kg/osoba)</v>
      </c>
      <c r="H2" s="6" t="str">
        <f>wzorzec!H2</f>
        <v>Zanieczyszczenie hałasem (% ludności)</v>
      </c>
      <c r="I2" s="6" t="str">
        <f>wzorzec!I2</f>
        <v>Konsumpcja surowców (ton/osoba)</v>
      </c>
      <c r="J2" s="6" t="str">
        <f>wzorzec!J2</f>
        <v>Zużycie nawozów (kg/ha)</v>
      </c>
      <c r="K2" s="6" t="str">
        <f>wzorzec!K2</f>
        <v>Odpady komunalne (kg/osoba)</v>
      </c>
      <c r="L2" s="7" t="str">
        <f>wzorzec!L2</f>
        <v>Odnawialna energia elektryczna (%konsumpcji prądu)</v>
      </c>
      <c r="M2" s="7" t="str">
        <f>wzorzec!M2</f>
        <v>Krajowa konsumpcja biomasy (100 tys. ton ekwiwalentu oleju)</v>
      </c>
      <c r="N2" s="7" t="str">
        <f>wzorzec!N2</f>
        <v>Uprawy ekologiczne (% użytków rolnych)</v>
      </c>
      <c r="O2" s="7" t="str">
        <f>wzorzec!O2</f>
        <v>Odzysk odpadów (kg/osoba)</v>
      </c>
      <c r="P2" s="7" t="str">
        <f>wzorzec!P2</f>
        <v>Dochody z podatków środoiwskowych (% PKB)</v>
      </c>
      <c r="Q2" s="7" t="str">
        <f>wzorzec!Q2</f>
        <v>Indeks eko-innowacyjnosci (śr krajów UE=100)</v>
      </c>
      <c r="R2" s="7" t="str">
        <f>wzorzec!R2</f>
        <v>Wydatki publiczne na badania i rozwój dotyczące środowiska (% PKB)</v>
      </c>
      <c r="S2" s="6" t="str">
        <f>wzorzec!S2</f>
        <v>Stopa bezrobocia ludzi młodych w wieku 15-24 lata, obliczona jako udział (%) w całkowitej populacji w tej samej grupie wiekowej</v>
      </c>
      <c r="T2" s="6" t="str">
        <f>wzorzec!T2</f>
        <v>Osoby zagrożone ubóstwem lub wykluczeniem społecznym</v>
      </c>
      <c r="U2" s="7" t="str">
        <f>wzorzec!U2</f>
        <v>Zatrudnienie w sektorze dóbr i usług środowiskowych (ekwiwalent pełnego czasu pracy ∙〖10〗^(-3); FTE)</v>
      </c>
    </row>
    <row r="3" spans="1:21" x14ac:dyDescent="0.2">
      <c r="A3" s="7" t="str">
        <f>'dane '!A3</f>
        <v>Austria</v>
      </c>
      <c r="B3" s="7">
        <f>wzorzec!B3</f>
        <v>15</v>
      </c>
      <c r="C3" s="7">
        <f>wzorzec!C3</f>
        <v>128.6</v>
      </c>
      <c r="D3" s="6">
        <f>wzorzec!D3</f>
        <v>375</v>
      </c>
      <c r="E3" s="6">
        <f>wzorzec!E3</f>
        <v>65.8</v>
      </c>
      <c r="F3" s="6">
        <f>wzorzec!F3</f>
        <v>1.7</v>
      </c>
      <c r="G3" s="6">
        <f>wzorzec!G3</f>
        <v>3.6</v>
      </c>
      <c r="H3" s="6">
        <f>wzorzec!H3</f>
        <v>17.5</v>
      </c>
      <c r="I3" s="6">
        <f>wzorzec!I3</f>
        <v>20.6</v>
      </c>
      <c r="J3" s="6">
        <f>wzorzec!J3</f>
        <v>2</v>
      </c>
      <c r="K3" s="6">
        <f>wzorzec!K3</f>
        <v>565</v>
      </c>
      <c r="L3" s="7">
        <f>wzorzec!L3</f>
        <v>33</v>
      </c>
      <c r="M3" s="7">
        <f>wzorzec!M3</f>
        <v>27</v>
      </c>
      <c r="N3" s="7">
        <f>wzorzec!N3</f>
        <v>19.350000000000001</v>
      </c>
      <c r="O3" s="7">
        <f>wzorzec!O3</f>
        <v>4461</v>
      </c>
      <c r="P3" s="7">
        <f>wzorzec!P3</f>
        <v>2.39</v>
      </c>
      <c r="Q3" s="7">
        <f>wzorzec!Q3</f>
        <v>103</v>
      </c>
      <c r="R3" s="7">
        <f>wzorzec!R3</f>
        <v>0.14000000000000001</v>
      </c>
      <c r="S3" s="6">
        <f>wzorzec!S3</f>
        <v>10.3</v>
      </c>
      <c r="T3" s="6">
        <f>wzorzec!T3</f>
        <v>19.2</v>
      </c>
      <c r="U3" s="7">
        <f>wzorzec!U3</f>
        <v>157.1</v>
      </c>
    </row>
    <row r="4" spans="1:21" x14ac:dyDescent="0.2">
      <c r="A4" s="7" t="str">
        <f>'dane '!A4</f>
        <v>Belgia</v>
      </c>
      <c r="B4" s="7">
        <f>wzorzec!B4</f>
        <v>13</v>
      </c>
      <c r="C4" s="7">
        <f>wzorzec!C4</f>
        <v>126.4</v>
      </c>
      <c r="D4" s="6">
        <f>wzorzec!D4</f>
        <v>231.76190476190476</v>
      </c>
      <c r="E4" s="6">
        <f>wzorzec!E4</f>
        <v>80</v>
      </c>
      <c r="F4" s="6">
        <f>wzorzec!F4</f>
        <v>3.8</v>
      </c>
      <c r="G4" s="6">
        <f>wzorzec!G4</f>
        <v>3.1</v>
      </c>
      <c r="H4" s="6">
        <f>wzorzec!H4</f>
        <v>18.100000000000001</v>
      </c>
      <c r="I4" s="6">
        <f>wzorzec!I4</f>
        <v>13.1</v>
      </c>
      <c r="J4" s="6">
        <f>wzorzec!J4</f>
        <v>5</v>
      </c>
      <c r="K4" s="6">
        <f>wzorzec!K4</f>
        <v>426</v>
      </c>
      <c r="L4" s="7">
        <f>wzorzec!L4</f>
        <v>8</v>
      </c>
      <c r="M4" s="7">
        <f>wzorzec!M4</f>
        <v>11.2</v>
      </c>
      <c r="N4" s="7">
        <f>wzorzec!N4</f>
        <v>5</v>
      </c>
      <c r="O4" s="7">
        <f>wzorzec!O4</f>
        <v>6362</v>
      </c>
      <c r="P4" s="7">
        <f>wzorzec!P4</f>
        <v>2.08</v>
      </c>
      <c r="Q4" s="7">
        <f>wzorzec!Q4</f>
        <v>90</v>
      </c>
      <c r="R4" s="7">
        <f>wzorzec!R4</f>
        <v>0.21</v>
      </c>
      <c r="S4" s="6">
        <f>wzorzec!S4</f>
        <v>23.2</v>
      </c>
      <c r="T4" s="6">
        <f>wzorzec!T4</f>
        <v>21.2</v>
      </c>
      <c r="U4" s="7">
        <f>wzorzec!U4</f>
        <v>82.3</v>
      </c>
    </row>
    <row r="5" spans="1:21" x14ac:dyDescent="0.2">
      <c r="A5" s="7" t="str">
        <f>'dane '!A5</f>
        <v>Bułgaria</v>
      </c>
      <c r="B5" s="7">
        <f>wzorzec!B5</f>
        <v>34</v>
      </c>
      <c r="C5" s="7">
        <f>wzorzec!C5</f>
        <v>121.4</v>
      </c>
      <c r="D5" s="6">
        <f>wzorzec!D5</f>
        <v>27</v>
      </c>
      <c r="E5" s="6">
        <f>wzorzec!E5</f>
        <v>34.5</v>
      </c>
      <c r="F5" s="6">
        <f>wzorzec!F5</f>
        <v>26.2</v>
      </c>
      <c r="G5" s="6">
        <f>wzorzec!G5</f>
        <v>6.4</v>
      </c>
      <c r="H5" s="6">
        <f>wzorzec!H5</f>
        <v>11.7</v>
      </c>
      <c r="I5" s="6">
        <f>wzorzec!I5</f>
        <v>18.8</v>
      </c>
      <c r="J5" s="6">
        <f>wzorzec!J5</f>
        <v>-6</v>
      </c>
      <c r="K5" s="6">
        <f>wzorzec!K5</f>
        <v>442</v>
      </c>
      <c r="L5" s="7">
        <f>wzorzec!L5</f>
        <v>18</v>
      </c>
      <c r="M5" s="7">
        <f>wzorzec!M5</f>
        <v>37.700000000000003</v>
      </c>
      <c r="N5" s="7">
        <f>wzorzec!N5</f>
        <v>0.96</v>
      </c>
      <c r="O5" s="7">
        <f>wzorzec!O5</f>
        <v>1013</v>
      </c>
      <c r="P5" s="7">
        <f>wzorzec!P5</f>
        <v>2.73</v>
      </c>
      <c r="Q5" s="7">
        <f>wzorzec!Q5</f>
        <v>31</v>
      </c>
      <c r="R5" s="7">
        <f>wzorzec!R5</f>
        <v>0.2</v>
      </c>
      <c r="S5" s="6">
        <f>wzorzec!S5</f>
        <v>23.8</v>
      </c>
      <c r="T5" s="6">
        <f>wzorzec!T5</f>
        <v>40.1</v>
      </c>
      <c r="U5" s="7">
        <f>wzorzec!U5</f>
        <v>32</v>
      </c>
    </row>
    <row r="6" spans="1:21" x14ac:dyDescent="0.2">
      <c r="A6" s="7" t="str">
        <f>'dane '!A6</f>
        <v>Chorwacja</v>
      </c>
      <c r="B6" s="7">
        <f>wzorzec!B6</f>
        <v>37</v>
      </c>
      <c r="C6" s="7">
        <f>wzorzec!C6</f>
        <v>107.8</v>
      </c>
      <c r="D6" s="6">
        <f>wzorzec!D6</f>
        <v>544</v>
      </c>
      <c r="E6" s="6">
        <f>wzorzec!E6</f>
        <v>43.8</v>
      </c>
      <c r="F6" s="6">
        <f>wzorzec!F6</f>
        <v>3.3</v>
      </c>
      <c r="G6" s="6">
        <f>wzorzec!G6</f>
        <v>6.1</v>
      </c>
      <c r="H6" s="6">
        <f>wzorzec!H6</f>
        <v>8.9</v>
      </c>
      <c r="I6" s="6">
        <f>wzorzec!I6</f>
        <v>9.1</v>
      </c>
      <c r="J6" s="6">
        <f>wzorzec!J6</f>
        <v>6</v>
      </c>
      <c r="K6" s="6">
        <f>wzorzec!K6</f>
        <v>387</v>
      </c>
      <c r="L6" s="7">
        <f>wzorzec!L6</f>
        <v>27.8</v>
      </c>
      <c r="M6" s="7">
        <f>wzorzec!M6</f>
        <v>33.200000000000003</v>
      </c>
      <c r="N6" s="7">
        <f>wzorzec!N6</f>
        <v>4.03</v>
      </c>
      <c r="O6" s="7">
        <f>wzorzec!O6</f>
        <v>3012</v>
      </c>
      <c r="P6" s="7">
        <f>wzorzec!P6</f>
        <v>3.18</v>
      </c>
      <c r="Q6" s="7">
        <f>wzorzec!Q6</f>
        <v>91</v>
      </c>
      <c r="R6" s="7">
        <f>wzorzec!R6</f>
        <v>0.2</v>
      </c>
      <c r="S6" s="6">
        <f>wzorzec!S6</f>
        <v>44.9</v>
      </c>
      <c r="T6" s="6">
        <f>wzorzec!T6</f>
        <v>29.3</v>
      </c>
      <c r="U6" s="7">
        <f>wzorzec!U6</f>
        <v>48.1</v>
      </c>
    </row>
    <row r="7" spans="1:21" x14ac:dyDescent="0.2">
      <c r="A7" s="7" t="str">
        <f>'dane '!A7</f>
        <v>Cypr</v>
      </c>
      <c r="B7" s="7">
        <f>wzorzec!B7</f>
        <v>29</v>
      </c>
      <c r="C7" s="7">
        <f>wzorzec!C7</f>
        <v>172.1</v>
      </c>
      <c r="D7" s="6">
        <f>wzorzec!D7</f>
        <v>177</v>
      </c>
      <c r="E7" s="6">
        <f>wzorzec!E7</f>
        <v>93.2</v>
      </c>
      <c r="F7" s="6">
        <f>wzorzec!F7</f>
        <v>19.899999999999999</v>
      </c>
      <c r="G7" s="6">
        <f>wzorzec!G7</f>
        <v>2</v>
      </c>
      <c r="H7" s="6">
        <f>wzorzec!H7</f>
        <v>19.2</v>
      </c>
      <c r="I7" s="6">
        <f>wzorzec!I7</f>
        <v>14</v>
      </c>
      <c r="J7" s="6">
        <f>wzorzec!J7</f>
        <v>32</v>
      </c>
      <c r="K7" s="6">
        <f>wzorzec!K7</f>
        <v>614</v>
      </c>
      <c r="L7" s="7">
        <f>wzorzec!L7</f>
        <v>8.9</v>
      </c>
      <c r="M7" s="7">
        <f>wzorzec!M7</f>
        <v>248.8</v>
      </c>
      <c r="N7" s="7">
        <f>wzorzec!N7</f>
        <v>3.63</v>
      </c>
      <c r="O7" s="7">
        <f>wzorzec!O7</f>
        <v>4265</v>
      </c>
      <c r="P7" s="7">
        <f>wzorzec!P7</f>
        <v>3.05</v>
      </c>
      <c r="Q7" s="7">
        <f>wzorzec!Q7</f>
        <v>44</v>
      </c>
      <c r="R7" s="7">
        <f>wzorzec!R7</f>
        <v>7.0000000000000007E-2</v>
      </c>
      <c r="S7" s="6">
        <f>wzorzec!S7</f>
        <v>36</v>
      </c>
      <c r="T7" s="6">
        <f>wzorzec!T7</f>
        <v>27.4</v>
      </c>
      <c r="U7" s="7">
        <f>wzorzec!U7</f>
        <v>144.90352633826882</v>
      </c>
    </row>
    <row r="8" spans="1:21" x14ac:dyDescent="0.2">
      <c r="A8" s="7" t="str">
        <f>'dane '!A8</f>
        <v>Czechy</v>
      </c>
      <c r="B8" s="7">
        <f>wzorzec!B8</f>
        <v>14</v>
      </c>
      <c r="C8" s="7">
        <f>wzorzec!C8</f>
        <v>158.19999999999999</v>
      </c>
      <c r="D8" s="6">
        <f>wzorzec!D8</f>
        <v>9</v>
      </c>
      <c r="E8" s="6">
        <f>wzorzec!E8</f>
        <v>30.3</v>
      </c>
      <c r="F8" s="6">
        <f>wzorzec!F8</f>
        <v>12</v>
      </c>
      <c r="G8" s="6">
        <f>wzorzec!G8</f>
        <v>3.3</v>
      </c>
      <c r="H8" s="6">
        <f>wzorzec!H8</f>
        <v>13.7</v>
      </c>
      <c r="I8" s="6">
        <f>wzorzec!I8</f>
        <v>15.2</v>
      </c>
      <c r="J8" s="6">
        <f>wzorzec!J8</f>
        <v>-4</v>
      </c>
      <c r="K8" s="6">
        <f>wzorzec!K8</f>
        <v>310</v>
      </c>
      <c r="L8" s="7">
        <f>wzorzec!L8</f>
        <v>15</v>
      </c>
      <c r="M8" s="7">
        <f>wzorzec!M8</f>
        <v>8</v>
      </c>
      <c r="N8" s="7">
        <f>wzorzec!N8</f>
        <v>13.44</v>
      </c>
      <c r="O8" s="7">
        <f>wzorzec!O8</f>
        <v>6709</v>
      </c>
      <c r="P8" s="7">
        <f>wzorzec!P8</f>
        <v>2.09</v>
      </c>
      <c r="Q8" s="7">
        <f>wzorzec!Q8</f>
        <v>84</v>
      </c>
      <c r="R8" s="7">
        <f>wzorzec!R8</f>
        <v>0.36</v>
      </c>
      <c r="S8" s="6">
        <f>wzorzec!S8</f>
        <v>15.9</v>
      </c>
      <c r="T8" s="6">
        <f>wzorzec!T8</f>
        <v>14.8</v>
      </c>
      <c r="U8" s="7">
        <f>wzorzec!U8</f>
        <v>111.7</v>
      </c>
    </row>
    <row r="9" spans="1:21" x14ac:dyDescent="0.2">
      <c r="A9" s="7" t="str">
        <f>'dane '!A9</f>
        <v>Dania</v>
      </c>
      <c r="B9" s="7">
        <f>wzorzec!B9</f>
        <v>8</v>
      </c>
      <c r="C9" s="7">
        <f>wzorzec!C9</f>
        <v>124.2</v>
      </c>
      <c r="D9" s="6">
        <f>wzorzec!D9</f>
        <v>231.76190476190476</v>
      </c>
      <c r="E9" s="6">
        <f>wzorzec!E9</f>
        <v>12.4</v>
      </c>
      <c r="F9" s="6">
        <f>wzorzec!F9</f>
        <v>2</v>
      </c>
      <c r="G9" s="6">
        <f>wzorzec!G9</f>
        <v>5.0999999999999996</v>
      </c>
      <c r="H9" s="6">
        <f>wzorzec!H9</f>
        <v>16.399999999999999</v>
      </c>
      <c r="I9" s="6">
        <f>wzorzec!I9</f>
        <v>21.9</v>
      </c>
      <c r="J9" s="6">
        <f>wzorzec!J9</f>
        <v>7</v>
      </c>
      <c r="K9" s="6">
        <f>wzorzec!K9</f>
        <v>789</v>
      </c>
      <c r="L9" s="7">
        <f>wzorzec!L9</f>
        <v>29.6</v>
      </c>
      <c r="M9" s="7">
        <f>wzorzec!M9</f>
        <v>4.5</v>
      </c>
      <c r="N9" s="7">
        <f>wzorzec!N9</f>
        <v>6.25</v>
      </c>
      <c r="O9" s="7">
        <f>wzorzec!O9</f>
        <v>10453</v>
      </c>
      <c r="P9" s="7">
        <f>wzorzec!P9</f>
        <v>4</v>
      </c>
      <c r="Q9" s="7">
        <f>wzorzec!Q9</f>
        <v>131</v>
      </c>
      <c r="R9" s="7">
        <f>wzorzec!R9</f>
        <v>7.0000000000000007E-2</v>
      </c>
      <c r="S9" s="6">
        <f>wzorzec!S9</f>
        <v>12.6</v>
      </c>
      <c r="T9" s="6">
        <f>wzorzec!T9</f>
        <v>17.899999999999999</v>
      </c>
      <c r="U9" s="7">
        <f>wzorzec!U9</f>
        <v>67</v>
      </c>
    </row>
    <row r="10" spans="1:21" x14ac:dyDescent="0.2">
      <c r="A10" s="7" t="str">
        <f>'dane '!A10</f>
        <v>Estonia</v>
      </c>
      <c r="B10" s="7">
        <f>wzorzec!B10</f>
        <v>18</v>
      </c>
      <c r="C10" s="7">
        <f>wzorzec!C10</f>
        <v>99.8</v>
      </c>
      <c r="D10" s="6">
        <f>wzorzec!D10</f>
        <v>216</v>
      </c>
      <c r="E10" s="6">
        <f>wzorzec!E10</f>
        <v>9.1999999999999993</v>
      </c>
      <c r="F10" s="6">
        <f>wzorzec!F10</f>
        <v>31.1</v>
      </c>
      <c r="G10" s="6">
        <f>wzorzec!G10</f>
        <v>10</v>
      </c>
      <c r="H10" s="6">
        <f>wzorzec!H10</f>
        <v>10.5</v>
      </c>
      <c r="I10" s="6">
        <f>wzorzec!I10</f>
        <v>28.3</v>
      </c>
      <c r="J10" s="6">
        <f>wzorzec!J10</f>
        <v>-7</v>
      </c>
      <c r="K10" s="6">
        <f>wzorzec!K10</f>
        <v>357</v>
      </c>
      <c r="L10" s="7">
        <f>wzorzec!L10</f>
        <v>26.3</v>
      </c>
      <c r="M10" s="7">
        <f>wzorzec!M10</f>
        <v>12.1</v>
      </c>
      <c r="N10" s="7">
        <f>wzorzec!N10</f>
        <v>15.96</v>
      </c>
      <c r="O10" s="7">
        <f>wzorzec!O10</f>
        <v>2322</v>
      </c>
      <c r="P10" s="7">
        <f>wzorzec!P10</f>
        <v>2.7</v>
      </c>
      <c r="Q10" s="7">
        <f>wzorzec!Q10</f>
        <v>58</v>
      </c>
      <c r="R10" s="7">
        <f>wzorzec!R10</f>
        <v>0.16</v>
      </c>
      <c r="S10" s="6">
        <f>wzorzec!S10</f>
        <v>15</v>
      </c>
      <c r="T10" s="6">
        <f>wzorzec!T10</f>
        <v>26</v>
      </c>
      <c r="U10" s="7">
        <f>wzorzec!U10</f>
        <v>25.8</v>
      </c>
    </row>
    <row r="11" spans="1:21" x14ac:dyDescent="0.2">
      <c r="A11" s="7" t="str">
        <f>'dane '!A11</f>
        <v>Finlandia</v>
      </c>
      <c r="B11" s="7">
        <f>wzorzec!B11</f>
        <v>14</v>
      </c>
      <c r="C11" s="7">
        <f>wzorzec!C11</f>
        <v>121.6</v>
      </c>
      <c r="D11" s="6">
        <f>wzorzec!D11</f>
        <v>231.76190476190476</v>
      </c>
      <c r="E11" s="6">
        <f>wzorzec!E11</f>
        <v>48.9</v>
      </c>
      <c r="F11" s="6">
        <f>wzorzec!F11</f>
        <v>7.9</v>
      </c>
      <c r="G11" s="6">
        <f>wzorzec!G11</f>
        <v>6.3</v>
      </c>
      <c r="H11" s="6">
        <f>wzorzec!H11</f>
        <v>13</v>
      </c>
      <c r="I11" s="6">
        <f>wzorzec!I11</f>
        <v>31</v>
      </c>
      <c r="J11" s="6">
        <f>wzorzec!J11</f>
        <v>4</v>
      </c>
      <c r="K11" s="6">
        <f>wzorzec!K11</f>
        <v>482</v>
      </c>
      <c r="L11" s="7">
        <f>wzorzec!L11</f>
        <v>38.700000000000003</v>
      </c>
      <c r="M11" s="7">
        <f>wzorzec!M11</f>
        <v>68</v>
      </c>
      <c r="N11" s="7">
        <f>wzorzec!N11</f>
        <v>9.2899999999999991</v>
      </c>
      <c r="O11" s="7">
        <f>wzorzec!O11</f>
        <v>1411</v>
      </c>
      <c r="P11" s="7">
        <f>wzorzec!P11</f>
        <v>2.9</v>
      </c>
      <c r="Q11" s="7">
        <f>wzorzec!Q11</f>
        <v>129</v>
      </c>
      <c r="R11" s="7">
        <f>wzorzec!R11</f>
        <v>0.27</v>
      </c>
      <c r="S11" s="6">
        <f>wzorzec!S11</f>
        <v>20.5</v>
      </c>
      <c r="T11" s="6">
        <f>wzorzec!T11</f>
        <v>17.3</v>
      </c>
      <c r="U11" s="7">
        <f>wzorzec!U11</f>
        <v>132.69999999999999</v>
      </c>
    </row>
    <row r="12" spans="1:21" x14ac:dyDescent="0.2">
      <c r="A12" s="7" t="str">
        <f>'dane '!A12</f>
        <v>Francja</v>
      </c>
      <c r="B12" s="7">
        <f>wzorzec!B12</f>
        <v>13</v>
      </c>
      <c r="C12" s="7">
        <f>wzorzec!C12</f>
        <v>134.1</v>
      </c>
      <c r="D12" s="6">
        <f>wzorzec!D12</f>
        <v>1109</v>
      </c>
      <c r="E12" s="6">
        <f>wzorzec!E12</f>
        <v>45.9</v>
      </c>
      <c r="F12" s="6">
        <f>wzorzec!F12</f>
        <v>2.4</v>
      </c>
      <c r="G12" s="6">
        <f>wzorzec!G12</f>
        <v>4</v>
      </c>
      <c r="H12" s="6">
        <f>wzorzec!H12</f>
        <v>16.899999999999999</v>
      </c>
      <c r="I12" s="6">
        <f>wzorzec!I12</f>
        <v>11.8</v>
      </c>
      <c r="J12" s="6">
        <f>wzorzec!J12</f>
        <v>1</v>
      </c>
      <c r="K12" s="6">
        <f>wzorzec!K12</f>
        <v>519</v>
      </c>
      <c r="L12" s="7">
        <f>wzorzec!L12</f>
        <v>14.7</v>
      </c>
      <c r="M12" s="7">
        <f>wzorzec!M12</f>
        <v>140.5</v>
      </c>
      <c r="N12" s="7">
        <f>wzorzec!N12</f>
        <v>3.87</v>
      </c>
      <c r="O12" s="7">
        <f>wzorzec!O12</f>
        <v>2241</v>
      </c>
      <c r="P12" s="7">
        <f>wzorzec!P12</f>
        <v>2.0299999999999998</v>
      </c>
      <c r="Q12" s="7">
        <f>wzorzec!Q12</f>
        <v>112</v>
      </c>
      <c r="R12" s="7">
        <f>wzorzec!R12</f>
        <v>0.28999999999999998</v>
      </c>
      <c r="S12" s="6">
        <f>wzorzec!S12</f>
        <v>24.2</v>
      </c>
      <c r="T12" s="6">
        <f>wzorzec!T12</f>
        <v>18.5</v>
      </c>
      <c r="U12" s="7">
        <f>wzorzec!U12</f>
        <v>435.6</v>
      </c>
    </row>
    <row r="13" spans="1:21" x14ac:dyDescent="0.2">
      <c r="A13" s="7" t="str">
        <f>'dane '!A13</f>
        <v>Grecja</v>
      </c>
      <c r="B13" s="7">
        <f>wzorzec!B13</f>
        <v>27</v>
      </c>
      <c r="C13" s="7">
        <f>wzorzec!C13</f>
        <v>108</v>
      </c>
      <c r="D13" s="6">
        <f>wzorzec!D13</f>
        <v>277</v>
      </c>
      <c r="E13" s="6">
        <f>wzorzec!E13</f>
        <v>66.2</v>
      </c>
      <c r="F13" s="6">
        <f>wzorzec!F13</f>
        <v>11.3</v>
      </c>
      <c r="G13" s="6">
        <f>wzorzec!G13</f>
        <v>5.8</v>
      </c>
      <c r="H13" s="6">
        <f>wzorzec!H13</f>
        <v>19.7</v>
      </c>
      <c r="I13" s="6">
        <f>wzorzec!I13</f>
        <v>12.7</v>
      </c>
      <c r="J13" s="6">
        <f>wzorzec!J13</f>
        <v>0</v>
      </c>
      <c r="K13" s="6">
        <f>wzorzec!K13</f>
        <v>488</v>
      </c>
      <c r="L13" s="7">
        <f>wzorzec!L13</f>
        <v>15.3</v>
      </c>
      <c r="M13" s="7">
        <f>wzorzec!M13</f>
        <v>11.5</v>
      </c>
      <c r="N13" s="7">
        <f>wzorzec!N13</f>
        <v>6.72</v>
      </c>
      <c r="O13" s="7">
        <f>wzorzec!O13</f>
        <v>6033</v>
      </c>
      <c r="P13" s="7">
        <f>wzorzec!P13</f>
        <v>3.71</v>
      </c>
      <c r="Q13" s="7">
        <f>wzorzec!Q13</f>
        <v>65</v>
      </c>
      <c r="R13" s="7">
        <f>wzorzec!R13</f>
        <v>0.23</v>
      </c>
      <c r="S13" s="6">
        <f>wzorzec!S13</f>
        <v>52.4</v>
      </c>
      <c r="T13" s="6">
        <f>wzorzec!T13</f>
        <v>36</v>
      </c>
      <c r="U13" s="7">
        <f>wzorzec!U13</f>
        <v>132.69999999999999</v>
      </c>
    </row>
    <row r="14" spans="1:21" x14ac:dyDescent="0.2">
      <c r="A14" s="7" t="str">
        <f>'dane '!A14</f>
        <v>Hiszpania</v>
      </c>
      <c r="B14" s="7">
        <f>wzorzec!B14</f>
        <v>27</v>
      </c>
      <c r="C14" s="7">
        <f>wzorzec!C14</f>
        <v>210.3</v>
      </c>
      <c r="D14" s="6">
        <f>wzorzec!D14</f>
        <v>60</v>
      </c>
      <c r="E14" s="6">
        <f>wzorzec!E14</f>
        <v>72.900000000000006</v>
      </c>
      <c r="F14" s="6">
        <f>wzorzec!F14</f>
        <v>5.5</v>
      </c>
      <c r="G14" s="6">
        <f>wzorzec!G14</f>
        <v>3.6</v>
      </c>
      <c r="H14" s="6">
        <f>wzorzec!H14</f>
        <v>15.9</v>
      </c>
      <c r="I14" s="6">
        <f>wzorzec!I14</f>
        <v>8.4</v>
      </c>
      <c r="J14" s="6">
        <f>wzorzec!J14</f>
        <v>1</v>
      </c>
      <c r="K14" s="6">
        <f>wzorzec!K14</f>
        <v>448</v>
      </c>
      <c r="L14" s="7">
        <f>wzorzec!L14</f>
        <v>16.100000000000001</v>
      </c>
      <c r="M14" s="7">
        <f>wzorzec!M14</f>
        <v>128.4</v>
      </c>
      <c r="N14" s="7">
        <f>wzorzec!N14</f>
        <v>7.26</v>
      </c>
      <c r="O14" s="7">
        <f>wzorzec!O14</f>
        <v>788</v>
      </c>
      <c r="P14" s="7">
        <f>wzorzec!P14</f>
        <v>1.87</v>
      </c>
      <c r="Q14" s="7">
        <f>wzorzec!Q14</f>
        <v>111</v>
      </c>
      <c r="R14" s="7">
        <f>wzorzec!R14</f>
        <v>0.23</v>
      </c>
      <c r="S14" s="6">
        <f>wzorzec!S14</f>
        <v>53.2</v>
      </c>
      <c r="T14" s="6">
        <f>wzorzec!T14</f>
        <v>29.2</v>
      </c>
      <c r="U14" s="7">
        <f>wzorzec!U14</f>
        <v>252</v>
      </c>
    </row>
    <row r="15" spans="1:21" x14ac:dyDescent="0.2">
      <c r="A15" s="7" t="str">
        <f>'dane '!A15</f>
        <v>Holandia</v>
      </c>
      <c r="B15" s="7">
        <f>wzorzec!B15</f>
        <v>13</v>
      </c>
      <c r="C15" s="7">
        <f>wzorzec!C15</f>
        <v>133.30000000000001</v>
      </c>
      <c r="D15" s="6">
        <f>wzorzec!D15</f>
        <v>2</v>
      </c>
      <c r="E15" s="6">
        <f>wzorzec!E15</f>
        <v>32.700000000000003</v>
      </c>
      <c r="F15" s="6">
        <f>wzorzec!F15</f>
        <v>1.7</v>
      </c>
      <c r="G15" s="6">
        <f>wzorzec!G15</f>
        <v>1.6</v>
      </c>
      <c r="H15" s="6">
        <f>wzorzec!H15</f>
        <v>25</v>
      </c>
      <c r="I15" s="6">
        <f>wzorzec!I15</f>
        <v>10.3</v>
      </c>
      <c r="J15" s="6">
        <f>wzorzec!J15</f>
        <v>1</v>
      </c>
      <c r="K15" s="6">
        <f>wzorzec!K15</f>
        <v>527</v>
      </c>
      <c r="L15" s="7">
        <f>wzorzec!L15</f>
        <v>5.5</v>
      </c>
      <c r="M15" s="7">
        <f>wzorzec!M15</f>
        <v>0.4</v>
      </c>
      <c r="N15" s="7">
        <f>wzorzec!N15</f>
        <v>2.67</v>
      </c>
      <c r="O15" s="7">
        <f>wzorzec!O15</f>
        <v>3315</v>
      </c>
      <c r="P15" s="7">
        <f>wzorzec!P15</f>
        <v>3.36</v>
      </c>
      <c r="Q15" s="7">
        <f>wzorzec!Q15</f>
        <v>98</v>
      </c>
      <c r="R15" s="7">
        <f>wzorzec!R15</f>
        <v>0.24</v>
      </c>
      <c r="S15" s="6">
        <f>wzorzec!S15</f>
        <v>12.7</v>
      </c>
      <c r="T15" s="6">
        <f>wzorzec!T15</f>
        <v>16.5</v>
      </c>
      <c r="U15" s="7">
        <f>wzorzec!U15</f>
        <v>129.5</v>
      </c>
    </row>
    <row r="16" spans="1:21" x14ac:dyDescent="0.2">
      <c r="A16" s="7" t="str">
        <f>'dane '!A16</f>
        <v>Irlandia</v>
      </c>
      <c r="B16" s="7">
        <f>wzorzec!B16</f>
        <v>13</v>
      </c>
      <c r="C16" s="7">
        <f>wzorzec!C16</f>
        <v>204</v>
      </c>
      <c r="D16" s="6">
        <f>wzorzec!D16</f>
        <v>66</v>
      </c>
      <c r="E16" s="6">
        <f>wzorzec!E16</f>
        <v>85.3</v>
      </c>
      <c r="F16" s="6">
        <f>wzorzec!F16</f>
        <v>4.2</v>
      </c>
      <c r="G16" s="6">
        <f>wzorzec!G16</f>
        <v>5.2</v>
      </c>
      <c r="H16" s="6">
        <f>wzorzec!H16</f>
        <v>9.1</v>
      </c>
      <c r="I16" s="6">
        <f>wzorzec!I16</f>
        <v>20.8</v>
      </c>
      <c r="J16" s="6">
        <f>wzorzec!J16</f>
        <v>4</v>
      </c>
      <c r="K16" s="6">
        <f>wzorzec!K16</f>
        <v>562</v>
      </c>
      <c r="L16" s="7">
        <f>wzorzec!L16</f>
        <v>8.6999999999999993</v>
      </c>
      <c r="M16" s="7">
        <f>wzorzec!M16</f>
        <v>14.3</v>
      </c>
      <c r="N16" s="7">
        <f>wzorzec!N16</f>
        <v>1.1599999999999999</v>
      </c>
      <c r="O16" s="7">
        <f>wzorzec!O16</f>
        <v>1714</v>
      </c>
      <c r="P16" s="7">
        <f>wzorzec!P16</f>
        <v>2.38</v>
      </c>
      <c r="Q16" s="7">
        <f>wzorzec!Q16</f>
        <v>98</v>
      </c>
      <c r="R16" s="7">
        <f>wzorzec!R16</f>
        <v>7.0000000000000007E-2</v>
      </c>
      <c r="S16" s="6">
        <f>wzorzec!S16</f>
        <v>23.4</v>
      </c>
      <c r="T16" s="6">
        <f>wzorzec!T16</f>
        <v>27.7</v>
      </c>
      <c r="U16" s="7">
        <f>wzorzec!U16</f>
        <v>23.3</v>
      </c>
    </row>
    <row r="17" spans="1:21" x14ac:dyDescent="0.2">
      <c r="A17" s="7" t="str">
        <f>'dane '!A17</f>
        <v>Litwa</v>
      </c>
      <c r="B17" s="7">
        <f>wzorzec!B17</f>
        <v>12</v>
      </c>
      <c r="C17" s="7">
        <f>wzorzec!C17</f>
        <v>121</v>
      </c>
      <c r="D17" s="6">
        <f>wzorzec!D17</f>
        <v>119</v>
      </c>
      <c r="E17" s="6">
        <f>wzorzec!E17</f>
        <v>78</v>
      </c>
      <c r="F17" s="6">
        <f>wzorzec!F17</f>
        <v>5.8</v>
      </c>
      <c r="G17" s="6">
        <f>wzorzec!G17</f>
        <v>8.6</v>
      </c>
      <c r="H17" s="6">
        <f>wzorzec!H17</f>
        <v>14.4</v>
      </c>
      <c r="I17" s="6">
        <f>wzorzec!I17</f>
        <v>14.8</v>
      </c>
      <c r="J17" s="6">
        <f>wzorzec!J17</f>
        <v>1</v>
      </c>
      <c r="K17" s="6">
        <f>wzorzec!K17</f>
        <v>433</v>
      </c>
      <c r="L17" s="7">
        <f>wzorzec!L17</f>
        <v>23.6</v>
      </c>
      <c r="M17" s="7">
        <f>wzorzec!M17</f>
        <v>11.8</v>
      </c>
      <c r="N17" s="7">
        <f>wzorzec!N17</f>
        <v>5.57</v>
      </c>
      <c r="O17" s="7">
        <f>wzorzec!O17</f>
        <v>1183</v>
      </c>
      <c r="P17" s="7">
        <f>wzorzec!P17</f>
        <v>1.73</v>
      </c>
      <c r="Q17" s="7">
        <f>wzorzec!Q17</f>
        <v>66</v>
      </c>
      <c r="R17" s="7">
        <f>wzorzec!R17</f>
        <v>0.18</v>
      </c>
      <c r="S17" s="6">
        <f>wzorzec!S17</f>
        <v>19.3</v>
      </c>
      <c r="T17" s="6">
        <f>wzorzec!T17</f>
        <v>27.3</v>
      </c>
      <c r="U17" s="7">
        <f>wzorzec!U17</f>
        <v>37.6</v>
      </c>
    </row>
    <row r="18" spans="1:21" x14ac:dyDescent="0.2">
      <c r="A18" s="7" t="str">
        <f>'dane '!A18</f>
        <v>Luksemburg</v>
      </c>
      <c r="B18" s="7">
        <f>wzorzec!B18</f>
        <v>27</v>
      </c>
      <c r="C18" s="7">
        <f>wzorzec!C18</f>
        <v>136.9</v>
      </c>
      <c r="D18" s="6">
        <f>wzorzec!D18</f>
        <v>149</v>
      </c>
      <c r="E18" s="6">
        <f>wzorzec!E18</f>
        <v>96.5</v>
      </c>
      <c r="F18" s="6">
        <f>wzorzec!F18</f>
        <v>2.8</v>
      </c>
      <c r="G18" s="6">
        <f>wzorzec!G18</f>
        <v>4</v>
      </c>
      <c r="H18" s="6">
        <f>wzorzec!H18</f>
        <v>19.100000000000001</v>
      </c>
      <c r="I18" s="6">
        <f>wzorzec!I18</f>
        <v>21.4</v>
      </c>
      <c r="J18" s="6">
        <f>wzorzec!J18</f>
        <v>4</v>
      </c>
      <c r="K18" s="6">
        <f>wzorzec!K18</f>
        <v>626</v>
      </c>
      <c r="L18" s="7">
        <f>wzorzec!L18</f>
        <v>4.5</v>
      </c>
      <c r="M18" s="7">
        <f>wzorzec!M18</f>
        <v>1.6</v>
      </c>
      <c r="N18" s="7">
        <f>wzorzec!N18</f>
        <v>3.43</v>
      </c>
      <c r="O18" s="7">
        <f>wzorzec!O18</f>
        <v>939</v>
      </c>
      <c r="P18" s="7">
        <f>wzorzec!P18</f>
        <v>1.95</v>
      </c>
      <c r="Q18" s="7">
        <f>wzorzec!Q18</f>
        <v>139</v>
      </c>
      <c r="R18" s="7">
        <f>wzorzec!R18</f>
        <v>0.38</v>
      </c>
      <c r="S18" s="6">
        <f>wzorzec!S18</f>
        <v>22.3</v>
      </c>
      <c r="T18" s="6">
        <f>wzorzec!T18</f>
        <v>19</v>
      </c>
      <c r="U18" s="7">
        <f>wzorzec!U18</f>
        <v>9.64</v>
      </c>
    </row>
    <row r="19" spans="1:21" x14ac:dyDescent="0.2">
      <c r="A19" s="7" t="str">
        <f>'dane '!A19</f>
        <v>Łotwa</v>
      </c>
      <c r="B19" s="7">
        <f>wzorzec!B19</f>
        <v>12</v>
      </c>
      <c r="C19" s="7">
        <f>wzorzec!C19</f>
        <v>140.69999999999999</v>
      </c>
      <c r="D19" s="6">
        <f>wzorzec!D19</f>
        <v>1</v>
      </c>
      <c r="E19" s="6">
        <f>wzorzec!E19</f>
        <v>40.6</v>
      </c>
      <c r="F19" s="6">
        <f>wzorzec!F19</f>
        <v>2</v>
      </c>
      <c r="G19" s="6">
        <f>wzorzec!G19</f>
        <v>11.5</v>
      </c>
      <c r="H19" s="6">
        <f>wzorzec!H19</f>
        <v>15.3</v>
      </c>
      <c r="I19" s="6">
        <f>wzorzec!I19</f>
        <v>20.8</v>
      </c>
      <c r="J19" s="6">
        <f>wzorzec!J19</f>
        <v>2</v>
      </c>
      <c r="K19" s="6">
        <f>wzorzec!K19</f>
        <v>364</v>
      </c>
      <c r="L19" s="7">
        <f>wzorzec!L19</f>
        <v>38.700000000000003</v>
      </c>
      <c r="M19" s="7">
        <f>wzorzec!M19</f>
        <v>26.6</v>
      </c>
      <c r="N19" s="7">
        <f>wzorzec!N19</f>
        <v>10.86</v>
      </c>
      <c r="O19" s="7">
        <f>wzorzec!O19</f>
        <v>18560</v>
      </c>
      <c r="P19" s="7">
        <f>wzorzec!P19</f>
        <v>3.6</v>
      </c>
      <c r="Q19" s="7">
        <f>wzorzec!Q19</f>
        <v>65</v>
      </c>
      <c r="R19" s="7">
        <f>wzorzec!R19</f>
        <v>0.16</v>
      </c>
      <c r="S19" s="6">
        <f>wzorzec!S19</f>
        <v>19.600000000000001</v>
      </c>
      <c r="T19" s="6">
        <f>wzorzec!T19</f>
        <v>32.700000000000003</v>
      </c>
      <c r="U19" s="7">
        <f>wzorzec!U19</f>
        <v>28.5</v>
      </c>
    </row>
    <row r="20" spans="1:21" x14ac:dyDescent="0.2">
      <c r="A20" s="7" t="str">
        <f>'dane '!A20</f>
        <v>Malta</v>
      </c>
      <c r="B20" s="7">
        <f>wzorzec!B20</f>
        <v>13</v>
      </c>
      <c r="C20" s="7">
        <f>wzorzec!C20</f>
        <v>100.3</v>
      </c>
      <c r="D20" s="6">
        <f>wzorzec!D20</f>
        <v>231.76190476190473</v>
      </c>
      <c r="E20" s="6">
        <f>wzorzec!E20</f>
        <v>97.7</v>
      </c>
      <c r="F20" s="6">
        <f>wzorzec!F20</f>
        <v>10.7</v>
      </c>
      <c r="G20" s="6">
        <f>wzorzec!G20</f>
        <v>2.4</v>
      </c>
      <c r="H20" s="6">
        <f>wzorzec!H20</f>
        <v>30.3</v>
      </c>
      <c r="I20" s="6">
        <f>wzorzec!I20</f>
        <v>12.1</v>
      </c>
      <c r="J20" s="6">
        <f>wzorzec!J20</f>
        <v>30</v>
      </c>
      <c r="K20" s="6">
        <f>wzorzec!K20</f>
        <v>591</v>
      </c>
      <c r="L20" s="7">
        <f>wzorzec!L20</f>
        <v>4.7</v>
      </c>
      <c r="M20" s="7">
        <f>wzorzec!M20</f>
        <v>0.1</v>
      </c>
      <c r="N20" s="7">
        <f>wzorzec!N20</f>
        <v>0.28999999999999998</v>
      </c>
      <c r="O20" s="7">
        <f>wzorzec!O20</f>
        <v>1538</v>
      </c>
      <c r="P20" s="7">
        <f>wzorzec!P20</f>
        <v>2.83</v>
      </c>
      <c r="Q20" s="7">
        <f>wzorzec!Q20</f>
        <v>50</v>
      </c>
      <c r="R20" s="7">
        <f>wzorzec!R20</f>
        <v>7.0000000000000007E-2</v>
      </c>
      <c r="S20" s="6">
        <f>wzorzec!S20</f>
        <v>12.5</v>
      </c>
      <c r="T20" s="6">
        <f>wzorzec!T20</f>
        <v>23.8</v>
      </c>
      <c r="U20" s="7">
        <f>wzorzec!U20</f>
        <v>143.91419305977459</v>
      </c>
    </row>
    <row r="21" spans="1:21" x14ac:dyDescent="0.2">
      <c r="A21" s="7" t="str">
        <f>'dane '!A21</f>
        <v>Niemcy</v>
      </c>
      <c r="B21" s="7">
        <f>wzorzec!B21</f>
        <v>15</v>
      </c>
      <c r="C21" s="7">
        <f>wzorzec!C21</f>
        <v>124.6</v>
      </c>
      <c r="D21" s="6">
        <f>wzorzec!D21</f>
        <v>745</v>
      </c>
      <c r="E21" s="6">
        <f>wzorzec!E21</f>
        <v>61.8</v>
      </c>
      <c r="F21" s="6">
        <f>wzorzec!F21</f>
        <v>4.4000000000000004</v>
      </c>
      <c r="G21" s="6">
        <f>wzorzec!G21</f>
        <v>2.8</v>
      </c>
      <c r="H21" s="6">
        <f>wzorzec!H21</f>
        <v>25.9</v>
      </c>
      <c r="I21" s="6">
        <f>wzorzec!I21</f>
        <v>16.8</v>
      </c>
      <c r="J21" s="6">
        <f>wzorzec!J21</f>
        <v>-4</v>
      </c>
      <c r="K21" s="6">
        <f>wzorzec!K21</f>
        <v>631</v>
      </c>
      <c r="L21" s="7">
        <f>wzorzec!L21</f>
        <v>13.8</v>
      </c>
      <c r="M21" s="7">
        <f>wzorzec!M21</f>
        <v>27.6</v>
      </c>
      <c r="N21" s="7">
        <f>wzorzec!N21</f>
        <v>6.18</v>
      </c>
      <c r="O21" s="7">
        <f>wzorzec!O21</f>
        <v>5164</v>
      </c>
      <c r="P21" s="7">
        <f>wzorzec!P21</f>
        <v>1.99</v>
      </c>
      <c r="Q21" s="7">
        <f>wzorzec!Q21</f>
        <v>135</v>
      </c>
      <c r="R21" s="7">
        <f>wzorzec!R21</f>
        <v>0.42</v>
      </c>
      <c r="S21" s="6">
        <f>wzorzec!S21</f>
        <v>7.7</v>
      </c>
      <c r="T21" s="6">
        <f>wzorzec!T21</f>
        <v>20.6</v>
      </c>
      <c r="U21" s="7">
        <f>wzorzec!U21</f>
        <v>504.7</v>
      </c>
    </row>
    <row r="22" spans="1:21" x14ac:dyDescent="0.2">
      <c r="A22" s="7" t="str">
        <f>'dane '!A22</f>
        <v>Polska</v>
      </c>
      <c r="B22" s="7">
        <f>wzorzec!B22</f>
        <v>20</v>
      </c>
      <c r="C22" s="7">
        <f>wzorzec!C22</f>
        <v>135.30000000000001</v>
      </c>
      <c r="D22" s="6">
        <f>wzorzec!D22</f>
        <v>231.76190476190473</v>
      </c>
      <c r="E22" s="6">
        <f>wzorzec!E22</f>
        <v>28.6</v>
      </c>
      <c r="F22" s="6">
        <f>wzorzec!F22</f>
        <v>18.8</v>
      </c>
      <c r="G22" s="6">
        <f>wzorzec!G22</f>
        <v>5.9</v>
      </c>
      <c r="H22" s="6">
        <f>wzorzec!H22</f>
        <v>13.4</v>
      </c>
      <c r="I22" s="6">
        <f>wzorzec!I22</f>
        <v>17.2</v>
      </c>
      <c r="J22" s="6">
        <f>wzorzec!J22</f>
        <v>1</v>
      </c>
      <c r="K22" s="6">
        <f>wzorzec!K22</f>
        <v>272</v>
      </c>
      <c r="L22" s="7">
        <f>wzorzec!L22</f>
        <v>11.5</v>
      </c>
      <c r="M22" s="7">
        <f>wzorzec!M22</f>
        <v>56</v>
      </c>
      <c r="N22" s="7">
        <f>wzorzec!N22</f>
        <v>4.5599999999999996</v>
      </c>
      <c r="O22" s="7">
        <f>wzorzec!O22</f>
        <v>7684</v>
      </c>
      <c r="P22" s="7">
        <f>wzorzec!P22</f>
        <v>2.57</v>
      </c>
      <c r="Q22" s="7">
        <f>wzorzec!Q22</f>
        <v>53</v>
      </c>
      <c r="R22" s="7">
        <f>wzorzec!R22</f>
        <v>0.23</v>
      </c>
      <c r="S22" s="6">
        <f>wzorzec!S22</f>
        <v>23.9</v>
      </c>
      <c r="T22" s="6">
        <f>wzorzec!T22</f>
        <v>24.7</v>
      </c>
      <c r="U22" s="7">
        <f>wzorzec!U22</f>
        <v>507.4</v>
      </c>
    </row>
    <row r="23" spans="1:21" x14ac:dyDescent="0.2">
      <c r="A23" s="7" t="str">
        <f>'dane '!A23</f>
        <v>Portugalia</v>
      </c>
      <c r="B23" s="7">
        <f>wzorzec!B23</f>
        <v>21</v>
      </c>
      <c r="C23" s="7">
        <f>wzorzec!C23</f>
        <v>131.4</v>
      </c>
      <c r="D23" s="6">
        <f>wzorzec!D23</f>
        <v>170</v>
      </c>
      <c r="E23" s="6">
        <f>wzorzec!E23</f>
        <v>71.2</v>
      </c>
      <c r="F23" s="6">
        <f>wzorzec!F23</f>
        <v>4.5999999999999996</v>
      </c>
      <c r="G23" s="6">
        <f>wzorzec!G23</f>
        <v>5.4</v>
      </c>
      <c r="H23" s="6">
        <f>wzorzec!H23</f>
        <v>23.6</v>
      </c>
      <c r="I23" s="6">
        <f>wzorzec!I23</f>
        <v>14.8</v>
      </c>
      <c r="J23" s="6">
        <f>wzorzec!J23</f>
        <v>5</v>
      </c>
      <c r="K23" s="6">
        <f>wzorzec!K23</f>
        <v>453</v>
      </c>
      <c r="L23" s="7">
        <f>wzorzec!L23</f>
        <v>27</v>
      </c>
      <c r="M23" s="7">
        <f>wzorzec!M23</f>
        <v>77.099999999999994</v>
      </c>
      <c r="N23" s="7">
        <f>wzorzec!N23</f>
        <v>5.74</v>
      </c>
      <c r="O23" s="7">
        <f>wzorzec!O23</f>
        <v>7329</v>
      </c>
      <c r="P23" s="7">
        <f>wzorzec!P23</f>
        <v>2.27</v>
      </c>
      <c r="Q23" s="7">
        <f>wzorzec!Q23</f>
        <v>92</v>
      </c>
      <c r="R23" s="7">
        <f>wzorzec!R23</f>
        <v>0.08</v>
      </c>
      <c r="S23" s="6">
        <f>wzorzec!S23</f>
        <v>34.700000000000003</v>
      </c>
      <c r="T23" s="6">
        <f>wzorzec!T23</f>
        <v>27.5</v>
      </c>
      <c r="U23" s="7">
        <f>wzorzec!U23</f>
        <v>91.8</v>
      </c>
    </row>
    <row r="24" spans="1:21" x14ac:dyDescent="0.2">
      <c r="A24" s="7" t="str">
        <f>'dane '!A24</f>
        <v>Rumunia</v>
      </c>
      <c r="B24" s="7">
        <f>wzorzec!B24</f>
        <v>23</v>
      </c>
      <c r="C24" s="7">
        <f>wzorzec!C24</f>
        <v>64.099999999999994</v>
      </c>
      <c r="D24" s="6">
        <f>wzorzec!D24</f>
        <v>177</v>
      </c>
      <c r="E24" s="6">
        <f>wzorzec!E24</f>
        <v>17.100000000000001</v>
      </c>
      <c r="F24" s="6">
        <f>wzorzec!F24</f>
        <v>8.8000000000000007</v>
      </c>
      <c r="G24" s="6">
        <f>wzorzec!G24</f>
        <v>7.7</v>
      </c>
      <c r="H24" s="6">
        <f>wzorzec!H24</f>
        <v>23.6</v>
      </c>
      <c r="I24" s="6">
        <f>wzorzec!I24</f>
        <v>22.6</v>
      </c>
      <c r="J24" s="6">
        <f>wzorzec!J24</f>
        <v>-2</v>
      </c>
      <c r="K24" s="6">
        <f>wzorzec!K24</f>
        <v>249</v>
      </c>
      <c r="L24" s="7">
        <f>wzorzec!L24</f>
        <v>24.8</v>
      </c>
      <c r="M24" s="7">
        <f>wzorzec!M24</f>
        <v>28.1</v>
      </c>
      <c r="N24" s="7">
        <f>wzorzec!N24</f>
        <v>2.09</v>
      </c>
      <c r="O24" s="7">
        <f>wzorzec!O24</f>
        <v>7039</v>
      </c>
      <c r="P24" s="7">
        <f>wzorzec!P24</f>
        <v>2.3199999999999998</v>
      </c>
      <c r="Q24" s="7">
        <f>wzorzec!Q24</f>
        <v>68</v>
      </c>
      <c r="R24" s="7">
        <f>wzorzec!R24</f>
        <v>0.16</v>
      </c>
      <c r="S24" s="6">
        <f>wzorzec!S24</f>
        <v>24</v>
      </c>
      <c r="T24" s="6">
        <f>wzorzec!T24</f>
        <v>40.299999999999997</v>
      </c>
      <c r="U24" s="7">
        <f>wzorzec!U24</f>
        <v>146.69999999999999</v>
      </c>
    </row>
    <row r="25" spans="1:21" x14ac:dyDescent="0.2">
      <c r="A25" s="7" t="str">
        <f>'dane '!A25</f>
        <v>Słowacja</v>
      </c>
      <c r="B25" s="7">
        <f>wzorzec!B25</f>
        <v>30</v>
      </c>
      <c r="C25" s="7">
        <f>wzorzec!C25</f>
        <v>140.19999999999999</v>
      </c>
      <c r="D25" s="6">
        <f>wzorzec!D25</f>
        <v>0</v>
      </c>
      <c r="E25" s="6">
        <f>wzorzec!E25</f>
        <v>60.9</v>
      </c>
      <c r="F25" s="6">
        <f>wzorzec!F25</f>
        <v>9</v>
      </c>
      <c r="G25" s="6">
        <f>wzorzec!G25</f>
        <v>6.6</v>
      </c>
      <c r="H25" s="6">
        <f>wzorzec!H25</f>
        <v>14</v>
      </c>
      <c r="I25" s="6">
        <f>wzorzec!I25</f>
        <v>12.6</v>
      </c>
      <c r="J25" s="6">
        <f>wzorzec!J25</f>
        <v>-8</v>
      </c>
      <c r="K25" s="6">
        <f>wzorzec!K25</f>
        <v>320</v>
      </c>
      <c r="L25" s="7">
        <f>wzorzec!L25</f>
        <v>11.7</v>
      </c>
      <c r="M25" s="7">
        <f>wzorzec!M25</f>
        <v>38.1</v>
      </c>
      <c r="N25" s="7">
        <f>wzorzec!N25</f>
        <v>9.3699999999999992</v>
      </c>
      <c r="O25" s="7">
        <f>wzorzec!O25</f>
        <v>1082</v>
      </c>
      <c r="P25" s="7">
        <f>wzorzec!P25</f>
        <v>1.77</v>
      </c>
      <c r="Q25" s="7">
        <f>wzorzec!Q25</f>
        <v>61</v>
      </c>
      <c r="R25" s="7">
        <f>wzorzec!R25</f>
        <v>0.25</v>
      </c>
      <c r="S25" s="6">
        <f>wzorzec!S25</f>
        <v>29.7</v>
      </c>
      <c r="T25" s="6">
        <f>wzorzec!T25</f>
        <v>18.399999999999999</v>
      </c>
      <c r="U25" s="7">
        <f>wzorzec!U25</f>
        <v>144.01113543840199</v>
      </c>
    </row>
    <row r="26" spans="1:21" x14ac:dyDescent="0.2">
      <c r="A26" s="7" t="str">
        <f>'dane '!A26</f>
        <v>Słowenia</v>
      </c>
      <c r="B26" s="7">
        <f>wzorzec!B26</f>
        <v>38</v>
      </c>
      <c r="C26" s="7">
        <f>wzorzec!C26</f>
        <v>164.2</v>
      </c>
      <c r="D26" s="6">
        <f>wzorzec!D26</f>
        <v>2</v>
      </c>
      <c r="E26" s="6">
        <f>wzorzec!E26</f>
        <v>44.5</v>
      </c>
      <c r="F26" s="6">
        <f>wzorzec!F26</f>
        <v>4.3</v>
      </c>
      <c r="G26" s="6">
        <f>wzorzec!G26</f>
        <v>6.2</v>
      </c>
      <c r="H26" s="6">
        <f>wzorzec!H26</f>
        <v>13.2</v>
      </c>
      <c r="I26" s="6">
        <f>wzorzec!I26</f>
        <v>13.1</v>
      </c>
      <c r="J26" s="6">
        <f>wzorzec!J26</f>
        <v>1</v>
      </c>
      <c r="K26" s="6">
        <f>wzorzec!K26</f>
        <v>432</v>
      </c>
      <c r="L26" s="7">
        <f>wzorzec!L26</f>
        <v>21.5</v>
      </c>
      <c r="M26" s="7">
        <f>wzorzec!M26</f>
        <v>6.1</v>
      </c>
      <c r="N26" s="7">
        <f>wzorzec!N26</f>
        <v>8.5500000000000007</v>
      </c>
      <c r="O26" s="7">
        <f>wzorzec!O26</f>
        <v>865</v>
      </c>
      <c r="P26" s="7">
        <f>wzorzec!P26</f>
        <v>3.86</v>
      </c>
      <c r="Q26" s="7">
        <f>wzorzec!Q26</f>
        <v>93</v>
      </c>
      <c r="R26" s="7">
        <f>wzorzec!R26</f>
        <v>0.28999999999999998</v>
      </c>
      <c r="S26" s="6">
        <f>wzorzec!S26</f>
        <v>20.2</v>
      </c>
      <c r="T26" s="6">
        <f>wzorzec!T26</f>
        <v>20.399999999999999</v>
      </c>
      <c r="U26" s="7">
        <f>wzorzec!U26</f>
        <v>23.8</v>
      </c>
    </row>
    <row r="27" spans="1:21" x14ac:dyDescent="0.2">
      <c r="A27" s="7" t="str">
        <f>'dane '!A27</f>
        <v>Szwecja</v>
      </c>
      <c r="B27" s="7">
        <f>wzorzec!B27</f>
        <v>13</v>
      </c>
      <c r="C27" s="7">
        <f>wzorzec!C27</f>
        <v>104.1</v>
      </c>
      <c r="D27" s="6">
        <f>wzorzec!D27</f>
        <v>153</v>
      </c>
      <c r="E27" s="6">
        <f>wzorzec!E27</f>
        <v>32.200000000000003</v>
      </c>
      <c r="F27" s="6">
        <f>wzorzec!F27</f>
        <v>2.1</v>
      </c>
      <c r="G27" s="6">
        <f>wzorzec!G27</f>
        <v>4</v>
      </c>
      <c r="H27" s="6">
        <f>wzorzec!H27</f>
        <v>13.2</v>
      </c>
      <c r="I27" s="6">
        <f>wzorzec!I27</f>
        <v>22.9</v>
      </c>
      <c r="J27" s="6">
        <f>wzorzec!J27</f>
        <v>0</v>
      </c>
      <c r="K27" s="6">
        <f>wzorzec!K27</f>
        <v>438</v>
      </c>
      <c r="L27" s="7">
        <f>wzorzec!L27</f>
        <v>52.5</v>
      </c>
      <c r="M27" s="7">
        <f>wzorzec!M27</f>
        <v>9.9</v>
      </c>
      <c r="N27" s="7">
        <f>wzorzec!N27</f>
        <v>16.53</v>
      </c>
      <c r="O27" s="7">
        <f>wzorzec!O27</f>
        <v>4633</v>
      </c>
      <c r="P27" s="7">
        <f>wzorzec!P27</f>
        <v>2.2000000000000002</v>
      </c>
      <c r="Q27" s="7">
        <f>wzorzec!Q27</f>
        <v>121</v>
      </c>
      <c r="R27" s="7">
        <f>wzorzec!R27</f>
        <v>0.12</v>
      </c>
      <c r="S27" s="6">
        <f>wzorzec!S27</f>
        <v>22.9</v>
      </c>
      <c r="T27" s="6">
        <f>wzorzec!T27</f>
        <v>18.2</v>
      </c>
      <c r="U27" s="7">
        <f>wzorzec!U27</f>
        <v>71.2</v>
      </c>
    </row>
    <row r="28" spans="1:21" x14ac:dyDescent="0.2">
      <c r="A28" s="7" t="str">
        <f>'dane '!A28</f>
        <v>Węgry</v>
      </c>
      <c r="B28" s="7">
        <f>wzorzec!B28</f>
        <v>21</v>
      </c>
      <c r="C28" s="7">
        <f>wzorzec!C28</f>
        <v>123.8</v>
      </c>
      <c r="D28" s="6">
        <f>wzorzec!D28</f>
        <v>752</v>
      </c>
      <c r="E28" s="6">
        <f>wzorzec!E28</f>
        <v>59.3</v>
      </c>
      <c r="F28" s="6">
        <f>wzorzec!F28</f>
        <v>2.8</v>
      </c>
      <c r="G28" s="6">
        <f>wzorzec!G28</f>
        <v>6.8</v>
      </c>
      <c r="H28" s="6">
        <f>wzorzec!H28</f>
        <v>13.8</v>
      </c>
      <c r="I28" s="6">
        <f>wzorzec!I28</f>
        <v>12.9</v>
      </c>
      <c r="J28" s="6">
        <f>wzorzec!J28</f>
        <v>-2</v>
      </c>
      <c r="K28" s="6">
        <f>wzorzec!K28</f>
        <v>385</v>
      </c>
      <c r="L28" s="7">
        <f>wzorzec!L28</f>
        <v>14.6</v>
      </c>
      <c r="M28" s="7">
        <f>wzorzec!M28</f>
        <v>90.5</v>
      </c>
      <c r="N28" s="7">
        <f>wzorzec!N28</f>
        <v>2.34</v>
      </c>
      <c r="O28" s="7">
        <f>wzorzec!O28</f>
        <v>1130</v>
      </c>
      <c r="P28" s="7">
        <f>wzorzec!P28</f>
        <v>2.61</v>
      </c>
      <c r="Q28" s="7">
        <f>wzorzec!Q28</f>
        <v>74</v>
      </c>
      <c r="R28" s="7">
        <f>wzorzec!R28</f>
        <v>0.19</v>
      </c>
      <c r="S28" s="6">
        <f>wzorzec!S28</f>
        <v>20.399999999999999</v>
      </c>
      <c r="T28" s="6">
        <f>wzorzec!T28</f>
        <v>31.8</v>
      </c>
      <c r="U28" s="7">
        <f>wzorzec!U28</f>
        <v>144.12425003756678</v>
      </c>
    </row>
    <row r="29" spans="1:21" x14ac:dyDescent="0.2">
      <c r="A29" s="7" t="str">
        <f>'dane '!A29</f>
        <v>Wielka Brytania</v>
      </c>
      <c r="B29" s="7">
        <f>wzorzec!B29</f>
        <v>9</v>
      </c>
      <c r="C29" s="7">
        <f>wzorzec!C29</f>
        <v>159.30000000000001</v>
      </c>
      <c r="D29" s="6">
        <f>wzorzec!D29</f>
        <v>231.76190476190473</v>
      </c>
      <c r="E29" s="6">
        <f>wzorzec!E29</f>
        <v>46.1</v>
      </c>
      <c r="F29" s="6">
        <f>wzorzec!F29</f>
        <v>4.7</v>
      </c>
      <c r="G29" s="6">
        <f>wzorzec!G29</f>
        <v>2.2999999999999998</v>
      </c>
      <c r="H29" s="6">
        <f>wzorzec!H29</f>
        <v>17.399999999999999</v>
      </c>
      <c r="I29" s="6">
        <f>wzorzec!I29</f>
        <v>9.1</v>
      </c>
      <c r="J29" s="6">
        <f>wzorzec!J29</f>
        <v>-0.54545454545454541</v>
      </c>
      <c r="K29" s="6">
        <f>wzorzec!K29</f>
        <v>482</v>
      </c>
      <c r="L29" s="7">
        <f>wzorzec!L29</f>
        <v>7</v>
      </c>
      <c r="M29" s="7">
        <f>wzorzec!M29</f>
        <v>108.4</v>
      </c>
      <c r="N29" s="7">
        <f>wzorzec!N29</f>
        <v>3.02</v>
      </c>
      <c r="O29" s="7">
        <f>wzorzec!O29</f>
        <v>5529</v>
      </c>
      <c r="P29" s="7">
        <f>wzorzec!P29</f>
        <v>2.44</v>
      </c>
      <c r="Q29" s="7">
        <f>wzorzec!Q29</f>
        <v>104</v>
      </c>
      <c r="R29" s="7">
        <f>wzorzec!R29</f>
        <v>0.12</v>
      </c>
      <c r="S29" s="6">
        <f>wzorzec!S29</f>
        <v>17</v>
      </c>
      <c r="T29" s="6">
        <f>wzorzec!T29</f>
        <v>24.1</v>
      </c>
      <c r="U29" s="7">
        <f>wzorzec!U29</f>
        <v>315.3</v>
      </c>
    </row>
    <row r="30" spans="1:21" x14ac:dyDescent="0.2">
      <c r="A30" s="7" t="str">
        <f>'dane '!A30</f>
        <v>Włochy</v>
      </c>
      <c r="B30" s="7">
        <f>wzorzec!B30</f>
        <v>19</v>
      </c>
      <c r="C30" s="7">
        <f>wzorzec!C30</f>
        <v>198.1</v>
      </c>
      <c r="D30" s="6">
        <f>wzorzec!D30</f>
        <v>172</v>
      </c>
      <c r="E30" s="6">
        <f>wzorzec!E30</f>
        <v>75.900000000000006</v>
      </c>
      <c r="F30" s="6">
        <f>wzorzec!F30</f>
        <v>2.2000000000000002</v>
      </c>
      <c r="G30" s="6">
        <f>wzorzec!G30</f>
        <v>2.8</v>
      </c>
      <c r="H30" s="6">
        <f>wzorzec!H30</f>
        <v>17.600000000000001</v>
      </c>
      <c r="I30" s="6">
        <f>wzorzec!I30</f>
        <v>7.8</v>
      </c>
      <c r="J30" s="6">
        <f>wzorzec!J30</f>
        <v>-1</v>
      </c>
      <c r="K30" s="6">
        <f>wzorzec!K30</f>
        <v>488</v>
      </c>
      <c r="L30" s="7">
        <f>wzorzec!L30</f>
        <v>17.100000000000001</v>
      </c>
      <c r="M30" s="7">
        <f>wzorzec!M30</f>
        <v>87</v>
      </c>
      <c r="N30" s="7">
        <f>wzorzec!N30</f>
        <v>10.91</v>
      </c>
      <c r="O30" s="7">
        <f>wzorzec!O30</f>
        <v>4439</v>
      </c>
      <c r="P30" s="7">
        <f>wzorzec!P30</f>
        <v>3.59</v>
      </c>
      <c r="Q30" s="7">
        <f>wzorzec!Q30</f>
        <v>100</v>
      </c>
      <c r="R30" s="7">
        <f>wzorzec!R30</f>
        <v>0.18</v>
      </c>
      <c r="S30" s="6">
        <f>wzorzec!S30</f>
        <v>42.7</v>
      </c>
      <c r="T30" s="6">
        <f>wzorzec!T30</f>
        <v>28.3</v>
      </c>
      <c r="U30" s="7">
        <f>wzorzec!U30</f>
        <v>144.2523062613476</v>
      </c>
    </row>
    <row r="31" spans="1:21" x14ac:dyDescent="0.2">
      <c r="A31" s="7" t="s">
        <v>28</v>
      </c>
      <c r="B31" s="7">
        <f>AVERAGE(B3:B30)</f>
        <v>19.571428571428573</v>
      </c>
      <c r="C31" s="7">
        <f t="shared" ref="C31:U31" si="0">AVERAGE(C3:C30)</f>
        <v>135.49285714285713</v>
      </c>
      <c r="D31" s="6">
        <f t="shared" si="0"/>
        <v>239.0204081632653</v>
      </c>
      <c r="E31" s="6">
        <f t="shared" si="0"/>
        <v>54.696428571428562</v>
      </c>
      <c r="F31" s="6">
        <f t="shared" si="0"/>
        <v>7.7142857142857153</v>
      </c>
      <c r="G31" s="6">
        <f t="shared" si="0"/>
        <v>5.1107142857142867</v>
      </c>
      <c r="H31" s="6">
        <f t="shared" si="0"/>
        <v>16.8</v>
      </c>
      <c r="I31" s="6">
        <f t="shared" si="0"/>
        <v>16.246428571428577</v>
      </c>
      <c r="J31" s="6">
        <f t="shared" si="0"/>
        <v>2.5876623376623376</v>
      </c>
      <c r="K31" s="6">
        <f t="shared" si="0"/>
        <v>467.14285714285717</v>
      </c>
      <c r="L31" s="7">
        <f t="shared" si="0"/>
        <v>19.235714285714288</v>
      </c>
      <c r="M31" s="7">
        <f t="shared" si="0"/>
        <v>46.946428571428577</v>
      </c>
      <c r="N31" s="7">
        <f t="shared" si="0"/>
        <v>6.7510714285714304</v>
      </c>
      <c r="O31" s="7">
        <f t="shared" si="0"/>
        <v>4329.0357142857147</v>
      </c>
      <c r="P31" s="7">
        <f t="shared" si="0"/>
        <v>2.65</v>
      </c>
      <c r="Q31" s="7">
        <f t="shared" si="0"/>
        <v>88.071428571428569</v>
      </c>
      <c r="R31" s="7">
        <f t="shared" si="0"/>
        <v>0.19892857142857143</v>
      </c>
      <c r="S31" s="6">
        <f t="shared" si="0"/>
        <v>24.464285714285715</v>
      </c>
      <c r="T31" s="6">
        <f t="shared" si="0"/>
        <v>24.935714285714283</v>
      </c>
      <c r="U31" s="7">
        <f t="shared" si="0"/>
        <v>145.98733611197716</v>
      </c>
    </row>
    <row r="32" spans="1:21" x14ac:dyDescent="0.2">
      <c r="A32" s="7" t="s">
        <v>31</v>
      </c>
      <c r="B32" s="7">
        <f t="shared" ref="B32" si="1">ABS(B31)</f>
        <v>19.571428571428573</v>
      </c>
      <c r="C32" s="7">
        <f t="shared" ref="C32:U32" si="2">ABS(C31)</f>
        <v>135.49285714285713</v>
      </c>
      <c r="D32" s="6">
        <f t="shared" si="2"/>
        <v>239.0204081632653</v>
      </c>
      <c r="E32" s="6">
        <f t="shared" si="2"/>
        <v>54.696428571428562</v>
      </c>
      <c r="F32" s="6">
        <f t="shared" si="2"/>
        <v>7.7142857142857153</v>
      </c>
      <c r="G32" s="6">
        <f t="shared" si="2"/>
        <v>5.1107142857142867</v>
      </c>
      <c r="H32" s="6">
        <f t="shared" si="2"/>
        <v>16.8</v>
      </c>
      <c r="I32" s="6">
        <f t="shared" si="2"/>
        <v>16.246428571428577</v>
      </c>
      <c r="J32" s="6">
        <f t="shared" si="2"/>
        <v>2.5876623376623376</v>
      </c>
      <c r="K32" s="6">
        <f t="shared" si="2"/>
        <v>467.14285714285717</v>
      </c>
      <c r="L32" s="7">
        <f t="shared" si="2"/>
        <v>19.235714285714288</v>
      </c>
      <c r="M32" s="7">
        <f t="shared" si="2"/>
        <v>46.946428571428577</v>
      </c>
      <c r="N32" s="7">
        <f t="shared" si="2"/>
        <v>6.7510714285714304</v>
      </c>
      <c r="O32" s="7">
        <f t="shared" si="2"/>
        <v>4329.0357142857147</v>
      </c>
      <c r="P32" s="7">
        <f t="shared" si="2"/>
        <v>2.65</v>
      </c>
      <c r="Q32" s="7">
        <f t="shared" si="2"/>
        <v>88.071428571428569</v>
      </c>
      <c r="R32" s="7">
        <f t="shared" si="2"/>
        <v>0.19892857142857143</v>
      </c>
      <c r="S32" s="6">
        <f t="shared" si="2"/>
        <v>24.464285714285715</v>
      </c>
      <c r="T32" s="6">
        <f t="shared" si="2"/>
        <v>24.935714285714283</v>
      </c>
      <c r="U32" s="7">
        <f t="shared" si="2"/>
        <v>145.98733611197716</v>
      </c>
    </row>
    <row r="33" spans="1:25" x14ac:dyDescent="0.2">
      <c r="A33" s="7" t="s">
        <v>29</v>
      </c>
      <c r="B33" s="7">
        <f t="shared" ref="B33" si="3">STDEV(B3:B30)</f>
        <v>8.5132949247744545</v>
      </c>
      <c r="C33" s="7">
        <f t="shared" ref="C33:U33" si="4">STDEV(C3:C30)</f>
        <v>32.638785477715331</v>
      </c>
      <c r="D33" s="6">
        <f t="shared" si="4"/>
        <v>259.81933384524513</v>
      </c>
      <c r="E33" s="6">
        <f t="shared" si="4"/>
        <v>25.218371935332861</v>
      </c>
      <c r="F33" s="6">
        <f t="shared" si="4"/>
        <v>7.640715221792334</v>
      </c>
      <c r="G33" s="6">
        <f t="shared" si="4"/>
        <v>2.4238535718079439</v>
      </c>
      <c r="H33" s="6">
        <f t="shared" si="4"/>
        <v>5.1717895749351097</v>
      </c>
      <c r="I33" s="6">
        <f t="shared" si="4"/>
        <v>5.928117691567806</v>
      </c>
      <c r="J33" s="6">
        <f t="shared" si="4"/>
        <v>8.8690256306365676</v>
      </c>
      <c r="K33" s="6">
        <f t="shared" si="4"/>
        <v>120.62114374130392</v>
      </c>
      <c r="L33" s="7">
        <f t="shared" si="4"/>
        <v>11.782353857946315</v>
      </c>
      <c r="M33" s="7">
        <f t="shared" si="4"/>
        <v>56.294361813219545</v>
      </c>
      <c r="N33" s="7">
        <f t="shared" si="4"/>
        <v>4.9461008506032886</v>
      </c>
      <c r="O33" s="7">
        <f t="shared" si="4"/>
        <v>3822.8465008482381</v>
      </c>
      <c r="P33" s="7">
        <f t="shared" si="4"/>
        <v>0.66864151941191885</v>
      </c>
      <c r="Q33" s="7">
        <f t="shared" si="4"/>
        <v>29.218117884258255</v>
      </c>
      <c r="R33" s="7">
        <f t="shared" si="4"/>
        <v>9.3979481043166307E-2</v>
      </c>
      <c r="S33" s="6">
        <f t="shared" si="4"/>
        <v>11.950242963149616</v>
      </c>
      <c r="T33" s="6">
        <f t="shared" si="4"/>
        <v>6.955158718838347</v>
      </c>
      <c r="U33" s="7">
        <f t="shared" si="4"/>
        <v>138.10669605996381</v>
      </c>
    </row>
    <row r="34" spans="1:25" x14ac:dyDescent="0.2">
      <c r="A34" s="7" t="s">
        <v>30</v>
      </c>
      <c r="B34" s="7">
        <f t="shared" ref="B34" si="5">B33/B32*100</f>
        <v>43.49858720687677</v>
      </c>
      <c r="C34" s="7">
        <f t="shared" ref="C34:U34" si="6">C33/C32*100</f>
        <v>24.08893440286861</v>
      </c>
      <c r="D34" s="6">
        <f t="shared" si="6"/>
        <v>108.70173632528186</v>
      </c>
      <c r="E34" s="6">
        <f t="shared" si="6"/>
        <v>46.106066874914802</v>
      </c>
      <c r="F34" s="6">
        <f t="shared" si="6"/>
        <v>99.046308430641346</v>
      </c>
      <c r="G34" s="6">
        <f t="shared" si="6"/>
        <v>47.426904270176387</v>
      </c>
      <c r="H34" s="6">
        <f t="shared" si="6"/>
        <v>30.784461755566127</v>
      </c>
      <c r="I34" s="6">
        <f t="shared" si="6"/>
        <v>36.48874375992493</v>
      </c>
      <c r="J34" s="6">
        <f t="shared" si="6"/>
        <v>342.7427721751647</v>
      </c>
      <c r="K34" s="6">
        <f t="shared" si="6"/>
        <v>25.821039944621631</v>
      </c>
      <c r="L34" s="7">
        <f t="shared" si="6"/>
        <v>61.252489421183952</v>
      </c>
      <c r="M34" s="7">
        <f t="shared" si="6"/>
        <v>119.9119156158347</v>
      </c>
      <c r="N34" s="7">
        <f t="shared" si="6"/>
        <v>73.263938960425349</v>
      </c>
      <c r="O34" s="7">
        <f t="shared" si="6"/>
        <v>88.307113943018194</v>
      </c>
      <c r="P34" s="7">
        <f t="shared" si="6"/>
        <v>25.23175544950637</v>
      </c>
      <c r="Q34" s="7">
        <f t="shared" si="6"/>
        <v>33.175478538492747</v>
      </c>
      <c r="R34" s="7">
        <f t="shared" si="6"/>
        <v>47.242827095308023</v>
      </c>
      <c r="S34" s="6">
        <f t="shared" si="6"/>
        <v>48.847708462509374</v>
      </c>
      <c r="T34" s="6">
        <f t="shared" si="6"/>
        <v>27.892358081849579</v>
      </c>
      <c r="U34" s="7">
        <f t="shared" si="6"/>
        <v>94.601833102859942</v>
      </c>
    </row>
    <row r="35" spans="1:25" x14ac:dyDescent="0.2">
      <c r="A35" s="7" t="s">
        <v>33</v>
      </c>
      <c r="B35" s="7">
        <f t="shared" ref="B35" si="7">MAX(B3:B30)</f>
        <v>38</v>
      </c>
      <c r="C35" s="7">
        <f t="shared" ref="C35:U35" si="8">MAX(C3:C30)</f>
        <v>210.3</v>
      </c>
      <c r="D35" s="6">
        <f t="shared" si="8"/>
        <v>1109</v>
      </c>
      <c r="E35" s="6">
        <f t="shared" si="8"/>
        <v>97.7</v>
      </c>
      <c r="F35" s="6">
        <f t="shared" si="8"/>
        <v>31.1</v>
      </c>
      <c r="G35" s="6">
        <f t="shared" si="8"/>
        <v>11.5</v>
      </c>
      <c r="H35" s="6">
        <f t="shared" si="8"/>
        <v>30.3</v>
      </c>
      <c r="I35" s="6">
        <f t="shared" si="8"/>
        <v>31</v>
      </c>
      <c r="J35" s="6">
        <f t="shared" si="8"/>
        <v>32</v>
      </c>
      <c r="K35" s="6">
        <f t="shared" si="8"/>
        <v>789</v>
      </c>
      <c r="L35" s="7">
        <f t="shared" si="8"/>
        <v>52.5</v>
      </c>
      <c r="M35" s="7">
        <f t="shared" si="8"/>
        <v>248.8</v>
      </c>
      <c r="N35" s="7">
        <f t="shared" si="8"/>
        <v>19.350000000000001</v>
      </c>
      <c r="O35" s="7">
        <f t="shared" si="8"/>
        <v>18560</v>
      </c>
      <c r="P35" s="7">
        <f t="shared" si="8"/>
        <v>4</v>
      </c>
      <c r="Q35" s="7">
        <f t="shared" si="8"/>
        <v>139</v>
      </c>
      <c r="R35" s="7">
        <f t="shared" si="8"/>
        <v>0.42</v>
      </c>
      <c r="S35" s="6">
        <f t="shared" si="8"/>
        <v>53.2</v>
      </c>
      <c r="T35" s="6">
        <f t="shared" si="8"/>
        <v>40.299999999999997</v>
      </c>
      <c r="U35" s="7">
        <f t="shared" si="8"/>
        <v>507.4</v>
      </c>
    </row>
    <row r="36" spans="1:25" x14ac:dyDescent="0.2">
      <c r="A36" s="7" t="s">
        <v>34</v>
      </c>
      <c r="B36" s="7">
        <f t="shared" ref="B36" si="9">MIN(B3:B30)</f>
        <v>8</v>
      </c>
      <c r="C36" s="7">
        <f t="shared" ref="C36:U36" si="10">MIN(C3:C30)</f>
        <v>64.099999999999994</v>
      </c>
      <c r="D36" s="6">
        <f t="shared" si="10"/>
        <v>0</v>
      </c>
      <c r="E36" s="6">
        <f t="shared" si="10"/>
        <v>9.1999999999999993</v>
      </c>
      <c r="F36" s="6">
        <f t="shared" si="10"/>
        <v>1.7</v>
      </c>
      <c r="G36" s="6">
        <f t="shared" si="10"/>
        <v>1.6</v>
      </c>
      <c r="H36" s="6">
        <f t="shared" si="10"/>
        <v>8.9</v>
      </c>
      <c r="I36" s="6">
        <f t="shared" si="10"/>
        <v>7.8</v>
      </c>
      <c r="J36" s="6">
        <f t="shared" si="10"/>
        <v>-8</v>
      </c>
      <c r="K36" s="6">
        <f t="shared" si="10"/>
        <v>249</v>
      </c>
      <c r="L36" s="7">
        <f t="shared" si="10"/>
        <v>4.5</v>
      </c>
      <c r="M36" s="7">
        <f t="shared" si="10"/>
        <v>0.1</v>
      </c>
      <c r="N36" s="7">
        <f t="shared" si="10"/>
        <v>0.28999999999999998</v>
      </c>
      <c r="O36" s="7">
        <f t="shared" si="10"/>
        <v>788</v>
      </c>
      <c r="P36" s="7">
        <f t="shared" si="10"/>
        <v>1.73</v>
      </c>
      <c r="Q36" s="7">
        <f t="shared" si="10"/>
        <v>31</v>
      </c>
      <c r="R36" s="7">
        <f t="shared" si="10"/>
        <v>7.0000000000000007E-2</v>
      </c>
      <c r="S36" s="6">
        <f t="shared" si="10"/>
        <v>7.7</v>
      </c>
      <c r="T36" s="6">
        <f t="shared" si="10"/>
        <v>14.8</v>
      </c>
      <c r="U36" s="7">
        <f t="shared" si="10"/>
        <v>9.64</v>
      </c>
    </row>
    <row r="41" spans="1:25" x14ac:dyDescent="0.2">
      <c r="B41" s="7" t="s">
        <v>35</v>
      </c>
      <c r="C41" s="7" t="s">
        <v>36</v>
      </c>
      <c r="D41" s="6" t="s">
        <v>132</v>
      </c>
      <c r="E41" s="6" t="s">
        <v>37</v>
      </c>
      <c r="F41" s="6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7" t="s">
        <v>44</v>
      </c>
      <c r="M41" s="7" t="s">
        <v>45</v>
      </c>
      <c r="N41" s="7" t="s">
        <v>46</v>
      </c>
      <c r="O41" s="7" t="s">
        <v>47</v>
      </c>
      <c r="P41" s="7" t="s">
        <v>48</v>
      </c>
      <c r="Q41" s="7" t="s">
        <v>49</v>
      </c>
      <c r="R41" s="7" t="s">
        <v>50</v>
      </c>
      <c r="S41" s="6" t="s">
        <v>51</v>
      </c>
      <c r="T41" s="6" t="s">
        <v>52</v>
      </c>
      <c r="U41" s="7" t="s">
        <v>53</v>
      </c>
      <c r="W41" s="7">
        <f>COLUMNS(B1:U1)</f>
        <v>20</v>
      </c>
    </row>
    <row r="42" spans="1:25" x14ac:dyDescent="0.2">
      <c r="B42" s="7" t="str">
        <f>B1</f>
        <v>X1</v>
      </c>
      <c r="C42" s="7" t="str">
        <f t="shared" ref="C42:U42" si="11">C1</f>
        <v>X5</v>
      </c>
      <c r="D42" s="6" t="str">
        <f t="shared" si="11"/>
        <v>X6</v>
      </c>
      <c r="E42" s="6" t="str">
        <f t="shared" si="11"/>
        <v>X8</v>
      </c>
      <c r="F42" s="6" t="str">
        <f t="shared" si="11"/>
        <v>X10</v>
      </c>
      <c r="G42" s="6" t="str">
        <f t="shared" si="11"/>
        <v>X11</v>
      </c>
      <c r="H42" s="6" t="str">
        <f t="shared" si="11"/>
        <v>X12</v>
      </c>
      <c r="I42" s="6" t="str">
        <f t="shared" si="11"/>
        <v>X13</v>
      </c>
      <c r="J42" s="6" t="str">
        <f t="shared" si="11"/>
        <v>X14</v>
      </c>
      <c r="K42" s="6" t="str">
        <f t="shared" si="11"/>
        <v>X15</v>
      </c>
      <c r="L42" s="7" t="str">
        <f t="shared" si="11"/>
        <v>X16</v>
      </c>
      <c r="M42" s="7" t="str">
        <f t="shared" si="11"/>
        <v>X17</v>
      </c>
      <c r="N42" s="7" t="str">
        <f t="shared" si="11"/>
        <v>X18</v>
      </c>
      <c r="O42" s="7" t="str">
        <f t="shared" si="11"/>
        <v>X19</v>
      </c>
      <c r="P42" s="7" t="str">
        <f t="shared" si="11"/>
        <v>X21</v>
      </c>
      <c r="Q42" s="7" t="str">
        <f t="shared" si="11"/>
        <v>X22</v>
      </c>
      <c r="R42" s="7" t="str">
        <f t="shared" si="11"/>
        <v>X24</v>
      </c>
      <c r="S42" s="6" t="str">
        <f t="shared" si="11"/>
        <v>X25</v>
      </c>
      <c r="T42" s="6" t="str">
        <f t="shared" si="11"/>
        <v>X26</v>
      </c>
      <c r="U42" s="7" t="str">
        <f t="shared" si="11"/>
        <v>X27</v>
      </c>
      <c r="V42" s="7" t="s">
        <v>32</v>
      </c>
      <c r="W42" s="7" t="s">
        <v>55</v>
      </c>
      <c r="X42" s="7" t="s">
        <v>57</v>
      </c>
      <c r="Y42" s="7" t="s">
        <v>59</v>
      </c>
    </row>
    <row r="43" spans="1:25" x14ac:dyDescent="0.2">
      <c r="A43" s="7" t="str">
        <f>A3</f>
        <v>Austria</v>
      </c>
      <c r="B43" s="7">
        <f>(B3-$B$31)/$B$33</f>
        <v>-0.53697523835633887</v>
      </c>
      <c r="C43" s="7">
        <f>(C3-$C$31)/$C$33</f>
        <v>-0.21118607944414325</v>
      </c>
      <c r="D43" s="6">
        <f>($D$31-D3)/$D$33</f>
        <v>-0.52336209867171601</v>
      </c>
      <c r="E43" s="6">
        <f>($E$31-E3)/$E$33</f>
        <v>-0.44029691754266204</v>
      </c>
      <c r="F43" s="6">
        <f>($F$31-F3)/$F$33</f>
        <v>0.78713648391608337</v>
      </c>
      <c r="G43" s="6">
        <f>($G$31-G3)/$G$33</f>
        <v>0.62326961631904609</v>
      </c>
      <c r="H43" s="6">
        <f>($H$31-H3)/$H$33</f>
        <v>-0.13534966762617795</v>
      </c>
      <c r="I43" s="6">
        <f>($I$31-I3)/$I$33</f>
        <v>-0.73439355543901785</v>
      </c>
      <c r="J43" s="6">
        <f>($J$31-J3)/$J$33</f>
        <v>6.6260078856053381E-2</v>
      </c>
      <c r="K43" s="6">
        <f>($K$31-K3)/$K$33</f>
        <v>-0.81127686093755647</v>
      </c>
      <c r="L43" s="7">
        <f>(L3-$L$31)/$L$33</f>
        <v>1.1682118768655665</v>
      </c>
      <c r="M43" s="7">
        <f>(M3-$M$31)/$M$33</f>
        <v>-0.35432373560978142</v>
      </c>
      <c r="N43" s="7">
        <f>(N3-$N$31)/$N$33</f>
        <v>2.5472445774921568</v>
      </c>
      <c r="O43" s="7">
        <f>(O3-$O$31)/$O$33</f>
        <v>3.4519901776072941E-2</v>
      </c>
      <c r="P43" s="7">
        <f>(P3-$P$31)/$P$33</f>
        <v>-0.38884812332425012</v>
      </c>
      <c r="Q43" s="7">
        <f>(Q3-$Q$31)/$Q$33</f>
        <v>0.51093542327770691</v>
      </c>
      <c r="R43" s="7">
        <f>(R3-$R$31)/$R$33</f>
        <v>-0.62703656983916056</v>
      </c>
      <c r="S43" s="6">
        <f>($S$31-S3)/$S$33</f>
        <v>1.1852717771482499</v>
      </c>
      <c r="T43" s="6">
        <f>($T$31-T3)/$T$33</f>
        <v>0.82467050970078581</v>
      </c>
      <c r="U43" s="7">
        <f>(U3-$U$31)/$U$33</f>
        <v>8.0464338117232845E-2</v>
      </c>
      <c r="V43" s="7">
        <f t="shared" ref="V43:V70" si="12">SUM(B43:U43)</f>
        <v>3.0649357366781498</v>
      </c>
      <c r="W43" s="7">
        <f>V43/$W$41</f>
        <v>0.15324678683390749</v>
      </c>
      <c r="X43" s="7">
        <f>W43-$W$72</f>
        <v>0.86258881426685952</v>
      </c>
      <c r="Y43" s="7">
        <f>X43/$X$73</f>
        <v>0.76083610070075169</v>
      </c>
    </row>
    <row r="44" spans="1:25" x14ac:dyDescent="0.2">
      <c r="A44" s="7" t="str">
        <f t="shared" ref="A44:A70" si="13">A4</f>
        <v>Belgia</v>
      </c>
      <c r="B44" s="7">
        <f t="shared" ref="B44:B70" si="14">(B4-$B$31)/$B$33</f>
        <v>-0.77190190513723711</v>
      </c>
      <c r="C44" s="7">
        <f t="shared" ref="C44:C70" si="15">(C4-$C$31)/$C$33</f>
        <v>-0.27859054832372443</v>
      </c>
      <c r="D44" s="6">
        <f t="shared" ref="D44:D70" si="16">($D$31-D4)/$D$33</f>
        <v>2.7936733167378099E-2</v>
      </c>
      <c r="E44" s="6">
        <f t="shared" ref="E44:E70" si="17">($E$31-E4)/$E$33</f>
        <v>-1.0033784692151044</v>
      </c>
      <c r="F44" s="6">
        <f t="shared" ref="F44:F70" si="18">($F$31-F4)/$F$33</f>
        <v>0.51229310354633462</v>
      </c>
      <c r="G44" s="6">
        <f t="shared" ref="G44:G70" si="19">($G$31-G4)/$G$33</f>
        <v>0.82955270446246543</v>
      </c>
      <c r="H44" s="6">
        <f t="shared" ref="H44:H70" si="20">($H$31-H4)/$H$33</f>
        <v>-0.25136366844861663</v>
      </c>
      <c r="I44" s="6">
        <f t="shared" ref="I44:I70" si="21">($I$31-I4)/$I$33</f>
        <v>0.53076351299571511</v>
      </c>
      <c r="J44" s="6">
        <f t="shared" ref="J44:J70" si="22">($J$31-J4)/$J$33</f>
        <v>-0.27199579331518053</v>
      </c>
      <c r="K44" s="6">
        <f t="shared" ref="K44:K70" si="23">($K$31-K4)/$K$33</f>
        <v>0.34109158532849115</v>
      </c>
      <c r="L44" s="7">
        <f t="shared" ref="L44:L70" si="24">(L4-$L$31)/$L$33</f>
        <v>-0.9536052321274191</v>
      </c>
      <c r="M44" s="7">
        <f t="shared" ref="M44:M70" si="25">(M4-$M$31)/$M$33</f>
        <v>-0.63499127479289208</v>
      </c>
      <c r="N44" s="7">
        <f t="shared" ref="N44:N70" si="26">(N4-$N$31)/$N$33</f>
        <v>-0.35403067617552675</v>
      </c>
      <c r="O44" s="7">
        <f t="shared" ref="O44:O70" si="27">(O4-$O$31)/$O$33</f>
        <v>0.53179333391052919</v>
      </c>
      <c r="P44" s="7">
        <f t="shared" ref="P44:P70" si="28">(P4-$P$31)/$P$33</f>
        <v>-0.85247473190316414</v>
      </c>
      <c r="Q44" s="7">
        <f t="shared" ref="Q44:Q70" si="29">(Q4-$Q$31)/$Q$33</f>
        <v>6.6006011619608132E-2</v>
      </c>
      <c r="R44" s="7">
        <f t="shared" ref="R44:R70" si="30">(R4-$R$31)/$R$33</f>
        <v>0.11780687069705437</v>
      </c>
      <c r="S44" s="6">
        <f t="shared" ref="S44:S70" si="31">($S$31-S4)/$S$33</f>
        <v>0.10579581671973803</v>
      </c>
      <c r="T44" s="6">
        <f t="shared" ref="T44:T70" si="32">($T$31-T4)/$T$33</f>
        <v>0.537114167588432</v>
      </c>
      <c r="U44" s="7">
        <f t="shared" ref="U44:U70" si="33">(U4-$U$31)/$U$33</f>
        <v>-0.46114589609996243</v>
      </c>
      <c r="V44" s="7">
        <f t="shared" si="12"/>
        <v>-2.2333243555030808</v>
      </c>
      <c r="W44" s="7">
        <f t="shared" ref="W44:W70" si="34">V44/$W$41</f>
        <v>-0.11166621777515404</v>
      </c>
      <c r="X44" s="7">
        <f t="shared" ref="X44:X70" si="35">W44-$W$72</f>
        <v>0.59767580965779799</v>
      </c>
      <c r="Y44" s="7">
        <f t="shared" ref="Y44:Y70" si="36">X44/$X$73</f>
        <v>0.5271727675830058</v>
      </c>
    </row>
    <row r="45" spans="1:25" x14ac:dyDescent="0.2">
      <c r="A45" s="7" t="str">
        <f t="shared" si="13"/>
        <v>Bułgaria</v>
      </c>
      <c r="B45" s="7">
        <f t="shared" si="14"/>
        <v>1.694828096062194</v>
      </c>
      <c r="C45" s="7">
        <f t="shared" si="15"/>
        <v>-0.43178252305004605</v>
      </c>
      <c r="D45" s="6">
        <f t="shared" si="16"/>
        <v>0.81603014304374266</v>
      </c>
      <c r="E45" s="6">
        <f t="shared" si="17"/>
        <v>0.80086171396067907</v>
      </c>
      <c r="F45" s="6">
        <f t="shared" si="18"/>
        <v>-2.4193696203976525</v>
      </c>
      <c r="G45" s="6">
        <f t="shared" si="19"/>
        <v>-0.53191567728410261</v>
      </c>
      <c r="H45" s="6">
        <f t="shared" si="20"/>
        <v>0.98611900699072641</v>
      </c>
      <c r="I45" s="6">
        <f t="shared" si="21"/>
        <v>-0.43075585901468194</v>
      </c>
      <c r="J45" s="6">
        <f t="shared" si="22"/>
        <v>0.96827573797934374</v>
      </c>
      <c r="K45" s="6">
        <f t="shared" si="23"/>
        <v>0.2084448577007447</v>
      </c>
      <c r="L45" s="7">
        <f t="shared" si="24"/>
        <v>-0.10487838853022487</v>
      </c>
      <c r="M45" s="7">
        <f t="shared" si="25"/>
        <v>-0.16425141477058622</v>
      </c>
      <c r="N45" s="7">
        <f t="shared" si="26"/>
        <v>-1.1708356953265679</v>
      </c>
      <c r="O45" s="7">
        <f t="shared" si="27"/>
        <v>-0.86742580785023182</v>
      </c>
      <c r="P45" s="7">
        <f t="shared" si="28"/>
        <v>0.11964557640746178</v>
      </c>
      <c r="Q45" s="7">
        <f t="shared" si="29"/>
        <v>-1.9532890105209941</v>
      </c>
      <c r="R45" s="7">
        <f t="shared" si="30"/>
        <v>1.1400664906166695E-2</v>
      </c>
      <c r="S45" s="6">
        <f t="shared" si="31"/>
        <v>5.5587632513760615E-2</v>
      </c>
      <c r="T45" s="6">
        <f t="shared" si="32"/>
        <v>-2.1802932653733116</v>
      </c>
      <c r="U45" s="7">
        <f t="shared" si="33"/>
        <v>-0.82535705627542932</v>
      </c>
      <c r="V45" s="7">
        <f t="shared" si="12"/>
        <v>-5.4189608888290088</v>
      </c>
      <c r="W45" s="7">
        <f t="shared" si="34"/>
        <v>-0.27094804444145043</v>
      </c>
      <c r="X45" s="7">
        <f t="shared" si="35"/>
        <v>0.43839398299150162</v>
      </c>
      <c r="Y45" s="7">
        <f t="shared" si="36"/>
        <v>0.38668014594348366</v>
      </c>
    </row>
    <row r="46" spans="1:25" x14ac:dyDescent="0.2">
      <c r="A46" s="7" t="str">
        <f t="shared" si="13"/>
        <v>Chorwacja</v>
      </c>
      <c r="B46" s="7">
        <f t="shared" si="14"/>
        <v>2.0472180962335411</v>
      </c>
      <c r="C46" s="7">
        <f t="shared" si="15"/>
        <v>-0.84846469430564109</v>
      </c>
      <c r="D46" s="6">
        <f t="shared" si="16"/>
        <v>-1.1738140781254875</v>
      </c>
      <c r="E46" s="6">
        <f t="shared" si="17"/>
        <v>0.4320829512456289</v>
      </c>
      <c r="F46" s="6">
        <f t="shared" si="18"/>
        <v>0.57773200363437005</v>
      </c>
      <c r="G46" s="6">
        <f t="shared" si="19"/>
        <v>-0.40814582439805069</v>
      </c>
      <c r="H46" s="6">
        <f t="shared" si="20"/>
        <v>1.5275176774954387</v>
      </c>
      <c r="I46" s="6">
        <f t="shared" si="21"/>
        <v>1.2055139494942391</v>
      </c>
      <c r="J46" s="6">
        <f t="shared" si="22"/>
        <v>-0.38474775070559181</v>
      </c>
      <c r="K46" s="6">
        <f t="shared" si="23"/>
        <v>0.66441798392112328</v>
      </c>
      <c r="L46" s="7">
        <f t="shared" si="24"/>
        <v>0.72687391819502545</v>
      </c>
      <c r="M46" s="7">
        <f t="shared" si="25"/>
        <v>-0.24418837213286454</v>
      </c>
      <c r="N46" s="7">
        <f t="shared" si="26"/>
        <v>-0.55014475255585094</v>
      </c>
      <c r="O46" s="7">
        <f t="shared" si="27"/>
        <v>-0.34451702782036431</v>
      </c>
      <c r="P46" s="7">
        <f t="shared" si="28"/>
        <v>0.79265194369943393</v>
      </c>
      <c r="Q46" s="7">
        <f t="shared" si="29"/>
        <v>0.10023135097792342</v>
      </c>
      <c r="R46" s="7">
        <f t="shared" si="30"/>
        <v>1.1400664906166695E-2</v>
      </c>
      <c r="S46" s="6">
        <f t="shared" si="31"/>
        <v>-1.7100668453964412</v>
      </c>
      <c r="T46" s="6">
        <f t="shared" si="32"/>
        <v>-0.62748901796660106</v>
      </c>
      <c r="U46" s="7">
        <f t="shared" si="33"/>
        <v>-0.70878052190515062</v>
      </c>
      <c r="V46" s="7">
        <f t="shared" si="12"/>
        <v>1.0852816544908463</v>
      </c>
      <c r="W46" s="7">
        <f t="shared" si="34"/>
        <v>5.426408272454232E-2</v>
      </c>
      <c r="X46" s="7">
        <f t="shared" si="35"/>
        <v>0.76360611015749436</v>
      </c>
      <c r="Y46" s="7">
        <f t="shared" si="36"/>
        <v>0.67352959569419923</v>
      </c>
    </row>
    <row r="47" spans="1:25" x14ac:dyDescent="0.2">
      <c r="A47" s="7" t="str">
        <f t="shared" si="13"/>
        <v>Cypr</v>
      </c>
      <c r="B47" s="7">
        <f t="shared" si="14"/>
        <v>1.1075114291099484</v>
      </c>
      <c r="C47" s="7">
        <f t="shared" si="15"/>
        <v>1.1215841006748548</v>
      </c>
      <c r="D47" s="6">
        <f t="shared" si="16"/>
        <v>0.23870590092501046</v>
      </c>
      <c r="E47" s="6">
        <f t="shared" si="17"/>
        <v>-1.5268063904880791</v>
      </c>
      <c r="F47" s="6">
        <f t="shared" si="18"/>
        <v>-1.594839479288406</v>
      </c>
      <c r="G47" s="6">
        <f t="shared" si="19"/>
        <v>1.2833754983779881</v>
      </c>
      <c r="H47" s="6">
        <f t="shared" si="20"/>
        <v>-0.46405600328975322</v>
      </c>
      <c r="I47" s="6">
        <f t="shared" si="21"/>
        <v>0.3789446647835471</v>
      </c>
      <c r="J47" s="6">
        <f t="shared" si="22"/>
        <v>-3.3162986428562857</v>
      </c>
      <c r="K47" s="6">
        <f t="shared" si="23"/>
        <v>-1.2175074642975301</v>
      </c>
      <c r="L47" s="7">
        <f t="shared" si="24"/>
        <v>-0.87721981620367151</v>
      </c>
      <c r="M47" s="7">
        <f t="shared" si="25"/>
        <v>3.5856800739354036</v>
      </c>
      <c r="N47" s="7">
        <f t="shared" si="26"/>
        <v>-0.63101653663021151</v>
      </c>
      <c r="O47" s="7">
        <f t="shared" si="27"/>
        <v>-1.6750794014749486E-2</v>
      </c>
      <c r="P47" s="7">
        <f t="shared" si="28"/>
        <v>0.59822788203730826</v>
      </c>
      <c r="Q47" s="7">
        <f t="shared" si="29"/>
        <v>-1.5083595988628953</v>
      </c>
      <c r="R47" s="7">
        <f t="shared" si="30"/>
        <v>-1.3718800103753757</v>
      </c>
      <c r="S47" s="6">
        <f t="shared" si="31"/>
        <v>-0.96531211300777786</v>
      </c>
      <c r="T47" s="6">
        <f t="shared" si="32"/>
        <v>-0.35431049295986466</v>
      </c>
      <c r="U47" s="7">
        <f t="shared" si="33"/>
        <v>-7.8476265425809991E-3</v>
      </c>
      <c r="V47" s="7">
        <f t="shared" si="12"/>
        <v>-5.5381754189731218</v>
      </c>
      <c r="W47" s="7">
        <f t="shared" si="34"/>
        <v>-0.27690877094865607</v>
      </c>
      <c r="X47" s="7">
        <f t="shared" si="35"/>
        <v>0.43243325648429598</v>
      </c>
      <c r="Y47" s="7">
        <f t="shared" si="36"/>
        <v>0.38142255873845998</v>
      </c>
    </row>
    <row r="48" spans="1:25" x14ac:dyDescent="0.2">
      <c r="A48" s="7" t="str">
        <f t="shared" si="13"/>
        <v>Czechy</v>
      </c>
      <c r="B48" s="7">
        <f t="shared" si="14"/>
        <v>-0.65443857174678799</v>
      </c>
      <c r="C48" s="7">
        <f t="shared" si="15"/>
        <v>0.69571041093568053</v>
      </c>
      <c r="D48" s="6">
        <f t="shared" si="16"/>
        <v>0.88530905209799049</v>
      </c>
      <c r="E48" s="6">
        <f t="shared" si="17"/>
        <v>0.96740696163844364</v>
      </c>
      <c r="F48" s="6">
        <f t="shared" si="18"/>
        <v>-0.56090485789744637</v>
      </c>
      <c r="G48" s="6">
        <f t="shared" si="19"/>
        <v>0.74703946920509778</v>
      </c>
      <c r="H48" s="6">
        <f t="shared" si="20"/>
        <v>0.59940567091593189</v>
      </c>
      <c r="I48" s="6">
        <f t="shared" si="21"/>
        <v>0.17651953383398999</v>
      </c>
      <c r="J48" s="6">
        <f t="shared" si="22"/>
        <v>0.7427718231985212</v>
      </c>
      <c r="K48" s="6">
        <f t="shared" si="23"/>
        <v>1.3027803606296533</v>
      </c>
      <c r="L48" s="7">
        <f t="shared" si="24"/>
        <v>-0.3594964416093831</v>
      </c>
      <c r="M48" s="7">
        <f t="shared" si="25"/>
        <v>-0.69183533336162317</v>
      </c>
      <c r="N48" s="7">
        <f t="shared" si="26"/>
        <v>1.3523639677934798</v>
      </c>
      <c r="O48" s="7">
        <f t="shared" si="27"/>
        <v>0.62256339227489343</v>
      </c>
      <c r="P48" s="7">
        <f t="shared" si="28"/>
        <v>-0.83751903485223178</v>
      </c>
      <c r="Q48" s="7">
        <f t="shared" si="29"/>
        <v>-0.13934602453028361</v>
      </c>
      <c r="R48" s="7">
        <f t="shared" si="30"/>
        <v>1.7138999575603724</v>
      </c>
      <c r="S48" s="6">
        <f t="shared" si="31"/>
        <v>0.71666205789246185</v>
      </c>
      <c r="T48" s="6">
        <f t="shared" si="32"/>
        <v>1.457294462347964</v>
      </c>
      <c r="U48" s="7">
        <f t="shared" si="33"/>
        <v>-0.24826700724988829</v>
      </c>
      <c r="V48" s="7">
        <f t="shared" si="12"/>
        <v>8.4879198490768371</v>
      </c>
      <c r="W48" s="7">
        <f t="shared" si="34"/>
        <v>0.42439599245384185</v>
      </c>
      <c r="X48" s="7">
        <f t="shared" si="35"/>
        <v>1.1337380198867939</v>
      </c>
      <c r="Y48" s="7">
        <f t="shared" si="36"/>
        <v>1</v>
      </c>
    </row>
    <row r="49" spans="1:25" x14ac:dyDescent="0.2">
      <c r="A49" s="7" t="str">
        <f t="shared" si="13"/>
        <v>Dania</v>
      </c>
      <c r="B49" s="7">
        <f t="shared" si="14"/>
        <v>-1.3592185720894825</v>
      </c>
      <c r="C49" s="7">
        <f t="shared" si="15"/>
        <v>-0.345995017203306</v>
      </c>
      <c r="D49" s="6">
        <f t="shared" si="16"/>
        <v>2.7936733167378099E-2</v>
      </c>
      <c r="E49" s="6">
        <f t="shared" si="17"/>
        <v>1.6772069457889169</v>
      </c>
      <c r="F49" s="6">
        <f t="shared" si="18"/>
        <v>0.7478731438632622</v>
      </c>
      <c r="G49" s="6">
        <f t="shared" si="19"/>
        <v>4.420351888788092E-3</v>
      </c>
      <c r="H49" s="6">
        <f t="shared" si="20"/>
        <v>7.7342667214959318E-2</v>
      </c>
      <c r="I49" s="6">
        <f t="shared" si="21"/>
        <v>-0.95368744730103772</v>
      </c>
      <c r="J49" s="6">
        <f t="shared" si="22"/>
        <v>-0.49749970809600319</v>
      </c>
      <c r="K49" s="6">
        <f t="shared" si="23"/>
        <v>-2.6683310477260074</v>
      </c>
      <c r="L49" s="7">
        <f t="shared" si="24"/>
        <v>0.87964475004252052</v>
      </c>
      <c r="M49" s="7">
        <f t="shared" si="25"/>
        <v>-0.754008522421173</v>
      </c>
      <c r="N49" s="7">
        <f t="shared" si="26"/>
        <v>-0.10130635094315019</v>
      </c>
      <c r="O49" s="7">
        <f t="shared" si="27"/>
        <v>1.6019383159526444</v>
      </c>
      <c r="P49" s="7">
        <f t="shared" si="28"/>
        <v>2.0190191018759158</v>
      </c>
      <c r="Q49" s="7">
        <f t="shared" si="29"/>
        <v>1.4692449253105351</v>
      </c>
      <c r="R49" s="7">
        <f t="shared" si="30"/>
        <v>-1.3718800103753757</v>
      </c>
      <c r="S49" s="6">
        <f t="shared" si="31"/>
        <v>0.99280707102533705</v>
      </c>
      <c r="T49" s="6">
        <f t="shared" si="32"/>
        <v>1.0115821320738159</v>
      </c>
      <c r="U49" s="7">
        <f t="shared" si="33"/>
        <v>-0.57192980764438872</v>
      </c>
      <c r="V49" s="7">
        <f t="shared" si="12"/>
        <v>1.8851596544041493</v>
      </c>
      <c r="W49" s="7">
        <f t="shared" si="34"/>
        <v>9.4257982720207467E-2</v>
      </c>
      <c r="X49" s="7">
        <f t="shared" si="35"/>
        <v>0.80360001015315952</v>
      </c>
      <c r="Y49" s="7">
        <f t="shared" si="36"/>
        <v>0.70880573470880037</v>
      </c>
    </row>
    <row r="50" spans="1:25" x14ac:dyDescent="0.2">
      <c r="A50" s="7" t="str">
        <f t="shared" si="13"/>
        <v>Estonia</v>
      </c>
      <c r="B50" s="7">
        <f t="shared" si="14"/>
        <v>-0.18458523818499162</v>
      </c>
      <c r="C50" s="7">
        <f t="shared" si="15"/>
        <v>-1.0935718538677557</v>
      </c>
      <c r="D50" s="6">
        <f t="shared" si="16"/>
        <v>8.8601597974140106E-2</v>
      </c>
      <c r="E50" s="6">
        <f t="shared" si="17"/>
        <v>1.8040985630672137</v>
      </c>
      <c r="F50" s="6">
        <f t="shared" si="18"/>
        <v>-3.0606708412604</v>
      </c>
      <c r="G50" s="6">
        <f t="shared" si="19"/>
        <v>-2.0171539119167221</v>
      </c>
      <c r="H50" s="6">
        <f t="shared" si="20"/>
        <v>1.218147008635603</v>
      </c>
      <c r="I50" s="6">
        <f t="shared" si="21"/>
        <v>-2.0332881456986764</v>
      </c>
      <c r="J50" s="6">
        <f t="shared" si="22"/>
        <v>1.0810276953697551</v>
      </c>
      <c r="K50" s="6">
        <f t="shared" si="23"/>
        <v>0.9131305982231479</v>
      </c>
      <c r="L50" s="7">
        <f t="shared" si="24"/>
        <v>0.59956489165544635</v>
      </c>
      <c r="M50" s="7">
        <f t="shared" si="25"/>
        <v>-0.61900388332043632</v>
      </c>
      <c r="N50" s="7">
        <f t="shared" si="26"/>
        <v>1.8618562074619514</v>
      </c>
      <c r="O50" s="7">
        <f t="shared" si="27"/>
        <v>-0.52501080381866772</v>
      </c>
      <c r="P50" s="7">
        <f t="shared" si="28"/>
        <v>7.4778485254663934E-2</v>
      </c>
      <c r="Q50" s="7">
        <f t="shared" si="29"/>
        <v>-1.0292048478464813</v>
      </c>
      <c r="R50" s="7">
        <f t="shared" si="30"/>
        <v>-0.4142241582573849</v>
      </c>
      <c r="S50" s="6">
        <f t="shared" si="31"/>
        <v>0.79197433420142782</v>
      </c>
      <c r="T50" s="6">
        <f t="shared" si="32"/>
        <v>-0.1530210534812172</v>
      </c>
      <c r="U50" s="7">
        <f t="shared" si="33"/>
        <v>-0.87024988317578511</v>
      </c>
      <c r="V50" s="7">
        <f t="shared" si="12"/>
        <v>-3.5668052389851694</v>
      </c>
      <c r="W50" s="7">
        <f t="shared" si="34"/>
        <v>-0.17834026194925848</v>
      </c>
      <c r="X50" s="7">
        <f t="shared" si="35"/>
        <v>0.5310017654836936</v>
      </c>
      <c r="Y50" s="7">
        <f t="shared" si="36"/>
        <v>0.46836372792430059</v>
      </c>
    </row>
    <row r="51" spans="1:25" x14ac:dyDescent="0.2">
      <c r="A51" s="7" t="str">
        <f t="shared" si="13"/>
        <v>Finlandia</v>
      </c>
      <c r="B51" s="7">
        <f t="shared" si="14"/>
        <v>-0.65443857174678799</v>
      </c>
      <c r="C51" s="7">
        <f t="shared" si="15"/>
        <v>-0.42565484406099352</v>
      </c>
      <c r="D51" s="6">
        <f t="shared" si="16"/>
        <v>2.7936733167378099E-2</v>
      </c>
      <c r="E51" s="6">
        <f t="shared" si="17"/>
        <v>0.22984943620834322</v>
      </c>
      <c r="F51" s="6">
        <f t="shared" si="18"/>
        <v>-2.4305877175555931E-2</v>
      </c>
      <c r="G51" s="6">
        <f t="shared" si="19"/>
        <v>-0.49065905965541851</v>
      </c>
      <c r="H51" s="6">
        <f t="shared" si="20"/>
        <v>0.73475533854210984</v>
      </c>
      <c r="I51" s="6">
        <f t="shared" si="21"/>
        <v>-2.4887446903351802</v>
      </c>
      <c r="J51" s="6">
        <f t="shared" si="22"/>
        <v>-0.15924383592476923</v>
      </c>
      <c r="K51" s="6">
        <f t="shared" si="23"/>
        <v>-0.12317196136862153</v>
      </c>
      <c r="L51" s="7">
        <f t="shared" si="24"/>
        <v>1.6519861777159675</v>
      </c>
      <c r="M51" s="7">
        <f t="shared" si="25"/>
        <v>0.37399076480208782</v>
      </c>
      <c r="N51" s="7">
        <f t="shared" si="26"/>
        <v>0.51331920802198949</v>
      </c>
      <c r="O51" s="7">
        <f t="shared" si="27"/>
        <v>-0.76331490517294953</v>
      </c>
      <c r="P51" s="7">
        <f t="shared" si="28"/>
        <v>0.3738924262733177</v>
      </c>
      <c r="Q51" s="7">
        <f t="shared" si="29"/>
        <v>1.4007942465939045</v>
      </c>
      <c r="R51" s="7">
        <f t="shared" si="30"/>
        <v>0.75624410544238185</v>
      </c>
      <c r="S51" s="6">
        <f t="shared" si="31"/>
        <v>0.33173264564663585</v>
      </c>
      <c r="T51" s="6">
        <f t="shared" si="32"/>
        <v>1.0978490347075216</v>
      </c>
      <c r="U51" s="7">
        <f t="shared" si="33"/>
        <v>-9.6210658071264055E-2</v>
      </c>
      <c r="V51" s="7">
        <f t="shared" si="12"/>
        <v>2.2666057136100966</v>
      </c>
      <c r="W51" s="7">
        <f t="shared" si="34"/>
        <v>0.11333028568050482</v>
      </c>
      <c r="X51" s="7">
        <f t="shared" si="35"/>
        <v>0.8226723131134569</v>
      </c>
      <c r="Y51" s="7">
        <f t="shared" si="36"/>
        <v>0.72562823040511815</v>
      </c>
    </row>
    <row r="52" spans="1:25" x14ac:dyDescent="0.2">
      <c r="A52" s="7" t="str">
        <f t="shared" si="13"/>
        <v>Francja</v>
      </c>
      <c r="B52" s="7">
        <f t="shared" si="14"/>
        <v>-0.77190190513723711</v>
      </c>
      <c r="C52" s="7">
        <f t="shared" si="15"/>
        <v>-4.2674907245189471E-2</v>
      </c>
      <c r="D52" s="6">
        <f t="shared" si="16"/>
        <v>-3.348402056772712</v>
      </c>
      <c r="E52" s="6">
        <f t="shared" si="17"/>
        <v>0.34881032740674656</v>
      </c>
      <c r="F52" s="6">
        <f t="shared" si="18"/>
        <v>0.69552202379283379</v>
      </c>
      <c r="G52" s="6">
        <f t="shared" si="19"/>
        <v>0.45824314580431058</v>
      </c>
      <c r="H52" s="6">
        <f t="shared" si="20"/>
        <v>-1.9335666803739316E-2</v>
      </c>
      <c r="I52" s="6">
        <f t="shared" si="21"/>
        <v>0.7500574048577352</v>
      </c>
      <c r="J52" s="6">
        <f t="shared" si="22"/>
        <v>0.1790120362464647</v>
      </c>
      <c r="K52" s="6">
        <f t="shared" si="23"/>
        <v>-0.4299175190077853</v>
      </c>
      <c r="L52" s="7">
        <f t="shared" si="24"/>
        <v>-0.38495824691729902</v>
      </c>
      <c r="M52" s="7">
        <f t="shared" si="25"/>
        <v>1.6618639667499051</v>
      </c>
      <c r="N52" s="7">
        <f t="shared" si="26"/>
        <v>-0.58249346618559517</v>
      </c>
      <c r="O52" s="7">
        <f t="shared" si="27"/>
        <v>-0.54619920360977292</v>
      </c>
      <c r="P52" s="7">
        <f t="shared" si="28"/>
        <v>-0.92725321715782805</v>
      </c>
      <c r="Q52" s="7">
        <f t="shared" si="29"/>
        <v>0.81896347750254461</v>
      </c>
      <c r="R52" s="7">
        <f t="shared" si="30"/>
        <v>0.96905651702415718</v>
      </c>
      <c r="S52" s="6">
        <f t="shared" si="31"/>
        <v>2.2115509709775862E-2</v>
      </c>
      <c r="T52" s="6">
        <f t="shared" si="32"/>
        <v>0.92531522944010958</v>
      </c>
      <c r="U52" s="7">
        <f t="shared" si="33"/>
        <v>2.0970211593670847</v>
      </c>
      <c r="V52" s="7">
        <f t="shared" si="12"/>
        <v>1.8728446090645088</v>
      </c>
      <c r="W52" s="7">
        <f t="shared" si="34"/>
        <v>9.3642230453225436E-2</v>
      </c>
      <c r="X52" s="7">
        <f t="shared" si="35"/>
        <v>0.80298425788617744</v>
      </c>
      <c r="Y52" s="7">
        <f t="shared" si="36"/>
        <v>0.70826261781920052</v>
      </c>
    </row>
    <row r="53" spans="1:25" x14ac:dyDescent="0.2">
      <c r="A53" s="7" t="str">
        <f t="shared" si="13"/>
        <v>Grecja</v>
      </c>
      <c r="B53" s="7">
        <f t="shared" si="14"/>
        <v>0.87258476232905025</v>
      </c>
      <c r="C53" s="7">
        <f t="shared" si="15"/>
        <v>-0.84233701531658811</v>
      </c>
      <c r="D53" s="6">
        <f t="shared" si="16"/>
        <v>-0.14617692715414432</v>
      </c>
      <c r="E53" s="6">
        <f t="shared" si="17"/>
        <v>-0.45615836970244933</v>
      </c>
      <c r="F53" s="6">
        <f t="shared" si="18"/>
        <v>-0.4692903977741969</v>
      </c>
      <c r="G53" s="6">
        <f t="shared" si="19"/>
        <v>-0.28437597151199911</v>
      </c>
      <c r="H53" s="6">
        <f t="shared" si="20"/>
        <v>-0.56073433730845179</v>
      </c>
      <c r="I53" s="6">
        <f t="shared" si="21"/>
        <v>0.59823855664556758</v>
      </c>
      <c r="J53" s="6">
        <f t="shared" si="22"/>
        <v>0.291763993636876</v>
      </c>
      <c r="K53" s="6">
        <f t="shared" si="23"/>
        <v>-0.17291448422902647</v>
      </c>
      <c r="L53" s="7">
        <f t="shared" si="24"/>
        <v>-0.33403463630146724</v>
      </c>
      <c r="M53" s="7">
        <f t="shared" si="25"/>
        <v>-0.62966214430207346</v>
      </c>
      <c r="N53" s="7">
        <f t="shared" si="26"/>
        <v>-6.282004655776636E-3</v>
      </c>
      <c r="O53" s="7">
        <f t="shared" si="27"/>
        <v>0.44573180883307728</v>
      </c>
      <c r="P53" s="7">
        <f t="shared" si="28"/>
        <v>1.5853038873988672</v>
      </c>
      <c r="Q53" s="7">
        <f t="shared" si="29"/>
        <v>-0.78962747233827413</v>
      </c>
      <c r="R53" s="7">
        <f t="shared" si="30"/>
        <v>0.33061928227883031</v>
      </c>
      <c r="S53" s="6">
        <f t="shared" si="31"/>
        <v>-2.3376691479711575</v>
      </c>
      <c r="T53" s="6">
        <f t="shared" si="32"/>
        <v>-1.590802764042986</v>
      </c>
      <c r="U53" s="7">
        <f t="shared" si="33"/>
        <v>-9.6210658071264055E-2</v>
      </c>
      <c r="V53" s="7">
        <f t="shared" si="12"/>
        <v>-4.5920340395575874</v>
      </c>
      <c r="W53" s="7">
        <f t="shared" si="34"/>
        <v>-0.22960170197787938</v>
      </c>
      <c r="X53" s="7">
        <f t="shared" si="35"/>
        <v>0.47974032545507267</v>
      </c>
      <c r="Y53" s="7">
        <f t="shared" si="36"/>
        <v>0.42314919058900019</v>
      </c>
    </row>
    <row r="54" spans="1:25" x14ac:dyDescent="0.2">
      <c r="A54" s="7" t="str">
        <f t="shared" si="13"/>
        <v>Hiszpania</v>
      </c>
      <c r="B54" s="7">
        <f t="shared" si="14"/>
        <v>0.87258476232905025</v>
      </c>
      <c r="C54" s="7">
        <f t="shared" si="15"/>
        <v>2.2919707875839523</v>
      </c>
      <c r="D54" s="6">
        <f t="shared" si="16"/>
        <v>0.68901880977762153</v>
      </c>
      <c r="E54" s="6">
        <f t="shared" si="17"/>
        <v>-0.72183769337888348</v>
      </c>
      <c r="F54" s="6">
        <f t="shared" si="18"/>
        <v>0.28980084324701416</v>
      </c>
      <c r="G54" s="6">
        <f t="shared" si="19"/>
        <v>0.62326961631904609</v>
      </c>
      <c r="H54" s="6">
        <f t="shared" si="20"/>
        <v>0.17402100123365763</v>
      </c>
      <c r="I54" s="6">
        <f t="shared" si="21"/>
        <v>1.3235952758814806</v>
      </c>
      <c r="J54" s="6">
        <f t="shared" si="22"/>
        <v>0.1790120362464647</v>
      </c>
      <c r="K54" s="6">
        <f t="shared" si="23"/>
        <v>0.15870233484033974</v>
      </c>
      <c r="L54" s="7">
        <f t="shared" si="24"/>
        <v>-0.26613648881369162</v>
      </c>
      <c r="M54" s="7">
        <f t="shared" si="25"/>
        <v>1.4469223702868901</v>
      </c>
      <c r="N54" s="7">
        <f t="shared" si="26"/>
        <v>0.10289490384461006</v>
      </c>
      <c r="O54" s="7">
        <f t="shared" si="27"/>
        <v>-0.9262824739366351</v>
      </c>
      <c r="P54" s="7">
        <f t="shared" si="28"/>
        <v>-1.1665443699727509</v>
      </c>
      <c r="Q54" s="7">
        <f t="shared" si="29"/>
        <v>0.78473813814422921</v>
      </c>
      <c r="R54" s="7">
        <f t="shared" si="30"/>
        <v>0.33061928227883031</v>
      </c>
      <c r="S54" s="6">
        <f t="shared" si="31"/>
        <v>-2.4046133935791274</v>
      </c>
      <c r="T54" s="6">
        <f t="shared" si="32"/>
        <v>-0.61311120086098314</v>
      </c>
      <c r="U54" s="7">
        <f t="shared" si="33"/>
        <v>0.76761422083396857</v>
      </c>
      <c r="V54" s="7">
        <f t="shared" si="12"/>
        <v>3.9362387623050821</v>
      </c>
      <c r="W54" s="7">
        <f t="shared" si="34"/>
        <v>0.1968119381152541</v>
      </c>
      <c r="X54" s="7">
        <f t="shared" si="35"/>
        <v>0.90615396554820615</v>
      </c>
      <c r="Y54" s="7">
        <f t="shared" si="36"/>
        <v>0.79926221900778061</v>
      </c>
    </row>
    <row r="55" spans="1:25" x14ac:dyDescent="0.2">
      <c r="A55" s="7" t="str">
        <f t="shared" si="13"/>
        <v>Holandia</v>
      </c>
      <c r="B55" s="7">
        <f t="shared" si="14"/>
        <v>-0.77190190513723711</v>
      </c>
      <c r="C55" s="7">
        <f t="shared" si="15"/>
        <v>-6.718562320140041E-2</v>
      </c>
      <c r="D55" s="6">
        <f t="shared" si="16"/>
        <v>0.91225085006353135</v>
      </c>
      <c r="E55" s="6">
        <f t="shared" si="17"/>
        <v>0.87223824867972088</v>
      </c>
      <c r="F55" s="6">
        <f t="shared" si="18"/>
        <v>0.78713648391608337</v>
      </c>
      <c r="G55" s="6">
        <f t="shared" si="19"/>
        <v>1.4484019688927237</v>
      </c>
      <c r="H55" s="6">
        <f t="shared" si="20"/>
        <v>-1.5855246779066576</v>
      </c>
      <c r="I55" s="6">
        <f t="shared" si="21"/>
        <v>1.0030888185446818</v>
      </c>
      <c r="J55" s="6">
        <f t="shared" si="22"/>
        <v>0.1790120362464647</v>
      </c>
      <c r="K55" s="6">
        <f t="shared" si="23"/>
        <v>-0.49624088282165857</v>
      </c>
      <c r="L55" s="7">
        <f t="shared" si="24"/>
        <v>-1.1657869430267176</v>
      </c>
      <c r="M55" s="7">
        <f t="shared" si="25"/>
        <v>-0.82683997246235996</v>
      </c>
      <c r="N55" s="7">
        <f t="shared" si="26"/>
        <v>-0.82510881840867678</v>
      </c>
      <c r="O55" s="7">
        <f t="shared" si="27"/>
        <v>-0.26525671749067453</v>
      </c>
      <c r="P55" s="7">
        <f t="shared" si="28"/>
        <v>1.0618544906162222</v>
      </c>
      <c r="Q55" s="7">
        <f t="shared" si="29"/>
        <v>0.33980872648613047</v>
      </c>
      <c r="R55" s="7">
        <f t="shared" si="30"/>
        <v>0.43702548806971797</v>
      </c>
      <c r="S55" s="6">
        <f t="shared" si="31"/>
        <v>0.98443904032434093</v>
      </c>
      <c r="T55" s="6">
        <f t="shared" si="32"/>
        <v>1.2128715715524634</v>
      </c>
      <c r="U55" s="7">
        <f t="shared" si="33"/>
        <v>-0.1193811493746734</v>
      </c>
      <c r="V55" s="7">
        <f t="shared" si="12"/>
        <v>3.1149010335620253</v>
      </c>
      <c r="W55" s="7">
        <f t="shared" si="34"/>
        <v>0.15574505167810127</v>
      </c>
      <c r="X55" s="7">
        <f t="shared" si="35"/>
        <v>0.86508707911105331</v>
      </c>
      <c r="Y55" s="7">
        <f t="shared" si="36"/>
        <v>0.76303966519305233</v>
      </c>
    </row>
    <row r="56" spans="1:25" x14ac:dyDescent="0.2">
      <c r="A56" s="7" t="str">
        <f t="shared" si="13"/>
        <v>Irlandia</v>
      </c>
      <c r="B56" s="7">
        <f t="shared" si="14"/>
        <v>-0.77190190513723711</v>
      </c>
      <c r="C56" s="7">
        <f t="shared" si="15"/>
        <v>2.098948899428787</v>
      </c>
      <c r="D56" s="6">
        <f t="shared" si="16"/>
        <v>0.66592584009287226</v>
      </c>
      <c r="E56" s="6">
        <f t="shared" si="17"/>
        <v>-1.2135427103322836</v>
      </c>
      <c r="F56" s="6">
        <f t="shared" si="18"/>
        <v>0.45994198347590626</v>
      </c>
      <c r="G56" s="6">
        <f t="shared" si="19"/>
        <v>-3.6836265739896006E-2</v>
      </c>
      <c r="H56" s="6">
        <f t="shared" si="20"/>
        <v>1.4888463438879593</v>
      </c>
      <c r="I56" s="6">
        <f t="shared" si="21"/>
        <v>-0.76813107726394392</v>
      </c>
      <c r="J56" s="6">
        <f t="shared" si="22"/>
        <v>-0.15924383592476923</v>
      </c>
      <c r="K56" s="6">
        <f t="shared" si="23"/>
        <v>-0.786405599507354</v>
      </c>
      <c r="L56" s="7">
        <f t="shared" si="24"/>
        <v>-0.89419435307561557</v>
      </c>
      <c r="M56" s="7">
        <f t="shared" si="25"/>
        <v>-0.57992359305443353</v>
      </c>
      <c r="N56" s="7">
        <f t="shared" si="26"/>
        <v>-1.1303998032893876</v>
      </c>
      <c r="O56" s="7">
        <f t="shared" si="27"/>
        <v>-0.6840545948432597</v>
      </c>
      <c r="P56" s="7">
        <f t="shared" si="28"/>
        <v>-0.40380382037518314</v>
      </c>
      <c r="Q56" s="7">
        <f t="shared" si="29"/>
        <v>0.33980872648613047</v>
      </c>
      <c r="R56" s="7">
        <f t="shared" si="30"/>
        <v>-1.3718800103753757</v>
      </c>
      <c r="S56" s="6">
        <f t="shared" si="31"/>
        <v>8.9059755317745667E-2</v>
      </c>
      <c r="T56" s="6">
        <f t="shared" si="32"/>
        <v>-0.39744394427671781</v>
      </c>
      <c r="U56" s="7">
        <f t="shared" si="33"/>
        <v>-0.88835182950657365</v>
      </c>
      <c r="V56" s="7">
        <f t="shared" si="12"/>
        <v>-4.9435817940126299</v>
      </c>
      <c r="W56" s="7">
        <f t="shared" si="34"/>
        <v>-0.24717908970063149</v>
      </c>
      <c r="X56" s="7">
        <f t="shared" si="35"/>
        <v>0.46216293773232053</v>
      </c>
      <c r="Y56" s="7">
        <f t="shared" si="36"/>
        <v>0.40764526691842656</v>
      </c>
    </row>
    <row r="57" spans="1:25" x14ac:dyDescent="0.2">
      <c r="A57" s="7" t="str">
        <f t="shared" si="13"/>
        <v>Litwa</v>
      </c>
      <c r="B57" s="7">
        <f t="shared" si="14"/>
        <v>-0.88936523852768623</v>
      </c>
      <c r="C57" s="7">
        <f t="shared" si="15"/>
        <v>-0.44403788102815195</v>
      </c>
      <c r="D57" s="6">
        <f t="shared" si="16"/>
        <v>0.46193794121092024</v>
      </c>
      <c r="E57" s="6">
        <f t="shared" si="17"/>
        <v>-0.92407120841616897</v>
      </c>
      <c r="F57" s="6">
        <f t="shared" si="18"/>
        <v>0.25053750319419293</v>
      </c>
      <c r="G57" s="6">
        <f t="shared" si="19"/>
        <v>-1.4395612651151477</v>
      </c>
      <c r="H57" s="6">
        <f t="shared" si="20"/>
        <v>0.46405600328975355</v>
      </c>
      <c r="I57" s="6">
        <f t="shared" si="21"/>
        <v>0.24399457748384215</v>
      </c>
      <c r="J57" s="6">
        <f t="shared" si="22"/>
        <v>0.1790120362464647</v>
      </c>
      <c r="K57" s="6">
        <f t="shared" si="23"/>
        <v>0.28305864199135211</v>
      </c>
      <c r="L57" s="7">
        <f t="shared" si="24"/>
        <v>0.37040864388420403</v>
      </c>
      <c r="M57" s="7">
        <f t="shared" si="25"/>
        <v>-0.62433301381125483</v>
      </c>
      <c r="N57" s="7">
        <f t="shared" si="26"/>
        <v>-0.238788383869563</v>
      </c>
      <c r="O57" s="7">
        <f t="shared" si="27"/>
        <v>-0.82295632680717157</v>
      </c>
      <c r="P57" s="7">
        <f t="shared" si="28"/>
        <v>-1.375924128685809</v>
      </c>
      <c r="Q57" s="7">
        <f t="shared" si="29"/>
        <v>-0.75540213297995884</v>
      </c>
      <c r="R57" s="7">
        <f t="shared" si="30"/>
        <v>-0.20141174667560924</v>
      </c>
      <c r="S57" s="6">
        <f t="shared" si="31"/>
        <v>0.43214901405859041</v>
      </c>
      <c r="T57" s="6">
        <f t="shared" si="32"/>
        <v>-0.33993267585424725</v>
      </c>
      <c r="U57" s="7">
        <f t="shared" si="33"/>
        <v>-0.78480869649446283</v>
      </c>
      <c r="V57" s="7">
        <f t="shared" si="12"/>
        <v>-6.1554383369059114</v>
      </c>
      <c r="W57" s="7">
        <f t="shared" si="34"/>
        <v>-0.30777191684529559</v>
      </c>
      <c r="X57" s="7">
        <f t="shared" si="35"/>
        <v>0.40157011058765646</v>
      </c>
      <c r="Y57" s="7">
        <f t="shared" si="36"/>
        <v>0.35420009168233951</v>
      </c>
    </row>
    <row r="58" spans="1:25" x14ac:dyDescent="0.2">
      <c r="A58" s="7" t="str">
        <f t="shared" si="13"/>
        <v>Luksemburg</v>
      </c>
      <c r="B58" s="7">
        <f t="shared" si="14"/>
        <v>0.87258476232905025</v>
      </c>
      <c r="C58" s="7">
        <f t="shared" si="15"/>
        <v>4.3112598601550985E-2</v>
      </c>
      <c r="D58" s="6">
        <f t="shared" si="16"/>
        <v>0.34647309278717381</v>
      </c>
      <c r="E58" s="6">
        <f t="shared" si="17"/>
        <v>-1.6576633708063226</v>
      </c>
      <c r="F58" s="6">
        <f t="shared" si="18"/>
        <v>0.64317090372240548</v>
      </c>
      <c r="G58" s="6">
        <f t="shared" si="19"/>
        <v>0.45824314580431058</v>
      </c>
      <c r="H58" s="6">
        <f t="shared" si="20"/>
        <v>-0.44472033648601389</v>
      </c>
      <c r="I58" s="6">
        <f t="shared" si="21"/>
        <v>-0.86934364273872222</v>
      </c>
      <c r="J58" s="6">
        <f t="shared" si="22"/>
        <v>-0.15924383592476923</v>
      </c>
      <c r="K58" s="6">
        <f t="shared" si="23"/>
        <v>-1.3169925100183399</v>
      </c>
      <c r="L58" s="7">
        <f t="shared" si="24"/>
        <v>-1.250659627386437</v>
      </c>
      <c r="M58" s="7">
        <f t="shared" si="25"/>
        <v>-0.80552345049908569</v>
      </c>
      <c r="N58" s="7">
        <f t="shared" si="26"/>
        <v>-0.67145242866739174</v>
      </c>
      <c r="O58" s="7">
        <f t="shared" si="27"/>
        <v>-0.88678311136309329</v>
      </c>
      <c r="P58" s="7">
        <f t="shared" si="28"/>
        <v>-1.0468987935652896</v>
      </c>
      <c r="Q58" s="7">
        <f t="shared" si="29"/>
        <v>1.7430476401770574</v>
      </c>
      <c r="R58" s="7">
        <f t="shared" si="30"/>
        <v>1.9267123691421484</v>
      </c>
      <c r="S58" s="6">
        <f t="shared" si="31"/>
        <v>0.18110809302870387</v>
      </c>
      <c r="T58" s="6">
        <f t="shared" si="32"/>
        <v>0.8534261439120211</v>
      </c>
      <c r="U58" s="7">
        <f t="shared" si="33"/>
        <v>-0.98726086425800252</v>
      </c>
      <c r="V58" s="7">
        <f t="shared" si="12"/>
        <v>-3.0286632222090457</v>
      </c>
      <c r="W58" s="7">
        <f t="shared" si="34"/>
        <v>-0.1514331611104523</v>
      </c>
      <c r="X58" s="7">
        <f t="shared" si="35"/>
        <v>0.55790886632249981</v>
      </c>
      <c r="Y58" s="7">
        <f t="shared" si="36"/>
        <v>0.49209681296408159</v>
      </c>
    </row>
    <row r="59" spans="1:25" x14ac:dyDescent="0.2">
      <c r="A59" s="7" t="str">
        <f t="shared" si="13"/>
        <v>Łotwa</v>
      </c>
      <c r="B59" s="7">
        <f t="shared" si="14"/>
        <v>-0.88936523852768623</v>
      </c>
      <c r="C59" s="7">
        <f t="shared" si="15"/>
        <v>0.15953849939355488</v>
      </c>
      <c r="D59" s="6">
        <f t="shared" si="16"/>
        <v>0.91609967834432282</v>
      </c>
      <c r="E59" s="6">
        <f t="shared" si="17"/>
        <v>0.55897456852392557</v>
      </c>
      <c r="F59" s="6">
        <f t="shared" si="18"/>
        <v>0.7478731438632622</v>
      </c>
      <c r="G59" s="6">
        <f t="shared" si="19"/>
        <v>-2.6360031763469802</v>
      </c>
      <c r="H59" s="6">
        <f t="shared" si="20"/>
        <v>0.29003500205609595</v>
      </c>
      <c r="I59" s="6">
        <f t="shared" si="21"/>
        <v>-0.76813107726394392</v>
      </c>
      <c r="J59" s="6">
        <f t="shared" si="22"/>
        <v>6.6260078856053381E-2</v>
      </c>
      <c r="K59" s="6">
        <f t="shared" si="23"/>
        <v>0.85509765488600886</v>
      </c>
      <c r="L59" s="7">
        <f t="shared" si="24"/>
        <v>1.6519861777159675</v>
      </c>
      <c r="M59" s="7">
        <f t="shared" si="25"/>
        <v>-0.36142924293087281</v>
      </c>
      <c r="N59" s="7">
        <f t="shared" si="26"/>
        <v>0.8307409605138546</v>
      </c>
      <c r="O59" s="7">
        <f t="shared" si="27"/>
        <v>3.7226093913414067</v>
      </c>
      <c r="P59" s="7">
        <f t="shared" si="28"/>
        <v>1.4207912198386075</v>
      </c>
      <c r="Q59" s="7">
        <f t="shared" si="29"/>
        <v>-0.78962747233827413</v>
      </c>
      <c r="R59" s="7">
        <f t="shared" si="30"/>
        <v>-0.4142241582573849</v>
      </c>
      <c r="S59" s="6">
        <f t="shared" si="31"/>
        <v>0.40704492195560171</v>
      </c>
      <c r="T59" s="6">
        <f t="shared" si="32"/>
        <v>-1.1163347995576027</v>
      </c>
      <c r="U59" s="7">
        <f t="shared" si="33"/>
        <v>-0.85069978113853328</v>
      </c>
      <c r="V59" s="7">
        <f t="shared" si="12"/>
        <v>3.8012363509273843</v>
      </c>
      <c r="W59" s="7">
        <f t="shared" si="34"/>
        <v>0.19006181754636922</v>
      </c>
      <c r="X59" s="7">
        <f t="shared" si="35"/>
        <v>0.89940384497932124</v>
      </c>
      <c r="Y59" s="7">
        <f t="shared" si="36"/>
        <v>0.7933083562542329</v>
      </c>
    </row>
    <row r="60" spans="1:25" x14ac:dyDescent="0.2">
      <c r="A60" s="7" t="str">
        <f t="shared" si="13"/>
        <v>Malta</v>
      </c>
      <c r="B60" s="7">
        <f t="shared" si="14"/>
        <v>-0.77190190513723711</v>
      </c>
      <c r="C60" s="7">
        <f t="shared" si="15"/>
        <v>-1.0782526563951236</v>
      </c>
      <c r="D60" s="6">
        <f t="shared" si="16"/>
        <v>2.7936733167378207E-2</v>
      </c>
      <c r="E60" s="6">
        <f t="shared" si="17"/>
        <v>-1.7052477272856841</v>
      </c>
      <c r="F60" s="6">
        <f t="shared" si="18"/>
        <v>-0.39076371766855417</v>
      </c>
      <c r="G60" s="6">
        <f t="shared" si="19"/>
        <v>1.1183490278632526</v>
      </c>
      <c r="H60" s="6">
        <f t="shared" si="20"/>
        <v>-2.6103150185048634</v>
      </c>
      <c r="I60" s="6">
        <f t="shared" si="21"/>
        <v>0.6994511221203461</v>
      </c>
      <c r="J60" s="6">
        <f t="shared" si="22"/>
        <v>-3.0907947280754633</v>
      </c>
      <c r="K60" s="6">
        <f t="shared" si="23"/>
        <v>-1.0268277933326444</v>
      </c>
      <c r="L60" s="7">
        <f t="shared" si="24"/>
        <v>-1.2336850905144932</v>
      </c>
      <c r="M60" s="7">
        <f t="shared" si="25"/>
        <v>-0.83216910295317847</v>
      </c>
      <c r="N60" s="7">
        <f t="shared" si="26"/>
        <v>-1.3062959336511217</v>
      </c>
      <c r="O60" s="7">
        <f t="shared" si="27"/>
        <v>-0.73009358698195748</v>
      </c>
      <c r="P60" s="7">
        <f t="shared" si="28"/>
        <v>0.26920254691678897</v>
      </c>
      <c r="Q60" s="7">
        <f t="shared" si="29"/>
        <v>-1.3030075627130036</v>
      </c>
      <c r="R60" s="7">
        <f t="shared" si="30"/>
        <v>-1.3718800103753757</v>
      </c>
      <c r="S60" s="6">
        <f t="shared" si="31"/>
        <v>1.0011751017263333</v>
      </c>
      <c r="T60" s="6">
        <f t="shared" si="32"/>
        <v>0.16329092284237187</v>
      </c>
      <c r="U60" s="7">
        <f t="shared" si="33"/>
        <v>-1.5011169706807269E-2</v>
      </c>
      <c r="V60" s="7">
        <f t="shared" si="12"/>
        <v>-14.18684054865904</v>
      </c>
      <c r="W60" s="7">
        <f t="shared" si="34"/>
        <v>-0.70934202743295205</v>
      </c>
      <c r="X60" s="7">
        <f t="shared" si="35"/>
        <v>0</v>
      </c>
      <c r="Y60" s="7">
        <f t="shared" si="36"/>
        <v>0</v>
      </c>
    </row>
    <row r="61" spans="1:25" x14ac:dyDescent="0.2">
      <c r="A61" s="7" t="str">
        <f t="shared" si="13"/>
        <v>Niemcy</v>
      </c>
      <c r="B61" s="7">
        <f t="shared" si="14"/>
        <v>-0.53697523835633887</v>
      </c>
      <c r="C61" s="7">
        <f t="shared" si="15"/>
        <v>-0.33373965922520055</v>
      </c>
      <c r="D61" s="6">
        <f t="shared" si="16"/>
        <v>-1.9474285625645886</v>
      </c>
      <c r="E61" s="6">
        <f t="shared" si="17"/>
        <v>-0.28168239594479094</v>
      </c>
      <c r="F61" s="6">
        <f t="shared" si="18"/>
        <v>0.43376642344069205</v>
      </c>
      <c r="G61" s="6">
        <f t="shared" si="19"/>
        <v>0.95332255734851723</v>
      </c>
      <c r="H61" s="6">
        <f t="shared" si="20"/>
        <v>-1.7595456791403148</v>
      </c>
      <c r="I61" s="6">
        <f t="shared" si="21"/>
        <v>-9.3380640765419881E-2</v>
      </c>
      <c r="J61" s="6">
        <f t="shared" si="22"/>
        <v>0.7427718231985212</v>
      </c>
      <c r="K61" s="6">
        <f t="shared" si="23"/>
        <v>-1.3584446124020106</v>
      </c>
      <c r="L61" s="7">
        <f t="shared" si="24"/>
        <v>-0.46134366284104639</v>
      </c>
      <c r="M61" s="7">
        <f t="shared" si="25"/>
        <v>-0.34366547462814429</v>
      </c>
      <c r="N61" s="7">
        <f t="shared" si="26"/>
        <v>-0.11545891315616333</v>
      </c>
      <c r="O61" s="7">
        <f t="shared" si="27"/>
        <v>0.21841428514825745</v>
      </c>
      <c r="P61" s="7">
        <f t="shared" si="28"/>
        <v>-0.98707600536155859</v>
      </c>
      <c r="Q61" s="7">
        <f t="shared" si="29"/>
        <v>1.6061462827437962</v>
      </c>
      <c r="R61" s="7">
        <f t="shared" si="30"/>
        <v>2.3523371923056997</v>
      </c>
      <c r="S61" s="6">
        <f t="shared" si="31"/>
        <v>1.4028405753741517</v>
      </c>
      <c r="T61" s="6">
        <f t="shared" si="32"/>
        <v>0.62338107022213785</v>
      </c>
      <c r="U61" s="7">
        <f t="shared" si="33"/>
        <v>2.5973589559500811</v>
      </c>
      <c r="V61" s="7">
        <f t="shared" si="12"/>
        <v>2.7115983213462771</v>
      </c>
      <c r="W61" s="7">
        <f t="shared" si="34"/>
        <v>0.13557991606731384</v>
      </c>
      <c r="X61" s="7">
        <f t="shared" si="35"/>
        <v>0.84492194350026595</v>
      </c>
      <c r="Y61" s="7">
        <f t="shared" si="36"/>
        <v>0.74525324958638428</v>
      </c>
    </row>
    <row r="62" spans="1:25" x14ac:dyDescent="0.2">
      <c r="A62" s="7" t="str">
        <f t="shared" si="13"/>
        <v>Polska</v>
      </c>
      <c r="B62" s="7">
        <f t="shared" si="14"/>
        <v>5.0341428595906575E-2</v>
      </c>
      <c r="C62" s="7">
        <f t="shared" si="15"/>
        <v>-5.9088333108717585E-3</v>
      </c>
      <c r="D62" s="6">
        <f t="shared" si="16"/>
        <v>2.7936733167378207E-2</v>
      </c>
      <c r="E62" s="6">
        <f t="shared" si="17"/>
        <v>1.0348181333175388</v>
      </c>
      <c r="F62" s="6">
        <f t="shared" si="18"/>
        <v>-1.4508738990947283</v>
      </c>
      <c r="G62" s="6">
        <f t="shared" si="19"/>
        <v>-0.32563258914068322</v>
      </c>
      <c r="H62" s="6">
        <f t="shared" si="20"/>
        <v>0.65741267132715087</v>
      </c>
      <c r="I62" s="6">
        <f t="shared" si="21"/>
        <v>-0.16085568441527207</v>
      </c>
      <c r="J62" s="6">
        <f t="shared" si="22"/>
        <v>0.1790120362464647</v>
      </c>
      <c r="K62" s="6">
        <f t="shared" si="23"/>
        <v>1.6178163387455511</v>
      </c>
      <c r="L62" s="7">
        <f t="shared" si="24"/>
        <v>-0.6565508368684011</v>
      </c>
      <c r="M62" s="7">
        <f t="shared" si="25"/>
        <v>0.16082554516934558</v>
      </c>
      <c r="N62" s="7">
        <f t="shared" si="26"/>
        <v>-0.44298963865732338</v>
      </c>
      <c r="O62" s="7">
        <f t="shared" si="27"/>
        <v>0.87760894531597433</v>
      </c>
      <c r="P62" s="7">
        <f t="shared" si="28"/>
        <v>-0.11964557640746178</v>
      </c>
      <c r="Q62" s="7">
        <f t="shared" si="29"/>
        <v>-1.2003315446380576</v>
      </c>
      <c r="R62" s="7">
        <f t="shared" si="30"/>
        <v>0.33061928227883031</v>
      </c>
      <c r="S62" s="6">
        <f t="shared" si="31"/>
        <v>4.7219601812764578E-2</v>
      </c>
      <c r="T62" s="6">
        <f t="shared" si="32"/>
        <v>3.3890568891812876E-2</v>
      </c>
      <c r="U62" s="7">
        <f t="shared" si="33"/>
        <v>2.6169090579873333</v>
      </c>
      <c r="V62" s="7">
        <f t="shared" si="12"/>
        <v>3.2716217403232521</v>
      </c>
      <c r="W62" s="7">
        <f t="shared" si="34"/>
        <v>0.16358108701616261</v>
      </c>
      <c r="X62" s="7">
        <f t="shared" si="35"/>
        <v>0.87292311444911463</v>
      </c>
      <c r="Y62" s="7">
        <f t="shared" si="36"/>
        <v>0.76995134602284732</v>
      </c>
    </row>
    <row r="63" spans="1:25" x14ac:dyDescent="0.2">
      <c r="A63" s="7" t="str">
        <f t="shared" si="13"/>
        <v>Portugalia</v>
      </c>
      <c r="B63" s="7">
        <f t="shared" si="14"/>
        <v>0.16780476198635566</v>
      </c>
      <c r="C63" s="7">
        <f t="shared" si="15"/>
        <v>-0.12539857359740281</v>
      </c>
      <c r="D63" s="6">
        <f t="shared" si="16"/>
        <v>0.26564769889055129</v>
      </c>
      <c r="E63" s="6">
        <f t="shared" si="17"/>
        <v>-0.65442652169978821</v>
      </c>
      <c r="F63" s="6">
        <f t="shared" si="18"/>
        <v>0.40759086340547801</v>
      </c>
      <c r="G63" s="6">
        <f t="shared" si="19"/>
        <v>-0.11934950099726382</v>
      </c>
      <c r="H63" s="6">
        <f t="shared" si="20"/>
        <v>-1.3148253426543017</v>
      </c>
      <c r="I63" s="6">
        <f t="shared" si="21"/>
        <v>0.24399457748384215</v>
      </c>
      <c r="J63" s="6">
        <f t="shared" si="22"/>
        <v>-0.27199579331518053</v>
      </c>
      <c r="K63" s="6">
        <f t="shared" si="23"/>
        <v>0.11725023245666898</v>
      </c>
      <c r="L63" s="7">
        <f t="shared" si="24"/>
        <v>0.65897577070724989</v>
      </c>
      <c r="M63" s="7">
        <f t="shared" si="25"/>
        <v>0.53564105635691717</v>
      </c>
      <c r="N63" s="7">
        <f t="shared" si="26"/>
        <v>-0.20441787563795979</v>
      </c>
      <c r="O63" s="7">
        <f t="shared" si="27"/>
        <v>0.78474620549076024</v>
      </c>
      <c r="P63" s="7">
        <f t="shared" si="28"/>
        <v>-0.56831648793544276</v>
      </c>
      <c r="Q63" s="7">
        <f t="shared" si="29"/>
        <v>0.13445669033623872</v>
      </c>
      <c r="R63" s="7">
        <f t="shared" si="30"/>
        <v>-1.265473804584488</v>
      </c>
      <c r="S63" s="6">
        <f t="shared" si="31"/>
        <v>-0.85652771389482729</v>
      </c>
      <c r="T63" s="6">
        <f t="shared" si="32"/>
        <v>-0.36868831006548253</v>
      </c>
      <c r="U63" s="7">
        <f t="shared" si="33"/>
        <v>-0.39235850004296569</v>
      </c>
      <c r="V63" s="7">
        <f t="shared" si="12"/>
        <v>-2.8256705673110414</v>
      </c>
      <c r="W63" s="7">
        <f t="shared" si="34"/>
        <v>-0.14128352836555208</v>
      </c>
      <c r="X63" s="7">
        <f t="shared" si="35"/>
        <v>0.56805849906740002</v>
      </c>
      <c r="Y63" s="7">
        <f t="shared" si="36"/>
        <v>0.50104917459160614</v>
      </c>
    </row>
    <row r="64" spans="1:25" x14ac:dyDescent="0.2">
      <c r="A64" s="7" t="str">
        <f t="shared" si="13"/>
        <v>Rumunia</v>
      </c>
      <c r="B64" s="7">
        <f t="shared" si="14"/>
        <v>0.40273142876725387</v>
      </c>
      <c r="C64" s="7">
        <f t="shared" si="15"/>
        <v>-2.187362553413692</v>
      </c>
      <c r="D64" s="6">
        <f t="shared" si="16"/>
        <v>0.23870590092501046</v>
      </c>
      <c r="E64" s="6">
        <f t="shared" si="17"/>
        <v>1.4908348829114182</v>
      </c>
      <c r="F64" s="6">
        <f t="shared" si="18"/>
        <v>-0.14209589733401976</v>
      </c>
      <c r="G64" s="6">
        <f t="shared" si="19"/>
        <v>-1.068251706456993</v>
      </c>
      <c r="H64" s="6">
        <f t="shared" si="20"/>
        <v>-1.3148253426543017</v>
      </c>
      <c r="I64" s="6">
        <f t="shared" si="21"/>
        <v>-1.0717687736882799</v>
      </c>
      <c r="J64" s="6">
        <f t="shared" si="22"/>
        <v>0.51726790841769854</v>
      </c>
      <c r="K64" s="6">
        <f t="shared" si="23"/>
        <v>1.8084960097104368</v>
      </c>
      <c r="L64" s="7">
        <f t="shared" si="24"/>
        <v>0.47225586511586726</v>
      </c>
      <c r="M64" s="7">
        <f t="shared" si="25"/>
        <v>-0.33478359047678002</v>
      </c>
      <c r="N64" s="7">
        <f t="shared" si="26"/>
        <v>-0.94237290531649953</v>
      </c>
      <c r="O64" s="7">
        <f t="shared" si="27"/>
        <v>0.70888650253495156</v>
      </c>
      <c r="P64" s="7">
        <f t="shared" si="28"/>
        <v>-0.49353800268077946</v>
      </c>
      <c r="Q64" s="7">
        <f t="shared" si="29"/>
        <v>-0.68695145426332826</v>
      </c>
      <c r="R64" s="7">
        <f t="shared" si="30"/>
        <v>-0.4142241582573849</v>
      </c>
      <c r="S64" s="6">
        <f t="shared" si="31"/>
        <v>3.8851571111768235E-2</v>
      </c>
      <c r="T64" s="6">
        <f t="shared" si="32"/>
        <v>-2.2090488995845465</v>
      </c>
      <c r="U64" s="7">
        <f t="shared" si="33"/>
        <v>5.1602413811521752E-3</v>
      </c>
      <c r="V64" s="7">
        <f t="shared" si="12"/>
        <v>-5.1820329732510482</v>
      </c>
      <c r="W64" s="7">
        <f t="shared" si="34"/>
        <v>-0.25910164866255242</v>
      </c>
      <c r="X64" s="7">
        <f t="shared" si="35"/>
        <v>0.45024037877039963</v>
      </c>
      <c r="Y64" s="7">
        <f t="shared" si="36"/>
        <v>0.397129117020665</v>
      </c>
    </row>
    <row r="65" spans="1:25" x14ac:dyDescent="0.2">
      <c r="A65" s="7" t="str">
        <f t="shared" si="13"/>
        <v>Słowacja</v>
      </c>
      <c r="B65" s="7">
        <f t="shared" si="14"/>
        <v>1.2249747625003975</v>
      </c>
      <c r="C65" s="7">
        <f t="shared" si="15"/>
        <v>0.14421930192092272</v>
      </c>
      <c r="D65" s="6">
        <f t="shared" si="16"/>
        <v>0.9199485066251144</v>
      </c>
      <c r="E65" s="6">
        <f t="shared" si="17"/>
        <v>-0.24599412858527001</v>
      </c>
      <c r="F65" s="6">
        <f t="shared" si="18"/>
        <v>-0.16827145736923382</v>
      </c>
      <c r="G65" s="6">
        <f t="shared" si="19"/>
        <v>-0.61442891254147003</v>
      </c>
      <c r="H65" s="6">
        <f t="shared" si="20"/>
        <v>0.54139867050471258</v>
      </c>
      <c r="I65" s="6">
        <f t="shared" si="21"/>
        <v>0.61510731755803061</v>
      </c>
      <c r="J65" s="6">
        <f t="shared" si="22"/>
        <v>1.1937796527601663</v>
      </c>
      <c r="K65" s="6">
        <f t="shared" si="23"/>
        <v>1.2198761558623117</v>
      </c>
      <c r="L65" s="7">
        <f t="shared" si="24"/>
        <v>-0.63957629999645726</v>
      </c>
      <c r="M65" s="7">
        <f t="shared" si="25"/>
        <v>-0.15714590744949483</v>
      </c>
      <c r="N65" s="7">
        <f t="shared" si="26"/>
        <v>0.52949356483686161</v>
      </c>
      <c r="O65" s="7">
        <f t="shared" si="27"/>
        <v>-0.84937643025040144</v>
      </c>
      <c r="P65" s="7">
        <f t="shared" si="28"/>
        <v>-1.3161013404820783</v>
      </c>
      <c r="Q65" s="7">
        <f t="shared" si="29"/>
        <v>-0.92652882977153539</v>
      </c>
      <c r="R65" s="7">
        <f t="shared" si="30"/>
        <v>0.54343169386060597</v>
      </c>
      <c r="S65" s="6">
        <f t="shared" si="31"/>
        <v>-0.43812617884501609</v>
      </c>
      <c r="T65" s="6">
        <f t="shared" si="32"/>
        <v>0.93969304654572738</v>
      </c>
      <c r="U65" s="7">
        <f t="shared" si="33"/>
        <v>-1.430923141277037E-2</v>
      </c>
      <c r="V65" s="7">
        <f t="shared" si="12"/>
        <v>2.5020639562711229</v>
      </c>
      <c r="W65" s="7">
        <f t="shared" si="34"/>
        <v>0.12510319781355614</v>
      </c>
      <c r="X65" s="7">
        <f t="shared" si="35"/>
        <v>0.83444522524650822</v>
      </c>
      <c r="Y65" s="7">
        <f t="shared" si="36"/>
        <v>0.73601238611529429</v>
      </c>
    </row>
    <row r="66" spans="1:25" x14ac:dyDescent="0.2">
      <c r="A66" s="7" t="str">
        <f t="shared" si="13"/>
        <v>Słowenia</v>
      </c>
      <c r="B66" s="7">
        <f t="shared" si="14"/>
        <v>2.1646814296239905</v>
      </c>
      <c r="C66" s="7">
        <f t="shared" si="15"/>
        <v>0.87954078060726648</v>
      </c>
      <c r="D66" s="6">
        <f t="shared" si="16"/>
        <v>0.91225085006353135</v>
      </c>
      <c r="E66" s="6">
        <f t="shared" si="17"/>
        <v>0.40432540996600136</v>
      </c>
      <c r="F66" s="6">
        <f t="shared" si="18"/>
        <v>0.44685420345829924</v>
      </c>
      <c r="G66" s="6">
        <f t="shared" si="19"/>
        <v>-0.44940244202673479</v>
      </c>
      <c r="H66" s="6">
        <f t="shared" si="20"/>
        <v>0.69608400493463052</v>
      </c>
      <c r="I66" s="6">
        <f t="shared" si="21"/>
        <v>0.53076351299571511</v>
      </c>
      <c r="J66" s="6">
        <f t="shared" si="22"/>
        <v>0.1790120362464647</v>
      </c>
      <c r="K66" s="6">
        <f t="shared" si="23"/>
        <v>0.29134906246808623</v>
      </c>
      <c r="L66" s="7">
        <f t="shared" si="24"/>
        <v>0.19217600672879309</v>
      </c>
      <c r="M66" s="7">
        <f t="shared" si="25"/>
        <v>-0.72558649313680734</v>
      </c>
      <c r="N66" s="7">
        <f t="shared" si="26"/>
        <v>0.3637064074844229</v>
      </c>
      <c r="O66" s="7">
        <f t="shared" si="27"/>
        <v>-0.90614041487595487</v>
      </c>
      <c r="P66" s="7">
        <f t="shared" si="28"/>
        <v>1.8096393431628577</v>
      </c>
      <c r="Q66" s="7">
        <f t="shared" si="29"/>
        <v>0.16868202969455401</v>
      </c>
      <c r="R66" s="7">
        <f t="shared" si="30"/>
        <v>0.96905651702415718</v>
      </c>
      <c r="S66" s="6">
        <f t="shared" si="31"/>
        <v>0.35683673774962454</v>
      </c>
      <c r="T66" s="6">
        <f t="shared" si="32"/>
        <v>0.65213670443337368</v>
      </c>
      <c r="U66" s="7">
        <f t="shared" si="33"/>
        <v>-0.88473144024041595</v>
      </c>
      <c r="V66" s="7">
        <f t="shared" si="12"/>
        <v>8.0512342463618563</v>
      </c>
      <c r="W66" s="7">
        <f t="shared" si="34"/>
        <v>0.40256171231809279</v>
      </c>
      <c r="X66" s="7">
        <f t="shared" si="35"/>
        <v>1.1119037397510447</v>
      </c>
      <c r="Y66" s="7">
        <f t="shared" si="36"/>
        <v>0.98074133551776854</v>
      </c>
    </row>
    <row r="67" spans="1:25" x14ac:dyDescent="0.2">
      <c r="A67" s="7" t="str">
        <f t="shared" si="13"/>
        <v>Szwecja</v>
      </c>
      <c r="B67" s="7">
        <f t="shared" si="14"/>
        <v>-0.77190190513723711</v>
      </c>
      <c r="C67" s="7">
        <f t="shared" si="15"/>
        <v>-0.96182675560311914</v>
      </c>
      <c r="D67" s="6">
        <f t="shared" si="16"/>
        <v>0.33107777966400759</v>
      </c>
      <c r="E67" s="6">
        <f t="shared" si="17"/>
        <v>0.89206506387945483</v>
      </c>
      <c r="F67" s="6">
        <f t="shared" si="18"/>
        <v>0.73478536384565518</v>
      </c>
      <c r="G67" s="6">
        <f t="shared" si="19"/>
        <v>0.45824314580431058</v>
      </c>
      <c r="H67" s="6">
        <f t="shared" si="20"/>
        <v>0.69608400493463052</v>
      </c>
      <c r="I67" s="6">
        <f t="shared" si="21"/>
        <v>-1.1223750564256687</v>
      </c>
      <c r="J67" s="6">
        <f t="shared" si="22"/>
        <v>0.291763993636876</v>
      </c>
      <c r="K67" s="6">
        <f t="shared" si="23"/>
        <v>0.2416065396076813</v>
      </c>
      <c r="L67" s="7">
        <f t="shared" si="24"/>
        <v>2.8232292218800952</v>
      </c>
      <c r="M67" s="7">
        <f t="shared" si="25"/>
        <v>-0.65808417358643911</v>
      </c>
      <c r="N67" s="7">
        <f t="shared" si="26"/>
        <v>1.9770984997679151</v>
      </c>
      <c r="O67" s="7">
        <f t="shared" si="27"/>
        <v>7.9512553184345677E-2</v>
      </c>
      <c r="P67" s="7">
        <f t="shared" si="28"/>
        <v>-0.6730063672919715</v>
      </c>
      <c r="Q67" s="7">
        <f t="shared" si="29"/>
        <v>1.1269915317273822</v>
      </c>
      <c r="R67" s="7">
        <f t="shared" si="30"/>
        <v>-0.83984898142093645</v>
      </c>
      <c r="S67" s="6">
        <f t="shared" si="31"/>
        <v>0.13089990882272676</v>
      </c>
      <c r="T67" s="6">
        <f t="shared" si="32"/>
        <v>0.96844868075696267</v>
      </c>
      <c r="U67" s="7">
        <f t="shared" si="33"/>
        <v>-0.54151853780866377</v>
      </c>
      <c r="V67" s="7">
        <f t="shared" si="12"/>
        <v>5.1832445102380067</v>
      </c>
      <c r="W67" s="7">
        <f t="shared" si="34"/>
        <v>0.25916222551190032</v>
      </c>
      <c r="X67" s="7">
        <f t="shared" si="35"/>
        <v>0.96850425294485243</v>
      </c>
      <c r="Y67" s="7">
        <f t="shared" si="36"/>
        <v>0.85425754094544659</v>
      </c>
    </row>
    <row r="68" spans="1:25" x14ac:dyDescent="0.2">
      <c r="A68" s="7" t="str">
        <f t="shared" si="13"/>
        <v>Węgry</v>
      </c>
      <c r="B68" s="7">
        <f t="shared" si="14"/>
        <v>0.16780476198635566</v>
      </c>
      <c r="C68" s="7">
        <f t="shared" si="15"/>
        <v>-0.3582503751814119</v>
      </c>
      <c r="D68" s="6">
        <f t="shared" si="16"/>
        <v>-1.9743703605301295</v>
      </c>
      <c r="E68" s="6">
        <f t="shared" si="17"/>
        <v>-0.18254831994612153</v>
      </c>
      <c r="F68" s="6">
        <f t="shared" si="18"/>
        <v>0.64317090372240548</v>
      </c>
      <c r="G68" s="6">
        <f t="shared" si="19"/>
        <v>-0.6969421477988379</v>
      </c>
      <c r="H68" s="6">
        <f t="shared" si="20"/>
        <v>0.58007000411219189</v>
      </c>
      <c r="I68" s="6">
        <f t="shared" si="21"/>
        <v>0.56450103482064118</v>
      </c>
      <c r="J68" s="6">
        <f t="shared" si="22"/>
        <v>0.51726790841769854</v>
      </c>
      <c r="K68" s="6">
        <f t="shared" si="23"/>
        <v>0.68099882487459151</v>
      </c>
      <c r="L68" s="7">
        <f t="shared" si="24"/>
        <v>-0.39344551535327094</v>
      </c>
      <c r="M68" s="7">
        <f t="shared" si="25"/>
        <v>0.77367555161347945</v>
      </c>
      <c r="N68" s="7">
        <f t="shared" si="26"/>
        <v>-0.89182804027002416</v>
      </c>
      <c r="O68" s="7">
        <f t="shared" si="27"/>
        <v>-0.83682034148530204</v>
      </c>
      <c r="P68" s="7">
        <f t="shared" si="28"/>
        <v>-5.9822788203730888E-2</v>
      </c>
      <c r="Q68" s="7">
        <f t="shared" si="29"/>
        <v>-0.48159941811343654</v>
      </c>
      <c r="R68" s="7">
        <f t="shared" si="30"/>
        <v>-9.5005540884721268E-2</v>
      </c>
      <c r="S68" s="6">
        <f t="shared" si="31"/>
        <v>0.34010067634763219</v>
      </c>
      <c r="T68" s="6">
        <f t="shared" si="32"/>
        <v>-0.98693444560704324</v>
      </c>
      <c r="U68" s="7">
        <f t="shared" si="33"/>
        <v>-1.3490193651446504E-2</v>
      </c>
      <c r="V68" s="7">
        <f t="shared" si="12"/>
        <v>-2.7034678211304812</v>
      </c>
      <c r="W68" s="7">
        <f t="shared" si="34"/>
        <v>-0.13517339105652407</v>
      </c>
      <c r="X68" s="7">
        <f t="shared" si="35"/>
        <v>0.57416863637642801</v>
      </c>
      <c r="Y68" s="7">
        <f t="shared" si="36"/>
        <v>0.50643854779939368</v>
      </c>
    </row>
    <row r="69" spans="1:25" x14ac:dyDescent="0.2">
      <c r="A69" s="7" t="str">
        <f t="shared" si="13"/>
        <v>Wielka Brytania</v>
      </c>
      <c r="B69" s="7">
        <f t="shared" si="14"/>
        <v>-1.2417552386990334</v>
      </c>
      <c r="C69" s="7">
        <f t="shared" si="15"/>
        <v>0.72941264537547201</v>
      </c>
      <c r="D69" s="6">
        <f t="shared" si="16"/>
        <v>2.7936733167378207E-2</v>
      </c>
      <c r="E69" s="6">
        <f t="shared" si="17"/>
        <v>0.34087960132685285</v>
      </c>
      <c r="F69" s="6">
        <f t="shared" si="18"/>
        <v>0.39450308338787082</v>
      </c>
      <c r="G69" s="6">
        <f t="shared" si="19"/>
        <v>1.1596056454919366</v>
      </c>
      <c r="H69" s="6">
        <f t="shared" si="20"/>
        <v>-0.11601400082243796</v>
      </c>
      <c r="I69" s="6">
        <f t="shared" si="21"/>
        <v>1.2055139494942391</v>
      </c>
      <c r="J69" s="6">
        <f t="shared" si="22"/>
        <v>0.35326506130437307</v>
      </c>
      <c r="K69" s="6">
        <f t="shared" si="23"/>
        <v>-0.12317196136862153</v>
      </c>
      <c r="L69" s="7">
        <f t="shared" si="24"/>
        <v>-1.0384779164871385</v>
      </c>
      <c r="M69" s="7">
        <f t="shared" si="25"/>
        <v>1.0916470042323201</v>
      </c>
      <c r="N69" s="7">
        <f t="shared" si="26"/>
        <v>-0.75434600734361124</v>
      </c>
      <c r="O69" s="7">
        <f t="shared" si="27"/>
        <v>0.31389287679953393</v>
      </c>
      <c r="P69" s="7">
        <f t="shared" si="28"/>
        <v>-0.31406963806958682</v>
      </c>
      <c r="Q69" s="7">
        <f t="shared" si="29"/>
        <v>0.5451607626360222</v>
      </c>
      <c r="R69" s="7">
        <f t="shared" si="30"/>
        <v>-0.83984898142093645</v>
      </c>
      <c r="S69" s="6">
        <f t="shared" si="31"/>
        <v>0.62461372018150352</v>
      </c>
      <c r="T69" s="6">
        <f t="shared" si="32"/>
        <v>0.12015747152551871</v>
      </c>
      <c r="U69" s="7">
        <f t="shared" si="33"/>
        <v>1.2259555019295363</v>
      </c>
      <c r="V69" s="7">
        <f t="shared" si="12"/>
        <v>3.7048603126411912</v>
      </c>
      <c r="W69" s="7">
        <f t="shared" si="34"/>
        <v>0.18524301563205955</v>
      </c>
      <c r="X69" s="7">
        <f t="shared" si="35"/>
        <v>0.89458504306501163</v>
      </c>
      <c r="Y69" s="7">
        <f t="shared" si="36"/>
        <v>0.78905798991758058</v>
      </c>
    </row>
    <row r="70" spans="1:25" x14ac:dyDescent="0.2">
      <c r="A70" s="7" t="str">
        <f t="shared" si="13"/>
        <v>Włochy</v>
      </c>
      <c r="B70" s="7">
        <f t="shared" si="14"/>
        <v>-6.7121904794542525E-2</v>
      </c>
      <c r="C70" s="7">
        <f t="shared" si="15"/>
        <v>1.9181823692517272</v>
      </c>
      <c r="D70" s="6">
        <f t="shared" si="16"/>
        <v>0.25795004232896823</v>
      </c>
      <c r="E70" s="6">
        <f t="shared" si="17"/>
        <v>-0.84079858457728684</v>
      </c>
      <c r="F70" s="6">
        <f t="shared" si="18"/>
        <v>0.72169758382804794</v>
      </c>
      <c r="G70" s="6">
        <f t="shared" si="19"/>
        <v>0.95332255734851723</v>
      </c>
      <c r="H70" s="6">
        <f t="shared" si="20"/>
        <v>-0.15468533442991797</v>
      </c>
      <c r="I70" s="6">
        <f t="shared" si="21"/>
        <v>1.4248078413562593</v>
      </c>
      <c r="J70" s="6">
        <f t="shared" si="22"/>
        <v>0.40451595102728727</v>
      </c>
      <c r="K70" s="6">
        <f t="shared" si="23"/>
        <v>-0.17291448422902647</v>
      </c>
      <c r="L70" s="7">
        <f t="shared" si="24"/>
        <v>-0.18126380445397222</v>
      </c>
      <c r="M70" s="7">
        <f t="shared" si="25"/>
        <v>0.71150236255392962</v>
      </c>
      <c r="N70" s="7">
        <f t="shared" si="26"/>
        <v>0.84084993352314974</v>
      </c>
      <c r="O70" s="7">
        <f t="shared" si="27"/>
        <v>2.8765027758735733E-2</v>
      </c>
      <c r="P70" s="7">
        <f t="shared" si="28"/>
        <v>1.4058355227876744</v>
      </c>
      <c r="Q70" s="7">
        <f t="shared" si="29"/>
        <v>0.40825940520276105</v>
      </c>
      <c r="R70" s="7">
        <f t="shared" si="30"/>
        <v>-0.20141174667560924</v>
      </c>
      <c r="S70" s="6">
        <f t="shared" si="31"/>
        <v>-1.5259701699745247</v>
      </c>
      <c r="T70" s="6">
        <f t="shared" si="32"/>
        <v>-0.48371084691042415</v>
      </c>
      <c r="U70" s="7">
        <f t="shared" si="33"/>
        <v>-1.2562966895364982E-2</v>
      </c>
      <c r="V70" s="7">
        <f t="shared" si="12"/>
        <v>5.4352487540263885</v>
      </c>
      <c r="W70" s="7">
        <f t="shared" si="34"/>
        <v>0.27176243770131941</v>
      </c>
      <c r="X70" s="7">
        <f t="shared" si="35"/>
        <v>0.98110446513427152</v>
      </c>
      <c r="Y70" s="7">
        <f t="shared" si="36"/>
        <v>0.86537140673136892</v>
      </c>
    </row>
    <row r="72" spans="1:25" x14ac:dyDescent="0.2">
      <c r="V72" s="7" t="s">
        <v>56</v>
      </c>
      <c r="W72" s="7">
        <f>MIN(W43:W70)</f>
        <v>-0.70934202743295205</v>
      </c>
    </row>
    <row r="73" spans="1:25" x14ac:dyDescent="0.2">
      <c r="W73" s="7" t="s">
        <v>58</v>
      </c>
      <c r="X73" s="7">
        <f>MAX(X43:X70)</f>
        <v>1.1337380198867939</v>
      </c>
    </row>
    <row r="76" spans="1:25" x14ac:dyDescent="0.2">
      <c r="A76" s="7" t="s">
        <v>63</v>
      </c>
      <c r="B76" s="7" t="s">
        <v>59</v>
      </c>
    </row>
    <row r="77" spans="1:25" x14ac:dyDescent="0.2">
      <c r="A77" s="7" t="str">
        <f t="shared" ref="A77:A104" si="37">A43</f>
        <v>Austria</v>
      </c>
      <c r="B77" s="7">
        <f>Y43</f>
        <v>0.76083610070075169</v>
      </c>
    </row>
    <row r="78" spans="1:25" x14ac:dyDescent="0.2">
      <c r="A78" s="7" t="str">
        <f t="shared" si="37"/>
        <v>Belgia</v>
      </c>
      <c r="B78" s="7">
        <f t="shared" ref="B78:B104" si="38">Y44</f>
        <v>0.5271727675830058</v>
      </c>
    </row>
    <row r="79" spans="1:25" x14ac:dyDescent="0.2">
      <c r="A79" s="7" t="str">
        <f t="shared" si="37"/>
        <v>Bułgaria</v>
      </c>
      <c r="B79" s="7">
        <f t="shared" si="38"/>
        <v>0.38668014594348366</v>
      </c>
    </row>
    <row r="80" spans="1:25" x14ac:dyDescent="0.2">
      <c r="A80" s="7" t="str">
        <f t="shared" si="37"/>
        <v>Chorwacja</v>
      </c>
      <c r="B80" s="7">
        <f t="shared" si="38"/>
        <v>0.67352959569419923</v>
      </c>
    </row>
    <row r="81" spans="1:2" x14ac:dyDescent="0.2">
      <c r="A81" s="7" t="str">
        <f t="shared" si="37"/>
        <v>Cypr</v>
      </c>
      <c r="B81" s="7">
        <f t="shared" si="38"/>
        <v>0.38142255873845998</v>
      </c>
    </row>
    <row r="82" spans="1:2" x14ac:dyDescent="0.2">
      <c r="A82" s="7" t="str">
        <f t="shared" si="37"/>
        <v>Czechy</v>
      </c>
      <c r="B82" s="7">
        <f t="shared" si="38"/>
        <v>1</v>
      </c>
    </row>
    <row r="83" spans="1:2" x14ac:dyDescent="0.2">
      <c r="A83" s="7" t="str">
        <f t="shared" si="37"/>
        <v>Dania</v>
      </c>
      <c r="B83" s="7">
        <f t="shared" si="38"/>
        <v>0.70880573470880037</v>
      </c>
    </row>
    <row r="84" spans="1:2" x14ac:dyDescent="0.2">
      <c r="A84" s="7" t="str">
        <f t="shared" si="37"/>
        <v>Estonia</v>
      </c>
      <c r="B84" s="7">
        <f t="shared" si="38"/>
        <v>0.46836372792430059</v>
      </c>
    </row>
    <row r="85" spans="1:2" x14ac:dyDescent="0.2">
      <c r="A85" s="7" t="str">
        <f t="shared" si="37"/>
        <v>Finlandia</v>
      </c>
      <c r="B85" s="7">
        <f t="shared" si="38"/>
        <v>0.72562823040511815</v>
      </c>
    </row>
    <row r="86" spans="1:2" x14ac:dyDescent="0.2">
      <c r="A86" s="7" t="str">
        <f t="shared" si="37"/>
        <v>Francja</v>
      </c>
      <c r="B86" s="7">
        <f t="shared" si="38"/>
        <v>0.70826261781920052</v>
      </c>
    </row>
    <row r="87" spans="1:2" x14ac:dyDescent="0.2">
      <c r="A87" s="7" t="str">
        <f t="shared" si="37"/>
        <v>Grecja</v>
      </c>
      <c r="B87" s="7">
        <f t="shared" si="38"/>
        <v>0.42314919058900019</v>
      </c>
    </row>
    <row r="88" spans="1:2" x14ac:dyDescent="0.2">
      <c r="A88" s="7" t="str">
        <f t="shared" si="37"/>
        <v>Hiszpania</v>
      </c>
      <c r="B88" s="7">
        <f t="shared" si="38"/>
        <v>0.79926221900778061</v>
      </c>
    </row>
    <row r="89" spans="1:2" x14ac:dyDescent="0.2">
      <c r="A89" s="7" t="str">
        <f t="shared" si="37"/>
        <v>Holandia</v>
      </c>
      <c r="B89" s="7">
        <f t="shared" si="38"/>
        <v>0.76303966519305233</v>
      </c>
    </row>
    <row r="90" spans="1:2" x14ac:dyDescent="0.2">
      <c r="A90" s="7" t="str">
        <f t="shared" si="37"/>
        <v>Irlandia</v>
      </c>
      <c r="B90" s="7">
        <f t="shared" si="38"/>
        <v>0.40764526691842656</v>
      </c>
    </row>
    <row r="91" spans="1:2" x14ac:dyDescent="0.2">
      <c r="A91" s="7" t="str">
        <f t="shared" si="37"/>
        <v>Litwa</v>
      </c>
      <c r="B91" s="7">
        <f t="shared" si="38"/>
        <v>0.35420009168233951</v>
      </c>
    </row>
    <row r="92" spans="1:2" x14ac:dyDescent="0.2">
      <c r="A92" s="7" t="str">
        <f t="shared" si="37"/>
        <v>Luksemburg</v>
      </c>
      <c r="B92" s="7">
        <f t="shared" si="38"/>
        <v>0.49209681296408159</v>
      </c>
    </row>
    <row r="93" spans="1:2" x14ac:dyDescent="0.2">
      <c r="A93" s="7" t="str">
        <f t="shared" si="37"/>
        <v>Łotwa</v>
      </c>
      <c r="B93" s="7">
        <f t="shared" si="38"/>
        <v>0.7933083562542329</v>
      </c>
    </row>
    <row r="94" spans="1:2" x14ac:dyDescent="0.2">
      <c r="A94" s="7" t="str">
        <f t="shared" si="37"/>
        <v>Malta</v>
      </c>
      <c r="B94" s="7">
        <f t="shared" si="38"/>
        <v>0</v>
      </c>
    </row>
    <row r="95" spans="1:2" x14ac:dyDescent="0.2">
      <c r="A95" s="7" t="str">
        <f t="shared" si="37"/>
        <v>Niemcy</v>
      </c>
      <c r="B95" s="7">
        <f t="shared" si="38"/>
        <v>0.74525324958638428</v>
      </c>
    </row>
    <row r="96" spans="1:2" x14ac:dyDescent="0.2">
      <c r="A96" s="7" t="str">
        <f t="shared" si="37"/>
        <v>Polska</v>
      </c>
      <c r="B96" s="7">
        <f t="shared" si="38"/>
        <v>0.76995134602284732</v>
      </c>
    </row>
    <row r="97" spans="1:2" x14ac:dyDescent="0.2">
      <c r="A97" s="7" t="str">
        <f t="shared" si="37"/>
        <v>Portugalia</v>
      </c>
      <c r="B97" s="7">
        <f t="shared" si="38"/>
        <v>0.50104917459160614</v>
      </c>
    </row>
    <row r="98" spans="1:2" x14ac:dyDescent="0.2">
      <c r="A98" s="7" t="str">
        <f t="shared" si="37"/>
        <v>Rumunia</v>
      </c>
      <c r="B98" s="7">
        <f t="shared" si="38"/>
        <v>0.397129117020665</v>
      </c>
    </row>
    <row r="99" spans="1:2" x14ac:dyDescent="0.2">
      <c r="A99" s="7" t="str">
        <f t="shared" si="37"/>
        <v>Słowacja</v>
      </c>
      <c r="B99" s="7">
        <f t="shared" si="38"/>
        <v>0.73601238611529429</v>
      </c>
    </row>
    <row r="100" spans="1:2" x14ac:dyDescent="0.2">
      <c r="A100" s="7" t="str">
        <f t="shared" si="37"/>
        <v>Słowenia</v>
      </c>
      <c r="B100" s="7">
        <f t="shared" si="38"/>
        <v>0.98074133551776854</v>
      </c>
    </row>
    <row r="101" spans="1:2" x14ac:dyDescent="0.2">
      <c r="A101" s="7" t="str">
        <f t="shared" si="37"/>
        <v>Szwecja</v>
      </c>
      <c r="B101" s="7">
        <f t="shared" si="38"/>
        <v>0.85425754094544659</v>
      </c>
    </row>
    <row r="102" spans="1:2" x14ac:dyDescent="0.2">
      <c r="A102" s="7" t="str">
        <f t="shared" si="37"/>
        <v>Węgry</v>
      </c>
      <c r="B102" s="7">
        <f t="shared" si="38"/>
        <v>0.50643854779939368</v>
      </c>
    </row>
    <row r="103" spans="1:2" x14ac:dyDescent="0.2">
      <c r="A103" s="7" t="str">
        <f t="shared" si="37"/>
        <v>Wielka Brytania</v>
      </c>
      <c r="B103" s="7">
        <f t="shared" si="38"/>
        <v>0.78905798991758058</v>
      </c>
    </row>
    <row r="104" spans="1:2" x14ac:dyDescent="0.2">
      <c r="A104" s="7" t="str">
        <f t="shared" si="37"/>
        <v>Włochy</v>
      </c>
      <c r="B104" s="7">
        <f t="shared" si="38"/>
        <v>0.86537140673136892</v>
      </c>
    </row>
  </sheetData>
  <sortState ref="C89:D116">
    <sortCondition descending="1" ref="D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3"/>
  <sheetViews>
    <sheetView zoomScaleNormal="100" workbookViewId="0">
      <pane xSplit="1" ySplit="2" topLeftCell="J39" activePane="bottomRight" state="frozen"/>
      <selection pane="topRight" activeCell="B1" sqref="B1"/>
      <selection pane="bottomLeft" activeCell="A3" sqref="A3"/>
      <selection pane="bottomRight" activeCell="W45" sqref="W45"/>
    </sheetView>
  </sheetViews>
  <sheetFormatPr defaultRowHeight="12.75" x14ac:dyDescent="0.2"/>
  <cols>
    <col min="1" max="1" width="19" style="7" customWidth="1"/>
    <col min="2" max="3" width="9.140625" style="7"/>
    <col min="4" max="11" width="9.140625" style="6"/>
    <col min="12" max="18" width="9.140625" style="7"/>
    <col min="19" max="20" width="9.140625" style="6"/>
    <col min="21" max="16384" width="9.140625" style="7"/>
  </cols>
  <sheetData>
    <row r="1" spans="1:22" x14ac:dyDescent="0.2">
      <c r="B1" s="7" t="str">
        <f>'ranking-standaryzacja'!B1</f>
        <v>X1</v>
      </c>
      <c r="C1" s="7" t="str">
        <f>'ranking-standaryzacja'!C1</f>
        <v>X5</v>
      </c>
      <c r="D1" s="6" t="str">
        <f>'ranking-standaryzacja'!D1</f>
        <v>X6</v>
      </c>
      <c r="E1" s="6" t="str">
        <f>'ranking-standaryzacja'!E1</f>
        <v>X8</v>
      </c>
      <c r="F1" s="6" t="str">
        <f>'ranking-standaryzacja'!F1</f>
        <v>X10</v>
      </c>
      <c r="G1" s="6" t="str">
        <f>'ranking-standaryzacja'!G1</f>
        <v>X11</v>
      </c>
      <c r="H1" s="6" t="str">
        <f>'ranking-standaryzacja'!H1</f>
        <v>X12</v>
      </c>
      <c r="I1" s="6" t="str">
        <f>'ranking-standaryzacja'!I1</f>
        <v>X13</v>
      </c>
      <c r="J1" s="6" t="str">
        <f>'ranking-standaryzacja'!J1</f>
        <v>X14</v>
      </c>
      <c r="K1" s="6" t="str">
        <f>'ranking-standaryzacja'!K1</f>
        <v>X15</v>
      </c>
      <c r="L1" s="7" t="str">
        <f>'ranking-standaryzacja'!L1</f>
        <v>X16</v>
      </c>
      <c r="M1" s="7" t="str">
        <f>'ranking-standaryzacja'!M1</f>
        <v>X17</v>
      </c>
      <c r="N1" s="7" t="str">
        <f>'ranking-standaryzacja'!N1</f>
        <v>X18</v>
      </c>
      <c r="O1" s="7" t="str">
        <f>'ranking-standaryzacja'!O1</f>
        <v>X19</v>
      </c>
      <c r="P1" s="7" t="str">
        <f>'ranking-standaryzacja'!P1</f>
        <v>X21</v>
      </c>
      <c r="Q1" s="7" t="str">
        <f>'ranking-standaryzacja'!Q1</f>
        <v>X22</v>
      </c>
      <c r="R1" s="7" t="str">
        <f>'ranking-standaryzacja'!R1</f>
        <v>X24</v>
      </c>
      <c r="S1" s="6" t="str">
        <f>'ranking-standaryzacja'!S1</f>
        <v>X25</v>
      </c>
      <c r="T1" s="6" t="str">
        <f>'ranking-standaryzacja'!T1</f>
        <v>X26</v>
      </c>
      <c r="U1" s="7" t="str">
        <f>'ranking-standaryzacja'!U1</f>
        <v>X27</v>
      </c>
    </row>
    <row r="2" spans="1:22" x14ac:dyDescent="0.2">
      <c r="B2" s="16" t="str">
        <f>'ranking-standaryzacja'!B2</f>
        <v>Chroniony obszar lądowy (% powierzchni państwa)</v>
      </c>
      <c r="C2" s="16" t="str">
        <f>'ranking-standaryzacja'!C2</f>
        <v>Indeks wydajnosci zasobów (rok 2000=100)</v>
      </c>
      <c r="D2" s="6" t="str">
        <f>'ranking-standaryzacja'!D2</f>
        <v>Połowy w regionach rybackich (tys.ton)</v>
      </c>
      <c r="E2" s="6" t="str">
        <f>'ranking-standaryzacja'!E2</f>
        <v>Zależność energetyczna (%)</v>
      </c>
      <c r="F2" s="6" t="str">
        <f>'ranking-standaryzacja'!F2</f>
        <v>Emisja tlenków siarki (kg/osoba)</v>
      </c>
      <c r="G2" s="6" t="str">
        <f>'ranking-standaryzacja'!G2</f>
        <v>Emisja cząstek stałych (kg/osoba)</v>
      </c>
      <c r="H2" s="6" t="str">
        <f>'ranking-standaryzacja'!H2</f>
        <v>Zanieczyszczenie hałasem (% ludności)</v>
      </c>
      <c r="I2" s="6" t="str">
        <f>'ranking-standaryzacja'!I2</f>
        <v>Konsumpcja surowców (ton/osoba)</v>
      </c>
      <c r="J2" s="6" t="str">
        <f>'ranking-standaryzacja'!J2</f>
        <v>Zużycie nawozów (kg/ha)</v>
      </c>
      <c r="K2" s="6" t="str">
        <f>'ranking-standaryzacja'!K2</f>
        <v>Odpady komunalne (kg/osoba)</v>
      </c>
      <c r="L2" s="16" t="str">
        <f>'ranking-standaryzacja'!L2</f>
        <v>Odnawialna energia elektryczna (%konsumpcji prądu)</v>
      </c>
      <c r="M2" s="16" t="str">
        <f>'ranking-standaryzacja'!M2</f>
        <v>Krajowa konsumpcja biomasy (100 tys. ton ekwiwalentu oleju)</v>
      </c>
      <c r="N2" s="16" t="str">
        <f>'ranking-standaryzacja'!N2</f>
        <v>Uprawy ekologiczne (% użytków rolnych)</v>
      </c>
      <c r="O2" s="16" t="str">
        <f>'ranking-standaryzacja'!O2</f>
        <v>Odzysk odpadów (kg/osoba)</v>
      </c>
      <c r="P2" s="16" t="str">
        <f>'ranking-standaryzacja'!P2</f>
        <v>Dochody z podatków środoiwskowych (% PKB)</v>
      </c>
      <c r="Q2" s="16" t="str">
        <f>'ranking-standaryzacja'!Q2</f>
        <v>Indeks eko-innowacyjnosci (śr krajów UE=100)</v>
      </c>
      <c r="R2" s="16" t="str">
        <f>'ranking-standaryzacja'!R2</f>
        <v>Wydatki publiczne na badania i rozwój dotyczące środowiska (% PKB)</v>
      </c>
      <c r="S2" s="6" t="str">
        <f>'ranking-standaryzacja'!S2</f>
        <v>Stopa bezrobocia ludzi młodych w wieku 15-24 lata, obliczona jako udział (%) w całkowitej populacji w tej samej grupie wiekowej</v>
      </c>
      <c r="T2" s="6" t="str">
        <f>'ranking-standaryzacja'!T2</f>
        <v>Osoby zagrożone ubóstwem lub wykluczeniem społecznym</v>
      </c>
      <c r="U2" s="16" t="str">
        <f>'ranking-standaryzacja'!U2</f>
        <v>Zatrudnienie w sektorze dóbr i usług środowiskowych (ekwiwalent pełnego czasu pracy ∙〖10〗^(-3); FTE)</v>
      </c>
      <c r="V2" s="16"/>
    </row>
    <row r="3" spans="1:22" x14ac:dyDescent="0.2">
      <c r="A3" s="7" t="str">
        <f>'ranking-standaryzacja'!A3</f>
        <v>Austria</v>
      </c>
      <c r="B3" s="7">
        <f>'ranking-standaryzacja'!B3</f>
        <v>15</v>
      </c>
      <c r="C3" s="7">
        <f>'ranking-standaryzacja'!C3</f>
        <v>128.6</v>
      </c>
      <c r="D3" s="6">
        <f>'ranking-standaryzacja'!D3</f>
        <v>375</v>
      </c>
      <c r="E3" s="6">
        <f>'ranking-standaryzacja'!E3</f>
        <v>65.8</v>
      </c>
      <c r="F3" s="6">
        <f>'ranking-standaryzacja'!F3</f>
        <v>1.7</v>
      </c>
      <c r="G3" s="6">
        <f>'ranking-standaryzacja'!G3</f>
        <v>3.6</v>
      </c>
      <c r="H3" s="6">
        <f>'ranking-standaryzacja'!H3</f>
        <v>17.5</v>
      </c>
      <c r="I3" s="6">
        <f>'ranking-standaryzacja'!I3</f>
        <v>20.6</v>
      </c>
      <c r="J3" s="6">
        <f>'ranking-standaryzacja'!J3</f>
        <v>2</v>
      </c>
      <c r="K3" s="6">
        <f>'ranking-standaryzacja'!K3</f>
        <v>565</v>
      </c>
      <c r="L3" s="7">
        <f>'ranking-standaryzacja'!L3</f>
        <v>33</v>
      </c>
      <c r="M3" s="7">
        <f>'ranking-standaryzacja'!M3</f>
        <v>27</v>
      </c>
      <c r="N3" s="7">
        <f>'ranking-standaryzacja'!N3</f>
        <v>19.350000000000001</v>
      </c>
      <c r="O3" s="7">
        <f>'ranking-standaryzacja'!O3</f>
        <v>4461</v>
      </c>
      <c r="P3" s="7">
        <f>'ranking-standaryzacja'!P3</f>
        <v>2.39</v>
      </c>
      <c r="Q3" s="7">
        <f>'ranking-standaryzacja'!Q3</f>
        <v>103</v>
      </c>
      <c r="R3" s="7">
        <f>'ranking-standaryzacja'!R3</f>
        <v>0.14000000000000001</v>
      </c>
      <c r="S3" s="6">
        <f>'ranking-standaryzacja'!S3</f>
        <v>10.3</v>
      </c>
      <c r="T3" s="6">
        <f>'ranking-standaryzacja'!T3</f>
        <v>19.2</v>
      </c>
      <c r="U3" s="7">
        <f>'ranking-standaryzacja'!U3</f>
        <v>157.1</v>
      </c>
    </row>
    <row r="4" spans="1:22" x14ac:dyDescent="0.2">
      <c r="A4" s="7" t="str">
        <f>'ranking-standaryzacja'!A4</f>
        <v>Belgia</v>
      </c>
      <c r="B4" s="7">
        <f>'ranking-standaryzacja'!B4</f>
        <v>13</v>
      </c>
      <c r="C4" s="7">
        <f>'ranking-standaryzacja'!C4</f>
        <v>126.4</v>
      </c>
      <c r="D4" s="6">
        <f>'ranking-standaryzacja'!D4</f>
        <v>231.76190476190476</v>
      </c>
      <c r="E4" s="6">
        <f>'ranking-standaryzacja'!E4</f>
        <v>80</v>
      </c>
      <c r="F4" s="6">
        <f>'ranking-standaryzacja'!F4</f>
        <v>3.8</v>
      </c>
      <c r="G4" s="6">
        <f>'ranking-standaryzacja'!G4</f>
        <v>3.1</v>
      </c>
      <c r="H4" s="6">
        <f>'ranking-standaryzacja'!H4</f>
        <v>18.100000000000001</v>
      </c>
      <c r="I4" s="6">
        <f>'ranking-standaryzacja'!I4</f>
        <v>13.1</v>
      </c>
      <c r="J4" s="6">
        <f>'ranking-standaryzacja'!J4</f>
        <v>5</v>
      </c>
      <c r="K4" s="6">
        <f>'ranking-standaryzacja'!K4</f>
        <v>426</v>
      </c>
      <c r="L4" s="7">
        <f>'ranking-standaryzacja'!L4</f>
        <v>8</v>
      </c>
      <c r="M4" s="7">
        <f>'ranking-standaryzacja'!M4</f>
        <v>11.2</v>
      </c>
      <c r="N4" s="7">
        <f>'ranking-standaryzacja'!N4</f>
        <v>5</v>
      </c>
      <c r="O4" s="7">
        <f>'ranking-standaryzacja'!O4</f>
        <v>6362</v>
      </c>
      <c r="P4" s="7">
        <f>'ranking-standaryzacja'!P4</f>
        <v>2.08</v>
      </c>
      <c r="Q4" s="7">
        <f>'ranking-standaryzacja'!Q4</f>
        <v>90</v>
      </c>
      <c r="R4" s="7">
        <f>'ranking-standaryzacja'!R4</f>
        <v>0.21</v>
      </c>
      <c r="S4" s="6">
        <f>'ranking-standaryzacja'!S4</f>
        <v>23.2</v>
      </c>
      <c r="T4" s="6">
        <f>'ranking-standaryzacja'!T4</f>
        <v>21.2</v>
      </c>
      <c r="U4" s="7">
        <f>'ranking-standaryzacja'!U4</f>
        <v>82.3</v>
      </c>
    </row>
    <row r="5" spans="1:22" x14ac:dyDescent="0.2">
      <c r="A5" s="7" t="str">
        <f>'ranking-standaryzacja'!A5</f>
        <v>Bułgaria</v>
      </c>
      <c r="B5" s="7">
        <f>'ranking-standaryzacja'!B5</f>
        <v>34</v>
      </c>
      <c r="C5" s="7">
        <f>'ranking-standaryzacja'!C5</f>
        <v>121.4</v>
      </c>
      <c r="D5" s="6">
        <f>'ranking-standaryzacja'!D5</f>
        <v>27</v>
      </c>
      <c r="E5" s="6">
        <f>'ranking-standaryzacja'!E5</f>
        <v>34.5</v>
      </c>
      <c r="F5" s="6">
        <f>'ranking-standaryzacja'!F5</f>
        <v>26.2</v>
      </c>
      <c r="G5" s="6">
        <f>'ranking-standaryzacja'!G5</f>
        <v>6.4</v>
      </c>
      <c r="H5" s="6">
        <f>'ranking-standaryzacja'!H5</f>
        <v>11.7</v>
      </c>
      <c r="I5" s="6">
        <f>'ranking-standaryzacja'!I5</f>
        <v>18.8</v>
      </c>
      <c r="J5" s="6">
        <f>'ranking-standaryzacja'!J5</f>
        <v>-6</v>
      </c>
      <c r="K5" s="6">
        <f>'ranking-standaryzacja'!K5</f>
        <v>442</v>
      </c>
      <c r="L5" s="7">
        <f>'ranking-standaryzacja'!L5</f>
        <v>18</v>
      </c>
      <c r="M5" s="7">
        <f>'ranking-standaryzacja'!M5</f>
        <v>37.700000000000003</v>
      </c>
      <c r="N5" s="7">
        <f>'ranking-standaryzacja'!N5</f>
        <v>0.96</v>
      </c>
      <c r="O5" s="7">
        <f>'ranking-standaryzacja'!O5</f>
        <v>1013</v>
      </c>
      <c r="P5" s="7">
        <f>'ranking-standaryzacja'!P5</f>
        <v>2.73</v>
      </c>
      <c r="Q5" s="7">
        <f>'ranking-standaryzacja'!Q5</f>
        <v>31</v>
      </c>
      <c r="R5" s="7">
        <f>'ranking-standaryzacja'!R5</f>
        <v>0.2</v>
      </c>
      <c r="S5" s="6">
        <f>'ranking-standaryzacja'!S5</f>
        <v>23.8</v>
      </c>
      <c r="T5" s="6">
        <f>'ranking-standaryzacja'!T5</f>
        <v>40.1</v>
      </c>
      <c r="U5" s="7">
        <f>'ranking-standaryzacja'!U5</f>
        <v>32</v>
      </c>
    </row>
    <row r="6" spans="1:22" x14ac:dyDescent="0.2">
      <c r="A6" s="7" t="str">
        <f>'ranking-standaryzacja'!A6</f>
        <v>Chorwacja</v>
      </c>
      <c r="B6" s="7">
        <f>'ranking-standaryzacja'!B6</f>
        <v>37</v>
      </c>
      <c r="C6" s="7">
        <f>'ranking-standaryzacja'!C6</f>
        <v>107.8</v>
      </c>
      <c r="D6" s="6">
        <f>'ranking-standaryzacja'!D6</f>
        <v>544</v>
      </c>
      <c r="E6" s="6">
        <f>'ranking-standaryzacja'!E6</f>
        <v>43.8</v>
      </c>
      <c r="F6" s="6">
        <f>'ranking-standaryzacja'!F6</f>
        <v>3.3</v>
      </c>
      <c r="G6" s="6">
        <f>'ranking-standaryzacja'!G6</f>
        <v>6.1</v>
      </c>
      <c r="H6" s="6">
        <f>'ranking-standaryzacja'!H6</f>
        <v>8.9</v>
      </c>
      <c r="I6" s="6">
        <f>'ranking-standaryzacja'!I6</f>
        <v>9.1</v>
      </c>
      <c r="J6" s="6">
        <f>'ranking-standaryzacja'!J6</f>
        <v>6</v>
      </c>
      <c r="K6" s="6">
        <f>'ranking-standaryzacja'!K6</f>
        <v>387</v>
      </c>
      <c r="L6" s="7">
        <f>'ranking-standaryzacja'!L6</f>
        <v>27.8</v>
      </c>
      <c r="M6" s="7">
        <f>'ranking-standaryzacja'!M6</f>
        <v>33.200000000000003</v>
      </c>
      <c r="N6" s="7">
        <f>'ranking-standaryzacja'!N6</f>
        <v>4.03</v>
      </c>
      <c r="O6" s="7">
        <f>'ranking-standaryzacja'!O6</f>
        <v>3012</v>
      </c>
      <c r="P6" s="7">
        <f>'ranking-standaryzacja'!P6</f>
        <v>3.18</v>
      </c>
      <c r="Q6" s="7">
        <f>'ranking-standaryzacja'!Q6</f>
        <v>91</v>
      </c>
      <c r="R6" s="7">
        <f>'ranking-standaryzacja'!R6</f>
        <v>0.2</v>
      </c>
      <c r="S6" s="6">
        <f>'ranking-standaryzacja'!S6</f>
        <v>44.9</v>
      </c>
      <c r="T6" s="6">
        <f>'ranking-standaryzacja'!T6</f>
        <v>29.3</v>
      </c>
      <c r="U6" s="7">
        <f>'ranking-standaryzacja'!U6</f>
        <v>48.1</v>
      </c>
    </row>
    <row r="7" spans="1:22" x14ac:dyDescent="0.2">
      <c r="A7" s="7" t="str">
        <f>'ranking-standaryzacja'!A7</f>
        <v>Cypr</v>
      </c>
      <c r="B7" s="7">
        <f>'ranking-standaryzacja'!B7</f>
        <v>29</v>
      </c>
      <c r="C7" s="7">
        <f>'ranking-standaryzacja'!C7</f>
        <v>172.1</v>
      </c>
      <c r="D7" s="6">
        <f>'ranking-standaryzacja'!D7</f>
        <v>177</v>
      </c>
      <c r="E7" s="6">
        <f>'ranking-standaryzacja'!E7</f>
        <v>93.2</v>
      </c>
      <c r="F7" s="6">
        <f>'ranking-standaryzacja'!F7</f>
        <v>19.899999999999999</v>
      </c>
      <c r="G7" s="6">
        <f>'ranking-standaryzacja'!G7</f>
        <v>2</v>
      </c>
      <c r="H7" s="6">
        <f>'ranking-standaryzacja'!H7</f>
        <v>19.2</v>
      </c>
      <c r="I7" s="6">
        <f>'ranking-standaryzacja'!I7</f>
        <v>14</v>
      </c>
      <c r="J7" s="6">
        <f>'ranking-standaryzacja'!J7</f>
        <v>32</v>
      </c>
      <c r="K7" s="6">
        <f>'ranking-standaryzacja'!K7</f>
        <v>614</v>
      </c>
      <c r="L7" s="7">
        <f>'ranking-standaryzacja'!L7</f>
        <v>8.9</v>
      </c>
      <c r="M7" s="7">
        <f>'ranking-standaryzacja'!M7</f>
        <v>248.8</v>
      </c>
      <c r="N7" s="7">
        <f>'ranking-standaryzacja'!N7</f>
        <v>3.63</v>
      </c>
      <c r="O7" s="7">
        <f>'ranking-standaryzacja'!O7</f>
        <v>4265</v>
      </c>
      <c r="P7" s="7">
        <f>'ranking-standaryzacja'!P7</f>
        <v>3.05</v>
      </c>
      <c r="Q7" s="7">
        <f>'ranking-standaryzacja'!Q7</f>
        <v>44</v>
      </c>
      <c r="R7" s="7">
        <f>'ranking-standaryzacja'!R7</f>
        <v>7.0000000000000007E-2</v>
      </c>
      <c r="S7" s="6">
        <f>'ranking-standaryzacja'!S7</f>
        <v>36</v>
      </c>
      <c r="T7" s="6">
        <f>'ranking-standaryzacja'!T7</f>
        <v>27.4</v>
      </c>
      <c r="U7" s="7">
        <f>'ranking-standaryzacja'!U7</f>
        <v>144.90352633826882</v>
      </c>
    </row>
    <row r="8" spans="1:22" x14ac:dyDescent="0.2">
      <c r="A8" s="7" t="str">
        <f>'ranking-standaryzacja'!A8</f>
        <v>Czechy</v>
      </c>
      <c r="B8" s="7">
        <f>'ranking-standaryzacja'!B8</f>
        <v>14</v>
      </c>
      <c r="C8" s="7">
        <f>'ranking-standaryzacja'!C8</f>
        <v>158.19999999999999</v>
      </c>
      <c r="D8" s="6">
        <f>'ranking-standaryzacja'!D8</f>
        <v>9</v>
      </c>
      <c r="E8" s="6">
        <f>'ranking-standaryzacja'!E8</f>
        <v>30.3</v>
      </c>
      <c r="F8" s="6">
        <f>'ranking-standaryzacja'!F8</f>
        <v>12</v>
      </c>
      <c r="G8" s="6">
        <f>'ranking-standaryzacja'!G8</f>
        <v>3.3</v>
      </c>
      <c r="H8" s="6">
        <f>'ranking-standaryzacja'!H8</f>
        <v>13.7</v>
      </c>
      <c r="I8" s="6">
        <f>'ranking-standaryzacja'!I8</f>
        <v>15.2</v>
      </c>
      <c r="J8" s="6">
        <f>'ranking-standaryzacja'!J8</f>
        <v>-4</v>
      </c>
      <c r="K8" s="6">
        <f>'ranking-standaryzacja'!K8</f>
        <v>310</v>
      </c>
      <c r="L8" s="7">
        <f>'ranking-standaryzacja'!L8</f>
        <v>15</v>
      </c>
      <c r="M8" s="7">
        <f>'ranking-standaryzacja'!M8</f>
        <v>8</v>
      </c>
      <c r="N8" s="7">
        <f>'ranking-standaryzacja'!N8</f>
        <v>13.44</v>
      </c>
      <c r="O8" s="7">
        <f>'ranking-standaryzacja'!O8</f>
        <v>6709</v>
      </c>
      <c r="P8" s="7">
        <f>'ranking-standaryzacja'!P8</f>
        <v>2.09</v>
      </c>
      <c r="Q8" s="7">
        <f>'ranking-standaryzacja'!Q8</f>
        <v>84</v>
      </c>
      <c r="R8" s="7">
        <f>'ranking-standaryzacja'!R8</f>
        <v>0.36</v>
      </c>
      <c r="S8" s="6">
        <f>'ranking-standaryzacja'!S8</f>
        <v>15.9</v>
      </c>
      <c r="T8" s="6">
        <f>'ranking-standaryzacja'!T8</f>
        <v>14.8</v>
      </c>
      <c r="U8" s="7">
        <f>'ranking-standaryzacja'!U8</f>
        <v>111.7</v>
      </c>
    </row>
    <row r="9" spans="1:22" x14ac:dyDescent="0.2">
      <c r="A9" s="7" t="str">
        <f>'ranking-standaryzacja'!A9</f>
        <v>Dania</v>
      </c>
      <c r="B9" s="7">
        <f>'ranking-standaryzacja'!B9</f>
        <v>8</v>
      </c>
      <c r="C9" s="7">
        <f>'ranking-standaryzacja'!C9</f>
        <v>124.2</v>
      </c>
      <c r="D9" s="6">
        <f>'ranking-standaryzacja'!D9</f>
        <v>231.76190476190476</v>
      </c>
      <c r="E9" s="6">
        <f>'ranking-standaryzacja'!E9</f>
        <v>12.4</v>
      </c>
      <c r="F9" s="6">
        <f>'ranking-standaryzacja'!F9</f>
        <v>2</v>
      </c>
      <c r="G9" s="6">
        <f>'ranking-standaryzacja'!G9</f>
        <v>5.0999999999999996</v>
      </c>
      <c r="H9" s="6">
        <f>'ranking-standaryzacja'!H9</f>
        <v>16.399999999999999</v>
      </c>
      <c r="I9" s="6">
        <f>'ranking-standaryzacja'!I9</f>
        <v>21.9</v>
      </c>
      <c r="J9" s="6">
        <f>'ranking-standaryzacja'!J9</f>
        <v>7</v>
      </c>
      <c r="K9" s="6">
        <f>'ranking-standaryzacja'!K9</f>
        <v>789</v>
      </c>
      <c r="L9" s="7">
        <f>'ranking-standaryzacja'!L9</f>
        <v>29.6</v>
      </c>
      <c r="M9" s="7">
        <f>'ranking-standaryzacja'!M9</f>
        <v>4.5</v>
      </c>
      <c r="N9" s="7">
        <f>'ranking-standaryzacja'!N9</f>
        <v>6.25</v>
      </c>
      <c r="O9" s="7">
        <f>'ranking-standaryzacja'!O9</f>
        <v>10453</v>
      </c>
      <c r="P9" s="7">
        <f>'ranking-standaryzacja'!P9</f>
        <v>4</v>
      </c>
      <c r="Q9" s="7">
        <f>'ranking-standaryzacja'!Q9</f>
        <v>131</v>
      </c>
      <c r="R9" s="7">
        <f>'ranking-standaryzacja'!R9</f>
        <v>7.0000000000000007E-2</v>
      </c>
      <c r="S9" s="6">
        <f>'ranking-standaryzacja'!S9</f>
        <v>12.6</v>
      </c>
      <c r="T9" s="6">
        <f>'ranking-standaryzacja'!T9</f>
        <v>17.899999999999999</v>
      </c>
      <c r="U9" s="7">
        <f>'ranking-standaryzacja'!U9</f>
        <v>67</v>
      </c>
    </row>
    <row r="10" spans="1:22" x14ac:dyDescent="0.2">
      <c r="A10" s="7" t="str">
        <f>'ranking-standaryzacja'!A10</f>
        <v>Estonia</v>
      </c>
      <c r="B10" s="7">
        <f>'ranking-standaryzacja'!B10</f>
        <v>18</v>
      </c>
      <c r="C10" s="7">
        <f>'ranking-standaryzacja'!C10</f>
        <v>99.8</v>
      </c>
      <c r="D10" s="6">
        <f>'ranking-standaryzacja'!D10</f>
        <v>216</v>
      </c>
      <c r="E10" s="6">
        <f>'ranking-standaryzacja'!E10</f>
        <v>9.1999999999999993</v>
      </c>
      <c r="F10" s="6">
        <f>'ranking-standaryzacja'!F10</f>
        <v>31.1</v>
      </c>
      <c r="G10" s="6">
        <f>'ranking-standaryzacja'!G10</f>
        <v>10</v>
      </c>
      <c r="H10" s="6">
        <f>'ranking-standaryzacja'!H10</f>
        <v>10.5</v>
      </c>
      <c r="I10" s="6">
        <f>'ranking-standaryzacja'!I10</f>
        <v>28.3</v>
      </c>
      <c r="J10" s="6">
        <f>'ranking-standaryzacja'!J10</f>
        <v>-7</v>
      </c>
      <c r="K10" s="6">
        <f>'ranking-standaryzacja'!K10</f>
        <v>357</v>
      </c>
      <c r="L10" s="7">
        <f>'ranking-standaryzacja'!L10</f>
        <v>26.3</v>
      </c>
      <c r="M10" s="7">
        <f>'ranking-standaryzacja'!M10</f>
        <v>12.1</v>
      </c>
      <c r="N10" s="7">
        <f>'ranking-standaryzacja'!N10</f>
        <v>15.96</v>
      </c>
      <c r="O10" s="7">
        <f>'ranking-standaryzacja'!O10</f>
        <v>2322</v>
      </c>
      <c r="P10" s="7">
        <f>'ranking-standaryzacja'!P10</f>
        <v>2.7</v>
      </c>
      <c r="Q10" s="7">
        <f>'ranking-standaryzacja'!Q10</f>
        <v>58</v>
      </c>
      <c r="R10" s="7">
        <f>'ranking-standaryzacja'!R10</f>
        <v>0.16</v>
      </c>
      <c r="S10" s="6">
        <f>'ranking-standaryzacja'!S10</f>
        <v>15</v>
      </c>
      <c r="T10" s="6">
        <f>'ranking-standaryzacja'!T10</f>
        <v>26</v>
      </c>
      <c r="U10" s="7">
        <f>'ranking-standaryzacja'!U10</f>
        <v>25.8</v>
      </c>
    </row>
    <row r="11" spans="1:22" x14ac:dyDescent="0.2">
      <c r="A11" s="7" t="str">
        <f>'ranking-standaryzacja'!A11</f>
        <v>Finlandia</v>
      </c>
      <c r="B11" s="7">
        <f>'ranking-standaryzacja'!B11</f>
        <v>14</v>
      </c>
      <c r="C11" s="7">
        <f>'ranking-standaryzacja'!C11</f>
        <v>121.6</v>
      </c>
      <c r="D11" s="6">
        <f>'ranking-standaryzacja'!D11</f>
        <v>231.76190476190476</v>
      </c>
      <c r="E11" s="6">
        <f>'ranking-standaryzacja'!E11</f>
        <v>48.9</v>
      </c>
      <c r="F11" s="6">
        <f>'ranking-standaryzacja'!F11</f>
        <v>7.9</v>
      </c>
      <c r="G11" s="6">
        <f>'ranking-standaryzacja'!G11</f>
        <v>6.3</v>
      </c>
      <c r="H11" s="6">
        <f>'ranking-standaryzacja'!H11</f>
        <v>13</v>
      </c>
      <c r="I11" s="6">
        <f>'ranking-standaryzacja'!I11</f>
        <v>31</v>
      </c>
      <c r="J11" s="6">
        <f>'ranking-standaryzacja'!J11</f>
        <v>4</v>
      </c>
      <c r="K11" s="6">
        <f>'ranking-standaryzacja'!K11</f>
        <v>482</v>
      </c>
      <c r="L11" s="7">
        <f>'ranking-standaryzacja'!L11</f>
        <v>38.700000000000003</v>
      </c>
      <c r="M11" s="7">
        <f>'ranking-standaryzacja'!M11</f>
        <v>68</v>
      </c>
      <c r="N11" s="7">
        <f>'ranking-standaryzacja'!N11</f>
        <v>9.2899999999999991</v>
      </c>
      <c r="O11" s="7">
        <f>'ranking-standaryzacja'!O11</f>
        <v>1411</v>
      </c>
      <c r="P11" s="7">
        <f>'ranking-standaryzacja'!P11</f>
        <v>2.9</v>
      </c>
      <c r="Q11" s="7">
        <f>'ranking-standaryzacja'!Q11</f>
        <v>129</v>
      </c>
      <c r="R11" s="7">
        <f>'ranking-standaryzacja'!R11</f>
        <v>0.27</v>
      </c>
      <c r="S11" s="6">
        <f>'ranking-standaryzacja'!S11</f>
        <v>20.5</v>
      </c>
      <c r="T11" s="6">
        <f>'ranking-standaryzacja'!T11</f>
        <v>17.3</v>
      </c>
      <c r="U11" s="7">
        <f>'ranking-standaryzacja'!U11</f>
        <v>132.69999999999999</v>
      </c>
    </row>
    <row r="12" spans="1:22" x14ac:dyDescent="0.2">
      <c r="A12" s="7" t="str">
        <f>'ranking-standaryzacja'!A12</f>
        <v>Francja</v>
      </c>
      <c r="B12" s="7">
        <f>'ranking-standaryzacja'!B12</f>
        <v>13</v>
      </c>
      <c r="C12" s="7">
        <f>'ranking-standaryzacja'!C12</f>
        <v>134.1</v>
      </c>
      <c r="D12" s="6">
        <f>'ranking-standaryzacja'!D12</f>
        <v>1109</v>
      </c>
      <c r="E12" s="6">
        <f>'ranking-standaryzacja'!E12</f>
        <v>45.9</v>
      </c>
      <c r="F12" s="6">
        <f>'ranking-standaryzacja'!F12</f>
        <v>2.4</v>
      </c>
      <c r="G12" s="6">
        <f>'ranking-standaryzacja'!G12</f>
        <v>4</v>
      </c>
      <c r="H12" s="6">
        <f>'ranking-standaryzacja'!H12</f>
        <v>16.899999999999999</v>
      </c>
      <c r="I12" s="6">
        <f>'ranking-standaryzacja'!I12</f>
        <v>11.8</v>
      </c>
      <c r="J12" s="6">
        <f>'ranking-standaryzacja'!J12</f>
        <v>1</v>
      </c>
      <c r="K12" s="6">
        <f>'ranking-standaryzacja'!K12</f>
        <v>519</v>
      </c>
      <c r="L12" s="7">
        <f>'ranking-standaryzacja'!L12</f>
        <v>14.7</v>
      </c>
      <c r="M12" s="7">
        <f>'ranking-standaryzacja'!M12</f>
        <v>140.5</v>
      </c>
      <c r="N12" s="7">
        <f>'ranking-standaryzacja'!N12</f>
        <v>3.87</v>
      </c>
      <c r="O12" s="7">
        <f>'ranking-standaryzacja'!O12</f>
        <v>2241</v>
      </c>
      <c r="P12" s="7">
        <f>'ranking-standaryzacja'!P12</f>
        <v>2.0299999999999998</v>
      </c>
      <c r="Q12" s="7">
        <f>'ranking-standaryzacja'!Q12</f>
        <v>112</v>
      </c>
      <c r="R12" s="7">
        <f>'ranking-standaryzacja'!R12</f>
        <v>0.28999999999999998</v>
      </c>
      <c r="S12" s="6">
        <f>'ranking-standaryzacja'!S12</f>
        <v>24.2</v>
      </c>
      <c r="T12" s="6">
        <f>'ranking-standaryzacja'!T12</f>
        <v>18.5</v>
      </c>
      <c r="U12" s="7">
        <f>'ranking-standaryzacja'!U12</f>
        <v>435.6</v>
      </c>
    </row>
    <row r="13" spans="1:22" x14ac:dyDescent="0.2">
      <c r="A13" s="7" t="str">
        <f>'ranking-standaryzacja'!A13</f>
        <v>Grecja</v>
      </c>
      <c r="B13" s="7">
        <f>'ranking-standaryzacja'!B13</f>
        <v>27</v>
      </c>
      <c r="C13" s="7">
        <f>'ranking-standaryzacja'!C13</f>
        <v>108</v>
      </c>
      <c r="D13" s="6">
        <f>'ranking-standaryzacja'!D13</f>
        <v>277</v>
      </c>
      <c r="E13" s="6">
        <f>'ranking-standaryzacja'!E13</f>
        <v>66.2</v>
      </c>
      <c r="F13" s="6">
        <f>'ranking-standaryzacja'!F13</f>
        <v>11.3</v>
      </c>
      <c r="G13" s="6">
        <f>'ranking-standaryzacja'!G13</f>
        <v>5.8</v>
      </c>
      <c r="H13" s="6">
        <f>'ranking-standaryzacja'!H13</f>
        <v>19.7</v>
      </c>
      <c r="I13" s="6">
        <f>'ranking-standaryzacja'!I13</f>
        <v>12.7</v>
      </c>
      <c r="J13" s="6">
        <f>'ranking-standaryzacja'!J13</f>
        <v>0</v>
      </c>
      <c r="K13" s="6">
        <f>'ranking-standaryzacja'!K13</f>
        <v>488</v>
      </c>
      <c r="L13" s="7">
        <f>'ranking-standaryzacja'!L13</f>
        <v>15.3</v>
      </c>
      <c r="M13" s="7">
        <f>'ranking-standaryzacja'!M13</f>
        <v>11.5</v>
      </c>
      <c r="N13" s="7">
        <f>'ranking-standaryzacja'!N13</f>
        <v>6.72</v>
      </c>
      <c r="O13" s="7">
        <f>'ranking-standaryzacja'!O13</f>
        <v>6033</v>
      </c>
      <c r="P13" s="7">
        <f>'ranking-standaryzacja'!P13</f>
        <v>3.71</v>
      </c>
      <c r="Q13" s="7">
        <f>'ranking-standaryzacja'!Q13</f>
        <v>65</v>
      </c>
      <c r="R13" s="7">
        <f>'ranking-standaryzacja'!R13</f>
        <v>0.23</v>
      </c>
      <c r="S13" s="6">
        <f>'ranking-standaryzacja'!S13</f>
        <v>52.4</v>
      </c>
      <c r="T13" s="6">
        <f>'ranking-standaryzacja'!T13</f>
        <v>36</v>
      </c>
      <c r="U13" s="7">
        <f>'ranking-standaryzacja'!U13</f>
        <v>132.69999999999999</v>
      </c>
    </row>
    <row r="14" spans="1:22" x14ac:dyDescent="0.2">
      <c r="A14" s="7" t="str">
        <f>'ranking-standaryzacja'!A14</f>
        <v>Hiszpania</v>
      </c>
      <c r="B14" s="7">
        <f>'ranking-standaryzacja'!B14</f>
        <v>27</v>
      </c>
      <c r="C14" s="7">
        <f>'ranking-standaryzacja'!C14</f>
        <v>210.3</v>
      </c>
      <c r="D14" s="6">
        <f>'ranking-standaryzacja'!D14</f>
        <v>60</v>
      </c>
      <c r="E14" s="6">
        <f>'ranking-standaryzacja'!E14</f>
        <v>72.900000000000006</v>
      </c>
      <c r="F14" s="6">
        <f>'ranking-standaryzacja'!F14</f>
        <v>5.5</v>
      </c>
      <c r="G14" s="6">
        <f>'ranking-standaryzacja'!G14</f>
        <v>3.6</v>
      </c>
      <c r="H14" s="6">
        <f>'ranking-standaryzacja'!H14</f>
        <v>15.9</v>
      </c>
      <c r="I14" s="6">
        <f>'ranking-standaryzacja'!I14</f>
        <v>8.4</v>
      </c>
      <c r="J14" s="6">
        <f>'ranking-standaryzacja'!J14</f>
        <v>1</v>
      </c>
      <c r="K14" s="6">
        <f>'ranking-standaryzacja'!K14</f>
        <v>448</v>
      </c>
      <c r="L14" s="7">
        <f>'ranking-standaryzacja'!L14</f>
        <v>16.100000000000001</v>
      </c>
      <c r="M14" s="7">
        <f>'ranking-standaryzacja'!M14</f>
        <v>128.4</v>
      </c>
      <c r="N14" s="7">
        <f>'ranking-standaryzacja'!N14</f>
        <v>7.26</v>
      </c>
      <c r="O14" s="7">
        <f>'ranking-standaryzacja'!O14</f>
        <v>788</v>
      </c>
      <c r="P14" s="7">
        <f>'ranking-standaryzacja'!P14</f>
        <v>1.87</v>
      </c>
      <c r="Q14" s="7">
        <f>'ranking-standaryzacja'!Q14</f>
        <v>111</v>
      </c>
      <c r="R14" s="7">
        <f>'ranking-standaryzacja'!R14</f>
        <v>0.23</v>
      </c>
      <c r="S14" s="6">
        <f>'ranking-standaryzacja'!S14</f>
        <v>53.2</v>
      </c>
      <c r="T14" s="6">
        <f>'ranking-standaryzacja'!T14</f>
        <v>29.2</v>
      </c>
      <c r="U14" s="7">
        <f>'ranking-standaryzacja'!U14</f>
        <v>252</v>
      </c>
    </row>
    <row r="15" spans="1:22" x14ac:dyDescent="0.2">
      <c r="A15" s="7" t="str">
        <f>'ranking-standaryzacja'!A15</f>
        <v>Holandia</v>
      </c>
      <c r="B15" s="7">
        <f>'ranking-standaryzacja'!B15</f>
        <v>13</v>
      </c>
      <c r="C15" s="7">
        <f>'ranking-standaryzacja'!C15</f>
        <v>133.30000000000001</v>
      </c>
      <c r="D15" s="6">
        <f>'ranking-standaryzacja'!D15</f>
        <v>2</v>
      </c>
      <c r="E15" s="6">
        <f>'ranking-standaryzacja'!E15</f>
        <v>32.700000000000003</v>
      </c>
      <c r="F15" s="6">
        <f>'ranking-standaryzacja'!F15</f>
        <v>1.7</v>
      </c>
      <c r="G15" s="6">
        <f>'ranking-standaryzacja'!G15</f>
        <v>1.6</v>
      </c>
      <c r="H15" s="6">
        <f>'ranking-standaryzacja'!H15</f>
        <v>25</v>
      </c>
      <c r="I15" s="6">
        <f>'ranking-standaryzacja'!I15</f>
        <v>10.3</v>
      </c>
      <c r="J15" s="6">
        <f>'ranking-standaryzacja'!J15</f>
        <v>1</v>
      </c>
      <c r="K15" s="6">
        <f>'ranking-standaryzacja'!K15</f>
        <v>527</v>
      </c>
      <c r="L15" s="7">
        <f>'ranking-standaryzacja'!L15</f>
        <v>5.5</v>
      </c>
      <c r="M15" s="7">
        <f>'ranking-standaryzacja'!M15</f>
        <v>0.4</v>
      </c>
      <c r="N15" s="7">
        <f>'ranking-standaryzacja'!N15</f>
        <v>2.67</v>
      </c>
      <c r="O15" s="7">
        <f>'ranking-standaryzacja'!O15</f>
        <v>3315</v>
      </c>
      <c r="P15" s="7">
        <f>'ranking-standaryzacja'!P15</f>
        <v>3.36</v>
      </c>
      <c r="Q15" s="7">
        <f>'ranking-standaryzacja'!Q15</f>
        <v>98</v>
      </c>
      <c r="R15" s="7">
        <f>'ranking-standaryzacja'!R15</f>
        <v>0.24</v>
      </c>
      <c r="S15" s="6">
        <f>'ranking-standaryzacja'!S15</f>
        <v>12.7</v>
      </c>
      <c r="T15" s="6">
        <f>'ranking-standaryzacja'!T15</f>
        <v>16.5</v>
      </c>
      <c r="U15" s="7">
        <f>'ranking-standaryzacja'!U15</f>
        <v>129.5</v>
      </c>
    </row>
    <row r="16" spans="1:22" x14ac:dyDescent="0.2">
      <c r="A16" s="7" t="str">
        <f>'ranking-standaryzacja'!A16</f>
        <v>Irlandia</v>
      </c>
      <c r="B16" s="7">
        <f>'ranking-standaryzacja'!B16</f>
        <v>13</v>
      </c>
      <c r="C16" s="7">
        <f>'ranking-standaryzacja'!C16</f>
        <v>204</v>
      </c>
      <c r="D16" s="6">
        <f>'ranking-standaryzacja'!D16</f>
        <v>66</v>
      </c>
      <c r="E16" s="6">
        <f>'ranking-standaryzacja'!E16</f>
        <v>85.3</v>
      </c>
      <c r="F16" s="6">
        <f>'ranking-standaryzacja'!F16</f>
        <v>4.2</v>
      </c>
      <c r="G16" s="6">
        <f>'ranking-standaryzacja'!G16</f>
        <v>5.2</v>
      </c>
      <c r="H16" s="6">
        <f>'ranking-standaryzacja'!H16</f>
        <v>9.1</v>
      </c>
      <c r="I16" s="6">
        <f>'ranking-standaryzacja'!I16</f>
        <v>20.8</v>
      </c>
      <c r="J16" s="6">
        <f>'ranking-standaryzacja'!J16</f>
        <v>4</v>
      </c>
      <c r="K16" s="6">
        <f>'ranking-standaryzacja'!K16</f>
        <v>562</v>
      </c>
      <c r="L16" s="7">
        <f>'ranking-standaryzacja'!L16</f>
        <v>8.6999999999999993</v>
      </c>
      <c r="M16" s="7">
        <f>'ranking-standaryzacja'!M16</f>
        <v>14.3</v>
      </c>
      <c r="N16" s="7">
        <f>'ranking-standaryzacja'!N16</f>
        <v>1.1599999999999999</v>
      </c>
      <c r="O16" s="7">
        <f>'ranking-standaryzacja'!O16</f>
        <v>1714</v>
      </c>
      <c r="P16" s="7">
        <f>'ranking-standaryzacja'!P16</f>
        <v>2.38</v>
      </c>
      <c r="Q16" s="7">
        <f>'ranking-standaryzacja'!Q16</f>
        <v>98</v>
      </c>
      <c r="R16" s="7">
        <f>'ranking-standaryzacja'!R16</f>
        <v>7.0000000000000007E-2</v>
      </c>
      <c r="S16" s="6">
        <f>'ranking-standaryzacja'!S16</f>
        <v>23.4</v>
      </c>
      <c r="T16" s="6">
        <f>'ranking-standaryzacja'!T16</f>
        <v>27.7</v>
      </c>
      <c r="U16" s="7">
        <f>'ranking-standaryzacja'!U16</f>
        <v>23.3</v>
      </c>
    </row>
    <row r="17" spans="1:21" x14ac:dyDescent="0.2">
      <c r="A17" s="7" t="str">
        <f>'ranking-standaryzacja'!A17</f>
        <v>Litwa</v>
      </c>
      <c r="B17" s="7">
        <f>'ranking-standaryzacja'!B17</f>
        <v>12</v>
      </c>
      <c r="C17" s="7">
        <f>'ranking-standaryzacja'!C17</f>
        <v>121</v>
      </c>
      <c r="D17" s="6">
        <f>'ranking-standaryzacja'!D17</f>
        <v>119</v>
      </c>
      <c r="E17" s="6">
        <f>'ranking-standaryzacja'!E17</f>
        <v>78</v>
      </c>
      <c r="F17" s="6">
        <f>'ranking-standaryzacja'!F17</f>
        <v>5.8</v>
      </c>
      <c r="G17" s="6">
        <f>'ranking-standaryzacja'!G17</f>
        <v>8.6</v>
      </c>
      <c r="H17" s="6">
        <f>'ranking-standaryzacja'!H17</f>
        <v>14.4</v>
      </c>
      <c r="I17" s="6">
        <f>'ranking-standaryzacja'!I17</f>
        <v>14.8</v>
      </c>
      <c r="J17" s="6">
        <f>'ranking-standaryzacja'!J17</f>
        <v>1</v>
      </c>
      <c r="K17" s="6">
        <f>'ranking-standaryzacja'!K17</f>
        <v>433</v>
      </c>
      <c r="L17" s="7">
        <f>'ranking-standaryzacja'!L17</f>
        <v>23.6</v>
      </c>
      <c r="M17" s="7">
        <f>'ranking-standaryzacja'!M17</f>
        <v>11.8</v>
      </c>
      <c r="N17" s="7">
        <f>'ranking-standaryzacja'!N17</f>
        <v>5.57</v>
      </c>
      <c r="O17" s="7">
        <f>'ranking-standaryzacja'!O17</f>
        <v>1183</v>
      </c>
      <c r="P17" s="7">
        <f>'ranking-standaryzacja'!P17</f>
        <v>1.73</v>
      </c>
      <c r="Q17" s="7">
        <f>'ranking-standaryzacja'!Q17</f>
        <v>66</v>
      </c>
      <c r="R17" s="7">
        <f>'ranking-standaryzacja'!R17</f>
        <v>0.18</v>
      </c>
      <c r="S17" s="6">
        <f>'ranking-standaryzacja'!S17</f>
        <v>19.3</v>
      </c>
      <c r="T17" s="6">
        <f>'ranking-standaryzacja'!T17</f>
        <v>27.3</v>
      </c>
      <c r="U17" s="7">
        <f>'ranking-standaryzacja'!U17</f>
        <v>37.6</v>
      </c>
    </row>
    <row r="18" spans="1:21" x14ac:dyDescent="0.2">
      <c r="A18" s="7" t="str">
        <f>'ranking-standaryzacja'!A18</f>
        <v>Luksemburg</v>
      </c>
      <c r="B18" s="7">
        <f>'ranking-standaryzacja'!B18</f>
        <v>27</v>
      </c>
      <c r="C18" s="7">
        <f>'ranking-standaryzacja'!C18</f>
        <v>136.9</v>
      </c>
      <c r="D18" s="6">
        <f>'ranking-standaryzacja'!D18</f>
        <v>149</v>
      </c>
      <c r="E18" s="6">
        <f>'ranking-standaryzacja'!E18</f>
        <v>96.5</v>
      </c>
      <c r="F18" s="6">
        <f>'ranking-standaryzacja'!F18</f>
        <v>2.8</v>
      </c>
      <c r="G18" s="6">
        <f>'ranking-standaryzacja'!G18</f>
        <v>4</v>
      </c>
      <c r="H18" s="6">
        <f>'ranking-standaryzacja'!H18</f>
        <v>19.100000000000001</v>
      </c>
      <c r="I18" s="6">
        <f>'ranking-standaryzacja'!I18</f>
        <v>21.4</v>
      </c>
      <c r="J18" s="6">
        <f>'ranking-standaryzacja'!J18</f>
        <v>4</v>
      </c>
      <c r="K18" s="6">
        <f>'ranking-standaryzacja'!K18</f>
        <v>626</v>
      </c>
      <c r="L18" s="7">
        <f>'ranking-standaryzacja'!L18</f>
        <v>4.5</v>
      </c>
      <c r="M18" s="7">
        <f>'ranking-standaryzacja'!M18</f>
        <v>1.6</v>
      </c>
      <c r="N18" s="7">
        <f>'ranking-standaryzacja'!N18</f>
        <v>3.43</v>
      </c>
      <c r="O18" s="7">
        <f>'ranking-standaryzacja'!O18</f>
        <v>939</v>
      </c>
      <c r="P18" s="7">
        <f>'ranking-standaryzacja'!P18</f>
        <v>1.95</v>
      </c>
      <c r="Q18" s="7">
        <f>'ranking-standaryzacja'!Q18</f>
        <v>139</v>
      </c>
      <c r="R18" s="7">
        <f>'ranking-standaryzacja'!R18</f>
        <v>0.38</v>
      </c>
      <c r="S18" s="6">
        <f>'ranking-standaryzacja'!S18</f>
        <v>22.3</v>
      </c>
      <c r="T18" s="6">
        <f>'ranking-standaryzacja'!T18</f>
        <v>19</v>
      </c>
      <c r="U18" s="7">
        <f>'ranking-standaryzacja'!U18</f>
        <v>9.64</v>
      </c>
    </row>
    <row r="19" spans="1:21" x14ac:dyDescent="0.2">
      <c r="A19" s="7" t="str">
        <f>'ranking-standaryzacja'!A19</f>
        <v>Łotwa</v>
      </c>
      <c r="B19" s="7">
        <f>'ranking-standaryzacja'!B19</f>
        <v>12</v>
      </c>
      <c r="C19" s="7">
        <f>'ranking-standaryzacja'!C19</f>
        <v>140.69999999999999</v>
      </c>
      <c r="D19" s="6">
        <f>'ranking-standaryzacja'!D19</f>
        <v>1</v>
      </c>
      <c r="E19" s="6">
        <f>'ranking-standaryzacja'!E19</f>
        <v>40.6</v>
      </c>
      <c r="F19" s="6">
        <f>'ranking-standaryzacja'!F19</f>
        <v>2</v>
      </c>
      <c r="G19" s="6">
        <f>'ranking-standaryzacja'!G19</f>
        <v>11.5</v>
      </c>
      <c r="H19" s="6">
        <f>'ranking-standaryzacja'!H19</f>
        <v>15.3</v>
      </c>
      <c r="I19" s="6">
        <f>'ranking-standaryzacja'!I19</f>
        <v>20.8</v>
      </c>
      <c r="J19" s="6">
        <f>'ranking-standaryzacja'!J19</f>
        <v>2</v>
      </c>
      <c r="K19" s="6">
        <f>'ranking-standaryzacja'!K19</f>
        <v>364</v>
      </c>
      <c r="L19" s="7">
        <f>'ranking-standaryzacja'!L19</f>
        <v>38.700000000000003</v>
      </c>
      <c r="M19" s="7">
        <f>'ranking-standaryzacja'!M19</f>
        <v>26.6</v>
      </c>
      <c r="N19" s="7">
        <f>'ranking-standaryzacja'!N19</f>
        <v>10.86</v>
      </c>
      <c r="O19" s="7">
        <f>'ranking-standaryzacja'!O19</f>
        <v>18560</v>
      </c>
      <c r="P19" s="7">
        <f>'ranking-standaryzacja'!P19</f>
        <v>3.6</v>
      </c>
      <c r="Q19" s="7">
        <f>'ranking-standaryzacja'!Q19</f>
        <v>65</v>
      </c>
      <c r="R19" s="7">
        <f>'ranking-standaryzacja'!R19</f>
        <v>0.16</v>
      </c>
      <c r="S19" s="6">
        <f>'ranking-standaryzacja'!S19</f>
        <v>19.600000000000001</v>
      </c>
      <c r="T19" s="6">
        <f>'ranking-standaryzacja'!T19</f>
        <v>32.700000000000003</v>
      </c>
      <c r="U19" s="7">
        <f>'ranking-standaryzacja'!U19</f>
        <v>28.5</v>
      </c>
    </row>
    <row r="20" spans="1:21" x14ac:dyDescent="0.2">
      <c r="A20" s="7" t="str">
        <f>'ranking-standaryzacja'!A20</f>
        <v>Malta</v>
      </c>
      <c r="B20" s="7">
        <f>'ranking-standaryzacja'!B20</f>
        <v>13</v>
      </c>
      <c r="C20" s="7">
        <f>'ranking-standaryzacja'!C20</f>
        <v>100.3</v>
      </c>
      <c r="D20" s="6">
        <f>'ranking-standaryzacja'!D20</f>
        <v>231.76190476190473</v>
      </c>
      <c r="E20" s="6">
        <f>'ranking-standaryzacja'!E20</f>
        <v>97.7</v>
      </c>
      <c r="F20" s="6">
        <f>'ranking-standaryzacja'!F20</f>
        <v>10.7</v>
      </c>
      <c r="G20" s="6">
        <f>'ranking-standaryzacja'!G20</f>
        <v>2.4</v>
      </c>
      <c r="H20" s="6">
        <f>'ranking-standaryzacja'!H20</f>
        <v>30.3</v>
      </c>
      <c r="I20" s="6">
        <f>'ranking-standaryzacja'!I20</f>
        <v>12.1</v>
      </c>
      <c r="J20" s="6">
        <f>'ranking-standaryzacja'!J20</f>
        <v>30</v>
      </c>
      <c r="K20" s="6">
        <f>'ranking-standaryzacja'!K20</f>
        <v>591</v>
      </c>
      <c r="L20" s="7">
        <f>'ranking-standaryzacja'!L20</f>
        <v>4.7</v>
      </c>
      <c r="M20" s="7">
        <f>'ranking-standaryzacja'!M20</f>
        <v>0.1</v>
      </c>
      <c r="N20" s="7">
        <f>'ranking-standaryzacja'!N20</f>
        <v>0.28999999999999998</v>
      </c>
      <c r="O20" s="7">
        <f>'ranking-standaryzacja'!O20</f>
        <v>1538</v>
      </c>
      <c r="P20" s="7">
        <f>'ranking-standaryzacja'!P20</f>
        <v>2.83</v>
      </c>
      <c r="Q20" s="7">
        <f>'ranking-standaryzacja'!Q20</f>
        <v>50</v>
      </c>
      <c r="R20" s="7">
        <f>'ranking-standaryzacja'!R20</f>
        <v>7.0000000000000007E-2</v>
      </c>
      <c r="S20" s="6">
        <f>'ranking-standaryzacja'!S20</f>
        <v>12.5</v>
      </c>
      <c r="T20" s="6">
        <f>'ranking-standaryzacja'!T20</f>
        <v>23.8</v>
      </c>
      <c r="U20" s="7">
        <f>'ranking-standaryzacja'!U20</f>
        <v>143.91419305977459</v>
      </c>
    </row>
    <row r="21" spans="1:21" x14ac:dyDescent="0.2">
      <c r="A21" s="7" t="str">
        <f>'ranking-standaryzacja'!A21</f>
        <v>Niemcy</v>
      </c>
      <c r="B21" s="7">
        <f>'ranking-standaryzacja'!B21</f>
        <v>15</v>
      </c>
      <c r="C21" s="7">
        <f>'ranking-standaryzacja'!C21</f>
        <v>124.6</v>
      </c>
      <c r="D21" s="6">
        <f>'ranking-standaryzacja'!D21</f>
        <v>745</v>
      </c>
      <c r="E21" s="6">
        <f>'ranking-standaryzacja'!E21</f>
        <v>61.8</v>
      </c>
      <c r="F21" s="6">
        <f>'ranking-standaryzacja'!F21</f>
        <v>4.4000000000000004</v>
      </c>
      <c r="G21" s="6">
        <f>'ranking-standaryzacja'!G21</f>
        <v>2.8</v>
      </c>
      <c r="H21" s="6">
        <f>'ranking-standaryzacja'!H21</f>
        <v>25.9</v>
      </c>
      <c r="I21" s="6">
        <f>'ranking-standaryzacja'!I21</f>
        <v>16.8</v>
      </c>
      <c r="J21" s="6">
        <f>'ranking-standaryzacja'!J21</f>
        <v>-4</v>
      </c>
      <c r="K21" s="6">
        <f>'ranking-standaryzacja'!K21</f>
        <v>631</v>
      </c>
      <c r="L21" s="7">
        <f>'ranking-standaryzacja'!L21</f>
        <v>13.8</v>
      </c>
      <c r="M21" s="7">
        <f>'ranking-standaryzacja'!M21</f>
        <v>27.6</v>
      </c>
      <c r="N21" s="7">
        <f>'ranking-standaryzacja'!N21</f>
        <v>6.18</v>
      </c>
      <c r="O21" s="7">
        <f>'ranking-standaryzacja'!O21</f>
        <v>5164</v>
      </c>
      <c r="P21" s="7">
        <f>'ranking-standaryzacja'!P21</f>
        <v>1.99</v>
      </c>
      <c r="Q21" s="7">
        <f>'ranking-standaryzacja'!Q21</f>
        <v>135</v>
      </c>
      <c r="R21" s="7">
        <f>'ranking-standaryzacja'!R21</f>
        <v>0.42</v>
      </c>
      <c r="S21" s="6">
        <f>'ranking-standaryzacja'!S21</f>
        <v>7.7</v>
      </c>
      <c r="T21" s="6">
        <f>'ranking-standaryzacja'!T21</f>
        <v>20.6</v>
      </c>
      <c r="U21" s="7">
        <f>'ranking-standaryzacja'!U21</f>
        <v>504.7</v>
      </c>
    </row>
    <row r="22" spans="1:21" x14ac:dyDescent="0.2">
      <c r="A22" s="7" t="str">
        <f>'ranking-standaryzacja'!A22</f>
        <v>Polska</v>
      </c>
      <c r="B22" s="7">
        <f>'ranking-standaryzacja'!B22</f>
        <v>20</v>
      </c>
      <c r="C22" s="7">
        <f>'ranking-standaryzacja'!C22</f>
        <v>135.30000000000001</v>
      </c>
      <c r="D22" s="6">
        <f>'ranking-standaryzacja'!D22</f>
        <v>231.76190476190473</v>
      </c>
      <c r="E22" s="6">
        <f>'ranking-standaryzacja'!E22</f>
        <v>28.6</v>
      </c>
      <c r="F22" s="6">
        <f>'ranking-standaryzacja'!F22</f>
        <v>18.8</v>
      </c>
      <c r="G22" s="6">
        <f>'ranking-standaryzacja'!G22</f>
        <v>5.9</v>
      </c>
      <c r="H22" s="6">
        <f>'ranking-standaryzacja'!H22</f>
        <v>13.4</v>
      </c>
      <c r="I22" s="6">
        <f>'ranking-standaryzacja'!I22</f>
        <v>17.2</v>
      </c>
      <c r="J22" s="6">
        <f>'ranking-standaryzacja'!J22</f>
        <v>1</v>
      </c>
      <c r="K22" s="6">
        <f>'ranking-standaryzacja'!K22</f>
        <v>272</v>
      </c>
      <c r="L22" s="7">
        <f>'ranking-standaryzacja'!L22</f>
        <v>11.5</v>
      </c>
      <c r="M22" s="7">
        <f>'ranking-standaryzacja'!M22</f>
        <v>56</v>
      </c>
      <c r="N22" s="7">
        <f>'ranking-standaryzacja'!N22</f>
        <v>4.5599999999999996</v>
      </c>
      <c r="O22" s="7">
        <f>'ranking-standaryzacja'!O22</f>
        <v>7684</v>
      </c>
      <c r="P22" s="7">
        <f>'ranking-standaryzacja'!P22</f>
        <v>2.57</v>
      </c>
      <c r="Q22" s="7">
        <f>'ranking-standaryzacja'!Q22</f>
        <v>53</v>
      </c>
      <c r="R22" s="7">
        <f>'ranking-standaryzacja'!R22</f>
        <v>0.23</v>
      </c>
      <c r="S22" s="6">
        <f>'ranking-standaryzacja'!S22</f>
        <v>23.9</v>
      </c>
      <c r="T22" s="6">
        <f>'ranking-standaryzacja'!T22</f>
        <v>24.7</v>
      </c>
      <c r="U22" s="7">
        <f>'ranking-standaryzacja'!U22</f>
        <v>507.4</v>
      </c>
    </row>
    <row r="23" spans="1:21" x14ac:dyDescent="0.2">
      <c r="A23" s="7" t="str">
        <f>'ranking-standaryzacja'!A23</f>
        <v>Portugalia</v>
      </c>
      <c r="B23" s="7">
        <f>'ranking-standaryzacja'!B23</f>
        <v>21</v>
      </c>
      <c r="C23" s="7">
        <f>'ranking-standaryzacja'!C23</f>
        <v>131.4</v>
      </c>
      <c r="D23" s="6">
        <f>'ranking-standaryzacja'!D23</f>
        <v>170</v>
      </c>
      <c r="E23" s="6">
        <f>'ranking-standaryzacja'!E23</f>
        <v>71.2</v>
      </c>
      <c r="F23" s="6">
        <f>'ranking-standaryzacja'!F23</f>
        <v>4.5999999999999996</v>
      </c>
      <c r="G23" s="6">
        <f>'ranking-standaryzacja'!G23</f>
        <v>5.4</v>
      </c>
      <c r="H23" s="6">
        <f>'ranking-standaryzacja'!H23</f>
        <v>23.6</v>
      </c>
      <c r="I23" s="6">
        <f>'ranking-standaryzacja'!I23</f>
        <v>14.8</v>
      </c>
      <c r="J23" s="6">
        <f>'ranking-standaryzacja'!J23</f>
        <v>5</v>
      </c>
      <c r="K23" s="6">
        <f>'ranking-standaryzacja'!K23</f>
        <v>453</v>
      </c>
      <c r="L23" s="7">
        <f>'ranking-standaryzacja'!L23</f>
        <v>27</v>
      </c>
      <c r="M23" s="7">
        <f>'ranking-standaryzacja'!M23</f>
        <v>77.099999999999994</v>
      </c>
      <c r="N23" s="7">
        <f>'ranking-standaryzacja'!N23</f>
        <v>5.74</v>
      </c>
      <c r="O23" s="7">
        <f>'ranking-standaryzacja'!O23</f>
        <v>7329</v>
      </c>
      <c r="P23" s="7">
        <f>'ranking-standaryzacja'!P23</f>
        <v>2.27</v>
      </c>
      <c r="Q23" s="7">
        <f>'ranking-standaryzacja'!Q23</f>
        <v>92</v>
      </c>
      <c r="R23" s="7">
        <f>'ranking-standaryzacja'!R23</f>
        <v>0.08</v>
      </c>
      <c r="S23" s="6">
        <f>'ranking-standaryzacja'!S23</f>
        <v>34.700000000000003</v>
      </c>
      <c r="T23" s="6">
        <f>'ranking-standaryzacja'!T23</f>
        <v>27.5</v>
      </c>
      <c r="U23" s="7">
        <f>'ranking-standaryzacja'!U23</f>
        <v>91.8</v>
      </c>
    </row>
    <row r="24" spans="1:21" x14ac:dyDescent="0.2">
      <c r="A24" s="7" t="str">
        <f>'ranking-standaryzacja'!A24</f>
        <v>Rumunia</v>
      </c>
      <c r="B24" s="7">
        <f>'ranking-standaryzacja'!B24</f>
        <v>23</v>
      </c>
      <c r="C24" s="7">
        <f>'ranking-standaryzacja'!C24</f>
        <v>64.099999999999994</v>
      </c>
      <c r="D24" s="6">
        <f>'ranking-standaryzacja'!D24</f>
        <v>177</v>
      </c>
      <c r="E24" s="6">
        <f>'ranking-standaryzacja'!E24</f>
        <v>17.100000000000001</v>
      </c>
      <c r="F24" s="6">
        <f>'ranking-standaryzacja'!F24</f>
        <v>8.8000000000000007</v>
      </c>
      <c r="G24" s="6">
        <f>'ranking-standaryzacja'!G24</f>
        <v>7.7</v>
      </c>
      <c r="H24" s="6">
        <f>'ranking-standaryzacja'!H24</f>
        <v>23.6</v>
      </c>
      <c r="I24" s="6">
        <f>'ranking-standaryzacja'!I24</f>
        <v>22.6</v>
      </c>
      <c r="J24" s="6">
        <f>'ranking-standaryzacja'!J24</f>
        <v>-2</v>
      </c>
      <c r="K24" s="6">
        <f>'ranking-standaryzacja'!K24</f>
        <v>249</v>
      </c>
      <c r="L24" s="7">
        <f>'ranking-standaryzacja'!L24</f>
        <v>24.8</v>
      </c>
      <c r="M24" s="7">
        <f>'ranking-standaryzacja'!M24</f>
        <v>28.1</v>
      </c>
      <c r="N24" s="7">
        <f>'ranking-standaryzacja'!N24</f>
        <v>2.09</v>
      </c>
      <c r="O24" s="7">
        <f>'ranking-standaryzacja'!O24</f>
        <v>7039</v>
      </c>
      <c r="P24" s="7">
        <f>'ranking-standaryzacja'!P24</f>
        <v>2.3199999999999998</v>
      </c>
      <c r="Q24" s="7">
        <f>'ranking-standaryzacja'!Q24</f>
        <v>68</v>
      </c>
      <c r="R24" s="7">
        <f>'ranking-standaryzacja'!R24</f>
        <v>0.16</v>
      </c>
      <c r="S24" s="6">
        <f>'ranking-standaryzacja'!S24</f>
        <v>24</v>
      </c>
      <c r="T24" s="6">
        <f>'ranking-standaryzacja'!T24</f>
        <v>40.299999999999997</v>
      </c>
      <c r="U24" s="7">
        <f>'ranking-standaryzacja'!U24</f>
        <v>146.69999999999999</v>
      </c>
    </row>
    <row r="25" spans="1:21" x14ac:dyDescent="0.2">
      <c r="A25" s="7" t="str">
        <f>'ranking-standaryzacja'!A25</f>
        <v>Słowacja</v>
      </c>
      <c r="B25" s="7">
        <f>'ranking-standaryzacja'!B25</f>
        <v>30</v>
      </c>
      <c r="C25" s="7">
        <f>'ranking-standaryzacja'!C25</f>
        <v>140.19999999999999</v>
      </c>
      <c r="D25" s="6">
        <f>'ranking-standaryzacja'!D25</f>
        <v>0</v>
      </c>
      <c r="E25" s="6">
        <f>'ranking-standaryzacja'!E25</f>
        <v>60.9</v>
      </c>
      <c r="F25" s="6">
        <f>'ranking-standaryzacja'!F25</f>
        <v>9</v>
      </c>
      <c r="G25" s="6">
        <f>'ranking-standaryzacja'!G25</f>
        <v>6.6</v>
      </c>
      <c r="H25" s="6">
        <f>'ranking-standaryzacja'!H25</f>
        <v>14</v>
      </c>
      <c r="I25" s="6">
        <f>'ranking-standaryzacja'!I25</f>
        <v>12.6</v>
      </c>
      <c r="J25" s="6">
        <f>'ranking-standaryzacja'!J25</f>
        <v>-8</v>
      </c>
      <c r="K25" s="6">
        <f>'ranking-standaryzacja'!K25</f>
        <v>320</v>
      </c>
      <c r="L25" s="7">
        <f>'ranking-standaryzacja'!L25</f>
        <v>11.7</v>
      </c>
      <c r="M25" s="7">
        <f>'ranking-standaryzacja'!M25</f>
        <v>38.1</v>
      </c>
      <c r="N25" s="7">
        <f>'ranking-standaryzacja'!N25</f>
        <v>9.3699999999999992</v>
      </c>
      <c r="O25" s="7">
        <f>'ranking-standaryzacja'!O25</f>
        <v>1082</v>
      </c>
      <c r="P25" s="7">
        <f>'ranking-standaryzacja'!P25</f>
        <v>1.77</v>
      </c>
      <c r="Q25" s="7">
        <f>'ranking-standaryzacja'!Q25</f>
        <v>61</v>
      </c>
      <c r="R25" s="7">
        <f>'ranking-standaryzacja'!R25</f>
        <v>0.25</v>
      </c>
      <c r="S25" s="6">
        <f>'ranking-standaryzacja'!S25</f>
        <v>29.7</v>
      </c>
      <c r="T25" s="6">
        <f>'ranking-standaryzacja'!T25</f>
        <v>18.399999999999999</v>
      </c>
      <c r="U25" s="7">
        <f>'ranking-standaryzacja'!U25</f>
        <v>144.01113543840199</v>
      </c>
    </row>
    <row r="26" spans="1:21" x14ac:dyDescent="0.2">
      <c r="A26" s="7" t="str">
        <f>'ranking-standaryzacja'!A26</f>
        <v>Słowenia</v>
      </c>
      <c r="B26" s="7">
        <f>'ranking-standaryzacja'!B26</f>
        <v>38</v>
      </c>
      <c r="C26" s="7">
        <f>'ranking-standaryzacja'!C26</f>
        <v>164.2</v>
      </c>
      <c r="D26" s="6">
        <f>'ranking-standaryzacja'!D26</f>
        <v>2</v>
      </c>
      <c r="E26" s="6">
        <f>'ranking-standaryzacja'!E26</f>
        <v>44.5</v>
      </c>
      <c r="F26" s="6">
        <f>'ranking-standaryzacja'!F26</f>
        <v>4.3</v>
      </c>
      <c r="G26" s="6">
        <f>'ranking-standaryzacja'!G26</f>
        <v>6.2</v>
      </c>
      <c r="H26" s="6">
        <f>'ranking-standaryzacja'!H26</f>
        <v>13.2</v>
      </c>
      <c r="I26" s="6">
        <f>'ranking-standaryzacja'!I26</f>
        <v>13.1</v>
      </c>
      <c r="J26" s="6">
        <f>'ranking-standaryzacja'!J26</f>
        <v>1</v>
      </c>
      <c r="K26" s="6">
        <f>'ranking-standaryzacja'!K26</f>
        <v>432</v>
      </c>
      <c r="L26" s="7">
        <f>'ranking-standaryzacja'!L26</f>
        <v>21.5</v>
      </c>
      <c r="M26" s="7">
        <f>'ranking-standaryzacja'!M26</f>
        <v>6.1</v>
      </c>
      <c r="N26" s="7">
        <f>'ranking-standaryzacja'!N26</f>
        <v>8.5500000000000007</v>
      </c>
      <c r="O26" s="7">
        <f>'ranking-standaryzacja'!O26</f>
        <v>865</v>
      </c>
      <c r="P26" s="7">
        <f>'ranking-standaryzacja'!P26</f>
        <v>3.86</v>
      </c>
      <c r="Q26" s="7">
        <f>'ranking-standaryzacja'!Q26</f>
        <v>93</v>
      </c>
      <c r="R26" s="7">
        <f>'ranking-standaryzacja'!R26</f>
        <v>0.28999999999999998</v>
      </c>
      <c r="S26" s="6">
        <f>'ranking-standaryzacja'!S26</f>
        <v>20.2</v>
      </c>
      <c r="T26" s="6">
        <f>'ranking-standaryzacja'!T26</f>
        <v>20.399999999999999</v>
      </c>
      <c r="U26" s="7">
        <f>'ranking-standaryzacja'!U26</f>
        <v>23.8</v>
      </c>
    </row>
    <row r="27" spans="1:21" x14ac:dyDescent="0.2">
      <c r="A27" s="7" t="str">
        <f>'ranking-standaryzacja'!A27</f>
        <v>Szwecja</v>
      </c>
      <c r="B27" s="7">
        <f>'ranking-standaryzacja'!B27</f>
        <v>13</v>
      </c>
      <c r="C27" s="7">
        <f>'ranking-standaryzacja'!C27</f>
        <v>104.1</v>
      </c>
      <c r="D27" s="6">
        <f>'ranking-standaryzacja'!D27</f>
        <v>153</v>
      </c>
      <c r="E27" s="6">
        <f>'ranking-standaryzacja'!E27</f>
        <v>32.200000000000003</v>
      </c>
      <c r="F27" s="6">
        <f>'ranking-standaryzacja'!F27</f>
        <v>2.1</v>
      </c>
      <c r="G27" s="6">
        <f>'ranking-standaryzacja'!G27</f>
        <v>4</v>
      </c>
      <c r="H27" s="6">
        <f>'ranking-standaryzacja'!H27</f>
        <v>13.2</v>
      </c>
      <c r="I27" s="6">
        <f>'ranking-standaryzacja'!I27</f>
        <v>22.9</v>
      </c>
      <c r="J27" s="6">
        <f>'ranking-standaryzacja'!J27</f>
        <v>0</v>
      </c>
      <c r="K27" s="6">
        <f>'ranking-standaryzacja'!K27</f>
        <v>438</v>
      </c>
      <c r="L27" s="7">
        <f>'ranking-standaryzacja'!L27</f>
        <v>52.5</v>
      </c>
      <c r="M27" s="7">
        <f>'ranking-standaryzacja'!M27</f>
        <v>9.9</v>
      </c>
      <c r="N27" s="7">
        <f>'ranking-standaryzacja'!N27</f>
        <v>16.53</v>
      </c>
      <c r="O27" s="7">
        <f>'ranking-standaryzacja'!O27</f>
        <v>4633</v>
      </c>
      <c r="P27" s="7">
        <f>'ranking-standaryzacja'!P27</f>
        <v>2.2000000000000002</v>
      </c>
      <c r="Q27" s="7">
        <f>'ranking-standaryzacja'!Q27</f>
        <v>121</v>
      </c>
      <c r="R27" s="7">
        <f>'ranking-standaryzacja'!R27</f>
        <v>0.12</v>
      </c>
      <c r="S27" s="6">
        <f>'ranking-standaryzacja'!S27</f>
        <v>22.9</v>
      </c>
      <c r="T27" s="6">
        <f>'ranking-standaryzacja'!T27</f>
        <v>18.2</v>
      </c>
      <c r="U27" s="7">
        <f>'ranking-standaryzacja'!U27</f>
        <v>71.2</v>
      </c>
    </row>
    <row r="28" spans="1:21" x14ac:dyDescent="0.2">
      <c r="A28" s="7" t="str">
        <f>'ranking-standaryzacja'!A28</f>
        <v>Węgry</v>
      </c>
      <c r="B28" s="7">
        <f>'ranking-standaryzacja'!B28</f>
        <v>21</v>
      </c>
      <c r="C28" s="7">
        <f>'ranking-standaryzacja'!C28</f>
        <v>123.8</v>
      </c>
      <c r="D28" s="6">
        <f>'ranking-standaryzacja'!D28</f>
        <v>752</v>
      </c>
      <c r="E28" s="6">
        <f>'ranking-standaryzacja'!E28</f>
        <v>59.3</v>
      </c>
      <c r="F28" s="6">
        <f>'ranking-standaryzacja'!F28</f>
        <v>2.8</v>
      </c>
      <c r="G28" s="6">
        <f>'ranking-standaryzacja'!G28</f>
        <v>6.8</v>
      </c>
      <c r="H28" s="6">
        <f>'ranking-standaryzacja'!H28</f>
        <v>13.8</v>
      </c>
      <c r="I28" s="6">
        <f>'ranking-standaryzacja'!I28</f>
        <v>12.9</v>
      </c>
      <c r="J28" s="6">
        <f>'ranking-standaryzacja'!J28</f>
        <v>-2</v>
      </c>
      <c r="K28" s="6">
        <f>'ranking-standaryzacja'!K28</f>
        <v>385</v>
      </c>
      <c r="L28" s="7">
        <f>'ranking-standaryzacja'!L28</f>
        <v>14.6</v>
      </c>
      <c r="M28" s="7">
        <f>'ranking-standaryzacja'!M28</f>
        <v>90.5</v>
      </c>
      <c r="N28" s="7">
        <f>'ranking-standaryzacja'!N28</f>
        <v>2.34</v>
      </c>
      <c r="O28" s="7">
        <f>'ranking-standaryzacja'!O28</f>
        <v>1130</v>
      </c>
      <c r="P28" s="7">
        <f>'ranking-standaryzacja'!P28</f>
        <v>2.61</v>
      </c>
      <c r="Q28" s="7">
        <f>'ranking-standaryzacja'!Q28</f>
        <v>74</v>
      </c>
      <c r="R28" s="7">
        <f>'ranking-standaryzacja'!R28</f>
        <v>0.19</v>
      </c>
      <c r="S28" s="6">
        <f>'ranking-standaryzacja'!S28</f>
        <v>20.399999999999999</v>
      </c>
      <c r="T28" s="6">
        <f>'ranking-standaryzacja'!T28</f>
        <v>31.8</v>
      </c>
      <c r="U28" s="7">
        <f>'ranking-standaryzacja'!U28</f>
        <v>144.12425003756678</v>
      </c>
    </row>
    <row r="29" spans="1:21" x14ac:dyDescent="0.2">
      <c r="A29" s="7" t="str">
        <f>'ranking-standaryzacja'!A29</f>
        <v>Wielka Brytania</v>
      </c>
      <c r="B29" s="7">
        <f>'ranking-standaryzacja'!B29</f>
        <v>9</v>
      </c>
      <c r="C29" s="7">
        <f>'ranking-standaryzacja'!C29</f>
        <v>159.30000000000001</v>
      </c>
      <c r="D29" s="6">
        <f>'ranking-standaryzacja'!D29</f>
        <v>231.76190476190473</v>
      </c>
      <c r="E29" s="6">
        <f>'ranking-standaryzacja'!E29</f>
        <v>46.1</v>
      </c>
      <c r="F29" s="6">
        <f>'ranking-standaryzacja'!F29</f>
        <v>4.7</v>
      </c>
      <c r="G29" s="6">
        <f>'ranking-standaryzacja'!G29</f>
        <v>2.2999999999999998</v>
      </c>
      <c r="H29" s="6">
        <f>'ranking-standaryzacja'!H29</f>
        <v>17.399999999999999</v>
      </c>
      <c r="I29" s="6">
        <f>'ranking-standaryzacja'!I29</f>
        <v>9.1</v>
      </c>
      <c r="J29" s="6">
        <f>'ranking-standaryzacja'!J29</f>
        <v>-0.54545454545454541</v>
      </c>
      <c r="K29" s="6">
        <f>'ranking-standaryzacja'!K29</f>
        <v>482</v>
      </c>
      <c r="L29" s="7">
        <f>'ranking-standaryzacja'!L29</f>
        <v>7</v>
      </c>
      <c r="M29" s="7">
        <f>'ranking-standaryzacja'!M29</f>
        <v>108.4</v>
      </c>
      <c r="N29" s="7">
        <f>'ranking-standaryzacja'!N29</f>
        <v>3.02</v>
      </c>
      <c r="O29" s="7">
        <f>'ranking-standaryzacja'!O29</f>
        <v>5529</v>
      </c>
      <c r="P29" s="7">
        <f>'ranking-standaryzacja'!P29</f>
        <v>2.44</v>
      </c>
      <c r="Q29" s="7">
        <f>'ranking-standaryzacja'!Q29</f>
        <v>104</v>
      </c>
      <c r="R29" s="7">
        <f>'ranking-standaryzacja'!R29</f>
        <v>0.12</v>
      </c>
      <c r="S29" s="6">
        <f>'ranking-standaryzacja'!S29</f>
        <v>17</v>
      </c>
      <c r="T29" s="6">
        <f>'ranking-standaryzacja'!T29</f>
        <v>24.1</v>
      </c>
      <c r="U29" s="7">
        <f>'ranking-standaryzacja'!U29</f>
        <v>315.3</v>
      </c>
    </row>
    <row r="30" spans="1:21" x14ac:dyDescent="0.2">
      <c r="A30" s="7" t="str">
        <f>'ranking-standaryzacja'!A30</f>
        <v>Włochy</v>
      </c>
      <c r="B30" s="7">
        <f>'ranking-standaryzacja'!B30</f>
        <v>19</v>
      </c>
      <c r="C30" s="7">
        <f>'ranking-standaryzacja'!C30</f>
        <v>198.1</v>
      </c>
      <c r="D30" s="6">
        <f>'ranking-standaryzacja'!D30</f>
        <v>172</v>
      </c>
      <c r="E30" s="6">
        <f>'ranking-standaryzacja'!E30</f>
        <v>75.900000000000006</v>
      </c>
      <c r="F30" s="6">
        <f>'ranking-standaryzacja'!F30</f>
        <v>2.2000000000000002</v>
      </c>
      <c r="G30" s="6">
        <f>'ranking-standaryzacja'!G30</f>
        <v>2.8</v>
      </c>
      <c r="H30" s="6">
        <f>'ranking-standaryzacja'!H30</f>
        <v>17.600000000000001</v>
      </c>
      <c r="I30" s="6">
        <f>'ranking-standaryzacja'!I30</f>
        <v>7.8</v>
      </c>
      <c r="J30" s="6">
        <f>'ranking-standaryzacja'!J30</f>
        <v>-1</v>
      </c>
      <c r="K30" s="6">
        <f>'ranking-standaryzacja'!K30</f>
        <v>488</v>
      </c>
      <c r="L30" s="7">
        <f>'ranking-standaryzacja'!L30</f>
        <v>17.100000000000001</v>
      </c>
      <c r="M30" s="7">
        <f>'ranking-standaryzacja'!M30</f>
        <v>87</v>
      </c>
      <c r="N30" s="7">
        <f>'ranking-standaryzacja'!N30</f>
        <v>10.91</v>
      </c>
      <c r="O30" s="7">
        <f>'ranking-standaryzacja'!O30</f>
        <v>4439</v>
      </c>
      <c r="P30" s="7">
        <f>'ranking-standaryzacja'!P30</f>
        <v>3.59</v>
      </c>
      <c r="Q30" s="7">
        <f>'ranking-standaryzacja'!Q30</f>
        <v>100</v>
      </c>
      <c r="R30" s="7">
        <f>'ranking-standaryzacja'!R30</f>
        <v>0.18</v>
      </c>
      <c r="S30" s="6">
        <f>'ranking-standaryzacja'!S30</f>
        <v>42.7</v>
      </c>
      <c r="T30" s="6">
        <f>'ranking-standaryzacja'!T30</f>
        <v>28.3</v>
      </c>
      <c r="U30" s="7">
        <f>'ranking-standaryzacja'!U30</f>
        <v>144.2523062613476</v>
      </c>
    </row>
    <row r="31" spans="1:21" x14ac:dyDescent="0.2">
      <c r="A31" s="7" t="s">
        <v>28</v>
      </c>
      <c r="B31" s="7">
        <f t="shared" ref="B31:R31" si="0">AVERAGE(B3:B30)</f>
        <v>19.571428571428573</v>
      </c>
      <c r="C31" s="7">
        <f t="shared" si="0"/>
        <v>135.49285714285713</v>
      </c>
      <c r="D31" s="6">
        <f t="shared" si="0"/>
        <v>239.0204081632653</v>
      </c>
      <c r="E31" s="6">
        <f t="shared" si="0"/>
        <v>54.696428571428562</v>
      </c>
      <c r="F31" s="6">
        <f t="shared" si="0"/>
        <v>7.7142857142857153</v>
      </c>
      <c r="G31" s="6">
        <f t="shared" si="0"/>
        <v>5.1107142857142867</v>
      </c>
      <c r="H31" s="6">
        <f t="shared" si="0"/>
        <v>16.8</v>
      </c>
      <c r="I31" s="6">
        <f t="shared" si="0"/>
        <v>16.246428571428577</v>
      </c>
      <c r="J31" s="6">
        <f t="shared" si="0"/>
        <v>2.5876623376623376</v>
      </c>
      <c r="K31" s="6">
        <f t="shared" si="0"/>
        <v>467.14285714285717</v>
      </c>
      <c r="L31" s="7">
        <f t="shared" si="0"/>
        <v>19.235714285714288</v>
      </c>
      <c r="M31" s="7">
        <f t="shared" si="0"/>
        <v>46.946428571428577</v>
      </c>
      <c r="N31" s="7">
        <f t="shared" si="0"/>
        <v>6.7510714285714304</v>
      </c>
      <c r="O31" s="7">
        <f t="shared" si="0"/>
        <v>4329.0357142857147</v>
      </c>
      <c r="P31" s="7">
        <f t="shared" si="0"/>
        <v>2.65</v>
      </c>
      <c r="Q31" s="7">
        <f t="shared" si="0"/>
        <v>88.071428571428569</v>
      </c>
      <c r="R31" s="7">
        <f t="shared" si="0"/>
        <v>0.19892857142857143</v>
      </c>
      <c r="S31" s="6">
        <f t="shared" ref="S31:T31" si="1">AVERAGE(S3:S30)</f>
        <v>24.464285714285715</v>
      </c>
      <c r="T31" s="6">
        <f t="shared" si="1"/>
        <v>24.935714285714283</v>
      </c>
      <c r="U31" s="7">
        <f t="shared" ref="U31" si="2">AVERAGE(U3:U30)</f>
        <v>145.98733611197716</v>
      </c>
    </row>
    <row r="32" spans="1:21" x14ac:dyDescent="0.2">
      <c r="A32" s="7" t="s">
        <v>31</v>
      </c>
      <c r="B32" s="7">
        <f t="shared" ref="B32:R32" si="3">ABS(B31)</f>
        <v>19.571428571428573</v>
      </c>
      <c r="C32" s="7">
        <f t="shared" si="3"/>
        <v>135.49285714285713</v>
      </c>
      <c r="D32" s="6">
        <f t="shared" si="3"/>
        <v>239.0204081632653</v>
      </c>
      <c r="E32" s="6">
        <f t="shared" si="3"/>
        <v>54.696428571428562</v>
      </c>
      <c r="F32" s="6">
        <f t="shared" si="3"/>
        <v>7.7142857142857153</v>
      </c>
      <c r="G32" s="6">
        <f t="shared" si="3"/>
        <v>5.1107142857142867</v>
      </c>
      <c r="H32" s="6">
        <f t="shared" si="3"/>
        <v>16.8</v>
      </c>
      <c r="I32" s="6">
        <f t="shared" si="3"/>
        <v>16.246428571428577</v>
      </c>
      <c r="J32" s="6">
        <f t="shared" si="3"/>
        <v>2.5876623376623376</v>
      </c>
      <c r="K32" s="6">
        <f t="shared" si="3"/>
        <v>467.14285714285717</v>
      </c>
      <c r="L32" s="7">
        <f t="shared" si="3"/>
        <v>19.235714285714288</v>
      </c>
      <c r="M32" s="7">
        <f t="shared" si="3"/>
        <v>46.946428571428577</v>
      </c>
      <c r="N32" s="7">
        <f t="shared" si="3"/>
        <v>6.7510714285714304</v>
      </c>
      <c r="O32" s="7">
        <f t="shared" si="3"/>
        <v>4329.0357142857147</v>
      </c>
      <c r="P32" s="7">
        <f t="shared" si="3"/>
        <v>2.65</v>
      </c>
      <c r="Q32" s="7">
        <f t="shared" si="3"/>
        <v>88.071428571428569</v>
      </c>
      <c r="R32" s="7">
        <f t="shared" si="3"/>
        <v>0.19892857142857143</v>
      </c>
      <c r="S32" s="6">
        <f t="shared" ref="S32:T32" si="4">ABS(S31)</f>
        <v>24.464285714285715</v>
      </c>
      <c r="T32" s="6">
        <f t="shared" si="4"/>
        <v>24.935714285714283</v>
      </c>
      <c r="U32" s="7">
        <f t="shared" ref="U32" si="5">ABS(U31)</f>
        <v>145.98733611197716</v>
      </c>
    </row>
    <row r="33" spans="1:26" x14ac:dyDescent="0.2">
      <c r="A33" s="7" t="s">
        <v>29</v>
      </c>
      <c r="B33" s="7">
        <f t="shared" ref="B33:R33" si="6">STDEV(B3:B30)</f>
        <v>8.5132949247744545</v>
      </c>
      <c r="C33" s="7">
        <f t="shared" si="6"/>
        <v>32.638785477715331</v>
      </c>
      <c r="D33" s="6">
        <f t="shared" si="6"/>
        <v>259.81933384524513</v>
      </c>
      <c r="E33" s="6">
        <f t="shared" si="6"/>
        <v>25.218371935332861</v>
      </c>
      <c r="F33" s="6">
        <f t="shared" si="6"/>
        <v>7.640715221792334</v>
      </c>
      <c r="G33" s="6">
        <f t="shared" si="6"/>
        <v>2.4238535718079439</v>
      </c>
      <c r="H33" s="6">
        <f t="shared" si="6"/>
        <v>5.1717895749351097</v>
      </c>
      <c r="I33" s="6">
        <f t="shared" si="6"/>
        <v>5.928117691567806</v>
      </c>
      <c r="J33" s="6">
        <f t="shared" si="6"/>
        <v>8.8690256306365676</v>
      </c>
      <c r="K33" s="6">
        <f t="shared" si="6"/>
        <v>120.62114374130392</v>
      </c>
      <c r="L33" s="7">
        <f t="shared" si="6"/>
        <v>11.782353857946315</v>
      </c>
      <c r="M33" s="7">
        <f t="shared" si="6"/>
        <v>56.294361813219545</v>
      </c>
      <c r="N33" s="7">
        <f t="shared" si="6"/>
        <v>4.9461008506032886</v>
      </c>
      <c r="O33" s="7">
        <f t="shared" si="6"/>
        <v>3822.8465008482381</v>
      </c>
      <c r="P33" s="7">
        <f t="shared" si="6"/>
        <v>0.66864151941191885</v>
      </c>
      <c r="Q33" s="7">
        <f t="shared" si="6"/>
        <v>29.218117884258255</v>
      </c>
      <c r="R33" s="7">
        <f t="shared" si="6"/>
        <v>9.3979481043166307E-2</v>
      </c>
      <c r="S33" s="6">
        <f t="shared" ref="S33:T33" si="7">STDEV(S3:S30)</f>
        <v>11.950242963149616</v>
      </c>
      <c r="T33" s="6">
        <f t="shared" si="7"/>
        <v>6.955158718838347</v>
      </c>
      <c r="U33" s="7">
        <f t="shared" ref="U33" si="8">STDEV(U3:U30)</f>
        <v>138.10669605996381</v>
      </c>
    </row>
    <row r="34" spans="1:26" x14ac:dyDescent="0.2">
      <c r="A34" s="7" t="s">
        <v>30</v>
      </c>
      <c r="B34" s="7">
        <f t="shared" ref="B34:R34" si="9">B33/B32*100</f>
        <v>43.49858720687677</v>
      </c>
      <c r="C34" s="7">
        <f t="shared" si="9"/>
        <v>24.08893440286861</v>
      </c>
      <c r="D34" s="6">
        <f t="shared" si="9"/>
        <v>108.70173632528186</v>
      </c>
      <c r="E34" s="6">
        <f t="shared" si="9"/>
        <v>46.106066874914802</v>
      </c>
      <c r="F34" s="6">
        <f t="shared" si="9"/>
        <v>99.046308430641346</v>
      </c>
      <c r="G34" s="6">
        <f t="shared" si="9"/>
        <v>47.426904270176387</v>
      </c>
      <c r="H34" s="6">
        <f t="shared" si="9"/>
        <v>30.784461755566127</v>
      </c>
      <c r="I34" s="6">
        <f t="shared" si="9"/>
        <v>36.48874375992493</v>
      </c>
      <c r="J34" s="6">
        <f t="shared" si="9"/>
        <v>342.7427721751647</v>
      </c>
      <c r="K34" s="6">
        <f t="shared" si="9"/>
        <v>25.821039944621631</v>
      </c>
      <c r="L34" s="7">
        <f t="shared" si="9"/>
        <v>61.252489421183952</v>
      </c>
      <c r="M34" s="7">
        <f t="shared" si="9"/>
        <v>119.9119156158347</v>
      </c>
      <c r="N34" s="7">
        <f t="shared" si="9"/>
        <v>73.263938960425349</v>
      </c>
      <c r="O34" s="7">
        <f t="shared" si="9"/>
        <v>88.307113943018194</v>
      </c>
      <c r="P34" s="7">
        <f t="shared" si="9"/>
        <v>25.23175544950637</v>
      </c>
      <c r="Q34" s="7">
        <f t="shared" si="9"/>
        <v>33.175478538492747</v>
      </c>
      <c r="R34" s="7">
        <f t="shared" si="9"/>
        <v>47.242827095308023</v>
      </c>
      <c r="S34" s="6">
        <f t="shared" ref="S34:T34" si="10">S33/S32*100</f>
        <v>48.847708462509374</v>
      </c>
      <c r="T34" s="6">
        <f t="shared" si="10"/>
        <v>27.892358081849579</v>
      </c>
      <c r="U34" s="7">
        <f t="shared" ref="U34" si="11">U33/U32*100</f>
        <v>94.601833102859942</v>
      </c>
    </row>
    <row r="35" spans="1:26" x14ac:dyDescent="0.2">
      <c r="A35" s="7" t="s">
        <v>33</v>
      </c>
      <c r="B35" s="7">
        <f t="shared" ref="B35:R35" si="12">MAX(B3:B30)</f>
        <v>38</v>
      </c>
      <c r="C35" s="7">
        <f t="shared" si="12"/>
        <v>210.3</v>
      </c>
      <c r="D35" s="6">
        <f t="shared" si="12"/>
        <v>1109</v>
      </c>
      <c r="E35" s="6">
        <f t="shared" si="12"/>
        <v>97.7</v>
      </c>
      <c r="F35" s="6">
        <f t="shared" si="12"/>
        <v>31.1</v>
      </c>
      <c r="G35" s="6">
        <f t="shared" si="12"/>
        <v>11.5</v>
      </c>
      <c r="H35" s="6">
        <f t="shared" si="12"/>
        <v>30.3</v>
      </c>
      <c r="I35" s="6">
        <f t="shared" si="12"/>
        <v>31</v>
      </c>
      <c r="J35" s="6">
        <f t="shared" si="12"/>
        <v>32</v>
      </c>
      <c r="K35" s="6">
        <f t="shared" si="12"/>
        <v>789</v>
      </c>
      <c r="L35" s="7">
        <f t="shared" si="12"/>
        <v>52.5</v>
      </c>
      <c r="M35" s="7">
        <f t="shared" si="12"/>
        <v>248.8</v>
      </c>
      <c r="N35" s="7">
        <f t="shared" si="12"/>
        <v>19.350000000000001</v>
      </c>
      <c r="O35" s="7">
        <f t="shared" si="12"/>
        <v>18560</v>
      </c>
      <c r="P35" s="7">
        <f t="shared" si="12"/>
        <v>4</v>
      </c>
      <c r="Q35" s="7">
        <f t="shared" si="12"/>
        <v>139</v>
      </c>
      <c r="R35" s="7">
        <f t="shared" si="12"/>
        <v>0.42</v>
      </c>
      <c r="S35" s="6">
        <f t="shared" ref="S35:T35" si="13">MAX(S3:S30)</f>
        <v>53.2</v>
      </c>
      <c r="T35" s="6">
        <f t="shared" si="13"/>
        <v>40.299999999999997</v>
      </c>
      <c r="U35" s="7">
        <f t="shared" ref="U35" si="14">MAX(U3:U30)</f>
        <v>507.4</v>
      </c>
    </row>
    <row r="36" spans="1:26" x14ac:dyDescent="0.2">
      <c r="A36" s="7" t="s">
        <v>34</v>
      </c>
      <c r="B36" s="7">
        <f t="shared" ref="B36:R36" si="15">MIN(B3:B30)</f>
        <v>8</v>
      </c>
      <c r="C36" s="7">
        <f t="shared" si="15"/>
        <v>64.099999999999994</v>
      </c>
      <c r="D36" s="6">
        <f t="shared" si="15"/>
        <v>0</v>
      </c>
      <c r="E36" s="6">
        <f t="shared" si="15"/>
        <v>9.1999999999999993</v>
      </c>
      <c r="F36" s="6">
        <f t="shared" si="15"/>
        <v>1.7</v>
      </c>
      <c r="G36" s="6">
        <f t="shared" si="15"/>
        <v>1.6</v>
      </c>
      <c r="H36" s="6">
        <f t="shared" si="15"/>
        <v>8.9</v>
      </c>
      <c r="I36" s="6">
        <f t="shared" si="15"/>
        <v>7.8</v>
      </c>
      <c r="J36" s="6">
        <f t="shared" si="15"/>
        <v>-8</v>
      </c>
      <c r="K36" s="6">
        <f t="shared" si="15"/>
        <v>249</v>
      </c>
      <c r="L36" s="7">
        <f t="shared" si="15"/>
        <v>4.5</v>
      </c>
      <c r="M36" s="7">
        <f t="shared" si="15"/>
        <v>0.1</v>
      </c>
      <c r="N36" s="7">
        <f t="shared" si="15"/>
        <v>0.28999999999999998</v>
      </c>
      <c r="O36" s="7">
        <f t="shared" si="15"/>
        <v>788</v>
      </c>
      <c r="P36" s="7">
        <f t="shared" si="15"/>
        <v>1.73</v>
      </c>
      <c r="Q36" s="7">
        <f t="shared" si="15"/>
        <v>31</v>
      </c>
      <c r="R36" s="7">
        <f t="shared" si="15"/>
        <v>7.0000000000000007E-2</v>
      </c>
      <c r="S36" s="6">
        <f t="shared" ref="S36:T36" si="16">MIN(S3:S30)</f>
        <v>7.7</v>
      </c>
      <c r="T36" s="6">
        <f t="shared" si="16"/>
        <v>14.8</v>
      </c>
      <c r="U36" s="7">
        <f t="shared" ref="U36" si="17">MIN(U3:U30)</f>
        <v>9.64</v>
      </c>
    </row>
    <row r="42" spans="1:26" x14ac:dyDescent="0.2">
      <c r="B42" s="7" t="s">
        <v>35</v>
      </c>
      <c r="C42" s="7" t="s">
        <v>36</v>
      </c>
      <c r="D42" s="6" t="s">
        <v>132</v>
      </c>
      <c r="E42" s="6" t="s">
        <v>37</v>
      </c>
      <c r="F42" s="6" t="s">
        <v>38</v>
      </c>
      <c r="G42" s="6" t="s">
        <v>39</v>
      </c>
      <c r="H42" s="6" t="s">
        <v>40</v>
      </c>
      <c r="I42" s="6" t="s">
        <v>41</v>
      </c>
      <c r="J42" s="6" t="s">
        <v>42</v>
      </c>
      <c r="K42" s="6" t="s">
        <v>43</v>
      </c>
      <c r="L42" s="7" t="s">
        <v>44</v>
      </c>
      <c r="M42" s="7" t="s">
        <v>45</v>
      </c>
      <c r="N42" s="7" t="s">
        <v>46</v>
      </c>
      <c r="O42" s="7" t="s">
        <v>47</v>
      </c>
      <c r="P42" s="7" t="s">
        <v>48</v>
      </c>
      <c r="Q42" s="7" t="s">
        <v>49</v>
      </c>
      <c r="R42" s="7" t="s">
        <v>50</v>
      </c>
      <c r="S42" s="6" t="s">
        <v>51</v>
      </c>
      <c r="T42" s="6" t="s">
        <v>52</v>
      </c>
      <c r="U42" s="7" t="s">
        <v>53</v>
      </c>
      <c r="X42" s="7">
        <f>'ranking-standaryzacja'!W41</f>
        <v>20</v>
      </c>
    </row>
    <row r="43" spans="1:26" x14ac:dyDescent="0.2">
      <c r="B43" s="7" t="str">
        <f>B1</f>
        <v>X1</v>
      </c>
      <c r="C43" s="7" t="str">
        <f t="shared" ref="C43:U43" si="18">C1</f>
        <v>X5</v>
      </c>
      <c r="D43" s="6" t="str">
        <f t="shared" si="18"/>
        <v>X6</v>
      </c>
      <c r="E43" s="6" t="str">
        <f t="shared" si="18"/>
        <v>X8</v>
      </c>
      <c r="F43" s="6" t="str">
        <f t="shared" si="18"/>
        <v>X10</v>
      </c>
      <c r="G43" s="6" t="str">
        <f t="shared" si="18"/>
        <v>X11</v>
      </c>
      <c r="H43" s="6" t="str">
        <f t="shared" si="18"/>
        <v>X12</v>
      </c>
      <c r="I43" s="6" t="str">
        <f t="shared" si="18"/>
        <v>X13</v>
      </c>
      <c r="J43" s="6" t="str">
        <f t="shared" si="18"/>
        <v>X14</v>
      </c>
      <c r="K43" s="6" t="str">
        <f t="shared" si="18"/>
        <v>X15</v>
      </c>
      <c r="L43" s="7" t="str">
        <f t="shared" si="18"/>
        <v>X16</v>
      </c>
      <c r="M43" s="7" t="str">
        <f t="shared" si="18"/>
        <v>X17</v>
      </c>
      <c r="N43" s="7" t="str">
        <f t="shared" si="18"/>
        <v>X18</v>
      </c>
      <c r="O43" s="7" t="str">
        <f t="shared" si="18"/>
        <v>X19</v>
      </c>
      <c r="P43" s="7" t="str">
        <f t="shared" si="18"/>
        <v>X21</v>
      </c>
      <c r="Q43" s="7" t="str">
        <f t="shared" si="18"/>
        <v>X22</v>
      </c>
      <c r="R43" s="7" t="str">
        <f t="shared" si="18"/>
        <v>X24</v>
      </c>
      <c r="S43" s="6" t="str">
        <f t="shared" si="18"/>
        <v>X25</v>
      </c>
      <c r="T43" s="6" t="str">
        <f t="shared" si="18"/>
        <v>X26</v>
      </c>
      <c r="U43" s="7" t="str">
        <f t="shared" si="18"/>
        <v>X27</v>
      </c>
      <c r="W43" s="7" t="s">
        <v>32</v>
      </c>
      <c r="X43" s="7" t="s">
        <v>54</v>
      </c>
      <c r="Y43" s="7" t="s">
        <v>121</v>
      </c>
      <c r="Z43" s="7" t="s">
        <v>124</v>
      </c>
    </row>
    <row r="44" spans="1:26" x14ac:dyDescent="0.2">
      <c r="A44" s="7" t="str">
        <f>A3</f>
        <v>Austria</v>
      </c>
      <c r="B44" s="7">
        <f>(B3-$B$36)/($B$35-$B$36)</f>
        <v>0.23333333333333334</v>
      </c>
      <c r="C44" s="7">
        <f>(C3-$C$36)/($C$35-$C$36)</f>
        <v>0.44117647058823523</v>
      </c>
      <c r="D44" s="6">
        <f>($D$35-D3)/($D$35-$D$36)</f>
        <v>0.66185752930568076</v>
      </c>
      <c r="E44" s="6">
        <f>($E$35-E3)/($E$35-$E$36)</f>
        <v>0.36045197740113</v>
      </c>
      <c r="F44" s="6">
        <f>($F$35-F3)/($F$35-$F$36)</f>
        <v>1</v>
      </c>
      <c r="G44" s="6">
        <f>($G$35-G3)/($G$35-$G$36)</f>
        <v>0.79797979797979801</v>
      </c>
      <c r="H44" s="6">
        <f>($H$35-H3)/($H$35-$H$36)</f>
        <v>0.59813084112149539</v>
      </c>
      <c r="I44" s="6">
        <f>($I$35-I3)/($I$35-$I$36)</f>
        <v>0.44827586206896547</v>
      </c>
      <c r="J44" s="6">
        <f>($J$35-J3)/($J$35-$J$36)</f>
        <v>0.75</v>
      </c>
      <c r="K44" s="6">
        <f>($K$35-K3)/($K$35-$K$36)</f>
        <v>0.4148148148148148</v>
      </c>
      <c r="L44" s="7">
        <f>(L3-$L$36)/($L$35-$L$36)</f>
        <v>0.59375</v>
      </c>
      <c r="M44" s="7">
        <f>(M3-$M$36)/($M$35-$M$36)</f>
        <v>0.10816244471250501</v>
      </c>
      <c r="N44" s="7">
        <f>(N3-$N$36)/($N$35-$N$36)</f>
        <v>1</v>
      </c>
      <c r="O44" s="7">
        <f>(O3-$O$36)/($O$35-$O$36)</f>
        <v>0.20667341886112986</v>
      </c>
      <c r="P44" s="7">
        <f>(P3-$P$36)/($P$35-$P$36)</f>
        <v>0.29074889867841414</v>
      </c>
      <c r="Q44" s="7">
        <f>(Q3-$Q$36)/($Q$35-$Q$36)</f>
        <v>0.66666666666666663</v>
      </c>
      <c r="R44" s="7">
        <f>(R3-$R$36)/($R$35-$R$36)</f>
        <v>0.20000000000000004</v>
      </c>
      <c r="S44" s="6">
        <f>($S$35-S3)/($S$35-$S$36)</f>
        <v>0.94285714285714295</v>
      </c>
      <c r="T44" s="6">
        <f>($T$35-T3)/($T$35-$T$36)</f>
        <v>0.82745098039215692</v>
      </c>
      <c r="U44" s="7">
        <f>(U3-$U$36)/($U$35-$U$36)</f>
        <v>0.29624718739954997</v>
      </c>
      <c r="W44" s="7">
        <f t="shared" ref="W44:W71" si="19">SUM(B44:U44)</f>
        <v>10.838577366181017</v>
      </c>
      <c r="X44" s="7">
        <f>W44/$X$42</f>
        <v>0.54192886830905085</v>
      </c>
      <c r="Y44" s="7">
        <f>X44-$X$73</f>
        <v>0.2135349815901183</v>
      </c>
      <c r="Z44" s="7">
        <f>Y44/$Y$74</f>
        <v>0.75442692304458059</v>
      </c>
    </row>
    <row r="45" spans="1:26" x14ac:dyDescent="0.2">
      <c r="A45" s="7" t="str">
        <f t="shared" ref="A45:A71" si="20">A4</f>
        <v>Belgia</v>
      </c>
      <c r="B45" s="7">
        <f t="shared" ref="B45:B71" si="21">(B4-$B$36)/($B$35-$B$36)</f>
        <v>0.16666666666666666</v>
      </c>
      <c r="C45" s="7">
        <f t="shared" ref="C45:C71" si="22">(C4-$C$36)/($C$35-$C$36)</f>
        <v>0.42612859097127226</v>
      </c>
      <c r="D45" s="6">
        <f t="shared" ref="D45:D71" si="23">($D$35-D4)/($D$35-$D$36)</f>
        <v>0.79101721842930128</v>
      </c>
      <c r="E45" s="6">
        <f t="shared" ref="E45:E71" si="24">($E$35-E4)/($E$35-$E$36)</f>
        <v>0.20000000000000004</v>
      </c>
      <c r="F45" s="6">
        <f t="shared" ref="F45:F71" si="25">($F$35-F4)/($F$35-$F$36)</f>
        <v>0.92857142857142849</v>
      </c>
      <c r="G45" s="6">
        <f t="shared" ref="G45:G71" si="26">($G$35-G4)/($G$35-$G$36)</f>
        <v>0.84848484848484851</v>
      </c>
      <c r="H45" s="6">
        <f t="shared" ref="H45:H71" si="27">($H$35-H4)/($H$35-$H$36)</f>
        <v>0.57009345794392519</v>
      </c>
      <c r="I45" s="6">
        <f t="shared" ref="I45:I71" si="28">($I$35-I4)/($I$35-$I$36)</f>
        <v>0.77155172413793105</v>
      </c>
      <c r="J45" s="6">
        <f t="shared" ref="J45:J71" si="29">($J$35-J4)/($J$35-$J$36)</f>
        <v>0.67500000000000004</v>
      </c>
      <c r="K45" s="6">
        <f t="shared" ref="K45:K71" si="30">($K$35-K4)/($K$35-$K$36)</f>
        <v>0.67222222222222228</v>
      </c>
      <c r="L45" s="7">
        <f t="shared" ref="L45:L71" si="31">(L4-$L$36)/($L$35-$L$36)</f>
        <v>7.2916666666666671E-2</v>
      </c>
      <c r="M45" s="7">
        <f t="shared" ref="M45:M71" si="32">(M4-$M$36)/($M$35-$M$36)</f>
        <v>4.4632086851628464E-2</v>
      </c>
      <c r="N45" s="7">
        <f t="shared" ref="N45:N71" si="33">(N4-$N$36)/($N$35-$N$36)</f>
        <v>0.24711437565582367</v>
      </c>
      <c r="O45" s="7">
        <f t="shared" ref="O45:O71" si="34">(O4-$O$36)/($O$35-$O$36)</f>
        <v>0.31363943281566509</v>
      </c>
      <c r="P45" s="7">
        <f t="shared" ref="P45:P71" si="35">(P4-$P$36)/($P$35-$P$36)</f>
        <v>0.15418502202643175</v>
      </c>
      <c r="Q45" s="7">
        <f t="shared" ref="Q45:Q71" si="36">(Q4-$Q$36)/($Q$35-$Q$36)</f>
        <v>0.54629629629629628</v>
      </c>
      <c r="R45" s="7">
        <f t="shared" ref="R45:R71" si="37">(R4-$R$36)/($R$35-$R$36)</f>
        <v>0.39999999999999997</v>
      </c>
      <c r="S45" s="6">
        <f t="shared" ref="S45:S71" si="38">($S$35-S4)/($S$35-$S$36)</f>
        <v>0.65934065934065944</v>
      </c>
      <c r="T45" s="6">
        <f t="shared" ref="T45:T71" si="39">($T$35-T4)/($T$35-$T$36)</f>
        <v>0.74901960784313726</v>
      </c>
      <c r="U45" s="7">
        <f t="shared" ref="U45:U71" si="40">(U4-$U$36)/($U$35-$U$36)</f>
        <v>0.14597396335583412</v>
      </c>
      <c r="W45" s="7">
        <f t="shared" si="19"/>
        <v>9.382854268279738</v>
      </c>
      <c r="X45" s="7">
        <f t="shared" ref="X45:X71" si="41">W45/$X$42</f>
        <v>0.46914271341398689</v>
      </c>
      <c r="Y45" s="7">
        <f t="shared" ref="Y45:Y71" si="42">X45-$X$73</f>
        <v>0.14074882669505434</v>
      </c>
      <c r="Z45" s="7">
        <f t="shared" ref="Z45:Z71" si="43">Y45/$Y$74</f>
        <v>0.49727076779160689</v>
      </c>
    </row>
    <row r="46" spans="1:26" x14ac:dyDescent="0.2">
      <c r="A46" s="7" t="str">
        <f t="shared" si="20"/>
        <v>Bułgaria</v>
      </c>
      <c r="B46" s="7">
        <f t="shared" si="21"/>
        <v>0.8666666666666667</v>
      </c>
      <c r="C46" s="7">
        <f t="shared" si="22"/>
        <v>0.39192886456908349</v>
      </c>
      <c r="D46" s="6">
        <f t="shared" si="23"/>
        <v>0.97565374211000899</v>
      </c>
      <c r="E46" s="6">
        <f t="shared" si="24"/>
        <v>0.71412429378531073</v>
      </c>
      <c r="F46" s="6">
        <f t="shared" si="25"/>
        <v>0.16666666666666674</v>
      </c>
      <c r="G46" s="6">
        <f t="shared" si="26"/>
        <v>0.51515151515151514</v>
      </c>
      <c r="H46" s="6">
        <f t="shared" si="27"/>
        <v>0.86915887850467299</v>
      </c>
      <c r="I46" s="6">
        <f t="shared" si="28"/>
        <v>0.52586206896551724</v>
      </c>
      <c r="J46" s="6">
        <f t="shared" si="29"/>
        <v>0.95</v>
      </c>
      <c r="K46" s="6">
        <f t="shared" si="30"/>
        <v>0.6425925925925926</v>
      </c>
      <c r="L46" s="7">
        <f t="shared" si="31"/>
        <v>0.28125</v>
      </c>
      <c r="M46" s="7">
        <f t="shared" si="32"/>
        <v>0.15118616807398472</v>
      </c>
      <c r="N46" s="7">
        <f t="shared" si="33"/>
        <v>3.5152151101783831E-2</v>
      </c>
      <c r="O46" s="7">
        <f t="shared" si="34"/>
        <v>1.2660364618501013E-2</v>
      </c>
      <c r="P46" s="7">
        <f t="shared" si="35"/>
        <v>0.44052863436123346</v>
      </c>
      <c r="Q46" s="7">
        <f t="shared" si="36"/>
        <v>0</v>
      </c>
      <c r="R46" s="7">
        <f t="shared" si="37"/>
        <v>0.37142857142857144</v>
      </c>
      <c r="S46" s="6">
        <f t="shared" si="38"/>
        <v>0.64615384615384619</v>
      </c>
      <c r="T46" s="6">
        <f t="shared" si="39"/>
        <v>7.8431372549017941E-3</v>
      </c>
      <c r="U46" s="7">
        <f t="shared" si="40"/>
        <v>4.4921247187399552E-2</v>
      </c>
      <c r="W46" s="7">
        <f t="shared" si="19"/>
        <v>8.608929409192255</v>
      </c>
      <c r="X46" s="7">
        <f t="shared" si="41"/>
        <v>0.43044647045961276</v>
      </c>
      <c r="Y46" s="7">
        <f t="shared" si="42"/>
        <v>0.10205258374068021</v>
      </c>
      <c r="Z46" s="7">
        <f t="shared" si="43"/>
        <v>0.3605555219426102</v>
      </c>
    </row>
    <row r="47" spans="1:26" x14ac:dyDescent="0.2">
      <c r="A47" s="7" t="str">
        <f t="shared" si="20"/>
        <v>Chorwacja</v>
      </c>
      <c r="B47" s="7">
        <f t="shared" si="21"/>
        <v>0.96666666666666667</v>
      </c>
      <c r="C47" s="7">
        <f t="shared" si="22"/>
        <v>0.29890560875512995</v>
      </c>
      <c r="D47" s="6">
        <f t="shared" si="23"/>
        <v>0.50946798917944092</v>
      </c>
      <c r="E47" s="6">
        <f t="shared" si="24"/>
        <v>0.60903954802259896</v>
      </c>
      <c r="F47" s="6">
        <f t="shared" si="25"/>
        <v>0.94557823129251695</v>
      </c>
      <c r="G47" s="6">
        <f t="shared" si="26"/>
        <v>0.54545454545454553</v>
      </c>
      <c r="H47" s="6">
        <f t="shared" si="27"/>
        <v>1</v>
      </c>
      <c r="I47" s="6">
        <f t="shared" si="28"/>
        <v>0.94396551724137923</v>
      </c>
      <c r="J47" s="6">
        <f t="shared" si="29"/>
        <v>0.65</v>
      </c>
      <c r="K47" s="6">
        <f t="shared" si="30"/>
        <v>0.74444444444444446</v>
      </c>
      <c r="L47" s="7">
        <f t="shared" si="31"/>
        <v>0.48541666666666666</v>
      </c>
      <c r="M47" s="7">
        <f t="shared" si="32"/>
        <v>0.13309207880981103</v>
      </c>
      <c r="N47" s="7">
        <f t="shared" si="33"/>
        <v>0.19622245540398739</v>
      </c>
      <c r="O47" s="7">
        <f t="shared" si="34"/>
        <v>0.12514067071798335</v>
      </c>
      <c r="P47" s="7">
        <f t="shared" si="35"/>
        <v>0.63876651982378863</v>
      </c>
      <c r="Q47" s="7">
        <f t="shared" si="36"/>
        <v>0.55555555555555558</v>
      </c>
      <c r="R47" s="7">
        <f t="shared" si="37"/>
        <v>0.37142857142857144</v>
      </c>
      <c r="S47" s="6">
        <f t="shared" si="38"/>
        <v>0.18241758241758252</v>
      </c>
      <c r="T47" s="6">
        <f t="shared" si="39"/>
        <v>0.43137254901960775</v>
      </c>
      <c r="U47" s="7">
        <f t="shared" si="40"/>
        <v>7.7266152362584384E-2</v>
      </c>
      <c r="W47" s="7">
        <f t="shared" si="19"/>
        <v>10.41020135326286</v>
      </c>
      <c r="X47" s="7">
        <f t="shared" si="41"/>
        <v>0.52051006766314301</v>
      </c>
      <c r="Y47" s="7">
        <f t="shared" si="42"/>
        <v>0.19211618094421046</v>
      </c>
      <c r="Z47" s="7">
        <f t="shared" si="43"/>
        <v>0.67875351465843303</v>
      </c>
    </row>
    <row r="48" spans="1:26" x14ac:dyDescent="0.2">
      <c r="A48" s="7" t="str">
        <f t="shared" si="20"/>
        <v>Cypr</v>
      </c>
      <c r="B48" s="7">
        <f t="shared" si="21"/>
        <v>0.7</v>
      </c>
      <c r="C48" s="7">
        <f t="shared" si="22"/>
        <v>0.73871409028727764</v>
      </c>
      <c r="D48" s="6">
        <f t="shared" si="23"/>
        <v>0.8403967538322813</v>
      </c>
      <c r="E48" s="6">
        <f t="shared" si="24"/>
        <v>5.0847457627118647E-2</v>
      </c>
      <c r="F48" s="6">
        <f t="shared" si="25"/>
        <v>0.38095238095238104</v>
      </c>
      <c r="G48" s="6">
        <f t="shared" si="26"/>
        <v>0.95959595959595956</v>
      </c>
      <c r="H48" s="6">
        <f t="shared" si="27"/>
        <v>0.51869158878504684</v>
      </c>
      <c r="I48" s="6">
        <f t="shared" si="28"/>
        <v>0.73275862068965525</v>
      </c>
      <c r="J48" s="6">
        <f t="shared" si="29"/>
        <v>0</v>
      </c>
      <c r="K48" s="6">
        <f t="shared" si="30"/>
        <v>0.32407407407407407</v>
      </c>
      <c r="L48" s="7">
        <f t="shared" si="31"/>
        <v>9.1666666666666674E-2</v>
      </c>
      <c r="M48" s="7">
        <f t="shared" si="32"/>
        <v>1</v>
      </c>
      <c r="N48" s="7">
        <f t="shared" si="33"/>
        <v>0.17523609653725075</v>
      </c>
      <c r="O48" s="7">
        <f t="shared" si="34"/>
        <v>0.19564483457123566</v>
      </c>
      <c r="P48" s="7">
        <f t="shared" si="35"/>
        <v>0.58149779735682816</v>
      </c>
      <c r="Q48" s="7">
        <f t="shared" si="36"/>
        <v>0.12037037037037036</v>
      </c>
      <c r="R48" s="7">
        <f t="shared" si="37"/>
        <v>0</v>
      </c>
      <c r="S48" s="6">
        <f t="shared" si="38"/>
        <v>0.37802197802197807</v>
      </c>
      <c r="T48" s="6">
        <f t="shared" si="39"/>
        <v>0.50588235294117645</v>
      </c>
      <c r="U48" s="7">
        <f t="shared" si="40"/>
        <v>0.27174446789269696</v>
      </c>
      <c r="W48" s="7">
        <f t="shared" si="19"/>
        <v>8.566095490201997</v>
      </c>
      <c r="X48" s="7">
        <f t="shared" si="41"/>
        <v>0.42830477451009985</v>
      </c>
      <c r="Y48" s="7">
        <f t="shared" si="42"/>
        <v>9.9910887791167302E-2</v>
      </c>
      <c r="Z48" s="7">
        <f t="shared" si="43"/>
        <v>0.35298883158931949</v>
      </c>
    </row>
    <row r="49" spans="1:26" x14ac:dyDescent="0.2">
      <c r="A49" s="7" t="str">
        <f t="shared" si="20"/>
        <v>Czechy</v>
      </c>
      <c r="B49" s="7">
        <f t="shared" si="21"/>
        <v>0.2</v>
      </c>
      <c r="C49" s="7">
        <f t="shared" si="22"/>
        <v>0.64363885088919282</v>
      </c>
      <c r="D49" s="6">
        <f t="shared" si="23"/>
        <v>0.99188458070333629</v>
      </c>
      <c r="E49" s="6">
        <f t="shared" si="24"/>
        <v>0.76158192090395482</v>
      </c>
      <c r="F49" s="6">
        <f t="shared" si="25"/>
        <v>0.64965986394557829</v>
      </c>
      <c r="G49" s="6">
        <f t="shared" si="26"/>
        <v>0.82828282828282818</v>
      </c>
      <c r="H49" s="6">
        <f t="shared" si="27"/>
        <v>0.77570093457943934</v>
      </c>
      <c r="I49" s="6">
        <f t="shared" si="28"/>
        <v>0.68103448275862077</v>
      </c>
      <c r="J49" s="6">
        <f t="shared" si="29"/>
        <v>0.9</v>
      </c>
      <c r="K49" s="6">
        <f t="shared" si="30"/>
        <v>0.88703703703703707</v>
      </c>
      <c r="L49" s="7">
        <f t="shared" si="31"/>
        <v>0.21875</v>
      </c>
      <c r="M49" s="7">
        <f t="shared" si="32"/>
        <v>3.176517893043828E-2</v>
      </c>
      <c r="N49" s="7">
        <f t="shared" si="33"/>
        <v>0.68992654774396633</v>
      </c>
      <c r="O49" s="7">
        <f t="shared" si="34"/>
        <v>0.33316452847175332</v>
      </c>
      <c r="P49" s="7">
        <f t="shared" si="35"/>
        <v>0.15859030837004401</v>
      </c>
      <c r="Q49" s="7">
        <f t="shared" si="36"/>
        <v>0.49074074074074076</v>
      </c>
      <c r="R49" s="7">
        <f t="shared" si="37"/>
        <v>0.82857142857142851</v>
      </c>
      <c r="S49" s="6">
        <f t="shared" si="38"/>
        <v>0.81978021978021987</v>
      </c>
      <c r="T49" s="6">
        <f t="shared" si="39"/>
        <v>1</v>
      </c>
      <c r="U49" s="7">
        <f t="shared" si="40"/>
        <v>0.20503857280617166</v>
      </c>
      <c r="W49" s="7">
        <f t="shared" si="19"/>
        <v>12.095148024514753</v>
      </c>
      <c r="X49" s="7">
        <f t="shared" si="41"/>
        <v>0.60475740122573762</v>
      </c>
      <c r="Y49" s="7">
        <f t="shared" si="42"/>
        <v>0.27636351450680507</v>
      </c>
      <c r="Z49" s="7">
        <f t="shared" si="43"/>
        <v>0.97640243457329512</v>
      </c>
    </row>
    <row r="50" spans="1:26" x14ac:dyDescent="0.2">
      <c r="A50" s="7" t="str">
        <f t="shared" si="20"/>
        <v>Dania</v>
      </c>
      <c r="B50" s="7">
        <f t="shared" si="21"/>
        <v>0</v>
      </c>
      <c r="C50" s="7">
        <f t="shared" si="22"/>
        <v>0.41108071135430918</v>
      </c>
      <c r="D50" s="6">
        <f t="shared" si="23"/>
        <v>0.79101721842930128</v>
      </c>
      <c r="E50" s="6">
        <f t="shared" si="24"/>
        <v>0.9638418079096045</v>
      </c>
      <c r="F50" s="6">
        <f t="shared" si="25"/>
        <v>0.98979591836734693</v>
      </c>
      <c r="G50" s="6">
        <f t="shared" si="26"/>
        <v>0.64646464646464652</v>
      </c>
      <c r="H50" s="6">
        <f t="shared" si="27"/>
        <v>0.64953271028037396</v>
      </c>
      <c r="I50" s="6">
        <f t="shared" si="28"/>
        <v>0.39224137931034492</v>
      </c>
      <c r="J50" s="6">
        <f t="shared" si="29"/>
        <v>0.625</v>
      </c>
      <c r="K50" s="6">
        <f t="shared" si="30"/>
        <v>0</v>
      </c>
      <c r="L50" s="7">
        <f t="shared" si="31"/>
        <v>0.5229166666666667</v>
      </c>
      <c r="M50" s="7">
        <f t="shared" si="32"/>
        <v>1.7691998391636508E-2</v>
      </c>
      <c r="N50" s="7">
        <f t="shared" si="33"/>
        <v>0.31269674711437562</v>
      </c>
      <c r="O50" s="7">
        <f t="shared" si="34"/>
        <v>0.54383299572361021</v>
      </c>
      <c r="P50" s="7">
        <f t="shared" si="35"/>
        <v>1</v>
      </c>
      <c r="Q50" s="7">
        <f t="shared" si="36"/>
        <v>0.92592592592592593</v>
      </c>
      <c r="R50" s="7">
        <f t="shared" si="37"/>
        <v>0</v>
      </c>
      <c r="S50" s="6">
        <f t="shared" si="38"/>
        <v>0.89230769230769236</v>
      </c>
      <c r="T50" s="6">
        <f t="shared" si="39"/>
        <v>0.87843137254901971</v>
      </c>
      <c r="U50" s="7">
        <f t="shared" si="40"/>
        <v>0.11523625843780134</v>
      </c>
      <c r="W50" s="7">
        <f t="shared" si="19"/>
        <v>10.678014049232656</v>
      </c>
      <c r="X50" s="7">
        <f t="shared" si="41"/>
        <v>0.53390070246163279</v>
      </c>
      <c r="Y50" s="7">
        <f t="shared" si="42"/>
        <v>0.20550681574270024</v>
      </c>
      <c r="Z50" s="7">
        <f t="shared" si="43"/>
        <v>0.72606311860908535</v>
      </c>
    </row>
    <row r="51" spans="1:26" x14ac:dyDescent="0.2">
      <c r="A51" s="7" t="str">
        <f t="shared" si="20"/>
        <v>Estonia</v>
      </c>
      <c r="B51" s="7">
        <f t="shared" si="21"/>
        <v>0.33333333333333331</v>
      </c>
      <c r="C51" s="7">
        <f t="shared" si="22"/>
        <v>0.2441860465116279</v>
      </c>
      <c r="D51" s="6">
        <f t="shared" si="23"/>
        <v>0.80522993688007216</v>
      </c>
      <c r="E51" s="6">
        <f t="shared" si="24"/>
        <v>1</v>
      </c>
      <c r="F51" s="6">
        <f t="shared" si="25"/>
        <v>0</v>
      </c>
      <c r="G51" s="6">
        <f t="shared" si="26"/>
        <v>0.15151515151515152</v>
      </c>
      <c r="H51" s="6">
        <f t="shared" si="27"/>
        <v>0.92523364485981319</v>
      </c>
      <c r="I51" s="6">
        <f t="shared" si="28"/>
        <v>0.11637931034482756</v>
      </c>
      <c r="J51" s="6">
        <f t="shared" si="29"/>
        <v>0.97499999999999998</v>
      </c>
      <c r="K51" s="6">
        <f t="shared" si="30"/>
        <v>0.8</v>
      </c>
      <c r="L51" s="7">
        <f t="shared" si="31"/>
        <v>0.45416666666666666</v>
      </c>
      <c r="M51" s="7">
        <f t="shared" si="32"/>
        <v>4.8250904704463207E-2</v>
      </c>
      <c r="N51" s="7">
        <f t="shared" si="33"/>
        <v>0.82214060860440707</v>
      </c>
      <c r="O51" s="7">
        <f t="shared" si="34"/>
        <v>8.6315552554580233E-2</v>
      </c>
      <c r="P51" s="7">
        <f t="shared" si="35"/>
        <v>0.42731277533039658</v>
      </c>
      <c r="Q51" s="7">
        <f t="shared" si="36"/>
        <v>0.25</v>
      </c>
      <c r="R51" s="7">
        <f t="shared" si="37"/>
        <v>0.25714285714285717</v>
      </c>
      <c r="S51" s="6">
        <f t="shared" si="38"/>
        <v>0.83956043956043958</v>
      </c>
      <c r="T51" s="6">
        <f t="shared" si="39"/>
        <v>0.5607843137254902</v>
      </c>
      <c r="U51" s="7">
        <f t="shared" si="40"/>
        <v>3.2465445194471233E-2</v>
      </c>
      <c r="W51" s="7">
        <f t="shared" si="19"/>
        <v>9.1290169869285975</v>
      </c>
      <c r="X51" s="7">
        <f t="shared" si="41"/>
        <v>0.45645084934642988</v>
      </c>
      <c r="Y51" s="7">
        <f t="shared" si="42"/>
        <v>0.12805696262749733</v>
      </c>
      <c r="Z51" s="7">
        <f t="shared" si="43"/>
        <v>0.45242994646629103</v>
      </c>
    </row>
    <row r="52" spans="1:26" x14ac:dyDescent="0.2">
      <c r="A52" s="7" t="str">
        <f t="shared" si="20"/>
        <v>Finlandia</v>
      </c>
      <c r="B52" s="7">
        <f t="shared" si="21"/>
        <v>0.2</v>
      </c>
      <c r="C52" s="7">
        <f t="shared" si="22"/>
        <v>0.39329685362517097</v>
      </c>
      <c r="D52" s="6">
        <f t="shared" si="23"/>
        <v>0.79101721842930128</v>
      </c>
      <c r="E52" s="6">
        <f t="shared" si="24"/>
        <v>0.55141242937853108</v>
      </c>
      <c r="F52" s="6">
        <f t="shared" si="25"/>
        <v>0.78911564625850339</v>
      </c>
      <c r="G52" s="6">
        <f t="shared" si="26"/>
        <v>0.5252525252525253</v>
      </c>
      <c r="H52" s="6">
        <f t="shared" si="27"/>
        <v>0.80841121495327106</v>
      </c>
      <c r="I52" s="6">
        <f t="shared" si="28"/>
        <v>0</v>
      </c>
      <c r="J52" s="6">
        <f t="shared" si="29"/>
        <v>0.7</v>
      </c>
      <c r="K52" s="6">
        <f t="shared" si="30"/>
        <v>0.56851851851851853</v>
      </c>
      <c r="L52" s="7">
        <f t="shared" si="31"/>
        <v>0.71250000000000002</v>
      </c>
      <c r="M52" s="7">
        <f t="shared" si="32"/>
        <v>0.27301970245275431</v>
      </c>
      <c r="N52" s="7">
        <f t="shared" si="33"/>
        <v>0.47219307450157394</v>
      </c>
      <c r="O52" s="7">
        <f t="shared" si="34"/>
        <v>3.505514292144947E-2</v>
      </c>
      <c r="P52" s="7">
        <f t="shared" si="35"/>
        <v>0.51541850220264318</v>
      </c>
      <c r="Q52" s="7">
        <f t="shared" si="36"/>
        <v>0.90740740740740744</v>
      </c>
      <c r="R52" s="7">
        <f t="shared" si="37"/>
        <v>0.57142857142857151</v>
      </c>
      <c r="S52" s="6">
        <f t="shared" si="38"/>
        <v>0.71868131868131879</v>
      </c>
      <c r="T52" s="6">
        <f t="shared" si="39"/>
        <v>0.90196078431372551</v>
      </c>
      <c r="U52" s="7">
        <f t="shared" si="40"/>
        <v>0.2472275795564127</v>
      </c>
      <c r="W52" s="7">
        <f t="shared" si="19"/>
        <v>10.681916489881679</v>
      </c>
      <c r="X52" s="7">
        <f t="shared" si="41"/>
        <v>0.53409582449408399</v>
      </c>
      <c r="Y52" s="7">
        <f t="shared" si="42"/>
        <v>0.20570193777515144</v>
      </c>
      <c r="Z52" s="7">
        <f t="shared" si="43"/>
        <v>0.72675249190738134</v>
      </c>
    </row>
    <row r="53" spans="1:26" x14ac:dyDescent="0.2">
      <c r="A53" s="7" t="str">
        <f t="shared" si="20"/>
        <v>Francja</v>
      </c>
      <c r="B53" s="7">
        <f t="shared" si="21"/>
        <v>0.16666666666666666</v>
      </c>
      <c r="C53" s="7">
        <f t="shared" si="22"/>
        <v>0.47879616963064292</v>
      </c>
      <c r="D53" s="6">
        <f t="shared" si="23"/>
        <v>0</v>
      </c>
      <c r="E53" s="6">
        <f t="shared" si="24"/>
        <v>0.58531073446327686</v>
      </c>
      <c r="F53" s="6">
        <f t="shared" si="25"/>
        <v>0.97619047619047616</v>
      </c>
      <c r="G53" s="6">
        <f t="shared" si="26"/>
        <v>0.75757575757575757</v>
      </c>
      <c r="H53" s="6">
        <f t="shared" si="27"/>
        <v>0.6261682242990656</v>
      </c>
      <c r="I53" s="6">
        <f t="shared" si="28"/>
        <v>0.82758620689655171</v>
      </c>
      <c r="J53" s="6">
        <f t="shared" si="29"/>
        <v>0.77500000000000002</v>
      </c>
      <c r="K53" s="6">
        <f t="shared" si="30"/>
        <v>0.5</v>
      </c>
      <c r="L53" s="7">
        <f t="shared" si="31"/>
        <v>0.21249999999999999</v>
      </c>
      <c r="M53" s="7">
        <f t="shared" si="32"/>
        <v>0.56453558504221957</v>
      </c>
      <c r="N53" s="7">
        <f t="shared" si="33"/>
        <v>0.18782791185729275</v>
      </c>
      <c r="O53" s="7">
        <f t="shared" si="34"/>
        <v>8.1757821291919872E-2</v>
      </c>
      <c r="P53" s="7">
        <f t="shared" si="35"/>
        <v>0.13215859030836996</v>
      </c>
      <c r="Q53" s="7">
        <f t="shared" si="36"/>
        <v>0.75</v>
      </c>
      <c r="R53" s="7">
        <f t="shared" si="37"/>
        <v>0.62857142857142856</v>
      </c>
      <c r="S53" s="6">
        <f t="shared" si="38"/>
        <v>0.63736263736263743</v>
      </c>
      <c r="T53" s="6">
        <f t="shared" si="39"/>
        <v>0.85490196078431369</v>
      </c>
      <c r="U53" s="7">
        <f t="shared" si="40"/>
        <v>0.85575377692060439</v>
      </c>
      <c r="W53" s="7">
        <f t="shared" si="19"/>
        <v>10.598663947861223</v>
      </c>
      <c r="X53" s="7">
        <f t="shared" si="41"/>
        <v>0.52993319739306111</v>
      </c>
      <c r="Y53" s="7">
        <f t="shared" si="42"/>
        <v>0.20153931067412856</v>
      </c>
      <c r="Z53" s="7">
        <f t="shared" si="43"/>
        <v>0.71204577766214971</v>
      </c>
    </row>
    <row r="54" spans="1:26" x14ac:dyDescent="0.2">
      <c r="A54" s="7" t="str">
        <f t="shared" si="20"/>
        <v>Grecja</v>
      </c>
      <c r="B54" s="7">
        <f t="shared" si="21"/>
        <v>0.6333333333333333</v>
      </c>
      <c r="C54" s="7">
        <f t="shared" si="22"/>
        <v>0.30027359781121754</v>
      </c>
      <c r="D54" s="6">
        <f t="shared" si="23"/>
        <v>0.75022542831379624</v>
      </c>
      <c r="E54" s="6">
        <f t="shared" si="24"/>
        <v>0.3559322033898305</v>
      </c>
      <c r="F54" s="6">
        <f t="shared" si="25"/>
        <v>0.67346938775510201</v>
      </c>
      <c r="G54" s="6">
        <f t="shared" si="26"/>
        <v>0.5757575757575758</v>
      </c>
      <c r="H54" s="6">
        <f t="shared" si="27"/>
        <v>0.49532710280373843</v>
      </c>
      <c r="I54" s="6">
        <f t="shared" si="28"/>
        <v>0.78879310344827591</v>
      </c>
      <c r="J54" s="6">
        <f t="shared" si="29"/>
        <v>0.8</v>
      </c>
      <c r="K54" s="6">
        <f t="shared" si="30"/>
        <v>0.55740740740740746</v>
      </c>
      <c r="L54" s="7">
        <f t="shared" si="31"/>
        <v>0.22500000000000001</v>
      </c>
      <c r="M54" s="7">
        <f t="shared" si="32"/>
        <v>4.5838359469240045E-2</v>
      </c>
      <c r="N54" s="7">
        <f t="shared" si="33"/>
        <v>0.33735571878279114</v>
      </c>
      <c r="O54" s="7">
        <f t="shared" si="34"/>
        <v>0.29512716632905694</v>
      </c>
      <c r="P54" s="7">
        <f t="shared" si="35"/>
        <v>0.8722466960352423</v>
      </c>
      <c r="Q54" s="7">
        <f t="shared" si="36"/>
        <v>0.31481481481481483</v>
      </c>
      <c r="R54" s="7">
        <f t="shared" si="37"/>
        <v>0.45714285714285718</v>
      </c>
      <c r="S54" s="6">
        <f t="shared" si="38"/>
        <v>1.7582417582417676E-2</v>
      </c>
      <c r="T54" s="6">
        <f t="shared" si="39"/>
        <v>0.16862745098039206</v>
      </c>
      <c r="U54" s="7">
        <f t="shared" si="40"/>
        <v>0.2472275795564127</v>
      </c>
      <c r="W54" s="7">
        <f t="shared" si="19"/>
        <v>8.9114822007135004</v>
      </c>
      <c r="X54" s="7">
        <f t="shared" si="41"/>
        <v>0.44557411003567504</v>
      </c>
      <c r="Y54" s="7">
        <f t="shared" si="42"/>
        <v>0.11718022331674249</v>
      </c>
      <c r="Z54" s="7">
        <f t="shared" si="43"/>
        <v>0.41400202749083387</v>
      </c>
    </row>
    <row r="55" spans="1:26" x14ac:dyDescent="0.2">
      <c r="A55" s="7" t="str">
        <f t="shared" si="20"/>
        <v>Hiszpania</v>
      </c>
      <c r="B55" s="7">
        <f t="shared" si="21"/>
        <v>0.6333333333333333</v>
      </c>
      <c r="C55" s="7">
        <f t="shared" si="22"/>
        <v>1</v>
      </c>
      <c r="D55" s="6">
        <f t="shared" si="23"/>
        <v>0.94589720468890892</v>
      </c>
      <c r="E55" s="6">
        <f t="shared" si="24"/>
        <v>0.28022598870056492</v>
      </c>
      <c r="F55" s="6">
        <f t="shared" si="25"/>
        <v>0.87074829931972786</v>
      </c>
      <c r="G55" s="6">
        <f t="shared" si="26"/>
        <v>0.79797979797979801</v>
      </c>
      <c r="H55" s="6">
        <f t="shared" si="27"/>
        <v>0.67289719626168232</v>
      </c>
      <c r="I55" s="6">
        <f t="shared" si="28"/>
        <v>0.97413793103448287</v>
      </c>
      <c r="J55" s="6">
        <f t="shared" si="29"/>
        <v>0.77500000000000002</v>
      </c>
      <c r="K55" s="6">
        <f t="shared" si="30"/>
        <v>0.63148148148148153</v>
      </c>
      <c r="L55" s="7">
        <f t="shared" si="31"/>
        <v>0.2416666666666667</v>
      </c>
      <c r="M55" s="7">
        <f t="shared" si="32"/>
        <v>0.51588258946521914</v>
      </c>
      <c r="N55" s="7">
        <f t="shared" si="33"/>
        <v>0.36568730325288556</v>
      </c>
      <c r="O55" s="7">
        <f t="shared" si="34"/>
        <v>0</v>
      </c>
      <c r="P55" s="7">
        <f t="shared" si="35"/>
        <v>6.1674008810572743E-2</v>
      </c>
      <c r="Q55" s="7">
        <f t="shared" si="36"/>
        <v>0.7407407407407407</v>
      </c>
      <c r="R55" s="7">
        <f t="shared" si="37"/>
        <v>0.45714285714285718</v>
      </c>
      <c r="S55" s="6">
        <f t="shared" si="38"/>
        <v>0</v>
      </c>
      <c r="T55" s="6">
        <f t="shared" si="39"/>
        <v>0.43529411764705878</v>
      </c>
      <c r="U55" s="7">
        <f t="shared" si="40"/>
        <v>0.48690131790421093</v>
      </c>
      <c r="W55" s="7">
        <f t="shared" si="19"/>
        <v>10.886690834430194</v>
      </c>
      <c r="X55" s="7">
        <f t="shared" si="41"/>
        <v>0.54433454172150975</v>
      </c>
      <c r="Y55" s="7">
        <f t="shared" si="42"/>
        <v>0.2159406550025772</v>
      </c>
      <c r="Z55" s="7">
        <f t="shared" si="43"/>
        <v>0.7629262554579237</v>
      </c>
    </row>
    <row r="56" spans="1:26" x14ac:dyDescent="0.2">
      <c r="A56" s="7" t="str">
        <f t="shared" si="20"/>
        <v>Holandia</v>
      </c>
      <c r="B56" s="7">
        <f t="shared" si="21"/>
        <v>0.16666666666666666</v>
      </c>
      <c r="C56" s="7">
        <f t="shared" si="22"/>
        <v>0.47332421340629283</v>
      </c>
      <c r="D56" s="6">
        <f t="shared" si="23"/>
        <v>0.99819657348963031</v>
      </c>
      <c r="E56" s="6">
        <f t="shared" si="24"/>
        <v>0.7344632768361582</v>
      </c>
      <c r="F56" s="6">
        <f t="shared" si="25"/>
        <v>1</v>
      </c>
      <c r="G56" s="6">
        <f t="shared" si="26"/>
        <v>1</v>
      </c>
      <c r="H56" s="6">
        <f t="shared" si="27"/>
        <v>0.24766355140186921</v>
      </c>
      <c r="I56" s="6">
        <f t="shared" si="28"/>
        <v>0.89224137931034486</v>
      </c>
      <c r="J56" s="6">
        <f t="shared" si="29"/>
        <v>0.77500000000000002</v>
      </c>
      <c r="K56" s="6">
        <f t="shared" si="30"/>
        <v>0.48518518518518516</v>
      </c>
      <c r="L56" s="7">
        <f t="shared" si="31"/>
        <v>2.0833333333333332E-2</v>
      </c>
      <c r="M56" s="7">
        <f t="shared" si="32"/>
        <v>1.2062726176115804E-3</v>
      </c>
      <c r="N56" s="7">
        <f t="shared" si="33"/>
        <v>0.12486883525708288</v>
      </c>
      <c r="O56" s="7">
        <f t="shared" si="34"/>
        <v>0.14218996173756471</v>
      </c>
      <c r="P56" s="7">
        <f t="shared" si="35"/>
        <v>0.71806167400881049</v>
      </c>
      <c r="Q56" s="7">
        <f t="shared" si="36"/>
        <v>0.62037037037037035</v>
      </c>
      <c r="R56" s="7">
        <f t="shared" si="37"/>
        <v>0.48571428571428571</v>
      </c>
      <c r="S56" s="6">
        <f t="shared" si="38"/>
        <v>0.89010989010989006</v>
      </c>
      <c r="T56" s="6">
        <f t="shared" si="39"/>
        <v>0.93333333333333335</v>
      </c>
      <c r="U56" s="7">
        <f t="shared" si="40"/>
        <v>0.24079877852780457</v>
      </c>
      <c r="W56" s="7">
        <f t="shared" si="19"/>
        <v>10.950227581306235</v>
      </c>
      <c r="X56" s="7">
        <f t="shared" si="41"/>
        <v>0.54751137906531178</v>
      </c>
      <c r="Y56" s="7">
        <f t="shared" si="42"/>
        <v>0.21911749234637923</v>
      </c>
      <c r="Z56" s="7">
        <f t="shared" si="43"/>
        <v>0.77415013832924706</v>
      </c>
    </row>
    <row r="57" spans="1:26" x14ac:dyDescent="0.2">
      <c r="A57" s="7" t="str">
        <f>A16</f>
        <v>Irlandia</v>
      </c>
      <c r="B57" s="7">
        <f t="shared" si="21"/>
        <v>0.16666666666666666</v>
      </c>
      <c r="C57" s="7">
        <f t="shared" si="22"/>
        <v>0.95690834473324204</v>
      </c>
      <c r="D57" s="6">
        <f t="shared" si="23"/>
        <v>0.94048692515779986</v>
      </c>
      <c r="E57" s="6">
        <f t="shared" si="24"/>
        <v>0.14011299435028254</v>
      </c>
      <c r="F57" s="6">
        <f t="shared" si="25"/>
        <v>0.91496598639455784</v>
      </c>
      <c r="G57" s="6">
        <f t="shared" si="26"/>
        <v>0.63636363636363635</v>
      </c>
      <c r="H57" s="6">
        <f t="shared" si="27"/>
        <v>0.99065420560747686</v>
      </c>
      <c r="I57" s="6">
        <f t="shared" si="28"/>
        <v>0.43965517241379309</v>
      </c>
      <c r="J57" s="6">
        <f t="shared" si="29"/>
        <v>0.7</v>
      </c>
      <c r="K57" s="6">
        <f t="shared" si="30"/>
        <v>0.42037037037037039</v>
      </c>
      <c r="L57" s="7">
        <f t="shared" si="31"/>
        <v>8.7499999999999981E-2</v>
      </c>
      <c r="M57" s="7">
        <f t="shared" si="32"/>
        <v>5.7096903900281465E-2</v>
      </c>
      <c r="N57" s="7">
        <f t="shared" si="33"/>
        <v>4.5645330535152143E-2</v>
      </c>
      <c r="O57" s="7">
        <f t="shared" si="34"/>
        <v>5.2104433941030835E-2</v>
      </c>
      <c r="P57" s="7">
        <f t="shared" si="35"/>
        <v>0.28634361233480171</v>
      </c>
      <c r="Q57" s="7">
        <f t="shared" si="36"/>
        <v>0.62037037037037035</v>
      </c>
      <c r="R57" s="7">
        <f t="shared" si="37"/>
        <v>0</v>
      </c>
      <c r="S57" s="6">
        <f t="shared" si="38"/>
        <v>0.65494505494505506</v>
      </c>
      <c r="T57" s="6">
        <f t="shared" si="39"/>
        <v>0.49411764705882349</v>
      </c>
      <c r="U57" s="7">
        <f t="shared" si="40"/>
        <v>2.7442944390871103E-2</v>
      </c>
      <c r="W57" s="7">
        <f t="shared" si="19"/>
        <v>8.631750599534211</v>
      </c>
      <c r="X57" s="7">
        <f t="shared" si="41"/>
        <v>0.43158752997671057</v>
      </c>
      <c r="Y57" s="7">
        <f t="shared" si="42"/>
        <v>0.10319364325777802</v>
      </c>
      <c r="Z57" s="7">
        <f t="shared" si="43"/>
        <v>0.36458692707391199</v>
      </c>
    </row>
    <row r="58" spans="1:26" x14ac:dyDescent="0.2">
      <c r="A58" s="7" t="str">
        <f t="shared" si="20"/>
        <v>Litwa</v>
      </c>
      <c r="B58" s="7">
        <f t="shared" si="21"/>
        <v>0.13333333333333333</v>
      </c>
      <c r="C58" s="7">
        <f t="shared" si="22"/>
        <v>0.38919288645690836</v>
      </c>
      <c r="D58" s="6">
        <f t="shared" si="23"/>
        <v>0.89269612263300269</v>
      </c>
      <c r="E58" s="6">
        <f t="shared" si="24"/>
        <v>0.2225988700564972</v>
      </c>
      <c r="F58" s="6">
        <f t="shared" si="25"/>
        <v>0.86054421768707479</v>
      </c>
      <c r="G58" s="6">
        <f t="shared" si="26"/>
        <v>0.29292929292929293</v>
      </c>
      <c r="H58" s="6">
        <f t="shared" si="27"/>
        <v>0.7429906542056075</v>
      </c>
      <c r="I58" s="6">
        <f t="shared" si="28"/>
        <v>0.69827586206896552</v>
      </c>
      <c r="J58" s="6">
        <f t="shared" si="29"/>
        <v>0.77500000000000002</v>
      </c>
      <c r="K58" s="6">
        <f t="shared" si="30"/>
        <v>0.65925925925925921</v>
      </c>
      <c r="L58" s="7">
        <f t="shared" si="31"/>
        <v>0.3979166666666667</v>
      </c>
      <c r="M58" s="7">
        <f t="shared" si="32"/>
        <v>4.7044632086851633E-2</v>
      </c>
      <c r="N58" s="7">
        <f t="shared" si="33"/>
        <v>0.27701993704092337</v>
      </c>
      <c r="O58" s="7">
        <f t="shared" si="34"/>
        <v>2.2225973441368445E-2</v>
      </c>
      <c r="P58" s="7">
        <f t="shared" si="35"/>
        <v>0</v>
      </c>
      <c r="Q58" s="7">
        <f t="shared" si="36"/>
        <v>0.32407407407407407</v>
      </c>
      <c r="R58" s="7">
        <f t="shared" si="37"/>
        <v>0.31428571428571428</v>
      </c>
      <c r="S58" s="6">
        <f t="shared" si="38"/>
        <v>0.74505494505494518</v>
      </c>
      <c r="T58" s="6">
        <f t="shared" si="39"/>
        <v>0.50980392156862742</v>
      </c>
      <c r="U58" s="7">
        <f t="shared" si="40"/>
        <v>5.6171648987463837E-2</v>
      </c>
      <c r="W58" s="7">
        <f t="shared" si="19"/>
        <v>8.3604180118365754</v>
      </c>
      <c r="X58" s="7">
        <f t="shared" si="41"/>
        <v>0.41802090059182878</v>
      </c>
      <c r="Y58" s="7">
        <f t="shared" si="42"/>
        <v>8.9627013872896233E-2</v>
      </c>
      <c r="Z58" s="7">
        <f t="shared" si="43"/>
        <v>0.31665552779354134</v>
      </c>
    </row>
    <row r="59" spans="1:26" x14ac:dyDescent="0.2">
      <c r="A59" s="7" t="str">
        <f t="shared" si="20"/>
        <v>Luksemburg</v>
      </c>
      <c r="B59" s="7">
        <f t="shared" si="21"/>
        <v>0.6333333333333333</v>
      </c>
      <c r="C59" s="7">
        <f t="shared" si="22"/>
        <v>0.49794801641586867</v>
      </c>
      <c r="D59" s="6">
        <f t="shared" si="23"/>
        <v>0.86564472497745715</v>
      </c>
      <c r="E59" s="6">
        <f t="shared" si="24"/>
        <v>1.3559322033898338E-2</v>
      </c>
      <c r="F59" s="6">
        <f t="shared" si="25"/>
        <v>0.9625850340136054</v>
      </c>
      <c r="G59" s="6">
        <f t="shared" si="26"/>
        <v>0.75757575757575757</v>
      </c>
      <c r="H59" s="6">
        <f t="shared" si="27"/>
        <v>0.52336448598130836</v>
      </c>
      <c r="I59" s="6">
        <f t="shared" si="28"/>
        <v>0.41379310344827591</v>
      </c>
      <c r="J59" s="6">
        <f t="shared" si="29"/>
        <v>0.7</v>
      </c>
      <c r="K59" s="6">
        <f t="shared" si="30"/>
        <v>0.30185185185185187</v>
      </c>
      <c r="L59" s="7">
        <f t="shared" si="31"/>
        <v>0</v>
      </c>
      <c r="M59" s="7">
        <f t="shared" si="32"/>
        <v>6.0313630880579009E-3</v>
      </c>
      <c r="N59" s="7">
        <f t="shared" si="33"/>
        <v>0.16474291710388247</v>
      </c>
      <c r="O59" s="7">
        <f t="shared" si="34"/>
        <v>8.4965113661940126E-3</v>
      </c>
      <c r="P59" s="7">
        <f t="shared" si="35"/>
        <v>9.6916299559471356E-2</v>
      </c>
      <c r="Q59" s="7">
        <f t="shared" si="36"/>
        <v>1</v>
      </c>
      <c r="R59" s="7">
        <f t="shared" si="37"/>
        <v>0.88571428571428579</v>
      </c>
      <c r="S59" s="6">
        <f t="shared" si="38"/>
        <v>0.67912087912087915</v>
      </c>
      <c r="T59" s="6">
        <f t="shared" si="39"/>
        <v>0.83529411764705885</v>
      </c>
      <c r="U59" s="7">
        <f t="shared" si="40"/>
        <v>0</v>
      </c>
      <c r="W59" s="7">
        <f t="shared" si="19"/>
        <v>9.3459720032311875</v>
      </c>
      <c r="X59" s="7">
        <f t="shared" si="41"/>
        <v>0.46729860016155939</v>
      </c>
      <c r="Y59" s="7">
        <f t="shared" si="42"/>
        <v>0.13890471344262684</v>
      </c>
      <c r="Z59" s="7">
        <f t="shared" si="43"/>
        <v>0.49075544802332122</v>
      </c>
    </row>
    <row r="60" spans="1:26" x14ac:dyDescent="0.2">
      <c r="A60" s="7" t="str">
        <f t="shared" si="20"/>
        <v>Łotwa</v>
      </c>
      <c r="B60" s="7">
        <f t="shared" si="21"/>
        <v>0.13333333333333333</v>
      </c>
      <c r="C60" s="7">
        <f t="shared" si="22"/>
        <v>0.5239398084815321</v>
      </c>
      <c r="D60" s="6">
        <f t="shared" si="23"/>
        <v>0.99909828674481516</v>
      </c>
      <c r="E60" s="6">
        <f t="shared" si="24"/>
        <v>0.64519774011299436</v>
      </c>
      <c r="F60" s="6">
        <f t="shared" si="25"/>
        <v>0.98979591836734693</v>
      </c>
      <c r="G60" s="6">
        <f t="shared" si="26"/>
        <v>0</v>
      </c>
      <c r="H60" s="6">
        <f t="shared" si="27"/>
        <v>0.70093457943925241</v>
      </c>
      <c r="I60" s="6">
        <f t="shared" si="28"/>
        <v>0.43965517241379309</v>
      </c>
      <c r="J60" s="6">
        <f t="shared" si="29"/>
        <v>0.75</v>
      </c>
      <c r="K60" s="6">
        <f t="shared" si="30"/>
        <v>0.78703703703703709</v>
      </c>
      <c r="L60" s="7">
        <f t="shared" si="31"/>
        <v>0.71250000000000002</v>
      </c>
      <c r="M60" s="7">
        <f t="shared" si="32"/>
        <v>0.10655408122235624</v>
      </c>
      <c r="N60" s="7">
        <f t="shared" si="33"/>
        <v>0.55456453305351516</v>
      </c>
      <c r="O60" s="7">
        <f t="shared" si="34"/>
        <v>1</v>
      </c>
      <c r="P60" s="7">
        <f t="shared" si="35"/>
        <v>0.82378854625550668</v>
      </c>
      <c r="Q60" s="7">
        <f t="shared" si="36"/>
        <v>0.31481481481481483</v>
      </c>
      <c r="R60" s="7">
        <f t="shared" si="37"/>
        <v>0.25714285714285717</v>
      </c>
      <c r="S60" s="6">
        <f t="shared" si="38"/>
        <v>0.7384615384615385</v>
      </c>
      <c r="T60" s="6">
        <f t="shared" si="39"/>
        <v>0.29803921568627434</v>
      </c>
      <c r="U60" s="7">
        <f t="shared" si="40"/>
        <v>3.788974606235937E-2</v>
      </c>
      <c r="W60" s="7">
        <f t="shared" si="19"/>
        <v>10.812747208629327</v>
      </c>
      <c r="X60" s="7">
        <f t="shared" si="41"/>
        <v>0.54063736043146637</v>
      </c>
      <c r="Y60" s="7">
        <f t="shared" si="42"/>
        <v>0.21224347371253383</v>
      </c>
      <c r="Z60" s="7">
        <f t="shared" si="43"/>
        <v>0.74986397833679419</v>
      </c>
    </row>
    <row r="61" spans="1:26" x14ac:dyDescent="0.2">
      <c r="A61" s="7" t="str">
        <f t="shared" si="20"/>
        <v>Malta</v>
      </c>
      <c r="B61" s="7">
        <f t="shared" si="21"/>
        <v>0.16666666666666666</v>
      </c>
      <c r="C61" s="7">
        <f t="shared" si="22"/>
        <v>0.24760601915184677</v>
      </c>
      <c r="D61" s="6">
        <f t="shared" si="23"/>
        <v>0.79101721842930139</v>
      </c>
      <c r="E61" s="6">
        <f t="shared" si="24"/>
        <v>0</v>
      </c>
      <c r="F61" s="6">
        <f t="shared" si="25"/>
        <v>0.69387755102040816</v>
      </c>
      <c r="G61" s="6">
        <f t="shared" si="26"/>
        <v>0.91919191919191912</v>
      </c>
      <c r="H61" s="6">
        <f t="shared" si="27"/>
        <v>0</v>
      </c>
      <c r="I61" s="6">
        <f t="shared" si="28"/>
        <v>0.81465517241379304</v>
      </c>
      <c r="J61" s="6">
        <f t="shared" si="29"/>
        <v>0.05</v>
      </c>
      <c r="K61" s="6">
        <f t="shared" si="30"/>
        <v>0.36666666666666664</v>
      </c>
      <c r="L61" s="7">
        <f t="shared" si="31"/>
        <v>4.1666666666666701E-3</v>
      </c>
      <c r="M61" s="7">
        <f t="shared" si="32"/>
        <v>0</v>
      </c>
      <c r="N61" s="7">
        <f t="shared" si="33"/>
        <v>0</v>
      </c>
      <c r="O61" s="7">
        <f t="shared" si="34"/>
        <v>4.2201215395003377E-2</v>
      </c>
      <c r="P61" s="7">
        <f t="shared" si="35"/>
        <v>0.48458149779735687</v>
      </c>
      <c r="Q61" s="7">
        <f t="shared" si="36"/>
        <v>0.17592592592592593</v>
      </c>
      <c r="R61" s="7">
        <f t="shared" si="37"/>
        <v>0</v>
      </c>
      <c r="S61" s="6">
        <f t="shared" si="38"/>
        <v>0.89450549450549455</v>
      </c>
      <c r="T61" s="6">
        <f t="shared" si="39"/>
        <v>0.64705882352941169</v>
      </c>
      <c r="U61" s="7">
        <f t="shared" si="40"/>
        <v>0.26975689701819067</v>
      </c>
      <c r="W61" s="7">
        <f t="shared" si="19"/>
        <v>6.5678777343786514</v>
      </c>
      <c r="X61" s="7">
        <f t="shared" si="41"/>
        <v>0.32839388671893255</v>
      </c>
      <c r="Y61" s="7">
        <f t="shared" si="42"/>
        <v>0</v>
      </c>
      <c r="Z61" s="7">
        <f t="shared" si="43"/>
        <v>0</v>
      </c>
    </row>
    <row r="62" spans="1:26" x14ac:dyDescent="0.2">
      <c r="A62" s="7" t="str">
        <f t="shared" si="20"/>
        <v>Niemcy</v>
      </c>
      <c r="B62" s="7">
        <f t="shared" si="21"/>
        <v>0.23333333333333334</v>
      </c>
      <c r="C62" s="7">
        <f t="shared" si="22"/>
        <v>0.4138166894664842</v>
      </c>
      <c r="D62" s="6">
        <f t="shared" si="23"/>
        <v>0.32822362488728585</v>
      </c>
      <c r="E62" s="6">
        <f t="shared" si="24"/>
        <v>0.40564971751412437</v>
      </c>
      <c r="F62" s="6">
        <f t="shared" si="25"/>
        <v>0.90816326530612246</v>
      </c>
      <c r="G62" s="6">
        <f t="shared" si="26"/>
        <v>0.87878787878787867</v>
      </c>
      <c r="H62" s="6">
        <f t="shared" si="27"/>
        <v>0.20560747663551412</v>
      </c>
      <c r="I62" s="6">
        <f t="shared" si="28"/>
        <v>0.61206896551724133</v>
      </c>
      <c r="J62" s="6">
        <f t="shared" si="29"/>
        <v>0.9</v>
      </c>
      <c r="K62" s="6">
        <f t="shared" si="30"/>
        <v>0.29259259259259257</v>
      </c>
      <c r="L62" s="7">
        <f t="shared" si="31"/>
        <v>0.19375000000000001</v>
      </c>
      <c r="M62" s="7">
        <f t="shared" si="32"/>
        <v>0.11057498994772817</v>
      </c>
      <c r="N62" s="7">
        <f t="shared" si="33"/>
        <v>0.30902413431269671</v>
      </c>
      <c r="O62" s="7">
        <f t="shared" si="34"/>
        <v>0.24623002475804637</v>
      </c>
      <c r="P62" s="7">
        <f t="shared" si="35"/>
        <v>0.11453744493392071</v>
      </c>
      <c r="Q62" s="7">
        <f t="shared" si="36"/>
        <v>0.96296296296296291</v>
      </c>
      <c r="R62" s="7">
        <f t="shared" si="37"/>
        <v>1</v>
      </c>
      <c r="S62" s="6">
        <f t="shared" si="38"/>
        <v>1</v>
      </c>
      <c r="T62" s="6">
        <f t="shared" si="39"/>
        <v>0.77254901960784306</v>
      </c>
      <c r="U62" s="7">
        <f t="shared" si="40"/>
        <v>0.99457569913211186</v>
      </c>
      <c r="W62" s="7">
        <f t="shared" si="19"/>
        <v>10.882447819695889</v>
      </c>
      <c r="X62" s="7">
        <f t="shared" si="41"/>
        <v>0.54412239098479442</v>
      </c>
      <c r="Y62" s="7">
        <f t="shared" si="42"/>
        <v>0.21572850426586188</v>
      </c>
      <c r="Z62" s="7">
        <f t="shared" si="43"/>
        <v>0.76217671912279994</v>
      </c>
    </row>
    <row r="63" spans="1:26" x14ac:dyDescent="0.2">
      <c r="A63" s="7" t="str">
        <f t="shared" si="20"/>
        <v>Polska</v>
      </c>
      <c r="B63" s="7">
        <f t="shared" si="21"/>
        <v>0.4</v>
      </c>
      <c r="C63" s="7">
        <f t="shared" si="22"/>
        <v>0.48700410396716831</v>
      </c>
      <c r="D63" s="6">
        <f t="shared" si="23"/>
        <v>0.79101721842930139</v>
      </c>
      <c r="E63" s="6">
        <f t="shared" si="24"/>
        <v>0.78079096045197738</v>
      </c>
      <c r="F63" s="6">
        <f t="shared" si="25"/>
        <v>0.41836734693877553</v>
      </c>
      <c r="G63" s="6">
        <f t="shared" si="26"/>
        <v>0.56565656565656564</v>
      </c>
      <c r="H63" s="6">
        <f t="shared" si="27"/>
        <v>0.78971962616822433</v>
      </c>
      <c r="I63" s="6">
        <f t="shared" si="28"/>
        <v>0.59482758620689657</v>
      </c>
      <c r="J63" s="6">
        <f t="shared" si="29"/>
        <v>0.77500000000000002</v>
      </c>
      <c r="K63" s="6">
        <f t="shared" si="30"/>
        <v>0.95740740740740737</v>
      </c>
      <c r="L63" s="7">
        <f t="shared" si="31"/>
        <v>0.14583333333333334</v>
      </c>
      <c r="M63" s="7">
        <f t="shared" si="32"/>
        <v>0.22476879774829109</v>
      </c>
      <c r="N63" s="7">
        <f t="shared" si="33"/>
        <v>0.22402938090241339</v>
      </c>
      <c r="O63" s="7">
        <f t="shared" si="34"/>
        <v>0.3880261084852577</v>
      </c>
      <c r="P63" s="7">
        <f t="shared" si="35"/>
        <v>0.37004405286343606</v>
      </c>
      <c r="Q63" s="7">
        <f t="shared" si="36"/>
        <v>0.20370370370370369</v>
      </c>
      <c r="R63" s="7">
        <f t="shared" si="37"/>
        <v>0.45714285714285718</v>
      </c>
      <c r="S63" s="6">
        <f t="shared" si="38"/>
        <v>0.643956043956044</v>
      </c>
      <c r="T63" s="6">
        <f t="shared" si="39"/>
        <v>0.61176470588235299</v>
      </c>
      <c r="U63" s="7">
        <f t="shared" si="40"/>
        <v>1</v>
      </c>
      <c r="W63" s="7">
        <f t="shared" si="19"/>
        <v>10.829059799244007</v>
      </c>
      <c r="X63" s="7">
        <f t="shared" si="41"/>
        <v>0.54145298996220037</v>
      </c>
      <c r="Y63" s="7">
        <f t="shared" si="42"/>
        <v>0.21305910324326782</v>
      </c>
      <c r="Z63" s="7">
        <f t="shared" si="43"/>
        <v>0.75274562738855044</v>
      </c>
    </row>
    <row r="64" spans="1:26" x14ac:dyDescent="0.2">
      <c r="A64" s="7" t="str">
        <f t="shared" si="20"/>
        <v>Portugalia</v>
      </c>
      <c r="B64" s="7">
        <f t="shared" si="21"/>
        <v>0.43333333333333335</v>
      </c>
      <c r="C64" s="7">
        <f t="shared" si="22"/>
        <v>0.46032831737346103</v>
      </c>
      <c r="D64" s="6">
        <f t="shared" si="23"/>
        <v>0.84670874661857531</v>
      </c>
      <c r="E64" s="6">
        <f t="shared" si="24"/>
        <v>0.29943502824858759</v>
      </c>
      <c r="F64" s="6">
        <f t="shared" si="25"/>
        <v>0.90136054421768697</v>
      </c>
      <c r="G64" s="6">
        <f t="shared" si="26"/>
        <v>0.61616161616161613</v>
      </c>
      <c r="H64" s="6">
        <f t="shared" si="27"/>
        <v>0.31308411214953269</v>
      </c>
      <c r="I64" s="6">
        <f t="shared" si="28"/>
        <v>0.69827586206896552</v>
      </c>
      <c r="J64" s="6">
        <f t="shared" si="29"/>
        <v>0.67500000000000004</v>
      </c>
      <c r="K64" s="6">
        <f t="shared" si="30"/>
        <v>0.62222222222222223</v>
      </c>
      <c r="L64" s="7">
        <f t="shared" si="31"/>
        <v>0.46875</v>
      </c>
      <c r="M64" s="7">
        <f t="shared" si="32"/>
        <v>0.30960997185363892</v>
      </c>
      <c r="N64" s="7">
        <f t="shared" si="33"/>
        <v>0.28593913955928646</v>
      </c>
      <c r="O64" s="7">
        <f t="shared" si="34"/>
        <v>0.36805086653162278</v>
      </c>
      <c r="P64" s="7">
        <f t="shared" si="35"/>
        <v>0.2378854625550661</v>
      </c>
      <c r="Q64" s="7">
        <f t="shared" si="36"/>
        <v>0.56481481481481477</v>
      </c>
      <c r="R64" s="7">
        <f t="shared" si="37"/>
        <v>2.857142857142856E-2</v>
      </c>
      <c r="S64" s="6">
        <f t="shared" si="38"/>
        <v>0.40659340659340659</v>
      </c>
      <c r="T64" s="6">
        <f t="shared" si="39"/>
        <v>0.50196078431372548</v>
      </c>
      <c r="U64" s="7">
        <f t="shared" si="40"/>
        <v>0.16505946640951463</v>
      </c>
      <c r="W64" s="7">
        <f t="shared" si="19"/>
        <v>9.2031451235964852</v>
      </c>
      <c r="X64" s="7">
        <f t="shared" si="41"/>
        <v>0.46015725617982428</v>
      </c>
      <c r="Y64" s="7">
        <f t="shared" si="42"/>
        <v>0.13176336946089173</v>
      </c>
      <c r="Z64" s="7">
        <f t="shared" si="43"/>
        <v>0.46552481777049959</v>
      </c>
    </row>
    <row r="65" spans="1:26" x14ac:dyDescent="0.2">
      <c r="A65" s="7" t="str">
        <f t="shared" si="20"/>
        <v>Rumunia</v>
      </c>
      <c r="B65" s="7">
        <f t="shared" si="21"/>
        <v>0.5</v>
      </c>
      <c r="C65" s="7">
        <f t="shared" si="22"/>
        <v>0</v>
      </c>
      <c r="D65" s="6">
        <f t="shared" si="23"/>
        <v>0.8403967538322813</v>
      </c>
      <c r="E65" s="6">
        <f t="shared" si="24"/>
        <v>0.91073446327683605</v>
      </c>
      <c r="F65" s="6">
        <f t="shared" si="25"/>
        <v>0.75850340136054417</v>
      </c>
      <c r="G65" s="6">
        <f t="shared" si="26"/>
        <v>0.38383838383838381</v>
      </c>
      <c r="H65" s="6">
        <f t="shared" si="27"/>
        <v>0.31308411214953269</v>
      </c>
      <c r="I65" s="6">
        <f t="shared" si="28"/>
        <v>0.36206896551724133</v>
      </c>
      <c r="J65" s="6">
        <f t="shared" si="29"/>
        <v>0.85</v>
      </c>
      <c r="K65" s="6">
        <f t="shared" si="30"/>
        <v>1</v>
      </c>
      <c r="L65" s="7">
        <f t="shared" si="31"/>
        <v>0.42291666666666666</v>
      </c>
      <c r="M65" s="7">
        <f t="shared" si="32"/>
        <v>0.11258544431041415</v>
      </c>
      <c r="N65" s="7">
        <f t="shared" si="33"/>
        <v>9.4438614900314771E-2</v>
      </c>
      <c r="O65" s="7">
        <f t="shared" si="34"/>
        <v>0.35173306324555481</v>
      </c>
      <c r="P65" s="7">
        <f t="shared" si="35"/>
        <v>0.25991189427312766</v>
      </c>
      <c r="Q65" s="7">
        <f t="shared" si="36"/>
        <v>0.34259259259259262</v>
      </c>
      <c r="R65" s="7">
        <f t="shared" si="37"/>
        <v>0.25714285714285717</v>
      </c>
      <c r="S65" s="6">
        <f t="shared" si="38"/>
        <v>0.64175824175824181</v>
      </c>
      <c r="T65" s="6">
        <f t="shared" si="39"/>
        <v>0</v>
      </c>
      <c r="U65" s="7">
        <f t="shared" si="40"/>
        <v>0.27535358405657345</v>
      </c>
      <c r="W65" s="7">
        <f t="shared" si="19"/>
        <v>8.6770590389211613</v>
      </c>
      <c r="X65" s="7">
        <f t="shared" si="41"/>
        <v>0.43385295194605805</v>
      </c>
      <c r="Y65" s="7">
        <f t="shared" si="42"/>
        <v>0.1054590652271255</v>
      </c>
      <c r="Z65" s="7">
        <f t="shared" si="43"/>
        <v>0.37259074599391001</v>
      </c>
    </row>
    <row r="66" spans="1:26" x14ac:dyDescent="0.2">
      <c r="A66" s="7" t="str">
        <f>A25</f>
        <v>Słowacja</v>
      </c>
      <c r="B66" s="7">
        <f t="shared" si="21"/>
        <v>0.73333333333333328</v>
      </c>
      <c r="C66" s="7">
        <f t="shared" si="22"/>
        <v>0.52051983584131312</v>
      </c>
      <c r="D66" s="6">
        <f t="shared" si="23"/>
        <v>1</v>
      </c>
      <c r="E66" s="6">
        <f t="shared" si="24"/>
        <v>0.41581920903954805</v>
      </c>
      <c r="F66" s="6">
        <f t="shared" si="25"/>
        <v>0.75170068027210879</v>
      </c>
      <c r="G66" s="6">
        <f t="shared" si="26"/>
        <v>0.49494949494949497</v>
      </c>
      <c r="H66" s="6">
        <f t="shared" si="27"/>
        <v>0.76168224299065423</v>
      </c>
      <c r="I66" s="6">
        <f t="shared" si="28"/>
        <v>0.79310344827586199</v>
      </c>
      <c r="J66" s="6">
        <f t="shared" si="29"/>
        <v>1</v>
      </c>
      <c r="K66" s="6">
        <f t="shared" si="30"/>
        <v>0.86851851851851847</v>
      </c>
      <c r="L66" s="7">
        <f t="shared" si="31"/>
        <v>0.15</v>
      </c>
      <c r="M66" s="7">
        <f t="shared" si="32"/>
        <v>0.15279453156413347</v>
      </c>
      <c r="N66" s="7">
        <f t="shared" si="33"/>
        <v>0.47639034627492127</v>
      </c>
      <c r="O66" s="7">
        <f t="shared" si="34"/>
        <v>1.6542876434841324E-2</v>
      </c>
      <c r="P66" s="7">
        <f t="shared" si="35"/>
        <v>1.7621145374449355E-2</v>
      </c>
      <c r="Q66" s="7">
        <f t="shared" si="36"/>
        <v>0.27777777777777779</v>
      </c>
      <c r="R66" s="7">
        <f t="shared" si="37"/>
        <v>0.51428571428571435</v>
      </c>
      <c r="S66" s="6">
        <f t="shared" si="38"/>
        <v>0.51648351648351654</v>
      </c>
      <c r="T66" s="6">
        <f t="shared" si="39"/>
        <v>0.85882352941176476</v>
      </c>
      <c r="U66" s="7">
        <f t="shared" si="40"/>
        <v>0.26995165428801432</v>
      </c>
      <c r="W66" s="7">
        <f t="shared" si="19"/>
        <v>10.590297855115967</v>
      </c>
      <c r="X66" s="7">
        <f t="shared" si="41"/>
        <v>0.52951489275579833</v>
      </c>
      <c r="Y66" s="7">
        <f t="shared" si="42"/>
        <v>0.20112100603686578</v>
      </c>
      <c r="Z66" s="7">
        <f t="shared" si="43"/>
        <v>0.71056789203406467</v>
      </c>
    </row>
    <row r="67" spans="1:26" x14ac:dyDescent="0.2">
      <c r="A67" s="7" t="str">
        <f t="shared" si="20"/>
        <v>Słowenia</v>
      </c>
      <c r="B67" s="7">
        <f t="shared" si="21"/>
        <v>1</v>
      </c>
      <c r="C67" s="7">
        <f t="shared" si="22"/>
        <v>0.68467852257181927</v>
      </c>
      <c r="D67" s="6">
        <f t="shared" si="23"/>
        <v>0.99819657348963031</v>
      </c>
      <c r="E67" s="6">
        <f t="shared" si="24"/>
        <v>0.60112994350282489</v>
      </c>
      <c r="F67" s="6">
        <f t="shared" si="25"/>
        <v>0.91156462585034015</v>
      </c>
      <c r="G67" s="6">
        <f t="shared" si="26"/>
        <v>0.53535353535353536</v>
      </c>
      <c r="H67" s="6">
        <f t="shared" si="27"/>
        <v>0.79906542056074781</v>
      </c>
      <c r="I67" s="6">
        <f t="shared" si="28"/>
        <v>0.77155172413793105</v>
      </c>
      <c r="J67" s="6">
        <f t="shared" si="29"/>
        <v>0.77500000000000002</v>
      </c>
      <c r="K67" s="6">
        <f t="shared" si="30"/>
        <v>0.66111111111111109</v>
      </c>
      <c r="L67" s="7">
        <f t="shared" si="31"/>
        <v>0.35416666666666669</v>
      </c>
      <c r="M67" s="7">
        <f t="shared" si="32"/>
        <v>2.4125452352231604E-2</v>
      </c>
      <c r="N67" s="7">
        <f t="shared" si="33"/>
        <v>0.43336831059811126</v>
      </c>
      <c r="O67" s="7">
        <f t="shared" si="34"/>
        <v>4.3326581138870132E-3</v>
      </c>
      <c r="P67" s="7">
        <f t="shared" si="35"/>
        <v>0.93832599118942728</v>
      </c>
      <c r="Q67" s="7">
        <f t="shared" si="36"/>
        <v>0.57407407407407407</v>
      </c>
      <c r="R67" s="7">
        <f t="shared" si="37"/>
        <v>0.62857142857142856</v>
      </c>
      <c r="S67" s="6">
        <f t="shared" si="38"/>
        <v>0.72527472527472525</v>
      </c>
      <c r="T67" s="6">
        <f t="shared" si="39"/>
        <v>0.7803921568627451</v>
      </c>
      <c r="U67" s="7">
        <f t="shared" si="40"/>
        <v>2.8447444551591129E-2</v>
      </c>
      <c r="W67" s="7">
        <f t="shared" si="19"/>
        <v>12.228730364832829</v>
      </c>
      <c r="X67" s="7">
        <f t="shared" si="41"/>
        <v>0.61143651824164147</v>
      </c>
      <c r="Y67" s="7">
        <f t="shared" si="42"/>
        <v>0.28304263152270892</v>
      </c>
      <c r="Z67" s="7">
        <f t="shared" si="43"/>
        <v>1</v>
      </c>
    </row>
    <row r="68" spans="1:26" x14ac:dyDescent="0.2">
      <c r="A68" s="7" t="str">
        <f t="shared" si="20"/>
        <v>Szwecja</v>
      </c>
      <c r="B68" s="7">
        <f t="shared" si="21"/>
        <v>0.16666666666666666</v>
      </c>
      <c r="C68" s="7">
        <f t="shared" si="22"/>
        <v>0.2735978112175102</v>
      </c>
      <c r="D68" s="6">
        <f t="shared" si="23"/>
        <v>0.86203787195671777</v>
      </c>
      <c r="E68" s="6">
        <f t="shared" si="24"/>
        <v>0.74011299435028244</v>
      </c>
      <c r="F68" s="6">
        <f t="shared" si="25"/>
        <v>0.98639455782312913</v>
      </c>
      <c r="G68" s="6">
        <f t="shared" si="26"/>
        <v>0.75757575757575757</v>
      </c>
      <c r="H68" s="6">
        <f t="shared" si="27"/>
        <v>0.79906542056074781</v>
      </c>
      <c r="I68" s="6">
        <f t="shared" si="28"/>
        <v>0.34913793103448282</v>
      </c>
      <c r="J68" s="6">
        <f t="shared" si="29"/>
        <v>0.8</v>
      </c>
      <c r="K68" s="6">
        <f t="shared" si="30"/>
        <v>0.65</v>
      </c>
      <c r="L68" s="7">
        <f t="shared" si="31"/>
        <v>1</v>
      </c>
      <c r="M68" s="7">
        <f t="shared" si="32"/>
        <v>3.9404905508644957E-2</v>
      </c>
      <c r="N68" s="7">
        <f t="shared" si="33"/>
        <v>0.85204616998950677</v>
      </c>
      <c r="O68" s="7">
        <f t="shared" si="34"/>
        <v>0.21635156425838398</v>
      </c>
      <c r="P68" s="7">
        <f t="shared" si="35"/>
        <v>0.20704845814977982</v>
      </c>
      <c r="Q68" s="7">
        <f t="shared" si="36"/>
        <v>0.83333333333333337</v>
      </c>
      <c r="R68" s="7">
        <f t="shared" si="37"/>
        <v>0.14285714285714282</v>
      </c>
      <c r="S68" s="6">
        <f t="shared" si="38"/>
        <v>0.66593406593406601</v>
      </c>
      <c r="T68" s="6">
        <f t="shared" si="39"/>
        <v>0.8666666666666667</v>
      </c>
      <c r="U68" s="7">
        <f t="shared" si="40"/>
        <v>0.12367405978784957</v>
      </c>
      <c r="W68" s="7">
        <f t="shared" si="19"/>
        <v>11.331905377670667</v>
      </c>
      <c r="X68" s="7">
        <f t="shared" si="41"/>
        <v>0.5665952688835334</v>
      </c>
      <c r="Y68" s="7">
        <f t="shared" si="42"/>
        <v>0.23820138216460085</v>
      </c>
      <c r="Z68" s="7">
        <f t="shared" si="43"/>
        <v>0.84157422110983171</v>
      </c>
    </row>
    <row r="69" spans="1:26" x14ac:dyDescent="0.2">
      <c r="A69" s="7" t="str">
        <f t="shared" si="20"/>
        <v>Węgry</v>
      </c>
      <c r="B69" s="7">
        <f t="shared" si="21"/>
        <v>0.43333333333333335</v>
      </c>
      <c r="C69" s="7">
        <f t="shared" si="22"/>
        <v>0.40834473324213405</v>
      </c>
      <c r="D69" s="6">
        <f t="shared" si="23"/>
        <v>0.32191163210099188</v>
      </c>
      <c r="E69" s="6">
        <f t="shared" si="24"/>
        <v>0.43389830508474581</v>
      </c>
      <c r="F69" s="6">
        <f t="shared" si="25"/>
        <v>0.9625850340136054</v>
      </c>
      <c r="G69" s="6">
        <f t="shared" si="26"/>
        <v>0.47474747474747475</v>
      </c>
      <c r="H69" s="6">
        <f t="shared" si="27"/>
        <v>0.7710280373831776</v>
      </c>
      <c r="I69" s="6">
        <f t="shared" si="28"/>
        <v>0.78017241379310354</v>
      </c>
      <c r="J69" s="6">
        <f t="shared" si="29"/>
        <v>0.85</v>
      </c>
      <c r="K69" s="6">
        <f t="shared" si="30"/>
        <v>0.74814814814814812</v>
      </c>
      <c r="L69" s="7">
        <f t="shared" si="31"/>
        <v>0.21041666666666667</v>
      </c>
      <c r="M69" s="7">
        <f t="shared" si="32"/>
        <v>0.36349014877362285</v>
      </c>
      <c r="N69" s="7">
        <f t="shared" si="33"/>
        <v>0.10755508919202517</v>
      </c>
      <c r="O69" s="7">
        <f t="shared" si="34"/>
        <v>1.9243754220121541E-2</v>
      </c>
      <c r="P69" s="7">
        <f t="shared" si="35"/>
        <v>0.38766519823788542</v>
      </c>
      <c r="Q69" s="7">
        <f t="shared" si="36"/>
        <v>0.39814814814814814</v>
      </c>
      <c r="R69" s="7">
        <f t="shared" si="37"/>
        <v>0.34285714285714286</v>
      </c>
      <c r="S69" s="6">
        <f t="shared" si="38"/>
        <v>0.72087912087912098</v>
      </c>
      <c r="T69" s="6">
        <f t="shared" si="39"/>
        <v>0.33333333333333326</v>
      </c>
      <c r="U69" s="7">
        <f t="shared" si="40"/>
        <v>0.27017890155409591</v>
      </c>
      <c r="W69" s="7">
        <f t="shared" si="19"/>
        <v>9.3379366157088786</v>
      </c>
      <c r="X69" s="7">
        <f t="shared" si="41"/>
        <v>0.46689683078544392</v>
      </c>
      <c r="Y69" s="7">
        <f t="shared" si="42"/>
        <v>0.13850294406651137</v>
      </c>
      <c r="Z69" s="7">
        <f t="shared" si="43"/>
        <v>0.4893359820794313</v>
      </c>
    </row>
    <row r="70" spans="1:26" x14ac:dyDescent="0.2">
      <c r="A70" s="7" t="str">
        <f t="shared" si="20"/>
        <v>Wielka Brytania</v>
      </c>
      <c r="B70" s="7">
        <f t="shared" si="21"/>
        <v>3.3333333333333333E-2</v>
      </c>
      <c r="C70" s="7">
        <f t="shared" si="22"/>
        <v>0.65116279069767447</v>
      </c>
      <c r="D70" s="6">
        <f t="shared" si="23"/>
        <v>0.79101721842930139</v>
      </c>
      <c r="E70" s="6">
        <f t="shared" si="24"/>
        <v>0.58305084745762714</v>
      </c>
      <c r="F70" s="6">
        <f t="shared" si="25"/>
        <v>0.89795918367346939</v>
      </c>
      <c r="G70" s="6">
        <f t="shared" si="26"/>
        <v>0.92929292929292917</v>
      </c>
      <c r="H70" s="6">
        <f t="shared" si="27"/>
        <v>0.60280373831775713</v>
      </c>
      <c r="I70" s="6">
        <f t="shared" si="28"/>
        <v>0.94396551724137923</v>
      </c>
      <c r="J70" s="6">
        <f t="shared" si="29"/>
        <v>0.81363636363636371</v>
      </c>
      <c r="K70" s="6">
        <f t="shared" si="30"/>
        <v>0.56851851851851853</v>
      </c>
      <c r="L70" s="7">
        <f t="shared" si="31"/>
        <v>5.2083333333333336E-2</v>
      </c>
      <c r="M70" s="7">
        <f t="shared" si="32"/>
        <v>0.43546441495778049</v>
      </c>
      <c r="N70" s="7">
        <f t="shared" si="33"/>
        <v>0.14323189926547741</v>
      </c>
      <c r="O70" s="7">
        <f t="shared" si="34"/>
        <v>0.26676794958361466</v>
      </c>
      <c r="P70" s="7">
        <f t="shared" si="35"/>
        <v>0.31277533039647576</v>
      </c>
      <c r="Q70" s="7">
        <f t="shared" si="36"/>
        <v>0.67592592592592593</v>
      </c>
      <c r="R70" s="7">
        <f t="shared" si="37"/>
        <v>0.14285714285714282</v>
      </c>
      <c r="S70" s="6">
        <f t="shared" si="38"/>
        <v>0.79560439560439566</v>
      </c>
      <c r="T70" s="6">
        <f t="shared" si="39"/>
        <v>0.63529411764705879</v>
      </c>
      <c r="U70" s="7">
        <f t="shared" si="40"/>
        <v>0.61407103825136622</v>
      </c>
      <c r="W70" s="7">
        <f t="shared" si="19"/>
        <v>10.888815988420925</v>
      </c>
      <c r="X70" s="7">
        <f t="shared" si="41"/>
        <v>0.54444079942104628</v>
      </c>
      <c r="Y70" s="7">
        <f t="shared" si="42"/>
        <v>0.21604691270211374</v>
      </c>
      <c r="Z70" s="7">
        <f t="shared" si="43"/>
        <v>0.76330166780822906</v>
      </c>
    </row>
    <row r="71" spans="1:26" x14ac:dyDescent="0.2">
      <c r="A71" s="7" t="str">
        <f t="shared" si="20"/>
        <v>Włochy</v>
      </c>
      <c r="B71" s="7">
        <f t="shared" si="21"/>
        <v>0.36666666666666664</v>
      </c>
      <c r="C71" s="7">
        <f t="shared" si="22"/>
        <v>0.91655266757865927</v>
      </c>
      <c r="D71" s="6">
        <f t="shared" si="23"/>
        <v>0.84490532010820563</v>
      </c>
      <c r="E71" s="6">
        <f t="shared" si="24"/>
        <v>0.24632768361581917</v>
      </c>
      <c r="F71" s="6">
        <f t="shared" si="25"/>
        <v>0.98299319727891155</v>
      </c>
      <c r="G71" s="6">
        <f t="shared" si="26"/>
        <v>0.87878787878787867</v>
      </c>
      <c r="H71" s="6">
        <f t="shared" si="27"/>
        <v>0.59345794392523366</v>
      </c>
      <c r="I71" s="6">
        <f t="shared" si="28"/>
        <v>1</v>
      </c>
      <c r="J71" s="6">
        <f t="shared" si="29"/>
        <v>0.82499999999999996</v>
      </c>
      <c r="K71" s="6">
        <f t="shared" si="30"/>
        <v>0.55740740740740746</v>
      </c>
      <c r="L71" s="7">
        <f t="shared" si="31"/>
        <v>0.26250000000000001</v>
      </c>
      <c r="M71" s="7">
        <f t="shared" si="32"/>
        <v>0.34941696823482105</v>
      </c>
      <c r="N71" s="7">
        <f t="shared" si="33"/>
        <v>0.55718782791185728</v>
      </c>
      <c r="O71" s="7">
        <f t="shared" si="34"/>
        <v>0.20543551654287642</v>
      </c>
      <c r="P71" s="7">
        <f t="shared" si="35"/>
        <v>0.8193832599118942</v>
      </c>
      <c r="Q71" s="7">
        <f t="shared" si="36"/>
        <v>0.63888888888888884</v>
      </c>
      <c r="R71" s="7">
        <f t="shared" si="37"/>
        <v>0.31428571428571428</v>
      </c>
      <c r="S71" s="6">
        <f t="shared" si="38"/>
        <v>0.23076923076923078</v>
      </c>
      <c r="T71" s="6">
        <f t="shared" si="39"/>
        <v>0.47058823529411759</v>
      </c>
      <c r="U71" s="7">
        <f t="shared" si="40"/>
        <v>0.27043616654883401</v>
      </c>
      <c r="W71" s="7">
        <f t="shared" si="19"/>
        <v>11.330990573757017</v>
      </c>
      <c r="X71" s="7">
        <f t="shared" si="41"/>
        <v>0.5665495286878508</v>
      </c>
      <c r="Y71" s="7">
        <f t="shared" si="42"/>
        <v>0.23815564196891825</v>
      </c>
      <c r="Z71" s="7">
        <f t="shared" si="43"/>
        <v>0.84141261932060107</v>
      </c>
    </row>
    <row r="73" spans="1:26" x14ac:dyDescent="0.2">
      <c r="W73" s="7" t="s">
        <v>122</v>
      </c>
      <c r="X73" s="7">
        <f>MIN(X44:X71)</f>
        <v>0.32839388671893255</v>
      </c>
    </row>
    <row r="74" spans="1:26" x14ac:dyDescent="0.2">
      <c r="X74" s="7" t="s">
        <v>123</v>
      </c>
      <c r="Y74" s="7">
        <f>MAX(Y44:Y71)</f>
        <v>0.28304263152270892</v>
      </c>
    </row>
    <row r="75" spans="1:26" x14ac:dyDescent="0.2">
      <c r="A75" s="7" t="s">
        <v>64</v>
      </c>
      <c r="B75" s="7" t="str">
        <f t="shared" ref="B75" si="44">X43</f>
        <v>si</v>
      </c>
      <c r="C75" s="7" t="str">
        <f t="shared" ref="C75:C103" si="45">Y43</f>
        <v>si'</v>
      </c>
      <c r="D75" s="6" t="str">
        <f t="shared" ref="D75:D103" si="46">Z43</f>
        <v>si''</v>
      </c>
    </row>
    <row r="76" spans="1:26" x14ac:dyDescent="0.2">
      <c r="A76" s="7" t="str">
        <f>A44</f>
        <v>Austria</v>
      </c>
      <c r="B76" s="7">
        <f>X44</f>
        <v>0.54192886830905085</v>
      </c>
      <c r="C76" s="7">
        <f t="shared" si="45"/>
        <v>0.2135349815901183</v>
      </c>
      <c r="D76" s="6">
        <f t="shared" si="46"/>
        <v>0.75442692304458059</v>
      </c>
    </row>
    <row r="77" spans="1:26" x14ac:dyDescent="0.2">
      <c r="A77" s="7" t="str">
        <f t="shared" ref="A77:A103" si="47">A45</f>
        <v>Belgia</v>
      </c>
      <c r="B77" s="7">
        <f t="shared" ref="B77:B103" si="48">X45</f>
        <v>0.46914271341398689</v>
      </c>
      <c r="C77" s="7">
        <f t="shared" si="45"/>
        <v>0.14074882669505434</v>
      </c>
      <c r="D77" s="6">
        <f t="shared" si="46"/>
        <v>0.49727076779160689</v>
      </c>
    </row>
    <row r="78" spans="1:26" x14ac:dyDescent="0.2">
      <c r="A78" s="7" t="str">
        <f t="shared" si="47"/>
        <v>Bułgaria</v>
      </c>
      <c r="B78" s="7">
        <f t="shared" si="48"/>
        <v>0.43044647045961276</v>
      </c>
      <c r="C78" s="7">
        <f t="shared" si="45"/>
        <v>0.10205258374068021</v>
      </c>
      <c r="D78" s="6">
        <f t="shared" si="46"/>
        <v>0.3605555219426102</v>
      </c>
    </row>
    <row r="79" spans="1:26" x14ac:dyDescent="0.2">
      <c r="A79" s="7" t="str">
        <f t="shared" si="47"/>
        <v>Chorwacja</v>
      </c>
      <c r="B79" s="7">
        <f t="shared" si="48"/>
        <v>0.52051006766314301</v>
      </c>
      <c r="C79" s="7">
        <f t="shared" si="45"/>
        <v>0.19211618094421046</v>
      </c>
      <c r="D79" s="6">
        <f t="shared" si="46"/>
        <v>0.67875351465843303</v>
      </c>
    </row>
    <row r="80" spans="1:26" x14ac:dyDescent="0.2">
      <c r="A80" s="7" t="str">
        <f t="shared" si="47"/>
        <v>Cypr</v>
      </c>
      <c r="B80" s="7">
        <f t="shared" si="48"/>
        <v>0.42830477451009985</v>
      </c>
      <c r="C80" s="7">
        <f t="shared" si="45"/>
        <v>9.9910887791167302E-2</v>
      </c>
      <c r="D80" s="6">
        <f t="shared" si="46"/>
        <v>0.35298883158931949</v>
      </c>
    </row>
    <row r="81" spans="1:4" x14ac:dyDescent="0.2">
      <c r="A81" s="7" t="str">
        <f t="shared" si="47"/>
        <v>Czechy</v>
      </c>
      <c r="B81" s="7">
        <f t="shared" si="48"/>
        <v>0.60475740122573762</v>
      </c>
      <c r="C81" s="7">
        <f t="shared" si="45"/>
        <v>0.27636351450680507</v>
      </c>
      <c r="D81" s="6">
        <f t="shared" si="46"/>
        <v>0.97640243457329512</v>
      </c>
    </row>
    <row r="82" spans="1:4" x14ac:dyDescent="0.2">
      <c r="A82" s="7" t="str">
        <f t="shared" si="47"/>
        <v>Dania</v>
      </c>
      <c r="B82" s="7">
        <f t="shared" si="48"/>
        <v>0.53390070246163279</v>
      </c>
      <c r="C82" s="7">
        <f t="shared" si="45"/>
        <v>0.20550681574270024</v>
      </c>
      <c r="D82" s="6">
        <f t="shared" si="46"/>
        <v>0.72606311860908535</v>
      </c>
    </row>
    <row r="83" spans="1:4" x14ac:dyDescent="0.2">
      <c r="A83" s="7" t="str">
        <f t="shared" si="47"/>
        <v>Estonia</v>
      </c>
      <c r="B83" s="7">
        <f t="shared" si="48"/>
        <v>0.45645084934642988</v>
      </c>
      <c r="C83" s="7">
        <f t="shared" si="45"/>
        <v>0.12805696262749733</v>
      </c>
      <c r="D83" s="6">
        <f t="shared" si="46"/>
        <v>0.45242994646629103</v>
      </c>
    </row>
    <row r="84" spans="1:4" x14ac:dyDescent="0.2">
      <c r="A84" s="7" t="str">
        <f t="shared" si="47"/>
        <v>Finlandia</v>
      </c>
      <c r="B84" s="7">
        <f t="shared" si="48"/>
        <v>0.53409582449408399</v>
      </c>
      <c r="C84" s="7">
        <f t="shared" si="45"/>
        <v>0.20570193777515144</v>
      </c>
      <c r="D84" s="6">
        <f t="shared" si="46"/>
        <v>0.72675249190738134</v>
      </c>
    </row>
    <row r="85" spans="1:4" x14ac:dyDescent="0.2">
      <c r="A85" s="7" t="str">
        <f t="shared" si="47"/>
        <v>Francja</v>
      </c>
      <c r="B85" s="7">
        <f t="shared" si="48"/>
        <v>0.52993319739306111</v>
      </c>
      <c r="C85" s="7">
        <f t="shared" si="45"/>
        <v>0.20153931067412856</v>
      </c>
      <c r="D85" s="6">
        <f t="shared" si="46"/>
        <v>0.71204577766214971</v>
      </c>
    </row>
    <row r="86" spans="1:4" x14ac:dyDescent="0.2">
      <c r="A86" s="7" t="str">
        <f t="shared" si="47"/>
        <v>Grecja</v>
      </c>
      <c r="B86" s="7">
        <f t="shared" si="48"/>
        <v>0.44557411003567504</v>
      </c>
      <c r="C86" s="7">
        <f t="shared" si="45"/>
        <v>0.11718022331674249</v>
      </c>
      <c r="D86" s="6">
        <f t="shared" si="46"/>
        <v>0.41400202749083387</v>
      </c>
    </row>
    <row r="87" spans="1:4" x14ac:dyDescent="0.2">
      <c r="A87" s="7" t="str">
        <f t="shared" si="47"/>
        <v>Hiszpania</v>
      </c>
      <c r="B87" s="7">
        <f t="shared" si="48"/>
        <v>0.54433454172150975</v>
      </c>
      <c r="C87" s="7">
        <f t="shared" si="45"/>
        <v>0.2159406550025772</v>
      </c>
      <c r="D87" s="6">
        <f t="shared" si="46"/>
        <v>0.7629262554579237</v>
      </c>
    </row>
    <row r="88" spans="1:4" x14ac:dyDescent="0.2">
      <c r="A88" s="7" t="str">
        <f t="shared" si="47"/>
        <v>Holandia</v>
      </c>
      <c r="B88" s="7">
        <f t="shared" si="48"/>
        <v>0.54751137906531178</v>
      </c>
      <c r="C88" s="7">
        <f t="shared" si="45"/>
        <v>0.21911749234637923</v>
      </c>
      <c r="D88" s="6">
        <f t="shared" si="46"/>
        <v>0.77415013832924706</v>
      </c>
    </row>
    <row r="89" spans="1:4" x14ac:dyDescent="0.2">
      <c r="A89" s="7" t="str">
        <f t="shared" si="47"/>
        <v>Irlandia</v>
      </c>
      <c r="B89" s="7">
        <f t="shared" si="48"/>
        <v>0.43158752997671057</v>
      </c>
      <c r="C89" s="7">
        <f t="shared" si="45"/>
        <v>0.10319364325777802</v>
      </c>
      <c r="D89" s="6">
        <f t="shared" si="46"/>
        <v>0.36458692707391199</v>
      </c>
    </row>
    <row r="90" spans="1:4" x14ac:dyDescent="0.2">
      <c r="A90" s="7" t="str">
        <f t="shared" si="47"/>
        <v>Litwa</v>
      </c>
      <c r="B90" s="7">
        <f t="shared" si="48"/>
        <v>0.41802090059182878</v>
      </c>
      <c r="C90" s="7">
        <f t="shared" si="45"/>
        <v>8.9627013872896233E-2</v>
      </c>
      <c r="D90" s="6">
        <f t="shared" si="46"/>
        <v>0.31665552779354134</v>
      </c>
    </row>
    <row r="91" spans="1:4" x14ac:dyDescent="0.2">
      <c r="A91" s="7" t="str">
        <f t="shared" si="47"/>
        <v>Luksemburg</v>
      </c>
      <c r="B91" s="7">
        <f t="shared" si="48"/>
        <v>0.46729860016155939</v>
      </c>
      <c r="C91" s="7">
        <f t="shared" si="45"/>
        <v>0.13890471344262684</v>
      </c>
      <c r="D91" s="6">
        <f t="shared" si="46"/>
        <v>0.49075544802332122</v>
      </c>
    </row>
    <row r="92" spans="1:4" x14ac:dyDescent="0.2">
      <c r="A92" s="7" t="str">
        <f t="shared" si="47"/>
        <v>Łotwa</v>
      </c>
      <c r="B92" s="7">
        <f t="shared" si="48"/>
        <v>0.54063736043146637</v>
      </c>
      <c r="C92" s="7">
        <f t="shared" si="45"/>
        <v>0.21224347371253383</v>
      </c>
      <c r="D92" s="6">
        <f t="shared" si="46"/>
        <v>0.74986397833679419</v>
      </c>
    </row>
    <row r="93" spans="1:4" x14ac:dyDescent="0.2">
      <c r="A93" s="7" t="str">
        <f t="shared" si="47"/>
        <v>Malta</v>
      </c>
      <c r="B93" s="7">
        <f t="shared" si="48"/>
        <v>0.32839388671893255</v>
      </c>
      <c r="C93" s="7">
        <f t="shared" si="45"/>
        <v>0</v>
      </c>
      <c r="D93" s="6">
        <f t="shared" si="46"/>
        <v>0</v>
      </c>
    </row>
    <row r="94" spans="1:4" x14ac:dyDescent="0.2">
      <c r="A94" s="7" t="str">
        <f t="shared" si="47"/>
        <v>Niemcy</v>
      </c>
      <c r="B94" s="7">
        <f t="shared" si="48"/>
        <v>0.54412239098479442</v>
      </c>
      <c r="C94" s="7">
        <f t="shared" si="45"/>
        <v>0.21572850426586188</v>
      </c>
      <c r="D94" s="6">
        <f t="shared" si="46"/>
        <v>0.76217671912279994</v>
      </c>
    </row>
    <row r="95" spans="1:4" x14ac:dyDescent="0.2">
      <c r="A95" s="7" t="str">
        <f t="shared" si="47"/>
        <v>Polska</v>
      </c>
      <c r="B95" s="7">
        <f t="shared" si="48"/>
        <v>0.54145298996220037</v>
      </c>
      <c r="C95" s="7">
        <f t="shared" si="45"/>
        <v>0.21305910324326782</v>
      </c>
      <c r="D95" s="6">
        <f t="shared" si="46"/>
        <v>0.75274562738855044</v>
      </c>
    </row>
    <row r="96" spans="1:4" x14ac:dyDescent="0.2">
      <c r="A96" s="7" t="str">
        <f t="shared" si="47"/>
        <v>Portugalia</v>
      </c>
      <c r="B96" s="7">
        <f t="shared" si="48"/>
        <v>0.46015725617982428</v>
      </c>
      <c r="C96" s="7">
        <f t="shared" si="45"/>
        <v>0.13176336946089173</v>
      </c>
      <c r="D96" s="6">
        <f t="shared" si="46"/>
        <v>0.46552481777049959</v>
      </c>
    </row>
    <row r="97" spans="1:6" x14ac:dyDescent="0.2">
      <c r="A97" s="7" t="str">
        <f t="shared" si="47"/>
        <v>Rumunia</v>
      </c>
      <c r="B97" s="7">
        <f t="shared" si="48"/>
        <v>0.43385295194605805</v>
      </c>
      <c r="C97" s="7">
        <f t="shared" si="45"/>
        <v>0.1054590652271255</v>
      </c>
      <c r="D97" s="6">
        <f t="shared" si="46"/>
        <v>0.37259074599391001</v>
      </c>
    </row>
    <row r="98" spans="1:6" x14ac:dyDescent="0.2">
      <c r="A98" s="7" t="str">
        <f t="shared" si="47"/>
        <v>Słowacja</v>
      </c>
      <c r="B98" s="7">
        <f t="shared" si="48"/>
        <v>0.52951489275579833</v>
      </c>
      <c r="C98" s="7">
        <f t="shared" si="45"/>
        <v>0.20112100603686578</v>
      </c>
      <c r="D98" s="6">
        <f t="shared" si="46"/>
        <v>0.71056789203406467</v>
      </c>
    </row>
    <row r="99" spans="1:6" x14ac:dyDescent="0.2">
      <c r="A99" s="7" t="str">
        <f t="shared" si="47"/>
        <v>Słowenia</v>
      </c>
      <c r="B99" s="7">
        <f t="shared" si="48"/>
        <v>0.61143651824164147</v>
      </c>
      <c r="C99" s="7">
        <f t="shared" si="45"/>
        <v>0.28304263152270892</v>
      </c>
      <c r="D99" s="6">
        <f t="shared" si="46"/>
        <v>1</v>
      </c>
    </row>
    <row r="100" spans="1:6" x14ac:dyDescent="0.2">
      <c r="A100" s="7" t="str">
        <f t="shared" si="47"/>
        <v>Szwecja</v>
      </c>
      <c r="B100" s="7">
        <f t="shared" si="48"/>
        <v>0.5665952688835334</v>
      </c>
      <c r="C100" s="7">
        <f t="shared" si="45"/>
        <v>0.23820138216460085</v>
      </c>
      <c r="D100" s="6">
        <f t="shared" si="46"/>
        <v>0.84157422110983171</v>
      </c>
    </row>
    <row r="101" spans="1:6" x14ac:dyDescent="0.2">
      <c r="A101" s="7" t="str">
        <f t="shared" si="47"/>
        <v>Węgry</v>
      </c>
      <c r="B101" s="7">
        <f t="shared" si="48"/>
        <v>0.46689683078544392</v>
      </c>
      <c r="C101" s="7">
        <f t="shared" si="45"/>
        <v>0.13850294406651137</v>
      </c>
      <c r="D101" s="6">
        <f t="shared" si="46"/>
        <v>0.4893359820794313</v>
      </c>
    </row>
    <row r="102" spans="1:6" x14ac:dyDescent="0.2">
      <c r="A102" s="7" t="str">
        <f t="shared" si="47"/>
        <v>Wielka Brytania</v>
      </c>
      <c r="B102" s="7">
        <f t="shared" si="48"/>
        <v>0.54444079942104628</v>
      </c>
      <c r="C102" s="7">
        <f t="shared" si="45"/>
        <v>0.21604691270211374</v>
      </c>
      <c r="D102" s="6">
        <f t="shared" si="46"/>
        <v>0.76330166780822906</v>
      </c>
    </row>
    <row r="103" spans="1:6" x14ac:dyDescent="0.2">
      <c r="A103" s="7" t="str">
        <f t="shared" si="47"/>
        <v>Włochy</v>
      </c>
      <c r="B103" s="7">
        <f t="shared" si="48"/>
        <v>0.5665495286878508</v>
      </c>
      <c r="C103" s="7">
        <f t="shared" si="45"/>
        <v>0.23815564196891825</v>
      </c>
      <c r="D103" s="6">
        <f t="shared" si="46"/>
        <v>0.84141261932060107</v>
      </c>
      <c r="E103" s="23"/>
      <c r="F103" s="23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tabSelected="1" workbookViewId="0">
      <selection activeCell="N8" sqref="N8"/>
    </sheetView>
  </sheetViews>
  <sheetFormatPr defaultRowHeight="12.75" x14ac:dyDescent="0.2"/>
  <sheetData>
    <row r="1" spans="1:12" x14ac:dyDescent="0.2">
      <c r="A1" t="s">
        <v>125</v>
      </c>
      <c r="B1" t="s">
        <v>126</v>
      </c>
      <c r="C1" t="s">
        <v>166</v>
      </c>
      <c r="D1" t="s">
        <v>62</v>
      </c>
      <c r="E1" t="s">
        <v>63</v>
      </c>
      <c r="F1" t="str">
        <f>'ranking-standaryzacja'!B76</f>
        <v>gi"</v>
      </c>
      <c r="G1" t="s">
        <v>64</v>
      </c>
      <c r="H1" t="str">
        <f>'ranking-unitaryzacja'!B75</f>
        <v>si</v>
      </c>
      <c r="I1" t="s">
        <v>28</v>
      </c>
      <c r="J1" t="s">
        <v>29</v>
      </c>
      <c r="K1" t="s">
        <v>167</v>
      </c>
      <c r="L1" t="s">
        <v>168</v>
      </c>
    </row>
    <row r="2" spans="1:12" x14ac:dyDescent="0.2">
      <c r="A2">
        <v>1</v>
      </c>
      <c r="B2" t="str">
        <f>wzorzec!A51</f>
        <v>Łotwa</v>
      </c>
      <c r="C2" t="s">
        <v>139</v>
      </c>
      <c r="D2" s="5">
        <f>wzorzec!B51</f>
        <v>0.97464331429927187</v>
      </c>
      <c r="E2" t="str">
        <f>'ranking-standaryzacja'!A82</f>
        <v>Czechy</v>
      </c>
      <c r="F2">
        <f>'ranking-standaryzacja'!B82</f>
        <v>1</v>
      </c>
      <c r="G2" t="str">
        <f>'ranking-unitaryzacja'!A99</f>
        <v>Słowenia</v>
      </c>
      <c r="H2">
        <f>'ranking-unitaryzacja'!D99</f>
        <v>1</v>
      </c>
      <c r="I2" s="5">
        <f>AVERAGE(D2:D29)</f>
        <v>0.34447935286032194</v>
      </c>
      <c r="J2">
        <f>STDEV(D2:D29)</f>
        <v>0.1722396764301615</v>
      </c>
      <c r="K2" s="5">
        <f>I2-J2</f>
        <v>0.17223967643016044</v>
      </c>
      <c r="L2" s="5">
        <f>I2+J2</f>
        <v>0.51671902929048341</v>
      </c>
    </row>
    <row r="3" spans="1:12" x14ac:dyDescent="0.2">
      <c r="A3">
        <v>2</v>
      </c>
      <c r="B3" t="str">
        <f>wzorzec!A41</f>
        <v>Dania</v>
      </c>
      <c r="C3" t="s">
        <v>140</v>
      </c>
      <c r="D3" s="5">
        <f>wzorzec!B41</f>
        <v>0.62571160912774104</v>
      </c>
      <c r="E3" t="str">
        <f>'ranking-standaryzacja'!A100</f>
        <v>Słowenia</v>
      </c>
      <c r="F3">
        <f>'ranking-standaryzacja'!B100</f>
        <v>0.98074133551776854</v>
      </c>
      <c r="G3" t="str">
        <f>'ranking-unitaryzacja'!A81</f>
        <v>Czechy</v>
      </c>
      <c r="H3">
        <f>'ranking-unitaryzacja'!D81</f>
        <v>0.97640243457329512</v>
      </c>
      <c r="I3">
        <f>AVERAGE(F2:F29)</f>
        <v>0.62566661344194974</v>
      </c>
      <c r="J3">
        <f>STDEV(F2:F29)</f>
        <v>0.22575272431951943</v>
      </c>
      <c r="K3" s="5">
        <f>I3-J3</f>
        <v>0.39991388912243031</v>
      </c>
      <c r="L3" s="5">
        <f t="shared" ref="L3:L4" si="0">I3+J3</f>
        <v>0.85141933776146916</v>
      </c>
    </row>
    <row r="4" spans="1:12" x14ac:dyDescent="0.2">
      <c r="A4">
        <v>3</v>
      </c>
      <c r="B4" t="str">
        <f>wzorzec!A54</f>
        <v>Polska</v>
      </c>
      <c r="C4" t="s">
        <v>141</v>
      </c>
      <c r="D4" s="5">
        <f>wzorzec!B54</f>
        <v>0.49994942516249297</v>
      </c>
      <c r="E4" t="str">
        <f>'ranking-standaryzacja'!A104</f>
        <v>Włochy</v>
      </c>
      <c r="F4">
        <f>'ranking-standaryzacja'!B104</f>
        <v>0.86537140673136892</v>
      </c>
      <c r="G4" t="str">
        <f>'ranking-unitaryzacja'!A100</f>
        <v>Szwecja</v>
      </c>
      <c r="H4">
        <f>'ranking-unitaryzacja'!D100</f>
        <v>0.84157422110983171</v>
      </c>
      <c r="I4">
        <f>AVERAGE(H2:H29)</f>
        <v>0.61106642583493742</v>
      </c>
      <c r="J4">
        <f>STDEV(H2:H29)</f>
        <v>0.23031895734456623</v>
      </c>
      <c r="K4" s="5">
        <f t="shared" ref="K4" si="1">I4-J4</f>
        <v>0.38074746849037122</v>
      </c>
      <c r="L4" s="5">
        <f t="shared" si="0"/>
        <v>0.84138538317950362</v>
      </c>
    </row>
    <row r="5" spans="1:12" x14ac:dyDescent="0.2">
      <c r="A5">
        <v>4</v>
      </c>
      <c r="B5" t="str">
        <f>wzorzec!A55</f>
        <v>Portugalia</v>
      </c>
      <c r="C5" t="s">
        <v>142</v>
      </c>
      <c r="D5" s="5">
        <f>wzorzec!B55</f>
        <v>0.48327483747947553</v>
      </c>
      <c r="E5" t="str">
        <f>'ranking-standaryzacja'!A101</f>
        <v>Szwecja</v>
      </c>
      <c r="F5">
        <f>'ranking-standaryzacja'!B101</f>
        <v>0.85425754094544659</v>
      </c>
      <c r="G5" t="str">
        <f>'ranking-unitaryzacja'!A103</f>
        <v>Włochy</v>
      </c>
      <c r="H5">
        <f>'ranking-unitaryzacja'!D103</f>
        <v>0.84141261932060107</v>
      </c>
      <c r="I5" t="s">
        <v>169</v>
      </c>
      <c r="J5" t="s">
        <v>169</v>
      </c>
      <c r="K5" t="s">
        <v>169</v>
      </c>
      <c r="L5" t="s">
        <v>169</v>
      </c>
    </row>
    <row r="6" spans="1:12" x14ac:dyDescent="0.2">
      <c r="A6">
        <v>5</v>
      </c>
      <c r="B6" t="str">
        <f>wzorzec!A56</f>
        <v>Rumunia</v>
      </c>
      <c r="C6" t="s">
        <v>143</v>
      </c>
      <c r="D6" s="5">
        <f>wzorzec!B56</f>
        <v>0.47005786500997693</v>
      </c>
      <c r="E6" t="str">
        <f>'ranking-standaryzacja'!A88</f>
        <v>Hiszpania</v>
      </c>
      <c r="F6">
        <f>'ranking-standaryzacja'!B88</f>
        <v>0.79926221900778061</v>
      </c>
      <c r="G6" t="str">
        <f>'ranking-unitaryzacja'!A88</f>
        <v>Holandia</v>
      </c>
      <c r="H6">
        <f>'ranking-unitaryzacja'!D88</f>
        <v>0.77415013832924706</v>
      </c>
      <c r="I6" t="s">
        <v>169</v>
      </c>
      <c r="J6" t="s">
        <v>169</v>
      </c>
      <c r="K6" t="s">
        <v>169</v>
      </c>
      <c r="L6" t="s">
        <v>169</v>
      </c>
    </row>
    <row r="7" spans="1:12" x14ac:dyDescent="0.2">
      <c r="A7">
        <v>6</v>
      </c>
      <c r="B7" t="str">
        <f>wzorzec!A40</f>
        <v>Czechy</v>
      </c>
      <c r="C7" t="s">
        <v>144</v>
      </c>
      <c r="D7" s="5">
        <f>wzorzec!B40</f>
        <v>0.45493044244915382</v>
      </c>
      <c r="E7" t="str">
        <f>'ranking-standaryzacja'!A93</f>
        <v>Łotwa</v>
      </c>
      <c r="F7">
        <f>'ranking-standaryzacja'!B93</f>
        <v>0.7933083562542329</v>
      </c>
      <c r="G7" t="str">
        <f>'ranking-unitaryzacja'!A102</f>
        <v>Wielka Brytania</v>
      </c>
      <c r="H7">
        <f>'ranking-unitaryzacja'!D102</f>
        <v>0.76330166780822906</v>
      </c>
      <c r="I7" t="s">
        <v>169</v>
      </c>
      <c r="J7" t="s">
        <v>169</v>
      </c>
      <c r="K7" t="s">
        <v>169</v>
      </c>
      <c r="L7" t="s">
        <v>169</v>
      </c>
    </row>
    <row r="8" spans="1:12" x14ac:dyDescent="0.2">
      <c r="A8">
        <v>7</v>
      </c>
      <c r="B8" t="str">
        <f>wzorzec!A36</f>
        <v>Belgia</v>
      </c>
      <c r="C8" t="s">
        <v>145</v>
      </c>
      <c r="D8" s="5">
        <f>wzorzec!B36</f>
        <v>0.43878301432050815</v>
      </c>
      <c r="E8" t="str">
        <f>'ranking-standaryzacja'!A103</f>
        <v>Wielka Brytania</v>
      </c>
      <c r="F8">
        <f>'ranking-standaryzacja'!B103</f>
        <v>0.78905798991758058</v>
      </c>
      <c r="G8" t="str">
        <f>'ranking-unitaryzacja'!A87</f>
        <v>Hiszpania</v>
      </c>
      <c r="H8">
        <f>'ranking-unitaryzacja'!D87</f>
        <v>0.7629262554579237</v>
      </c>
      <c r="I8" t="s">
        <v>169</v>
      </c>
      <c r="J8" t="s">
        <v>169</v>
      </c>
      <c r="K8" t="s">
        <v>169</v>
      </c>
      <c r="L8" t="s">
        <v>169</v>
      </c>
    </row>
    <row r="9" spans="1:12" x14ac:dyDescent="0.2">
      <c r="A9">
        <v>8</v>
      </c>
      <c r="B9" t="str">
        <f>wzorzec!A45</f>
        <v>Grecja</v>
      </c>
      <c r="C9" t="s">
        <v>146</v>
      </c>
      <c r="D9" s="5">
        <f>wzorzec!B45</f>
        <v>0.42365320546926988</v>
      </c>
      <c r="E9" t="str">
        <f>'ranking-standaryzacja'!A96</f>
        <v>Polska</v>
      </c>
      <c r="F9">
        <f>'ranking-standaryzacja'!B96</f>
        <v>0.76995134602284732</v>
      </c>
      <c r="G9" t="str">
        <f>'ranking-unitaryzacja'!A94</f>
        <v>Niemcy</v>
      </c>
      <c r="H9">
        <f>'ranking-unitaryzacja'!D94</f>
        <v>0.76217671912279994</v>
      </c>
      <c r="I9" t="s">
        <v>169</v>
      </c>
      <c r="J9" t="s">
        <v>169</v>
      </c>
      <c r="K9" t="s">
        <v>169</v>
      </c>
      <c r="L9" t="s">
        <v>169</v>
      </c>
    </row>
    <row r="10" spans="1:12" x14ac:dyDescent="0.2">
      <c r="A10">
        <v>9</v>
      </c>
      <c r="B10" t="str">
        <f>wzorzec!A61</f>
        <v>Wielka Brytania</v>
      </c>
      <c r="C10" t="s">
        <v>147</v>
      </c>
      <c r="D10" s="5">
        <f>wzorzec!B61</f>
        <v>0.40083610626827038</v>
      </c>
      <c r="E10" t="str">
        <f>'ranking-standaryzacja'!A89</f>
        <v>Holandia</v>
      </c>
      <c r="F10">
        <f>'ranking-standaryzacja'!B89</f>
        <v>0.76303966519305233</v>
      </c>
      <c r="G10" t="str">
        <f>'ranking-unitaryzacja'!A76</f>
        <v>Austria</v>
      </c>
      <c r="H10">
        <f>'ranking-unitaryzacja'!D76</f>
        <v>0.75442692304458059</v>
      </c>
      <c r="I10" t="s">
        <v>169</v>
      </c>
      <c r="J10" t="s">
        <v>169</v>
      </c>
      <c r="K10" t="s">
        <v>169</v>
      </c>
      <c r="L10" t="s">
        <v>169</v>
      </c>
    </row>
    <row r="11" spans="1:12" x14ac:dyDescent="0.2">
      <c r="A11">
        <v>10</v>
      </c>
      <c r="B11" t="str">
        <f>wzorzec!A53</f>
        <v>Niemcy</v>
      </c>
      <c r="C11" t="s">
        <v>140</v>
      </c>
      <c r="D11" s="5">
        <f>wzorzec!B53</f>
        <v>0.3830602618036425</v>
      </c>
      <c r="E11" t="str">
        <f>'ranking-standaryzacja'!A77</f>
        <v>Austria</v>
      </c>
      <c r="F11">
        <f>'ranking-standaryzacja'!B77</f>
        <v>0.76083610070075169</v>
      </c>
      <c r="G11" t="str">
        <f>'ranking-unitaryzacja'!A95</f>
        <v>Polska</v>
      </c>
      <c r="H11">
        <f>'ranking-unitaryzacja'!D95</f>
        <v>0.75274562738855044</v>
      </c>
      <c r="I11" t="s">
        <v>169</v>
      </c>
      <c r="J11" t="s">
        <v>169</v>
      </c>
      <c r="K11" t="s">
        <v>169</v>
      </c>
      <c r="L11" t="s">
        <v>169</v>
      </c>
    </row>
    <row r="12" spans="1:12" x14ac:dyDescent="0.2">
      <c r="A12">
        <v>11</v>
      </c>
      <c r="B12" t="str">
        <f>wzorzec!A59</f>
        <v>Szwecja</v>
      </c>
      <c r="C12" t="s">
        <v>148</v>
      </c>
      <c r="D12" s="5">
        <f>wzorzec!B59</f>
        <v>0.35943679248857396</v>
      </c>
      <c r="E12" t="str">
        <f>'ranking-standaryzacja'!A95</f>
        <v>Niemcy</v>
      </c>
      <c r="F12">
        <f>'ranking-standaryzacja'!B95</f>
        <v>0.74525324958638428</v>
      </c>
      <c r="G12" t="str">
        <f>'ranking-unitaryzacja'!A92</f>
        <v>Łotwa</v>
      </c>
      <c r="H12">
        <f>'ranking-unitaryzacja'!D92</f>
        <v>0.74986397833679419</v>
      </c>
      <c r="I12" t="s">
        <v>169</v>
      </c>
      <c r="J12" t="s">
        <v>169</v>
      </c>
      <c r="K12" t="s">
        <v>169</v>
      </c>
      <c r="L12" t="s">
        <v>169</v>
      </c>
    </row>
    <row r="13" spans="1:12" x14ac:dyDescent="0.2">
      <c r="A13">
        <v>12</v>
      </c>
      <c r="B13" t="str">
        <f>wzorzec!A35</f>
        <v>Austria</v>
      </c>
      <c r="C13" t="s">
        <v>149</v>
      </c>
      <c r="D13" s="5">
        <f>wzorzec!B35</f>
        <v>0.35136752821998107</v>
      </c>
      <c r="E13" t="str">
        <f>'ranking-standaryzacja'!A99</f>
        <v>Słowacja</v>
      </c>
      <c r="F13">
        <f>'ranking-standaryzacja'!B99</f>
        <v>0.73601238611529429</v>
      </c>
      <c r="G13" t="str">
        <f>'ranking-unitaryzacja'!A84</f>
        <v>Finlandia</v>
      </c>
      <c r="H13">
        <f>'ranking-unitaryzacja'!D84</f>
        <v>0.72675249190738134</v>
      </c>
      <c r="I13" t="s">
        <v>169</v>
      </c>
      <c r="J13" t="s">
        <v>169</v>
      </c>
      <c r="K13" t="s">
        <v>169</v>
      </c>
      <c r="L13" t="s">
        <v>169</v>
      </c>
    </row>
    <row r="14" spans="1:12" x14ac:dyDescent="0.2">
      <c r="A14">
        <v>13</v>
      </c>
      <c r="B14" t="str">
        <f>wzorzec!A62</f>
        <v>Włochy</v>
      </c>
      <c r="C14" t="s">
        <v>150</v>
      </c>
      <c r="D14" s="5">
        <f>wzorzec!B62</f>
        <v>0.35063491563305627</v>
      </c>
      <c r="E14" t="str">
        <f>'ranking-standaryzacja'!A85</f>
        <v>Finlandia</v>
      </c>
      <c r="F14">
        <f>'ranking-standaryzacja'!B85</f>
        <v>0.72562823040511815</v>
      </c>
      <c r="G14" t="str">
        <f>'ranking-unitaryzacja'!A82</f>
        <v>Dania</v>
      </c>
      <c r="H14">
        <f>'ranking-unitaryzacja'!D82</f>
        <v>0.72606311860908535</v>
      </c>
      <c r="I14" t="s">
        <v>169</v>
      </c>
      <c r="J14" t="s">
        <v>169</v>
      </c>
      <c r="K14" t="s">
        <v>169</v>
      </c>
      <c r="L14" t="s">
        <v>169</v>
      </c>
    </row>
    <row r="15" spans="1:12" x14ac:dyDescent="0.2">
      <c r="A15">
        <v>14</v>
      </c>
      <c r="B15" t="str">
        <f>wzorzec!A39</f>
        <v>Cypr</v>
      </c>
      <c r="C15" t="s">
        <v>151</v>
      </c>
      <c r="D15" s="5">
        <f>wzorzec!B39</f>
        <v>0.34253901578607737</v>
      </c>
      <c r="E15" t="str">
        <f>'ranking-standaryzacja'!A83</f>
        <v>Dania</v>
      </c>
      <c r="F15">
        <f>'ranking-standaryzacja'!B83</f>
        <v>0.70880573470880037</v>
      </c>
      <c r="G15" t="str">
        <f>'ranking-unitaryzacja'!A85</f>
        <v>Francja</v>
      </c>
      <c r="H15">
        <f>'ranking-unitaryzacja'!D85</f>
        <v>0.71204577766214971</v>
      </c>
      <c r="I15" t="s">
        <v>169</v>
      </c>
      <c r="J15" t="s">
        <v>169</v>
      </c>
      <c r="K15" t="s">
        <v>169</v>
      </c>
      <c r="L15" t="s">
        <v>169</v>
      </c>
    </row>
    <row r="16" spans="1:12" x14ac:dyDescent="0.2">
      <c r="A16">
        <v>15</v>
      </c>
      <c r="B16" t="str">
        <f>wzorzec!A47</f>
        <v>Holandia</v>
      </c>
      <c r="C16" t="s">
        <v>152</v>
      </c>
      <c r="D16" s="5">
        <f>wzorzec!B47</f>
        <v>0.2989512458448732</v>
      </c>
      <c r="E16" t="str">
        <f>'ranking-standaryzacja'!A86</f>
        <v>Francja</v>
      </c>
      <c r="F16">
        <f>'ranking-standaryzacja'!B86</f>
        <v>0.70826261781920052</v>
      </c>
      <c r="G16" t="str">
        <f>'ranking-unitaryzacja'!A98</f>
        <v>Słowacja</v>
      </c>
      <c r="H16">
        <f>'ranking-unitaryzacja'!D98</f>
        <v>0.71056789203406467</v>
      </c>
      <c r="I16" t="s">
        <v>169</v>
      </c>
      <c r="J16" t="s">
        <v>169</v>
      </c>
      <c r="K16" t="s">
        <v>169</v>
      </c>
      <c r="L16" t="s">
        <v>169</v>
      </c>
    </row>
    <row r="17" spans="1:12" x14ac:dyDescent="0.2">
      <c r="A17">
        <v>16</v>
      </c>
      <c r="B17" t="str">
        <f>wzorzec!A38</f>
        <v>Chorwacja</v>
      </c>
      <c r="C17" t="s">
        <v>153</v>
      </c>
      <c r="D17" s="5">
        <f>wzorzec!B38</f>
        <v>0.28459713531599085</v>
      </c>
      <c r="E17" t="str">
        <f>'ranking-standaryzacja'!A80</f>
        <v>Chorwacja</v>
      </c>
      <c r="F17">
        <f>'ranking-standaryzacja'!B80</f>
        <v>0.67352959569419923</v>
      </c>
      <c r="G17" t="str">
        <f>'ranking-unitaryzacja'!A79</f>
        <v>Chorwacja</v>
      </c>
      <c r="H17">
        <f>'ranking-unitaryzacja'!D79</f>
        <v>0.67875351465843303</v>
      </c>
      <c r="I17" t="s">
        <v>169</v>
      </c>
      <c r="J17" t="s">
        <v>169</v>
      </c>
      <c r="K17" t="s">
        <v>169</v>
      </c>
      <c r="L17" t="s">
        <v>169</v>
      </c>
    </row>
    <row r="18" spans="1:12" x14ac:dyDescent="0.2">
      <c r="A18">
        <v>17</v>
      </c>
      <c r="B18" t="str">
        <f>wzorzec!A42</f>
        <v>Estonia</v>
      </c>
      <c r="C18" t="s">
        <v>154</v>
      </c>
      <c r="D18" s="5">
        <f>wzorzec!B42</f>
        <v>0.25323810258702273</v>
      </c>
      <c r="E18" t="str">
        <f>'ranking-standaryzacja'!A78</f>
        <v>Belgia</v>
      </c>
      <c r="F18">
        <f>'ranking-standaryzacja'!B78</f>
        <v>0.5271727675830058</v>
      </c>
      <c r="G18" t="str">
        <f>'ranking-unitaryzacja'!A77</f>
        <v>Belgia</v>
      </c>
      <c r="H18">
        <f>'ranking-unitaryzacja'!D77</f>
        <v>0.49727076779160689</v>
      </c>
      <c r="I18" t="s">
        <v>169</v>
      </c>
      <c r="J18" t="s">
        <v>169</v>
      </c>
      <c r="K18" t="s">
        <v>169</v>
      </c>
      <c r="L18" t="s">
        <v>169</v>
      </c>
    </row>
    <row r="19" spans="1:12" x14ac:dyDescent="0.2">
      <c r="A19">
        <v>18</v>
      </c>
      <c r="B19" t="str">
        <f>wzorzec!A44</f>
        <v>Francja</v>
      </c>
      <c r="C19" t="s">
        <v>155</v>
      </c>
      <c r="D19" s="5">
        <f>wzorzec!B44</f>
        <v>0.24816520789242102</v>
      </c>
      <c r="E19" t="str">
        <f>'ranking-standaryzacja'!A102</f>
        <v>Węgry</v>
      </c>
      <c r="F19">
        <f>'ranking-standaryzacja'!B102</f>
        <v>0.50643854779939368</v>
      </c>
      <c r="G19" t="str">
        <f>'ranking-unitaryzacja'!A91</f>
        <v>Luksemburg</v>
      </c>
      <c r="H19">
        <f>'ranking-unitaryzacja'!D91</f>
        <v>0.49075544802332122</v>
      </c>
      <c r="I19" t="s">
        <v>169</v>
      </c>
      <c r="J19" t="s">
        <v>169</v>
      </c>
      <c r="K19" t="s">
        <v>169</v>
      </c>
      <c r="L19" t="s">
        <v>169</v>
      </c>
    </row>
    <row r="20" spans="1:12" x14ac:dyDescent="0.2">
      <c r="A20">
        <v>19</v>
      </c>
      <c r="B20" t="str">
        <f>wzorzec!A48</f>
        <v>Irlandia</v>
      </c>
      <c r="C20" t="s">
        <v>156</v>
      </c>
      <c r="D20" s="5">
        <f>wzorzec!B48</f>
        <v>0.22526766827336719</v>
      </c>
      <c r="E20" t="str">
        <f>'ranking-standaryzacja'!A97</f>
        <v>Portugalia</v>
      </c>
      <c r="F20">
        <f>'ranking-standaryzacja'!B97</f>
        <v>0.50104917459160614</v>
      </c>
      <c r="G20" t="str">
        <f>'ranking-unitaryzacja'!A101</f>
        <v>Węgry</v>
      </c>
      <c r="H20">
        <f>'ranking-unitaryzacja'!D101</f>
        <v>0.4893359820794313</v>
      </c>
      <c r="I20" t="s">
        <v>169</v>
      </c>
      <c r="J20" t="s">
        <v>169</v>
      </c>
      <c r="K20" t="s">
        <v>169</v>
      </c>
      <c r="L20" t="s">
        <v>169</v>
      </c>
    </row>
    <row r="21" spans="1:12" x14ac:dyDescent="0.2">
      <c r="A21">
        <v>20</v>
      </c>
      <c r="B21" t="str">
        <f>wzorzec!A52</f>
        <v>Malta</v>
      </c>
      <c r="C21" t="s">
        <v>157</v>
      </c>
      <c r="D21" s="5">
        <f>wzorzec!B52</f>
        <v>0.21719161648298535</v>
      </c>
      <c r="E21" t="str">
        <f>'ranking-standaryzacja'!A92</f>
        <v>Luksemburg</v>
      </c>
      <c r="F21">
        <f>'ranking-standaryzacja'!B92</f>
        <v>0.49209681296408159</v>
      </c>
      <c r="G21" t="str">
        <f>'ranking-unitaryzacja'!A96</f>
        <v>Portugalia</v>
      </c>
      <c r="H21">
        <f>'ranking-unitaryzacja'!D96</f>
        <v>0.46552481777049959</v>
      </c>
      <c r="I21" t="s">
        <v>169</v>
      </c>
      <c r="J21" t="s">
        <v>169</v>
      </c>
      <c r="K21" t="s">
        <v>169</v>
      </c>
      <c r="L21" t="s">
        <v>169</v>
      </c>
    </row>
    <row r="22" spans="1:12" x14ac:dyDescent="0.2">
      <c r="A22">
        <v>21</v>
      </c>
      <c r="B22" t="str">
        <f>wzorzec!A43</f>
        <v>Finlandia</v>
      </c>
      <c r="C22" t="s">
        <v>158</v>
      </c>
      <c r="D22" s="5">
        <f>wzorzec!B43</f>
        <v>0.21150026639614439</v>
      </c>
      <c r="E22" t="str">
        <f>'ranking-standaryzacja'!A84</f>
        <v>Estonia</v>
      </c>
      <c r="F22">
        <f>'ranking-standaryzacja'!B84</f>
        <v>0.46836372792430059</v>
      </c>
      <c r="G22" t="str">
        <f>'ranking-unitaryzacja'!A83</f>
        <v>Estonia</v>
      </c>
      <c r="H22">
        <f>'ranking-unitaryzacja'!D83</f>
        <v>0.45242994646629103</v>
      </c>
      <c r="I22" t="s">
        <v>169</v>
      </c>
      <c r="J22" t="s">
        <v>169</v>
      </c>
      <c r="K22" t="s">
        <v>169</v>
      </c>
      <c r="L22" t="s">
        <v>169</v>
      </c>
    </row>
    <row r="23" spans="1:12" x14ac:dyDescent="0.2">
      <c r="A23">
        <v>22</v>
      </c>
      <c r="B23" t="str">
        <f>wzorzec!A49</f>
        <v>Litwa</v>
      </c>
      <c r="C23" t="s">
        <v>159</v>
      </c>
      <c r="D23" s="5">
        <f>wzorzec!B49</f>
        <v>0.20095772019423419</v>
      </c>
      <c r="E23" t="str">
        <f>'ranking-standaryzacja'!A87</f>
        <v>Grecja</v>
      </c>
      <c r="F23">
        <f>'ranking-standaryzacja'!B87</f>
        <v>0.42314919058900019</v>
      </c>
      <c r="G23" t="str">
        <f>'ranking-unitaryzacja'!A86</f>
        <v>Grecja</v>
      </c>
      <c r="H23">
        <f>'ranking-unitaryzacja'!D86</f>
        <v>0.41400202749083387</v>
      </c>
      <c r="I23" t="s">
        <v>169</v>
      </c>
      <c r="J23" t="s">
        <v>169</v>
      </c>
      <c r="K23" t="s">
        <v>169</v>
      </c>
      <c r="L23" t="s">
        <v>169</v>
      </c>
    </row>
    <row r="24" spans="1:12" x14ac:dyDescent="0.2">
      <c r="A24">
        <v>23</v>
      </c>
      <c r="B24" t="str">
        <f>wzorzec!A60</f>
        <v>Węgry</v>
      </c>
      <c r="C24" t="s">
        <v>160</v>
      </c>
      <c r="D24" s="5">
        <f>wzorzec!B60</f>
        <v>0.1979794217285219</v>
      </c>
      <c r="E24" t="str">
        <f>'ranking-standaryzacja'!A90</f>
        <v>Irlandia</v>
      </c>
      <c r="F24">
        <f>'ranking-standaryzacja'!B90</f>
        <v>0.40764526691842656</v>
      </c>
      <c r="G24" t="str">
        <f>'ranking-unitaryzacja'!A97</f>
        <v>Rumunia</v>
      </c>
      <c r="H24">
        <f>'ranking-unitaryzacja'!D97</f>
        <v>0.37259074599391001</v>
      </c>
      <c r="I24" t="s">
        <v>169</v>
      </c>
      <c r="J24" t="s">
        <v>169</v>
      </c>
      <c r="K24" t="s">
        <v>169</v>
      </c>
      <c r="L24" t="s">
        <v>169</v>
      </c>
    </row>
    <row r="25" spans="1:12" x14ac:dyDescent="0.2">
      <c r="A25">
        <v>24</v>
      </c>
      <c r="B25" t="str">
        <f>wzorzec!A57</f>
        <v>Słowacja</v>
      </c>
      <c r="C25" t="s">
        <v>161</v>
      </c>
      <c r="D25" s="5">
        <f>wzorzec!B57</f>
        <v>0.19651172906762382</v>
      </c>
      <c r="E25" t="str">
        <f>'ranking-standaryzacja'!A98</f>
        <v>Rumunia</v>
      </c>
      <c r="F25">
        <f>'ranking-standaryzacja'!B98</f>
        <v>0.397129117020665</v>
      </c>
      <c r="G25" t="str">
        <f>'ranking-unitaryzacja'!A89</f>
        <v>Irlandia</v>
      </c>
      <c r="H25">
        <f>'ranking-unitaryzacja'!D89</f>
        <v>0.36458692707391199</v>
      </c>
      <c r="I25" t="s">
        <v>169</v>
      </c>
      <c r="J25" t="s">
        <v>169</v>
      </c>
      <c r="K25" t="s">
        <v>169</v>
      </c>
      <c r="L25" t="s">
        <v>169</v>
      </c>
    </row>
    <row r="26" spans="1:12" x14ac:dyDescent="0.2">
      <c r="A26">
        <v>25</v>
      </c>
      <c r="B26" t="str">
        <f>wzorzec!A37</f>
        <v>Bułgaria</v>
      </c>
      <c r="C26" t="s">
        <v>162</v>
      </c>
      <c r="D26" s="5">
        <f>wzorzec!B37</f>
        <v>0.19316570419250334</v>
      </c>
      <c r="E26" t="str">
        <f>'ranking-standaryzacja'!A79</f>
        <v>Bułgaria</v>
      </c>
      <c r="F26">
        <f>'ranking-standaryzacja'!B79</f>
        <v>0.38668014594348366</v>
      </c>
      <c r="G26" t="str">
        <f>'ranking-unitaryzacja'!A78</f>
        <v>Bułgaria</v>
      </c>
      <c r="H26">
        <f>'ranking-unitaryzacja'!D78</f>
        <v>0.3605555219426102</v>
      </c>
      <c r="I26" t="s">
        <v>169</v>
      </c>
      <c r="J26" t="s">
        <v>169</v>
      </c>
      <c r="K26" t="s">
        <v>169</v>
      </c>
      <c r="L26" t="s">
        <v>169</v>
      </c>
    </row>
    <row r="27" spans="1:12" x14ac:dyDescent="0.2">
      <c r="A27">
        <v>26</v>
      </c>
      <c r="B27" t="str">
        <f>wzorzec!A50</f>
        <v>Luksemburg</v>
      </c>
      <c r="C27" t="s">
        <v>163</v>
      </c>
      <c r="D27" s="5">
        <f>wzorzec!B50</f>
        <v>0.18956170013180385</v>
      </c>
      <c r="E27" t="str">
        <f>'ranking-standaryzacja'!A81</f>
        <v>Cypr</v>
      </c>
      <c r="F27">
        <f>'ranking-standaryzacja'!B81</f>
        <v>0.38142255873845998</v>
      </c>
      <c r="G27" t="str">
        <f>'ranking-unitaryzacja'!A80</f>
        <v>Cypr</v>
      </c>
      <c r="H27">
        <f>'ranking-unitaryzacja'!D80</f>
        <v>0.35298883158931949</v>
      </c>
      <c r="I27" t="s">
        <v>169</v>
      </c>
      <c r="J27" t="s">
        <v>169</v>
      </c>
      <c r="K27" t="s">
        <v>169</v>
      </c>
      <c r="L27" t="s">
        <v>169</v>
      </c>
    </row>
    <row r="28" spans="1:12" x14ac:dyDescent="0.2">
      <c r="A28">
        <v>27</v>
      </c>
      <c r="B28" t="str">
        <f>wzorzec!A58</f>
        <v>Słowenia</v>
      </c>
      <c r="C28" t="s">
        <v>164</v>
      </c>
      <c r="D28" s="5">
        <f>wzorzec!B58</f>
        <v>0.18636599297989631</v>
      </c>
      <c r="E28" t="str">
        <f>'ranking-standaryzacja'!A91</f>
        <v>Litwa</v>
      </c>
      <c r="F28">
        <f>'ranking-standaryzacja'!B91</f>
        <v>0.35420009168233951</v>
      </c>
      <c r="G28" t="str">
        <f>'ranking-unitaryzacja'!A90</f>
        <v>Litwa</v>
      </c>
      <c r="H28">
        <f>'ranking-unitaryzacja'!D90</f>
        <v>0.31665552779354134</v>
      </c>
      <c r="I28" t="s">
        <v>169</v>
      </c>
      <c r="J28" t="s">
        <v>169</v>
      </c>
      <c r="K28" t="s">
        <v>169</v>
      </c>
      <c r="L28" t="s">
        <v>169</v>
      </c>
    </row>
    <row r="29" spans="1:12" x14ac:dyDescent="0.2">
      <c r="A29">
        <v>28</v>
      </c>
      <c r="B29" t="str">
        <f>wzorzec!A46</f>
        <v>Hiszpania</v>
      </c>
      <c r="C29" t="s">
        <v>165</v>
      </c>
      <c r="D29" s="5">
        <f>wzorzec!B46</f>
        <v>0.18309003548413083</v>
      </c>
      <c r="E29" t="str">
        <f>'ranking-standaryzacja'!A94</f>
        <v>Malta</v>
      </c>
      <c r="F29">
        <f>'ranking-standaryzacja'!B94</f>
        <v>0</v>
      </c>
      <c r="G29" t="str">
        <f>'ranking-unitaryzacja'!A93</f>
        <v>Malta</v>
      </c>
      <c r="H29">
        <f>'ranking-unitaryzacja'!D93</f>
        <v>0</v>
      </c>
      <c r="I29" t="s">
        <v>169</v>
      </c>
      <c r="J29" t="s">
        <v>169</v>
      </c>
      <c r="K29" t="s">
        <v>169</v>
      </c>
      <c r="L29" t="s">
        <v>169</v>
      </c>
    </row>
  </sheetData>
  <sortState ref="G2:H29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2019-02-12T12:14:37Z</dcterms:modified>
</cp:coreProperties>
</file>